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05" windowWidth="9030" windowHeight="11640" tabRatio="816"/>
  </bookViews>
  <sheets>
    <sheet name="Datos" sheetId="1" r:id="rId1"/>
    <sheet name="Educativo" sheetId="5" r:id="rId2"/>
    <sheet name="Educativo 2" sheetId="11" r:id="rId3"/>
    <sheet name="SALUD2" sheetId="9" r:id="rId4"/>
    <sheet name="Documentación" sheetId="10" r:id="rId5"/>
    <sheet name="Psicología" sheetId="20" r:id="rId6"/>
    <sheet name="Ficha Identificacion" sheetId="22" r:id="rId7"/>
    <sheet name="Estudio Social" sheetId="23" r:id="rId8"/>
    <sheet name="Estudio Médico" sheetId="24" r:id="rId9"/>
    <sheet name="Estudio Educativo" sheetId="26" r:id="rId10"/>
    <sheet name="Estudio Menor" sheetId="19" r:id="rId11"/>
    <sheet name="Est.Grales" sheetId="2" r:id="rId12"/>
    <sheet name="Estd. Educativo" sheetId="7" r:id="rId13"/>
    <sheet name="Estd. Mensuales" sheetId="4" r:id="rId14"/>
    <sheet name="JAP1" sheetId="8" r:id="rId15"/>
    <sheet name="JAP2" sheetId="12" r:id="rId16"/>
    <sheet name="Hoja1" sheetId="13" r:id="rId17"/>
  </sheets>
  <definedNames>
    <definedName name="_xlnm._FilterDatabase" localSheetId="0" hidden="1">Datos!$A$3:$A$176</definedName>
    <definedName name="_xlnm._FilterDatabase" localSheetId="1" hidden="1">Educativo!$A$2:$A$44</definedName>
    <definedName name="_xlnm._FilterDatabase" localSheetId="2" hidden="1">'Educativo 2'!$D$2:$D$36</definedName>
    <definedName name="_xlnm._FilterDatabase" localSheetId="3" hidden="1">SALUD2!$C$2:$C$243</definedName>
  </definedNames>
  <calcPr calcId="125725"/>
</workbook>
</file>

<file path=xl/calcChain.xml><?xml version="1.0" encoding="utf-8"?>
<calcChain xmlns="http://schemas.openxmlformats.org/spreadsheetml/2006/main">
  <c r="A4" i="10"/>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F29" i="26" s="1"/>
  <c r="A128" i="10"/>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3"/>
  <c r="F34" i="22" l="1"/>
  <c r="A40"/>
  <c r="F40"/>
  <c r="D27" i="26"/>
  <c r="K27"/>
  <c r="C34" i="22"/>
  <c r="D38"/>
  <c r="K38"/>
  <c r="B27" i="26"/>
  <c r="H27"/>
  <c r="A34" i="22"/>
  <c r="B38"/>
  <c r="H38"/>
  <c r="A27" i="26"/>
  <c r="F27"/>
  <c r="I34" i="22"/>
  <c r="F38"/>
  <c r="A38"/>
  <c r="A29" i="26"/>
  <c r="B75" i="20"/>
  <c r="T4" i="5"/>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I70" i="1"/>
  <c r="E70" s="1"/>
  <c r="I77"/>
  <c r="CO75"/>
  <c r="CV75"/>
  <c r="I75"/>
  <c r="E75" s="1"/>
  <c r="CP75" s="1"/>
  <c r="I76"/>
  <c r="E76" s="1"/>
  <c r="I74"/>
  <c r="BX74" s="1"/>
  <c r="I73"/>
  <c r="E73" s="1"/>
  <c r="E4" i="22"/>
  <c r="E6"/>
  <c r="E5"/>
  <c r="A15"/>
  <c r="B11"/>
  <c r="B7" i="24"/>
  <c r="E6" i="23"/>
  <c r="A44" s="1"/>
  <c r="BX20" i="1"/>
  <c r="BX21"/>
  <c r="CA21" s="1"/>
  <c r="BX26"/>
  <c r="BX27"/>
  <c r="BX29"/>
  <c r="BX30"/>
  <c r="CA30" s="1"/>
  <c r="BX31"/>
  <c r="BX38"/>
  <c r="BX45"/>
  <c r="BX46"/>
  <c r="CA46" s="1"/>
  <c r="BX47"/>
  <c r="BX48"/>
  <c r="BX51"/>
  <c r="BX52"/>
  <c r="CA52" s="1"/>
  <c r="BX53"/>
  <c r="BX55"/>
  <c r="BX56"/>
  <c r="BX57"/>
  <c r="CA57" s="1"/>
  <c r="BX58"/>
  <c r="BX59"/>
  <c r="BX60"/>
  <c r="BX67"/>
  <c r="CA67" s="1"/>
  <c r="BX72"/>
  <c r="BX77"/>
  <c r="BX78"/>
  <c r="CA78" s="1"/>
  <c r="BX79"/>
  <c r="BX80"/>
  <c r="BX81"/>
  <c r="BX82"/>
  <c r="CA82" s="1"/>
  <c r="BX83"/>
  <c r="BX84"/>
  <c r="BX85"/>
  <c r="BX86"/>
  <c r="CA86" s="1"/>
  <c r="BX87"/>
  <c r="BX88"/>
  <c r="BX89"/>
  <c r="BX90"/>
  <c r="CA90" s="1"/>
  <c r="BX91"/>
  <c r="BX92"/>
  <c r="BX93"/>
  <c r="BX94"/>
  <c r="CA94" s="1"/>
  <c r="BX95"/>
  <c r="BX96"/>
  <c r="BX97"/>
  <c r="BX98"/>
  <c r="CA98" s="1"/>
  <c r="BX99"/>
  <c r="BX100"/>
  <c r="BX101"/>
  <c r="BX102"/>
  <c r="CA102" s="1"/>
  <c r="BX103"/>
  <c r="BX104"/>
  <c r="BX105"/>
  <c r="BX106"/>
  <c r="CA106" s="1"/>
  <c r="BX107"/>
  <c r="BX108"/>
  <c r="BX109"/>
  <c r="BX110"/>
  <c r="CA110" s="1"/>
  <c r="BX111"/>
  <c r="BX112"/>
  <c r="BX113"/>
  <c r="BX114"/>
  <c r="CA114" s="1"/>
  <c r="BX115"/>
  <c r="BX116"/>
  <c r="BX117"/>
  <c r="BX118"/>
  <c r="CA118" s="1"/>
  <c r="BX119"/>
  <c r="BX120"/>
  <c r="BX121"/>
  <c r="BX122"/>
  <c r="CA122" s="1"/>
  <c r="BX123"/>
  <c r="BX124"/>
  <c r="BX125"/>
  <c r="BX126"/>
  <c r="CA126" s="1"/>
  <c r="BX127"/>
  <c r="BX128"/>
  <c r="BX129"/>
  <c r="BX130"/>
  <c r="CA130" s="1"/>
  <c r="BX131"/>
  <c r="BX132"/>
  <c r="BX133"/>
  <c r="BX134"/>
  <c r="CA134" s="1"/>
  <c r="BX135"/>
  <c r="BX136"/>
  <c r="BY20"/>
  <c r="BZ20"/>
  <c r="CA20"/>
  <c r="CB20"/>
  <c r="CC20"/>
  <c r="BY21"/>
  <c r="CC21"/>
  <c r="BY26"/>
  <c r="BZ26"/>
  <c r="CA26"/>
  <c r="CB26"/>
  <c r="CC26"/>
  <c r="BY27"/>
  <c r="BZ27"/>
  <c r="CA27"/>
  <c r="CB27"/>
  <c r="CC27"/>
  <c r="BY29"/>
  <c r="BZ29"/>
  <c r="CA29"/>
  <c r="CB29"/>
  <c r="CC29"/>
  <c r="BY30"/>
  <c r="CC30"/>
  <c r="BY31"/>
  <c r="BZ31"/>
  <c r="CA31"/>
  <c r="CB31"/>
  <c r="CC31"/>
  <c r="BY38"/>
  <c r="BZ38"/>
  <c r="CA38"/>
  <c r="CB38"/>
  <c r="CC38"/>
  <c r="BY45"/>
  <c r="BZ45"/>
  <c r="CA45"/>
  <c r="CB45"/>
  <c r="CC45"/>
  <c r="BY46"/>
  <c r="CC46"/>
  <c r="BY47"/>
  <c r="BZ47"/>
  <c r="CA47"/>
  <c r="CB47"/>
  <c r="CC47"/>
  <c r="BY48"/>
  <c r="BZ48"/>
  <c r="CA48"/>
  <c r="CB48"/>
  <c r="CC48"/>
  <c r="BY51"/>
  <c r="BZ51"/>
  <c r="CA51"/>
  <c r="CB51"/>
  <c r="CC51"/>
  <c r="BY52"/>
  <c r="CC52"/>
  <c r="BY53"/>
  <c r="BZ53"/>
  <c r="CA53"/>
  <c r="CB53"/>
  <c r="CC53"/>
  <c r="BY55"/>
  <c r="BZ55"/>
  <c r="CA55"/>
  <c r="CB55"/>
  <c r="CC55"/>
  <c r="BY56"/>
  <c r="BZ56"/>
  <c r="CA56"/>
  <c r="CB56"/>
  <c r="CC56"/>
  <c r="BY57"/>
  <c r="CC57"/>
  <c r="BY58"/>
  <c r="BZ58"/>
  <c r="CA58"/>
  <c r="CB58"/>
  <c r="CC58"/>
  <c r="BY59"/>
  <c r="BZ59"/>
  <c r="CA59"/>
  <c r="CB59"/>
  <c r="CC59"/>
  <c r="BY60"/>
  <c r="BZ60"/>
  <c r="CA60"/>
  <c r="CB60"/>
  <c r="CC60"/>
  <c r="BY67"/>
  <c r="CC67"/>
  <c r="BY72"/>
  <c r="BZ72"/>
  <c r="CA72"/>
  <c r="CB72"/>
  <c r="CC72"/>
  <c r="BY77"/>
  <c r="BZ77"/>
  <c r="CA77"/>
  <c r="CB77"/>
  <c r="CC77"/>
  <c r="BY78"/>
  <c r="CC78"/>
  <c r="BY79"/>
  <c r="BZ79"/>
  <c r="CA79"/>
  <c r="CB79"/>
  <c r="CC79"/>
  <c r="BY80"/>
  <c r="BZ80"/>
  <c r="CA80"/>
  <c r="CB80"/>
  <c r="CC80"/>
  <c r="BY81"/>
  <c r="BZ81"/>
  <c r="CA81"/>
  <c r="CB81"/>
  <c r="CC81"/>
  <c r="BY82"/>
  <c r="CC82"/>
  <c r="BY83"/>
  <c r="BZ83"/>
  <c r="CA83"/>
  <c r="CB83"/>
  <c r="CC83"/>
  <c r="BY84"/>
  <c r="BZ84"/>
  <c r="CA84"/>
  <c r="CB84"/>
  <c r="CC84"/>
  <c r="BY85"/>
  <c r="BZ85"/>
  <c r="CA85"/>
  <c r="CB85"/>
  <c r="CC85"/>
  <c r="BY86"/>
  <c r="CC86"/>
  <c r="BY87"/>
  <c r="BZ87"/>
  <c r="CA87"/>
  <c r="CB87"/>
  <c r="CC87"/>
  <c r="BY88"/>
  <c r="BZ88"/>
  <c r="CA88"/>
  <c r="CB88"/>
  <c r="CC88"/>
  <c r="BY89"/>
  <c r="BZ89"/>
  <c r="CA89"/>
  <c r="CB89"/>
  <c r="CC89"/>
  <c r="BY90"/>
  <c r="CC90"/>
  <c r="BY91"/>
  <c r="BZ91"/>
  <c r="CA91"/>
  <c r="CB91"/>
  <c r="CC91"/>
  <c r="BY92"/>
  <c r="BZ92"/>
  <c r="CA92"/>
  <c r="CB92"/>
  <c r="CC92"/>
  <c r="BY93"/>
  <c r="BZ93"/>
  <c r="CA93"/>
  <c r="CB93"/>
  <c r="CC93"/>
  <c r="BY94"/>
  <c r="CC94"/>
  <c r="BY95"/>
  <c r="BZ95"/>
  <c r="CA95"/>
  <c r="CB95"/>
  <c r="CC95"/>
  <c r="BY96"/>
  <c r="BZ96"/>
  <c r="CA96"/>
  <c r="CB96"/>
  <c r="CC96"/>
  <c r="BY97"/>
  <c r="BZ97"/>
  <c r="CA97"/>
  <c r="CB97"/>
  <c r="CC97"/>
  <c r="BY98"/>
  <c r="CC98"/>
  <c r="BY99"/>
  <c r="BZ99"/>
  <c r="CA99"/>
  <c r="CB99"/>
  <c r="CC99"/>
  <c r="BY100"/>
  <c r="BZ100"/>
  <c r="CA100"/>
  <c r="CB100"/>
  <c r="CC100"/>
  <c r="BY101"/>
  <c r="BZ101"/>
  <c r="CA101"/>
  <c r="CB101"/>
  <c r="CC101"/>
  <c r="BY102"/>
  <c r="CC102"/>
  <c r="BY103"/>
  <c r="BZ103"/>
  <c r="CA103"/>
  <c r="CB103"/>
  <c r="CC103"/>
  <c r="BY104"/>
  <c r="BZ104"/>
  <c r="CA104"/>
  <c r="CB104"/>
  <c r="CC104"/>
  <c r="BY105"/>
  <c r="BZ105"/>
  <c r="CA105"/>
  <c r="CB105"/>
  <c r="CC105"/>
  <c r="BY106"/>
  <c r="CC106"/>
  <c r="BY107"/>
  <c r="BZ107"/>
  <c r="CA107"/>
  <c r="CB107"/>
  <c r="CC107"/>
  <c r="BY108"/>
  <c r="BZ108"/>
  <c r="CA108"/>
  <c r="CB108"/>
  <c r="CC108"/>
  <c r="BY109"/>
  <c r="BZ109"/>
  <c r="CA109"/>
  <c r="CB109"/>
  <c r="CC109"/>
  <c r="BY110"/>
  <c r="CC110"/>
  <c r="BY111"/>
  <c r="BZ111"/>
  <c r="CA111"/>
  <c r="CB111"/>
  <c r="CC111"/>
  <c r="BY112"/>
  <c r="BZ112"/>
  <c r="CA112"/>
  <c r="CB112"/>
  <c r="CC112"/>
  <c r="BY113"/>
  <c r="BZ113"/>
  <c r="CA113"/>
  <c r="CB113"/>
  <c r="CC113"/>
  <c r="BY114"/>
  <c r="CC114"/>
  <c r="BY115"/>
  <c r="BZ115"/>
  <c r="CA115"/>
  <c r="CB115"/>
  <c r="CC115"/>
  <c r="BY116"/>
  <c r="BZ116"/>
  <c r="CA116"/>
  <c r="CB116"/>
  <c r="CC116"/>
  <c r="BY117"/>
  <c r="BZ117"/>
  <c r="CA117"/>
  <c r="CB117"/>
  <c r="CC117"/>
  <c r="BY118"/>
  <c r="CC118"/>
  <c r="BY119"/>
  <c r="BZ119"/>
  <c r="CA119"/>
  <c r="CB119"/>
  <c r="CC119"/>
  <c r="BY120"/>
  <c r="BZ120"/>
  <c r="CA120"/>
  <c r="CB120"/>
  <c r="CC120"/>
  <c r="BY121"/>
  <c r="BZ121"/>
  <c r="CA121"/>
  <c r="CB121"/>
  <c r="CC121"/>
  <c r="BY122"/>
  <c r="CC122"/>
  <c r="BY123"/>
  <c r="BZ123"/>
  <c r="CA123"/>
  <c r="CB123"/>
  <c r="CC123"/>
  <c r="BY124"/>
  <c r="BZ124"/>
  <c r="CA124"/>
  <c r="CB124"/>
  <c r="CC124"/>
  <c r="BY125"/>
  <c r="BZ125"/>
  <c r="CA125"/>
  <c r="CB125"/>
  <c r="CC125"/>
  <c r="BY126"/>
  <c r="CC126"/>
  <c r="BY127"/>
  <c r="BZ127"/>
  <c r="CA127"/>
  <c r="CB127"/>
  <c r="CC127"/>
  <c r="BY128"/>
  <c r="BZ128"/>
  <c r="CA128"/>
  <c r="CB128"/>
  <c r="CC128"/>
  <c r="BY129"/>
  <c r="BZ129"/>
  <c r="CA129"/>
  <c r="CB129"/>
  <c r="CC129"/>
  <c r="BY130"/>
  <c r="CC130"/>
  <c r="BY131"/>
  <c r="BZ131"/>
  <c r="CA131"/>
  <c r="CB131"/>
  <c r="CC131"/>
  <c r="BY132"/>
  <c r="BZ132"/>
  <c r="CA132"/>
  <c r="CB132"/>
  <c r="CC132"/>
  <c r="BY133"/>
  <c r="BZ133"/>
  <c r="CA133"/>
  <c r="CB133"/>
  <c r="CC133"/>
  <c r="BY134"/>
  <c r="CC134"/>
  <c r="BY135"/>
  <c r="BZ135"/>
  <c r="CA135"/>
  <c r="CB135"/>
  <c r="CC135"/>
  <c r="BY136"/>
  <c r="BZ136"/>
  <c r="CA136"/>
  <c r="CB136"/>
  <c r="CC136"/>
  <c r="BY137"/>
  <c r="BZ137"/>
  <c r="CA137"/>
  <c r="CB137"/>
  <c r="CC137"/>
  <c r="BY138"/>
  <c r="BZ138"/>
  <c r="CA138"/>
  <c r="CB138"/>
  <c r="CC138"/>
  <c r="BY139"/>
  <c r="BZ139"/>
  <c r="CA139"/>
  <c r="CB139"/>
  <c r="CC139"/>
  <c r="BY140"/>
  <c r="BZ140"/>
  <c r="CA140"/>
  <c r="CB140"/>
  <c r="CC140"/>
  <c r="BY141"/>
  <c r="BZ141"/>
  <c r="CA141"/>
  <c r="CB141"/>
  <c r="CC141"/>
  <c r="BY142"/>
  <c r="BZ142"/>
  <c r="CA142"/>
  <c r="CB142"/>
  <c r="CC142"/>
  <c r="BY143"/>
  <c r="BZ143"/>
  <c r="CA143"/>
  <c r="CB143"/>
  <c r="CC143"/>
  <c r="BY144"/>
  <c r="BZ144"/>
  <c r="CA144"/>
  <c r="CB144"/>
  <c r="CC144"/>
  <c r="BY145"/>
  <c r="BZ145"/>
  <c r="CA145"/>
  <c r="CB145"/>
  <c r="CC145"/>
  <c r="BY146"/>
  <c r="BZ146"/>
  <c r="CA146"/>
  <c r="CB146"/>
  <c r="CC146"/>
  <c r="BY147"/>
  <c r="BZ147"/>
  <c r="CA147"/>
  <c r="CB147"/>
  <c r="CC147"/>
  <c r="BY148"/>
  <c r="BZ148"/>
  <c r="CA148"/>
  <c r="CB148"/>
  <c r="CC148"/>
  <c r="BY149"/>
  <c r="BZ149"/>
  <c r="CA149"/>
  <c r="CB149"/>
  <c r="CC149"/>
  <c r="BY150"/>
  <c r="BZ150"/>
  <c r="CA150"/>
  <c r="CB150"/>
  <c r="CC150"/>
  <c r="BY151"/>
  <c r="BZ151"/>
  <c r="CA151"/>
  <c r="CB151"/>
  <c r="CC151"/>
  <c r="BY152"/>
  <c r="BZ152"/>
  <c r="CA152"/>
  <c r="CB152"/>
  <c r="CC152"/>
  <c r="BY153"/>
  <c r="BZ153"/>
  <c r="CA153"/>
  <c r="CB153"/>
  <c r="CC153"/>
  <c r="BY154"/>
  <c r="BZ154"/>
  <c r="CA154"/>
  <c r="CB154"/>
  <c r="CC154"/>
  <c r="BY155"/>
  <c r="BZ155"/>
  <c r="CA155"/>
  <c r="CB155"/>
  <c r="CC155"/>
  <c r="BY156"/>
  <c r="BZ156"/>
  <c r="CA156"/>
  <c r="CB156"/>
  <c r="CC156"/>
  <c r="BY157"/>
  <c r="BZ157"/>
  <c r="CA157"/>
  <c r="CB157"/>
  <c r="CC157"/>
  <c r="BY158"/>
  <c r="BZ158"/>
  <c r="CA158"/>
  <c r="CB158"/>
  <c r="CC158"/>
  <c r="BY159"/>
  <c r="BZ159"/>
  <c r="CA159"/>
  <c r="CB159"/>
  <c r="CC159"/>
  <c r="BY160"/>
  <c r="BZ160"/>
  <c r="CA160"/>
  <c r="CB160"/>
  <c r="CC160"/>
  <c r="BY161"/>
  <c r="BZ161"/>
  <c r="CA161"/>
  <c r="CB161"/>
  <c r="CC161"/>
  <c r="BY162"/>
  <c r="BZ162"/>
  <c r="CA162"/>
  <c r="CB162"/>
  <c r="CC162"/>
  <c r="BY163"/>
  <c r="BZ163"/>
  <c r="CA163"/>
  <c r="CB163"/>
  <c r="CC163"/>
  <c r="BY164"/>
  <c r="BZ164"/>
  <c r="CA164"/>
  <c r="CB164"/>
  <c r="CC164"/>
  <c r="BY165"/>
  <c r="BZ165"/>
  <c r="CA165"/>
  <c r="CB165"/>
  <c r="CC165"/>
  <c r="BY166"/>
  <c r="BZ166"/>
  <c r="CA166"/>
  <c r="CB166"/>
  <c r="CC166"/>
  <c r="BY167"/>
  <c r="BZ167"/>
  <c r="CA167"/>
  <c r="CB167"/>
  <c r="CC167"/>
  <c r="BY168"/>
  <c r="BZ168"/>
  <c r="CA168"/>
  <c r="CB168"/>
  <c r="CC168"/>
  <c r="BY169"/>
  <c r="BZ169"/>
  <c r="CA169"/>
  <c r="CB169"/>
  <c r="CC169"/>
  <c r="BY170"/>
  <c r="BZ170"/>
  <c r="CA170"/>
  <c r="CB170"/>
  <c r="CC170"/>
  <c r="BY171"/>
  <c r="BZ171"/>
  <c r="CA171"/>
  <c r="CB171"/>
  <c r="CC171"/>
  <c r="BY172"/>
  <c r="BZ172"/>
  <c r="CA172"/>
  <c r="CB172"/>
  <c r="CC172"/>
  <c r="BY173"/>
  <c r="BZ173"/>
  <c r="CA173"/>
  <c r="CB173"/>
  <c r="CC173"/>
  <c r="BY174"/>
  <c r="BZ174"/>
  <c r="CA174"/>
  <c r="CB174"/>
  <c r="CC174"/>
  <c r="BY175"/>
  <c r="BZ175"/>
  <c r="CA175"/>
  <c r="CB175"/>
  <c r="CC175"/>
  <c r="BY176"/>
  <c r="BZ176"/>
  <c r="CA176"/>
  <c r="CB176"/>
  <c r="CC176"/>
  <c r="BY177"/>
  <c r="BZ177"/>
  <c r="CA177"/>
  <c r="CB177"/>
  <c r="CC177"/>
  <c r="BY178"/>
  <c r="BZ178"/>
  <c r="CA178"/>
  <c r="CB178"/>
  <c r="CC178"/>
  <c r="BY179"/>
  <c r="BZ179"/>
  <c r="CA179"/>
  <c r="CB179"/>
  <c r="CC179"/>
  <c r="BY180"/>
  <c r="BZ180"/>
  <c r="CA180"/>
  <c r="CB180"/>
  <c r="CC180"/>
  <c r="BY181"/>
  <c r="BZ181"/>
  <c r="CA181"/>
  <c r="CB181"/>
  <c r="CC181"/>
  <c r="BY182"/>
  <c r="BZ182"/>
  <c r="CA182"/>
  <c r="CB182"/>
  <c r="CC182"/>
  <c r="BY183"/>
  <c r="BZ183"/>
  <c r="CA183"/>
  <c r="CB183"/>
  <c r="CC183"/>
  <c r="BY184"/>
  <c r="BZ184"/>
  <c r="CA184"/>
  <c r="CB184"/>
  <c r="CC184"/>
  <c r="BY185"/>
  <c r="BZ185"/>
  <c r="CA185"/>
  <c r="CB185"/>
  <c r="CC185"/>
  <c r="BY186"/>
  <c r="BZ186"/>
  <c r="CA186"/>
  <c r="CB186"/>
  <c r="CC186"/>
  <c r="BY187"/>
  <c r="BZ187"/>
  <c r="CA187"/>
  <c r="CB187"/>
  <c r="CC187"/>
  <c r="BY188"/>
  <c r="BZ188"/>
  <c r="CA188"/>
  <c r="CB188"/>
  <c r="CC188"/>
  <c r="BY189"/>
  <c r="BZ189"/>
  <c r="CA189"/>
  <c r="CB189"/>
  <c r="CC189"/>
  <c r="BY190"/>
  <c r="BZ190"/>
  <c r="CA190"/>
  <c r="CB190"/>
  <c r="CC190"/>
  <c r="BY191"/>
  <c r="BZ191"/>
  <c r="CA191"/>
  <c r="CB191"/>
  <c r="CC191"/>
  <c r="BY192"/>
  <c r="BZ192"/>
  <c r="CA192"/>
  <c r="CB192"/>
  <c r="CC192"/>
  <c r="BY193"/>
  <c r="BZ193"/>
  <c r="CA193"/>
  <c r="CB193"/>
  <c r="CC193"/>
  <c r="BY194"/>
  <c r="BZ194"/>
  <c r="CA194"/>
  <c r="CB194"/>
  <c r="CC194"/>
  <c r="BY195"/>
  <c r="BZ195"/>
  <c r="CA195"/>
  <c r="CB195"/>
  <c r="CC195"/>
  <c r="BY196"/>
  <c r="BZ196"/>
  <c r="CA196"/>
  <c r="CB196"/>
  <c r="CC196"/>
  <c r="BY197"/>
  <c r="BZ197"/>
  <c r="CA197"/>
  <c r="CB197"/>
  <c r="CC197"/>
  <c r="BY198"/>
  <c r="BZ198"/>
  <c r="CA198"/>
  <c r="CB198"/>
  <c r="CC198"/>
  <c r="BY199"/>
  <c r="BZ199"/>
  <c r="CA199"/>
  <c r="CB199"/>
  <c r="CC199"/>
  <c r="BY200"/>
  <c r="BZ200"/>
  <c r="CA200"/>
  <c r="CB200"/>
  <c r="CC200"/>
  <c r="BY201"/>
  <c r="BZ201"/>
  <c r="CA201"/>
  <c r="CB201"/>
  <c r="CC201"/>
  <c r="BY202"/>
  <c r="BZ202"/>
  <c r="CA202"/>
  <c r="CB202"/>
  <c r="CC202"/>
  <c r="BY203"/>
  <c r="BZ203"/>
  <c r="CA203"/>
  <c r="CB203"/>
  <c r="CC203"/>
  <c r="BY204"/>
  <c r="BZ204"/>
  <c r="CA204"/>
  <c r="CB204"/>
  <c r="CC204"/>
  <c r="BY205"/>
  <c r="BZ205"/>
  <c r="CA205"/>
  <c r="CB205"/>
  <c r="CC205"/>
  <c r="BY206"/>
  <c r="BZ206"/>
  <c r="CA206"/>
  <c r="CB206"/>
  <c r="CC206"/>
  <c r="BY207"/>
  <c r="BZ207"/>
  <c r="CA207"/>
  <c r="CB207"/>
  <c r="CC207"/>
  <c r="BY208"/>
  <c r="BZ208"/>
  <c r="CA208"/>
  <c r="CB208"/>
  <c r="CC208"/>
  <c r="BY209"/>
  <c r="BZ209"/>
  <c r="CA209"/>
  <c r="CB209"/>
  <c r="CC209"/>
  <c r="BY210"/>
  <c r="BZ210"/>
  <c r="CA210"/>
  <c r="CB210"/>
  <c r="CC210"/>
  <c r="BY211"/>
  <c r="BZ211"/>
  <c r="CA211"/>
  <c r="CB211"/>
  <c r="CC211"/>
  <c r="BY212"/>
  <c r="BZ212"/>
  <c r="CA212"/>
  <c r="CB212"/>
  <c r="CC212"/>
  <c r="BY213"/>
  <c r="BZ213"/>
  <c r="CA213"/>
  <c r="CB213"/>
  <c r="CC213"/>
  <c r="BY214"/>
  <c r="BZ214"/>
  <c r="CA214"/>
  <c r="CB214"/>
  <c r="CC214"/>
  <c r="BY215"/>
  <c r="BZ215"/>
  <c r="CA215"/>
  <c r="CB215"/>
  <c r="CC215"/>
  <c r="BY216"/>
  <c r="BZ216"/>
  <c r="CA216"/>
  <c r="CB216"/>
  <c r="CC216"/>
  <c r="BY217"/>
  <c r="BZ217"/>
  <c r="CA217"/>
  <c r="CB217"/>
  <c r="CC217"/>
  <c r="BY218"/>
  <c r="BZ218"/>
  <c r="CA218"/>
  <c r="CB218"/>
  <c r="CC218"/>
  <c r="BY219"/>
  <c r="BZ219"/>
  <c r="CA219"/>
  <c r="CB219"/>
  <c r="CC219"/>
  <c r="BY220"/>
  <c r="BZ220"/>
  <c r="CA220"/>
  <c r="CB220"/>
  <c r="CC220"/>
  <c r="BY221"/>
  <c r="BZ221"/>
  <c r="CA221"/>
  <c r="CB221"/>
  <c r="CC221"/>
  <c r="BY222"/>
  <c r="BZ222"/>
  <c r="CA222"/>
  <c r="CB222"/>
  <c r="CC222"/>
  <c r="BY223"/>
  <c r="BZ223"/>
  <c r="CA223"/>
  <c r="CB223"/>
  <c r="CC223"/>
  <c r="BY224"/>
  <c r="BZ224"/>
  <c r="CA224"/>
  <c r="CB224"/>
  <c r="CC224"/>
  <c r="BY225"/>
  <c r="BZ225"/>
  <c r="CA225"/>
  <c r="CB225"/>
  <c r="CC225"/>
  <c r="BY226"/>
  <c r="BZ226"/>
  <c r="CA226"/>
  <c r="CB226"/>
  <c r="CC226"/>
  <c r="BY227"/>
  <c r="BZ227"/>
  <c r="CA227"/>
  <c r="CB227"/>
  <c r="CC227"/>
  <c r="BY228"/>
  <c r="BZ228"/>
  <c r="CA228"/>
  <c r="CB228"/>
  <c r="CC228"/>
  <c r="BY229"/>
  <c r="BZ229"/>
  <c r="CA229"/>
  <c r="CB229"/>
  <c r="CC229"/>
  <c r="BY230"/>
  <c r="BZ230"/>
  <c r="CA230"/>
  <c r="CB230"/>
  <c r="CC230"/>
  <c r="BY231"/>
  <c r="BZ231"/>
  <c r="CA231"/>
  <c r="CB231"/>
  <c r="CC231"/>
  <c r="BY232"/>
  <c r="BZ232"/>
  <c r="CA232"/>
  <c r="CB232"/>
  <c r="CC232"/>
  <c r="BY233"/>
  <c r="BZ233"/>
  <c r="CA233"/>
  <c r="CB233"/>
  <c r="CC233"/>
  <c r="BY234"/>
  <c r="BZ234"/>
  <c r="CA234"/>
  <c r="CB234"/>
  <c r="CC234"/>
  <c r="BY235"/>
  <c r="BZ235"/>
  <c r="CA235"/>
  <c r="CB235"/>
  <c r="CC235"/>
  <c r="BY236"/>
  <c r="BZ236"/>
  <c r="CA236"/>
  <c r="CB236"/>
  <c r="CC236"/>
  <c r="BY237"/>
  <c r="BZ237"/>
  <c r="CA237"/>
  <c r="CB237"/>
  <c r="CC237"/>
  <c r="BY238"/>
  <c r="BZ238"/>
  <c r="CA238"/>
  <c r="CB238"/>
  <c r="CC238"/>
  <c r="BY239"/>
  <c r="BZ239"/>
  <c r="CA239"/>
  <c r="CB239"/>
  <c r="CC239"/>
  <c r="BY240"/>
  <c r="BZ240"/>
  <c r="CA240"/>
  <c r="CB240"/>
  <c r="CC240"/>
  <c r="BY241"/>
  <c r="BZ241"/>
  <c r="CA241"/>
  <c r="CB241"/>
  <c r="CC241"/>
  <c r="BY242"/>
  <c r="BZ242"/>
  <c r="CA242"/>
  <c r="CB242"/>
  <c r="CC242"/>
  <c r="BY243"/>
  <c r="BZ243"/>
  <c r="CA243"/>
  <c r="CB243"/>
  <c r="CC243"/>
  <c r="BY244"/>
  <c r="BZ244"/>
  <c r="CA244"/>
  <c r="CB244"/>
  <c r="CC244"/>
  <c r="BY245"/>
  <c r="BZ245"/>
  <c r="CA245"/>
  <c r="CB245"/>
  <c r="CC245"/>
  <c r="BY246"/>
  <c r="BZ246"/>
  <c r="CA246"/>
  <c r="CB246"/>
  <c r="CC246"/>
  <c r="BY247"/>
  <c r="BZ247"/>
  <c r="CA247"/>
  <c r="CB247"/>
  <c r="CC247"/>
  <c r="BY248"/>
  <c r="BZ248"/>
  <c r="CA248"/>
  <c r="CB248"/>
  <c r="CC248"/>
  <c r="BY249"/>
  <c r="BZ249"/>
  <c r="CA249"/>
  <c r="CB249"/>
  <c r="CC249"/>
  <c r="BY250"/>
  <c r="BZ250"/>
  <c r="CA250"/>
  <c r="CB250"/>
  <c r="CC250"/>
  <c r="BY251"/>
  <c r="BZ251"/>
  <c r="CA251"/>
  <c r="CB251"/>
  <c r="CC251"/>
  <c r="BY252"/>
  <c r="BZ252"/>
  <c r="CA252"/>
  <c r="CB252"/>
  <c r="CC252"/>
  <c r="BY253"/>
  <c r="BZ253"/>
  <c r="CA253"/>
  <c r="CB253"/>
  <c r="CC253"/>
  <c r="BY254"/>
  <c r="BZ254"/>
  <c r="CA254"/>
  <c r="CB254"/>
  <c r="CC254"/>
  <c r="BY255"/>
  <c r="BZ255"/>
  <c r="CA255"/>
  <c r="CB255"/>
  <c r="CC255"/>
  <c r="BY256"/>
  <c r="BZ256"/>
  <c r="CA256"/>
  <c r="CB256"/>
  <c r="CC256"/>
  <c r="BY257"/>
  <c r="BZ257"/>
  <c r="CA257"/>
  <c r="CB257"/>
  <c r="CC257"/>
  <c r="BY258"/>
  <c r="BZ258"/>
  <c r="CA258"/>
  <c r="CB258"/>
  <c r="CC258"/>
  <c r="BY259"/>
  <c r="BZ259"/>
  <c r="CA259"/>
  <c r="CB259"/>
  <c r="CC259"/>
  <c r="BY260"/>
  <c r="BZ260"/>
  <c r="CA260"/>
  <c r="CB260"/>
  <c r="CC260"/>
  <c r="BY261"/>
  <c r="BZ261"/>
  <c r="CA261"/>
  <c r="CB261"/>
  <c r="CC261"/>
  <c r="BY262"/>
  <c r="BZ262"/>
  <c r="CA262"/>
  <c r="CB262"/>
  <c r="CC262"/>
  <c r="BY263"/>
  <c r="BZ263"/>
  <c r="CA263"/>
  <c r="CB263"/>
  <c r="CC263"/>
  <c r="BY264"/>
  <c r="BZ264"/>
  <c r="CA264"/>
  <c r="CB264"/>
  <c r="CC264"/>
  <c r="BY265"/>
  <c r="BZ265"/>
  <c r="CA265"/>
  <c r="CB265"/>
  <c r="CC265"/>
  <c r="BY266"/>
  <c r="BZ266"/>
  <c r="CA266"/>
  <c r="CB266"/>
  <c r="CC266"/>
  <c r="BY267"/>
  <c r="BZ267"/>
  <c r="CA267"/>
  <c r="CB267"/>
  <c r="CC267"/>
  <c r="BY268"/>
  <c r="BZ268"/>
  <c r="CA268"/>
  <c r="CB268"/>
  <c r="CC268"/>
  <c r="BY269"/>
  <c r="BZ269"/>
  <c r="CA269"/>
  <c r="CB269"/>
  <c r="CC269"/>
  <c r="BY270"/>
  <c r="BZ270"/>
  <c r="CA270"/>
  <c r="CB270"/>
  <c r="CC270"/>
  <c r="BY271"/>
  <c r="BZ271"/>
  <c r="CA271"/>
  <c r="CB271"/>
  <c r="CC271"/>
  <c r="BY272"/>
  <c r="BZ272"/>
  <c r="CA272"/>
  <c r="CB272"/>
  <c r="CC272"/>
  <c r="BY273"/>
  <c r="BZ273"/>
  <c r="CA273"/>
  <c r="CB273"/>
  <c r="CC273"/>
  <c r="BY274"/>
  <c r="BZ274"/>
  <c r="CA274"/>
  <c r="CB274"/>
  <c r="CC274"/>
  <c r="BY275"/>
  <c r="BZ275"/>
  <c r="CA275"/>
  <c r="CB275"/>
  <c r="CC275"/>
  <c r="BY276"/>
  <c r="BZ276"/>
  <c r="CA276"/>
  <c r="CB276"/>
  <c r="CC276"/>
  <c r="BY277"/>
  <c r="BZ277"/>
  <c r="CA277"/>
  <c r="CB277"/>
  <c r="CC277"/>
  <c r="BY278"/>
  <c r="BZ278"/>
  <c r="CA278"/>
  <c r="CB278"/>
  <c r="CC278"/>
  <c r="BY279"/>
  <c r="BZ279"/>
  <c r="CA279"/>
  <c r="CB279"/>
  <c r="CC279"/>
  <c r="BY280"/>
  <c r="BZ280"/>
  <c r="CA280"/>
  <c r="CB280"/>
  <c r="CC280"/>
  <c r="BY281"/>
  <c r="BZ281"/>
  <c r="CA281"/>
  <c r="CB281"/>
  <c r="CC281"/>
  <c r="BY282"/>
  <c r="BZ282"/>
  <c r="CA282"/>
  <c r="CB282"/>
  <c r="CC282"/>
  <c r="BY283"/>
  <c r="BZ283"/>
  <c r="CA283"/>
  <c r="CB283"/>
  <c r="CC283"/>
  <c r="BY284"/>
  <c r="BZ284"/>
  <c r="CA284"/>
  <c r="CB284"/>
  <c r="CC284"/>
  <c r="BY285"/>
  <c r="BZ285"/>
  <c r="CA285"/>
  <c r="CB285"/>
  <c r="CC285"/>
  <c r="BY286"/>
  <c r="BZ286"/>
  <c r="CA286"/>
  <c r="CB286"/>
  <c r="CC286"/>
  <c r="BY287"/>
  <c r="BZ287"/>
  <c r="CA287"/>
  <c r="CB287"/>
  <c r="CC287"/>
  <c r="BY288"/>
  <c r="BZ288"/>
  <c r="CA288"/>
  <c r="CB288"/>
  <c r="CC288"/>
  <c r="BY289"/>
  <c r="BZ289"/>
  <c r="CA289"/>
  <c r="CB289"/>
  <c r="CC289"/>
  <c r="BY290"/>
  <c r="BZ290"/>
  <c r="CA290"/>
  <c r="CB290"/>
  <c r="CC290"/>
  <c r="BY291"/>
  <c r="BZ291"/>
  <c r="CA291"/>
  <c r="CB291"/>
  <c r="CC291"/>
  <c r="BY292"/>
  <c r="BZ292"/>
  <c r="CA292"/>
  <c r="CB292"/>
  <c r="CC292"/>
  <c r="BY293"/>
  <c r="BZ293"/>
  <c r="CA293"/>
  <c r="CB293"/>
  <c r="CC293"/>
  <c r="BY294"/>
  <c r="BZ294"/>
  <c r="CA294"/>
  <c r="CB294"/>
  <c r="CC294"/>
  <c r="BY295"/>
  <c r="BZ295"/>
  <c r="CA295"/>
  <c r="CB295"/>
  <c r="CC295"/>
  <c r="BY296"/>
  <c r="BZ296"/>
  <c r="CA296"/>
  <c r="CB296"/>
  <c r="CC296"/>
  <c r="BY297"/>
  <c r="BZ297"/>
  <c r="CA297"/>
  <c r="CB297"/>
  <c r="CC297"/>
  <c r="BY298"/>
  <c r="BZ298"/>
  <c r="CA298"/>
  <c r="CB298"/>
  <c r="CC298"/>
  <c r="BY299"/>
  <c r="BZ299"/>
  <c r="CA299"/>
  <c r="CB299"/>
  <c r="CC299"/>
  <c r="BY300"/>
  <c r="BZ300"/>
  <c r="CA300"/>
  <c r="CB300"/>
  <c r="CC300"/>
  <c r="BY301"/>
  <c r="BZ301"/>
  <c r="CA301"/>
  <c r="CB301"/>
  <c r="CC301"/>
  <c r="BY302"/>
  <c r="BZ302"/>
  <c r="CA302"/>
  <c r="CB302"/>
  <c r="CC302"/>
  <c r="BY303"/>
  <c r="BZ303"/>
  <c r="CA303"/>
  <c r="CB303"/>
  <c r="CC303"/>
  <c r="BY304"/>
  <c r="BZ304"/>
  <c r="CA304"/>
  <c r="CB304"/>
  <c r="CC304"/>
  <c r="BY305"/>
  <c r="BZ305"/>
  <c r="CA305"/>
  <c r="CB305"/>
  <c r="CC305"/>
  <c r="BY306"/>
  <c r="BZ306"/>
  <c r="CA306"/>
  <c r="CB306"/>
  <c r="CC306"/>
  <c r="BY307"/>
  <c r="BZ307"/>
  <c r="CA307"/>
  <c r="CB307"/>
  <c r="CC307"/>
  <c r="BY308"/>
  <c r="BZ308"/>
  <c r="CA308"/>
  <c r="CB308"/>
  <c r="CC308"/>
  <c r="BY309"/>
  <c r="BZ309"/>
  <c r="CA309"/>
  <c r="CB309"/>
  <c r="CC309"/>
  <c r="BY310"/>
  <c r="BZ310"/>
  <c r="CA310"/>
  <c r="CB310"/>
  <c r="CC310"/>
  <c r="BY311"/>
  <c r="BZ311"/>
  <c r="CA311"/>
  <c r="CB311"/>
  <c r="CC311"/>
  <c r="BY312"/>
  <c r="BZ312"/>
  <c r="CA312"/>
  <c r="CB312"/>
  <c r="CC312"/>
  <c r="BY313"/>
  <c r="BZ313"/>
  <c r="CA313"/>
  <c r="CB313"/>
  <c r="CC313"/>
  <c r="C41" i="23"/>
  <c r="C40"/>
  <c r="D37"/>
  <c r="J35"/>
  <c r="F35"/>
  <c r="A35"/>
  <c r="C29"/>
  <c r="A28"/>
  <c r="H21"/>
  <c r="C20"/>
  <c r="B19"/>
  <c r="B13"/>
  <c r="E12" s="1"/>
  <c r="H7"/>
  <c r="C4"/>
  <c r="C15" i="22"/>
  <c r="B30"/>
  <c r="J29"/>
  <c r="G29"/>
  <c r="D29"/>
  <c r="B29"/>
  <c r="A29"/>
  <c r="I25"/>
  <c r="F25"/>
  <c r="C25"/>
  <c r="B25"/>
  <c r="B24"/>
  <c r="B23"/>
  <c r="B22"/>
  <c r="C23"/>
  <c r="A20"/>
  <c r="C18"/>
  <c r="A18"/>
  <c r="G15"/>
  <c r="H7"/>
  <c r="I72" i="1"/>
  <c r="DH53"/>
  <c r="CV53"/>
  <c r="CW53" s="1"/>
  <c r="CO53"/>
  <c r="CL53"/>
  <c r="CM53" s="1"/>
  <c r="I53"/>
  <c r="E53" s="1"/>
  <c r="DH52"/>
  <c r="CV52"/>
  <c r="CO52"/>
  <c r="CL52"/>
  <c r="CM52" s="1"/>
  <c r="I52"/>
  <c r="E52" s="1"/>
  <c r="DH71"/>
  <c r="CV71"/>
  <c r="CO71"/>
  <c r="CL71"/>
  <c r="CM71" s="1"/>
  <c r="I71"/>
  <c r="E71" s="1"/>
  <c r="DH69"/>
  <c r="CV69"/>
  <c r="CO69"/>
  <c r="CL69"/>
  <c r="CN69" s="1"/>
  <c r="I69"/>
  <c r="E69" s="1"/>
  <c r="DH68"/>
  <c r="CV68"/>
  <c r="CW68" s="1"/>
  <c r="CO68"/>
  <c r="CL68"/>
  <c r="CN68" s="1"/>
  <c r="I68"/>
  <c r="E68" s="1"/>
  <c r="DH67"/>
  <c r="CV67"/>
  <c r="CO67"/>
  <c r="CL67"/>
  <c r="CN67" s="1"/>
  <c r="I67"/>
  <c r="E67" s="1"/>
  <c r="DH66"/>
  <c r="CV66"/>
  <c r="CW66" s="1"/>
  <c r="CO66"/>
  <c r="CL66"/>
  <c r="CN66" s="1"/>
  <c r="I66"/>
  <c r="E66" s="1"/>
  <c r="DH65"/>
  <c r="CV65"/>
  <c r="CO65"/>
  <c r="CL65"/>
  <c r="CN65" s="1"/>
  <c r="I65"/>
  <c r="E65" s="1"/>
  <c r="DH64"/>
  <c r="CV64"/>
  <c r="CW64" s="1"/>
  <c r="CO64"/>
  <c r="CL64"/>
  <c r="CN64" s="1"/>
  <c r="I64"/>
  <c r="E64" s="1"/>
  <c r="DH63"/>
  <c r="CV63"/>
  <c r="CO63"/>
  <c r="CL63"/>
  <c r="CN63" s="1"/>
  <c r="I63"/>
  <c r="E63" s="1"/>
  <c r="DH62"/>
  <c r="CV62"/>
  <c r="CW62" s="1"/>
  <c r="CO62"/>
  <c r="CL62"/>
  <c r="CN62" s="1"/>
  <c r="I62"/>
  <c r="E62" s="1"/>
  <c r="DH61"/>
  <c r="CV61"/>
  <c r="CO61"/>
  <c r="CL61"/>
  <c r="CN61" s="1"/>
  <c r="I61"/>
  <c r="E61" s="1"/>
  <c r="I12" i="24" l="1"/>
  <c r="A31"/>
  <c r="B35"/>
  <c r="E35"/>
  <c r="C14"/>
  <c r="G14"/>
  <c r="D21"/>
  <c r="E26"/>
  <c r="A26" i="23"/>
  <c r="C17" i="24"/>
  <c r="A21"/>
  <c r="D24"/>
  <c r="G31"/>
  <c r="C16"/>
  <c r="G16"/>
  <c r="D22"/>
  <c r="D31"/>
  <c r="C15"/>
  <c r="G15"/>
  <c r="F21"/>
  <c r="BX76" i="1"/>
  <c r="BY76" s="1"/>
  <c r="CB134"/>
  <c r="CB130"/>
  <c r="CB126"/>
  <c r="CB122"/>
  <c r="CB118"/>
  <c r="CB114"/>
  <c r="CB110"/>
  <c r="CB106"/>
  <c r="CB102"/>
  <c r="CB98"/>
  <c r="CB94"/>
  <c r="CB90"/>
  <c r="CB86"/>
  <c r="CB82"/>
  <c r="CB78"/>
  <c r="CB67"/>
  <c r="CB57"/>
  <c r="CB52"/>
  <c r="CB46"/>
  <c r="CB30"/>
  <c r="CB21"/>
  <c r="CW75"/>
  <c r="BZ134"/>
  <c r="BZ130"/>
  <c r="BZ126"/>
  <c r="BZ122"/>
  <c r="BZ118"/>
  <c r="BZ114"/>
  <c r="BZ110"/>
  <c r="BZ106"/>
  <c r="BZ102"/>
  <c r="BZ98"/>
  <c r="BZ94"/>
  <c r="BZ90"/>
  <c r="BZ86"/>
  <c r="BZ82"/>
  <c r="BZ78"/>
  <c r="BZ67"/>
  <c r="BZ57"/>
  <c r="BZ52"/>
  <c r="BZ46"/>
  <c r="BZ30"/>
  <c r="BZ21"/>
  <c r="BX73"/>
  <c r="BY73" s="1"/>
  <c r="BZ74"/>
  <c r="CB74"/>
  <c r="BY74"/>
  <c r="CA74"/>
  <c r="CC74"/>
  <c r="CU75"/>
  <c r="CT75"/>
  <c r="CS75"/>
  <c r="CR75"/>
  <c r="CQ75"/>
  <c r="BX75"/>
  <c r="H6" i="26"/>
  <c r="D12"/>
  <c r="I8"/>
  <c r="A19"/>
  <c r="E19"/>
  <c r="F22"/>
  <c r="F8"/>
  <c r="B10"/>
  <c r="D14"/>
  <c r="D19"/>
  <c r="D22"/>
  <c r="A22" s="1"/>
  <c r="E7" i="23"/>
  <c r="B16"/>
  <c r="E15" s="1"/>
  <c r="B10"/>
  <c r="E9" s="1"/>
  <c r="J19"/>
  <c r="C21"/>
  <c r="G26"/>
  <c r="F28"/>
  <c r="I29"/>
  <c r="D35"/>
  <c r="H35"/>
  <c r="A37"/>
  <c r="G37"/>
  <c r="I40"/>
  <c r="I41"/>
  <c r="A51"/>
  <c r="D8" i="24"/>
  <c r="C12"/>
  <c r="I10"/>
  <c r="I11"/>
  <c r="BX71" i="1"/>
  <c r="BX68"/>
  <c r="BX66"/>
  <c r="BX64"/>
  <c r="BX62"/>
  <c r="BX69"/>
  <c r="BX65"/>
  <c r="BX63"/>
  <c r="BX61"/>
  <c r="CT69"/>
  <c r="CM62"/>
  <c r="CM64"/>
  <c r="CM66"/>
  <c r="CM68"/>
  <c r="CT63"/>
  <c r="CT65"/>
  <c r="CT67"/>
  <c r="CN52"/>
  <c r="CN53"/>
  <c r="CX53"/>
  <c r="CW52"/>
  <c r="CU66"/>
  <c r="CS66"/>
  <c r="CQ66"/>
  <c r="CT66"/>
  <c r="CR66"/>
  <c r="CP66"/>
  <c r="CU71"/>
  <c r="CS71"/>
  <c r="CQ71"/>
  <c r="CT71"/>
  <c r="CR71"/>
  <c r="CP71"/>
  <c r="CU64"/>
  <c r="CS64"/>
  <c r="CQ64"/>
  <c r="CT64"/>
  <c r="CR64"/>
  <c r="CP64"/>
  <c r="CU68"/>
  <c r="CS68"/>
  <c r="CQ68"/>
  <c r="CT68"/>
  <c r="CR68"/>
  <c r="CP68"/>
  <c r="CM61"/>
  <c r="CW61"/>
  <c r="CX62"/>
  <c r="CM63"/>
  <c r="CQ63"/>
  <c r="CS63"/>
  <c r="CU63"/>
  <c r="CW63"/>
  <c r="CX64"/>
  <c r="CM65"/>
  <c r="CQ65"/>
  <c r="CS65"/>
  <c r="CU65"/>
  <c r="CW65"/>
  <c r="CX66"/>
  <c r="CM67"/>
  <c r="CQ67"/>
  <c r="CS67"/>
  <c r="CU67"/>
  <c r="CW67"/>
  <c r="CX67" s="1"/>
  <c r="CX68"/>
  <c r="CY68" s="1"/>
  <c r="CM69"/>
  <c r="CQ69"/>
  <c r="CS69"/>
  <c r="CU69"/>
  <c r="CW69"/>
  <c r="CN71"/>
  <c r="CX61"/>
  <c r="CY62"/>
  <c r="CP63"/>
  <c r="CR63"/>
  <c r="CX63"/>
  <c r="CY64"/>
  <c r="CP65"/>
  <c r="CR65"/>
  <c r="CX65"/>
  <c r="CP67"/>
  <c r="CR67"/>
  <c r="CP69"/>
  <c r="CR69"/>
  <c r="CX69"/>
  <c r="CW71"/>
  <c r="CB76" l="1"/>
  <c r="BZ76"/>
  <c r="CC76"/>
  <c r="CA76"/>
  <c r="CA73"/>
  <c r="CX75"/>
  <c r="BZ73"/>
  <c r="CC73"/>
  <c r="CB73"/>
  <c r="BY75"/>
  <c r="BZ75"/>
  <c r="CA75"/>
  <c r="CB75"/>
  <c r="CC75"/>
  <c r="BY61"/>
  <c r="CA61"/>
  <c r="CC61"/>
  <c r="BZ61"/>
  <c r="CB61"/>
  <c r="BY65"/>
  <c r="CA65"/>
  <c r="CC65"/>
  <c r="BZ65"/>
  <c r="CB65"/>
  <c r="BZ62"/>
  <c r="CB62"/>
  <c r="BY62"/>
  <c r="CA62"/>
  <c r="CC62"/>
  <c r="BZ66"/>
  <c r="CB66"/>
  <c r="BY66"/>
  <c r="CA66"/>
  <c r="CC66"/>
  <c r="BZ71"/>
  <c r="CB71"/>
  <c r="BY71"/>
  <c r="CA71"/>
  <c r="CC71"/>
  <c r="BY63"/>
  <c r="CA63"/>
  <c r="CC63"/>
  <c r="BZ63"/>
  <c r="CB63"/>
  <c r="BY69"/>
  <c r="CA69"/>
  <c r="CC69"/>
  <c r="BZ69"/>
  <c r="CB69"/>
  <c r="BZ64"/>
  <c r="CB64"/>
  <c r="BY64"/>
  <c r="CA64"/>
  <c r="CC64"/>
  <c r="BZ68"/>
  <c r="CB68"/>
  <c r="BY68"/>
  <c r="CA68"/>
  <c r="CC68"/>
  <c r="CY65"/>
  <c r="CZ65" s="1"/>
  <c r="CY61"/>
  <c r="CX52"/>
  <c r="CY53"/>
  <c r="CZ53" s="1"/>
  <c r="CZ68"/>
  <c r="CY67"/>
  <c r="CZ64"/>
  <c r="DA64" s="1"/>
  <c r="DB64" s="1"/>
  <c r="CY63"/>
  <c r="CY66"/>
  <c r="CZ66" s="1"/>
  <c r="CZ61"/>
  <c r="CX71"/>
  <c r="CY69"/>
  <c r="CZ69" s="1"/>
  <c r="DA69" s="1"/>
  <c r="CZ62"/>
  <c r="CY75" l="1"/>
  <c r="DA53"/>
  <c r="CY52"/>
  <c r="DA66"/>
  <c r="DB69"/>
  <c r="DC69" s="1"/>
  <c r="DC64"/>
  <c r="CZ67"/>
  <c r="DA67" s="1"/>
  <c r="DA61"/>
  <c r="DB61" s="1"/>
  <c r="DD64"/>
  <c r="DE64" s="1"/>
  <c r="DA68"/>
  <c r="DB68"/>
  <c r="CZ63"/>
  <c r="DA63" s="1"/>
  <c r="CY71"/>
  <c r="DA65"/>
  <c r="DA62"/>
  <c r="CZ75" l="1"/>
  <c r="DB63"/>
  <c r="DF64"/>
  <c r="CZ52"/>
  <c r="DA52" s="1"/>
  <c r="DB53"/>
  <c r="DC63"/>
  <c r="DG64"/>
  <c r="DB62"/>
  <c r="DC68"/>
  <c r="DD69"/>
  <c r="DE69" s="1"/>
  <c r="DD63"/>
  <c r="DE63" s="1"/>
  <c r="DB66"/>
  <c r="CZ71"/>
  <c r="DA71" s="1"/>
  <c r="DB71" s="1"/>
  <c r="DC61"/>
  <c r="DD61" s="1"/>
  <c r="DE61" s="1"/>
  <c r="DB67"/>
  <c r="DC62"/>
  <c r="DB65"/>
  <c r="DA75" l="1"/>
  <c r="DB75" s="1"/>
  <c r="DF63"/>
  <c r="DC53"/>
  <c r="DD53" s="1"/>
  <c r="DE53" s="1"/>
  <c r="DB52"/>
  <c r="DC52" s="1"/>
  <c r="DC65"/>
  <c r="DD65" s="1"/>
  <c r="DG63"/>
  <c r="DD68"/>
  <c r="DF61"/>
  <c r="DG61" s="1"/>
  <c r="DC67"/>
  <c r="DD67" s="1"/>
  <c r="DE67" s="1"/>
  <c r="DD62"/>
  <c r="DE62" s="1"/>
  <c r="DC71"/>
  <c r="DC66"/>
  <c r="DF69"/>
  <c r="DG69" s="1"/>
  <c r="DC75" l="1"/>
  <c r="DD75" s="1"/>
  <c r="DE75" s="1"/>
  <c r="DF53"/>
  <c r="DG53" s="1"/>
  <c r="DD52"/>
  <c r="DE52" s="1"/>
  <c r="DF52" s="1"/>
  <c r="DE65"/>
  <c r="DF65" s="1"/>
  <c r="DG65" s="1"/>
  <c r="DE68"/>
  <c r="DF68" s="1"/>
  <c r="DG68" s="1"/>
  <c r="DF62"/>
  <c r="DG62" s="1"/>
  <c r="DD71"/>
  <c r="DE71" s="1"/>
  <c r="DF67"/>
  <c r="DG67" s="1"/>
  <c r="DD66"/>
  <c r="DE66" s="1"/>
  <c r="DF75" l="1"/>
  <c r="DG75" s="1"/>
  <c r="DG52"/>
  <c r="DF66"/>
  <c r="DG66" s="1"/>
  <c r="DF71"/>
  <c r="DG71" s="1"/>
  <c r="B10" i="20" l="1"/>
  <c r="A33" i="26" l="1"/>
  <c r="A3" i="20"/>
  <c r="B3"/>
  <c r="A4"/>
  <c r="B4"/>
  <c r="A5"/>
  <c r="B5"/>
  <c r="A6"/>
  <c r="B6"/>
  <c r="A7"/>
  <c r="B7"/>
  <c r="A8"/>
  <c r="B8"/>
  <c r="A9"/>
  <c r="B9"/>
  <c r="A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A76"/>
  <c r="B76"/>
  <c r="A77"/>
  <c r="B77"/>
  <c r="A78"/>
  <c r="B78"/>
  <c r="A79"/>
  <c r="B79"/>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5"/>
  <c r="B125"/>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C2"/>
  <c r="B2"/>
  <c r="A2"/>
  <c r="CL5" i="1"/>
  <c r="CM5" s="1"/>
  <c r="CO5"/>
  <c r="CL6"/>
  <c r="CM6" s="1"/>
  <c r="CO6"/>
  <c r="CL7"/>
  <c r="CM7" s="1"/>
  <c r="CO7"/>
  <c r="CL8"/>
  <c r="CM8" s="1"/>
  <c r="CO8"/>
  <c r="CL9"/>
  <c r="CM9" s="1"/>
  <c r="CO9"/>
  <c r="CL10"/>
  <c r="CM10" s="1"/>
  <c r="CO10"/>
  <c r="CL11"/>
  <c r="CM11" s="1"/>
  <c r="CO11"/>
  <c r="CL12"/>
  <c r="CM12" s="1"/>
  <c r="CO12"/>
  <c r="CL13"/>
  <c r="CM13" s="1"/>
  <c r="CO13"/>
  <c r="CL14"/>
  <c r="CM14" s="1"/>
  <c r="CO14"/>
  <c r="CL15"/>
  <c r="CM15" s="1"/>
  <c r="CO15"/>
  <c r="CL16"/>
  <c r="CM16" s="1"/>
  <c r="CO16"/>
  <c r="CL17"/>
  <c r="CM17" s="1"/>
  <c r="CO17"/>
  <c r="CL18"/>
  <c r="CM18" s="1"/>
  <c r="CO18"/>
  <c r="CL19"/>
  <c r="CM19" s="1"/>
  <c r="CO19"/>
  <c r="CL20"/>
  <c r="CM20" s="1"/>
  <c r="CO20"/>
  <c r="CL21"/>
  <c r="CM21" s="1"/>
  <c r="CO21"/>
  <c r="CL22"/>
  <c r="CM22" s="1"/>
  <c r="CO22"/>
  <c r="CL23"/>
  <c r="CM23" s="1"/>
  <c r="CO23"/>
  <c r="CL24"/>
  <c r="CM24" s="1"/>
  <c r="CO24"/>
  <c r="CL25"/>
  <c r="CM25" s="1"/>
  <c r="CO25"/>
  <c r="CL26"/>
  <c r="CM26" s="1"/>
  <c r="CO26"/>
  <c r="CL27"/>
  <c r="CM27" s="1"/>
  <c r="CO27"/>
  <c r="CL28"/>
  <c r="CM28" s="1"/>
  <c r="CO28"/>
  <c r="CL29"/>
  <c r="CM29" s="1"/>
  <c r="CO29"/>
  <c r="CL30"/>
  <c r="CM30" s="1"/>
  <c r="CO30"/>
  <c r="CL31"/>
  <c r="CM31" s="1"/>
  <c r="CO31"/>
  <c r="CL32"/>
  <c r="CM32" s="1"/>
  <c r="CO32"/>
  <c r="CL33"/>
  <c r="CM33" s="1"/>
  <c r="CO33"/>
  <c r="CL34"/>
  <c r="CM34" s="1"/>
  <c r="CO34"/>
  <c r="CL35"/>
  <c r="CM35" s="1"/>
  <c r="CO35"/>
  <c r="CL36"/>
  <c r="CM36" s="1"/>
  <c r="CO36"/>
  <c r="CL37"/>
  <c r="CM37" s="1"/>
  <c r="CO37"/>
  <c r="CL38"/>
  <c r="CM38" s="1"/>
  <c r="CO38"/>
  <c r="CL39"/>
  <c r="CM39" s="1"/>
  <c r="CO39"/>
  <c r="CL40"/>
  <c r="CM40" s="1"/>
  <c r="CO40"/>
  <c r="CL41"/>
  <c r="CM41" s="1"/>
  <c r="CO41"/>
  <c r="CL42"/>
  <c r="CM42" s="1"/>
  <c r="CO42"/>
  <c r="CL43"/>
  <c r="CM43" s="1"/>
  <c r="CO43"/>
  <c r="CL44"/>
  <c r="CM44" s="1"/>
  <c r="CO44"/>
  <c r="CL45"/>
  <c r="CM45" s="1"/>
  <c r="CO45"/>
  <c r="CL46"/>
  <c r="CM46" s="1"/>
  <c r="CO46"/>
  <c r="CL47"/>
  <c r="CM47" s="1"/>
  <c r="CO47"/>
  <c r="CL48"/>
  <c r="CM48" s="1"/>
  <c r="CO48"/>
  <c r="CL49"/>
  <c r="CM49" s="1"/>
  <c r="CO49"/>
  <c r="CL50"/>
  <c r="CM50" s="1"/>
  <c r="CO50"/>
  <c r="CL51"/>
  <c r="CM51" s="1"/>
  <c r="CO51"/>
  <c r="CL54"/>
  <c r="CM54" s="1"/>
  <c r="CO54"/>
  <c r="CL55"/>
  <c r="CM55" s="1"/>
  <c r="CO55"/>
  <c r="CL56"/>
  <c r="CM56" s="1"/>
  <c r="CO56"/>
  <c r="CL57"/>
  <c r="CM57" s="1"/>
  <c r="CO57"/>
  <c r="CL58"/>
  <c r="CM58" s="1"/>
  <c r="CO58"/>
  <c r="CL59"/>
  <c r="CM59" s="1"/>
  <c r="CO59"/>
  <c r="CL60"/>
  <c r="CM60" s="1"/>
  <c r="CO60"/>
  <c r="CL72"/>
  <c r="CM72" s="1"/>
  <c r="CO72"/>
  <c r="CL73"/>
  <c r="CM73" s="1"/>
  <c r="CO73"/>
  <c r="CL74"/>
  <c r="CM74" s="1"/>
  <c r="CO74"/>
  <c r="CL76"/>
  <c r="CM76" s="1"/>
  <c r="CO76"/>
  <c r="CL77"/>
  <c r="CM77" s="1"/>
  <c r="CO77"/>
  <c r="CL78"/>
  <c r="CM78" s="1"/>
  <c r="CO78"/>
  <c r="CL79"/>
  <c r="CM79" s="1"/>
  <c r="CO79"/>
  <c r="CL80"/>
  <c r="CM80" s="1"/>
  <c r="CO80"/>
  <c r="CL81"/>
  <c r="CM81" s="1"/>
  <c r="CO81"/>
  <c r="CL82"/>
  <c r="CM82" s="1"/>
  <c r="CO82"/>
  <c r="CL83"/>
  <c r="CM83" s="1"/>
  <c r="CO83"/>
  <c r="CL84"/>
  <c r="CM84" s="1"/>
  <c r="CO84"/>
  <c r="CL85"/>
  <c r="CM85" s="1"/>
  <c r="CO85"/>
  <c r="CL86"/>
  <c r="CM86" s="1"/>
  <c r="CO86"/>
  <c r="CL87"/>
  <c r="CM87" s="1"/>
  <c r="CO87"/>
  <c r="CL88"/>
  <c r="CM88" s="1"/>
  <c r="CO88"/>
  <c r="CL89"/>
  <c r="CM89" s="1"/>
  <c r="CO89"/>
  <c r="CL90"/>
  <c r="CM90" s="1"/>
  <c r="CO90"/>
  <c r="CL91"/>
  <c r="CM91" s="1"/>
  <c r="CO91"/>
  <c r="CL92"/>
  <c r="CO92"/>
  <c r="CL93"/>
  <c r="CM93" s="1"/>
  <c r="CO93"/>
  <c r="CL94"/>
  <c r="CM94" s="1"/>
  <c r="CO94"/>
  <c r="CL95"/>
  <c r="CM95" s="1"/>
  <c r="CO95"/>
  <c r="CL96"/>
  <c r="CO96"/>
  <c r="CL97"/>
  <c r="CM97" s="1"/>
  <c r="CO97"/>
  <c r="CL98"/>
  <c r="CM98" s="1"/>
  <c r="CO98"/>
  <c r="CL99"/>
  <c r="CO99"/>
  <c r="CL100"/>
  <c r="CM100" s="1"/>
  <c r="CO100"/>
  <c r="CL101"/>
  <c r="CO101"/>
  <c r="CL102"/>
  <c r="CM102" s="1"/>
  <c r="CO102"/>
  <c r="CL103"/>
  <c r="CO103"/>
  <c r="CL104"/>
  <c r="CM104" s="1"/>
  <c r="CO104"/>
  <c r="CL105"/>
  <c r="CO105"/>
  <c r="CL106"/>
  <c r="CM106" s="1"/>
  <c r="CO106"/>
  <c r="CL107"/>
  <c r="CO107"/>
  <c r="CL108"/>
  <c r="CM108" s="1"/>
  <c r="CO108"/>
  <c r="CL109"/>
  <c r="CO109"/>
  <c r="CL110"/>
  <c r="CM110" s="1"/>
  <c r="CO110"/>
  <c r="CL111"/>
  <c r="CO111"/>
  <c r="CL112"/>
  <c r="CM112" s="1"/>
  <c r="CO112"/>
  <c r="CL113"/>
  <c r="CO113"/>
  <c r="CL114"/>
  <c r="CM114" s="1"/>
  <c r="CO114"/>
  <c r="CL115"/>
  <c r="CO115"/>
  <c r="CL116"/>
  <c r="CM116" s="1"/>
  <c r="CO116"/>
  <c r="CL117"/>
  <c r="CO117"/>
  <c r="CL118"/>
  <c r="CM118" s="1"/>
  <c r="CO118"/>
  <c r="CL119"/>
  <c r="CO119"/>
  <c r="CL120"/>
  <c r="CM120" s="1"/>
  <c r="CO120"/>
  <c r="CL121"/>
  <c r="CO121"/>
  <c r="CL122"/>
  <c r="CM122" s="1"/>
  <c r="CO122"/>
  <c r="CL123"/>
  <c r="CM123" s="1"/>
  <c r="CO123"/>
  <c r="CL124"/>
  <c r="CM124" s="1"/>
  <c r="CO124"/>
  <c r="CL125"/>
  <c r="CM125" s="1"/>
  <c r="CO125"/>
  <c r="CL126"/>
  <c r="CM126" s="1"/>
  <c r="CO126"/>
  <c r="CL127"/>
  <c r="CM127" s="1"/>
  <c r="CO127"/>
  <c r="CL128"/>
  <c r="CM128" s="1"/>
  <c r="CO128"/>
  <c r="CL129"/>
  <c r="CM129" s="1"/>
  <c r="CO129"/>
  <c r="CL130"/>
  <c r="CM130" s="1"/>
  <c r="CO130"/>
  <c r="CL131"/>
  <c r="CM131" s="1"/>
  <c r="CO131"/>
  <c r="CL132"/>
  <c r="CM132" s="1"/>
  <c r="CO132"/>
  <c r="CL133"/>
  <c r="CM133" s="1"/>
  <c r="CO133"/>
  <c r="CL134"/>
  <c r="CM134" s="1"/>
  <c r="CO134"/>
  <c r="CL135"/>
  <c r="CM135" s="1"/>
  <c r="CO135"/>
  <c r="CL136"/>
  <c r="CM136" s="1"/>
  <c r="CO136"/>
  <c r="CL137"/>
  <c r="CM137" s="1"/>
  <c r="CO137"/>
  <c r="CL138"/>
  <c r="CM138" s="1"/>
  <c r="CO138"/>
  <c r="CL139"/>
  <c r="CM139" s="1"/>
  <c r="CO139"/>
  <c r="CL140"/>
  <c r="CM140" s="1"/>
  <c r="CO140"/>
  <c r="CL141"/>
  <c r="CM141" s="1"/>
  <c r="CO141"/>
  <c r="CL142"/>
  <c r="CM142" s="1"/>
  <c r="CO142"/>
  <c r="CL143"/>
  <c r="CM143" s="1"/>
  <c r="CO143"/>
  <c r="CL144"/>
  <c r="CM144" s="1"/>
  <c r="CO144"/>
  <c r="CL145"/>
  <c r="CM145" s="1"/>
  <c r="CO145"/>
  <c r="CL146"/>
  <c r="CM146" s="1"/>
  <c r="CO146"/>
  <c r="CL147"/>
  <c r="CM147" s="1"/>
  <c r="CO147"/>
  <c r="CL148"/>
  <c r="CM148" s="1"/>
  <c r="CO148"/>
  <c r="CL149"/>
  <c r="CM149" s="1"/>
  <c r="CO149"/>
  <c r="CL150"/>
  <c r="CM150" s="1"/>
  <c r="CO150"/>
  <c r="CL151"/>
  <c r="CM151" s="1"/>
  <c r="CO151"/>
  <c r="CL152"/>
  <c r="CM152" s="1"/>
  <c r="CO152"/>
  <c r="CL153"/>
  <c r="CM153" s="1"/>
  <c r="CO153"/>
  <c r="CL154"/>
  <c r="CM154" s="1"/>
  <c r="CO154"/>
  <c r="CP154"/>
  <c r="CQ154"/>
  <c r="CR154"/>
  <c r="CS154"/>
  <c r="CT154"/>
  <c r="CU154"/>
  <c r="CL155"/>
  <c r="CM155" s="1"/>
  <c r="CO155"/>
  <c r="CP155"/>
  <c r="CQ155"/>
  <c r="CR155"/>
  <c r="CS155"/>
  <c r="CT155"/>
  <c r="CU155"/>
  <c r="CL156"/>
  <c r="CM156" s="1"/>
  <c r="CO156"/>
  <c r="CP156"/>
  <c r="CQ156"/>
  <c r="CR156"/>
  <c r="CS156"/>
  <c r="CT156"/>
  <c r="CU156"/>
  <c r="CL157"/>
  <c r="CM157" s="1"/>
  <c r="CO157"/>
  <c r="CP157"/>
  <c r="CQ157"/>
  <c r="CR157"/>
  <c r="CS157"/>
  <c r="CT157"/>
  <c r="CU157"/>
  <c r="CL158"/>
  <c r="CM158" s="1"/>
  <c r="CO158"/>
  <c r="CP158"/>
  <c r="CQ158"/>
  <c r="CR158"/>
  <c r="CS158"/>
  <c r="CT158"/>
  <c r="CU158"/>
  <c r="CL159"/>
  <c r="CM159" s="1"/>
  <c r="CO159"/>
  <c r="CP159"/>
  <c r="CQ159"/>
  <c r="CR159"/>
  <c r="CS159"/>
  <c r="CT159"/>
  <c r="CU159"/>
  <c r="CL160"/>
  <c r="CM160" s="1"/>
  <c r="CO160"/>
  <c r="CP160"/>
  <c r="CQ160"/>
  <c r="CR160"/>
  <c r="CS160"/>
  <c r="CT160"/>
  <c r="CU160"/>
  <c r="CL161"/>
  <c r="CM161" s="1"/>
  <c r="CO161"/>
  <c r="CP161"/>
  <c r="CQ161"/>
  <c r="CR161"/>
  <c r="CS161"/>
  <c r="CT161"/>
  <c r="CU161"/>
  <c r="CL162"/>
  <c r="CM162" s="1"/>
  <c r="CO162"/>
  <c r="CP162"/>
  <c r="CQ162"/>
  <c r="CR162"/>
  <c r="CS162"/>
  <c r="CT162"/>
  <c r="CU162"/>
  <c r="CL163"/>
  <c r="CM163" s="1"/>
  <c r="CO163"/>
  <c r="CP163"/>
  <c r="CQ163"/>
  <c r="CR163"/>
  <c r="CS163"/>
  <c r="CT163"/>
  <c r="CU163"/>
  <c r="CL164"/>
  <c r="CM164" s="1"/>
  <c r="CO164"/>
  <c r="CP164"/>
  <c r="CQ164"/>
  <c r="CR164"/>
  <c r="CS164"/>
  <c r="CT164"/>
  <c r="CU164"/>
  <c r="CL165"/>
  <c r="CM165" s="1"/>
  <c r="CO165"/>
  <c r="CP165"/>
  <c r="CQ165"/>
  <c r="CR165"/>
  <c r="CS165"/>
  <c r="CT165"/>
  <c r="CU165"/>
  <c r="CL166"/>
  <c r="CM166" s="1"/>
  <c r="CO166"/>
  <c r="CP166"/>
  <c r="CQ166"/>
  <c r="CR166"/>
  <c r="CS166"/>
  <c r="CT166"/>
  <c r="CU166"/>
  <c r="CL167"/>
  <c r="CM167" s="1"/>
  <c r="CO167"/>
  <c r="CP167"/>
  <c r="CQ167"/>
  <c r="CR167"/>
  <c r="CS167"/>
  <c r="CT167"/>
  <c r="CU167"/>
  <c r="CL168"/>
  <c r="CM168" s="1"/>
  <c r="CO168"/>
  <c r="CP168"/>
  <c r="CQ168"/>
  <c r="CR168"/>
  <c r="CS168"/>
  <c r="CT168"/>
  <c r="CU168"/>
  <c r="CL169"/>
  <c r="CM169" s="1"/>
  <c r="CO169"/>
  <c r="CP169"/>
  <c r="CQ169"/>
  <c r="CR169"/>
  <c r="CS169"/>
  <c r="CT169"/>
  <c r="CU169"/>
  <c r="CL170"/>
  <c r="CM170" s="1"/>
  <c r="CO170"/>
  <c r="CP170"/>
  <c r="CQ170"/>
  <c r="CR170"/>
  <c r="CS170"/>
  <c r="CT170"/>
  <c r="CU170"/>
  <c r="CL171"/>
  <c r="CM171" s="1"/>
  <c r="CO171"/>
  <c r="CP171"/>
  <c r="CQ171"/>
  <c r="CR171"/>
  <c r="CS171"/>
  <c r="CT171"/>
  <c r="CU171"/>
  <c r="CL172"/>
  <c r="CM172" s="1"/>
  <c r="CO172"/>
  <c r="CP172"/>
  <c r="CQ172"/>
  <c r="CR172"/>
  <c r="CS172"/>
  <c r="CT172"/>
  <c r="CU172"/>
  <c r="CL173"/>
  <c r="CM173" s="1"/>
  <c r="CO173"/>
  <c r="CP173"/>
  <c r="CQ173"/>
  <c r="CR173"/>
  <c r="CS173"/>
  <c r="CT173"/>
  <c r="CU173"/>
  <c r="CL174"/>
  <c r="CM174" s="1"/>
  <c r="CO174"/>
  <c r="CP174"/>
  <c r="CQ174"/>
  <c r="CR174"/>
  <c r="CS174"/>
  <c r="CT174"/>
  <c r="CU174"/>
  <c r="CL175"/>
  <c r="CM175" s="1"/>
  <c r="CO175"/>
  <c r="CP175"/>
  <c r="CQ175"/>
  <c r="CR175"/>
  <c r="CS175"/>
  <c r="CT175"/>
  <c r="CU175"/>
  <c r="CL176"/>
  <c r="CM176" s="1"/>
  <c r="CO176"/>
  <c r="CP176"/>
  <c r="CQ176"/>
  <c r="CR176"/>
  <c r="CS176"/>
  <c r="CT176"/>
  <c r="CU176"/>
  <c r="CL177"/>
  <c r="CM177" s="1"/>
  <c r="CO177"/>
  <c r="CP177"/>
  <c r="CQ177"/>
  <c r="CR177"/>
  <c r="CS177"/>
  <c r="CT177"/>
  <c r="CU177"/>
  <c r="CL178"/>
  <c r="CM178" s="1"/>
  <c r="CO178"/>
  <c r="CP178"/>
  <c r="CQ178"/>
  <c r="CR178"/>
  <c r="CS178"/>
  <c r="CT178"/>
  <c r="CU178"/>
  <c r="CL179"/>
  <c r="CM179" s="1"/>
  <c r="CO179"/>
  <c r="CP179"/>
  <c r="CQ179"/>
  <c r="CR179"/>
  <c r="CS179"/>
  <c r="CT179"/>
  <c r="CU179"/>
  <c r="CL180"/>
  <c r="CM180" s="1"/>
  <c r="CO180"/>
  <c r="CP180"/>
  <c r="CQ180"/>
  <c r="CR180"/>
  <c r="CS180"/>
  <c r="CT180"/>
  <c r="CU180"/>
  <c r="CL181"/>
  <c r="CM181" s="1"/>
  <c r="CO181"/>
  <c r="CP181"/>
  <c r="CQ181"/>
  <c r="CR181"/>
  <c r="CS181"/>
  <c r="CT181"/>
  <c r="CU181"/>
  <c r="CL182"/>
  <c r="CM182" s="1"/>
  <c r="CO182"/>
  <c r="CP182"/>
  <c r="CQ182"/>
  <c r="CR182"/>
  <c r="CS182"/>
  <c r="CT182"/>
  <c r="CU182"/>
  <c r="CL183"/>
  <c r="CM183" s="1"/>
  <c r="CO183"/>
  <c r="CP183"/>
  <c r="CQ183"/>
  <c r="CR183"/>
  <c r="CS183"/>
  <c r="CT183"/>
  <c r="CU183"/>
  <c r="CL184"/>
  <c r="CM184" s="1"/>
  <c r="CO184"/>
  <c r="CP184"/>
  <c r="CQ184"/>
  <c r="CR184"/>
  <c r="CS184"/>
  <c r="CT184"/>
  <c r="CU184"/>
  <c r="CL185"/>
  <c r="CM185" s="1"/>
  <c r="CO185"/>
  <c r="CP185"/>
  <c r="CQ185"/>
  <c r="CR185"/>
  <c r="CS185"/>
  <c r="CT185"/>
  <c r="CU185"/>
  <c r="CL186"/>
  <c r="CM186" s="1"/>
  <c r="CO186"/>
  <c r="CP186"/>
  <c r="CQ186"/>
  <c r="CR186"/>
  <c r="CS186"/>
  <c r="CT186"/>
  <c r="CU186"/>
  <c r="CL187"/>
  <c r="CM187" s="1"/>
  <c r="CO187"/>
  <c r="CP187"/>
  <c r="CQ187"/>
  <c r="CR187"/>
  <c r="CS187"/>
  <c r="CT187"/>
  <c r="CU187"/>
  <c r="CL188"/>
  <c r="CM188" s="1"/>
  <c r="CO188"/>
  <c r="CP188"/>
  <c r="CQ188"/>
  <c r="CR188"/>
  <c r="CS188"/>
  <c r="CT188"/>
  <c r="CU188"/>
  <c r="CL189"/>
  <c r="CM189" s="1"/>
  <c r="CO189"/>
  <c r="CP189"/>
  <c r="CQ189"/>
  <c r="CR189"/>
  <c r="CS189"/>
  <c r="CT189"/>
  <c r="CU189"/>
  <c r="CL190"/>
  <c r="CM190" s="1"/>
  <c r="CO190"/>
  <c r="CP190"/>
  <c r="CQ190"/>
  <c r="CR190"/>
  <c r="CS190"/>
  <c r="CT190"/>
  <c r="CU190"/>
  <c r="CL191"/>
  <c r="CM191" s="1"/>
  <c r="CO191"/>
  <c r="CP191"/>
  <c r="CQ191"/>
  <c r="CR191"/>
  <c r="CS191"/>
  <c r="CT191"/>
  <c r="CU191"/>
  <c r="CL192"/>
  <c r="CM192" s="1"/>
  <c r="CO192"/>
  <c r="CP192"/>
  <c r="CQ192"/>
  <c r="CR192"/>
  <c r="CS192"/>
  <c r="CT192"/>
  <c r="CU192"/>
  <c r="CL193"/>
  <c r="CM193" s="1"/>
  <c r="CO193"/>
  <c r="CP193"/>
  <c r="CQ193"/>
  <c r="CR193"/>
  <c r="CS193"/>
  <c r="CT193"/>
  <c r="CU193"/>
  <c r="CL194"/>
  <c r="CM194" s="1"/>
  <c r="CO194"/>
  <c r="CP194"/>
  <c r="CQ194"/>
  <c r="CR194"/>
  <c r="CS194"/>
  <c r="CT194"/>
  <c r="CU194"/>
  <c r="CL195"/>
  <c r="CM195" s="1"/>
  <c r="CO195"/>
  <c r="CP195"/>
  <c r="CQ195"/>
  <c r="CR195"/>
  <c r="CS195"/>
  <c r="CT195"/>
  <c r="CU195"/>
  <c r="CL196"/>
  <c r="CM196" s="1"/>
  <c r="CO196"/>
  <c r="CP196"/>
  <c r="CQ196"/>
  <c r="CR196"/>
  <c r="CS196"/>
  <c r="CT196"/>
  <c r="CU196"/>
  <c r="CL197"/>
  <c r="CM197" s="1"/>
  <c r="CO197"/>
  <c r="CP197"/>
  <c r="CQ197"/>
  <c r="CR197"/>
  <c r="CS197"/>
  <c r="CT197"/>
  <c r="CU197"/>
  <c r="CL198"/>
  <c r="CM198" s="1"/>
  <c r="CO198"/>
  <c r="CP198"/>
  <c r="CQ198"/>
  <c r="CR198"/>
  <c r="CS198"/>
  <c r="CT198"/>
  <c r="CU198"/>
  <c r="CL199"/>
  <c r="CM199" s="1"/>
  <c r="CO199"/>
  <c r="CP199"/>
  <c r="CQ199"/>
  <c r="CR199"/>
  <c r="CS199"/>
  <c r="CT199"/>
  <c r="CU199"/>
  <c r="CL200"/>
  <c r="CM200" s="1"/>
  <c r="CO200"/>
  <c r="CP200"/>
  <c r="CQ200"/>
  <c r="CR200"/>
  <c r="CS200"/>
  <c r="CT200"/>
  <c r="CU200"/>
  <c r="CL201"/>
  <c r="CM201" s="1"/>
  <c r="CO201"/>
  <c r="CP201"/>
  <c r="CQ201"/>
  <c r="CR201"/>
  <c r="CS201"/>
  <c r="CT201"/>
  <c r="CU201"/>
  <c r="CL202"/>
  <c r="CM202" s="1"/>
  <c r="CO202"/>
  <c r="CP202"/>
  <c r="CQ202"/>
  <c r="CR202"/>
  <c r="CS202"/>
  <c r="CT202"/>
  <c r="CU202"/>
  <c r="CL203"/>
  <c r="CM203" s="1"/>
  <c r="CO203"/>
  <c r="CP203"/>
  <c r="CQ203"/>
  <c r="CR203"/>
  <c r="CS203"/>
  <c r="CT203"/>
  <c r="CU203"/>
  <c r="CL204"/>
  <c r="CM204" s="1"/>
  <c r="CO204"/>
  <c r="CP204"/>
  <c r="CQ204"/>
  <c r="CR204"/>
  <c r="CS204"/>
  <c r="CT204"/>
  <c r="CU204"/>
  <c r="CL205"/>
  <c r="CM205" s="1"/>
  <c r="CO205"/>
  <c r="CP205"/>
  <c r="CQ205"/>
  <c r="CR205"/>
  <c r="CS205"/>
  <c r="CT205"/>
  <c r="CU205"/>
  <c r="CL206"/>
  <c r="CM206" s="1"/>
  <c r="CO206"/>
  <c r="CP206"/>
  <c r="CQ206"/>
  <c r="CR206"/>
  <c r="CS206"/>
  <c r="CT206"/>
  <c r="CU206"/>
  <c r="CL207"/>
  <c r="CM207" s="1"/>
  <c r="CO207"/>
  <c r="CP207"/>
  <c r="CQ207"/>
  <c r="CR207"/>
  <c r="CS207"/>
  <c r="CT207"/>
  <c r="CU207"/>
  <c r="CL208"/>
  <c r="CM208" s="1"/>
  <c r="CO208"/>
  <c r="CP208"/>
  <c r="CQ208"/>
  <c r="CR208"/>
  <c r="CS208"/>
  <c r="CT208"/>
  <c r="CU208"/>
  <c r="CL209"/>
  <c r="CM209" s="1"/>
  <c r="CO209"/>
  <c r="CP209"/>
  <c r="CQ209"/>
  <c r="CR209"/>
  <c r="CS209"/>
  <c r="CT209"/>
  <c r="CU209"/>
  <c r="CL210"/>
  <c r="CM210" s="1"/>
  <c r="CO210"/>
  <c r="CP210"/>
  <c r="CQ210"/>
  <c r="CR210"/>
  <c r="CS210"/>
  <c r="CT210"/>
  <c r="CU210"/>
  <c r="CL211"/>
  <c r="CM211" s="1"/>
  <c r="CO211"/>
  <c r="CP211"/>
  <c r="CQ211"/>
  <c r="CR211"/>
  <c r="CS211"/>
  <c r="CT211"/>
  <c r="CU211"/>
  <c r="CL212"/>
  <c r="CM212" s="1"/>
  <c r="CO212"/>
  <c r="CP212"/>
  <c r="CQ212"/>
  <c r="CR212"/>
  <c r="CS212"/>
  <c r="CT212"/>
  <c r="CU212"/>
  <c r="CL213"/>
  <c r="CM213" s="1"/>
  <c r="CO213"/>
  <c r="CP213"/>
  <c r="CQ213"/>
  <c r="CR213"/>
  <c r="CS213"/>
  <c r="CT213"/>
  <c r="CU213"/>
  <c r="CL214"/>
  <c r="CM214" s="1"/>
  <c r="CO214"/>
  <c r="CP214"/>
  <c r="CQ214"/>
  <c r="CR214"/>
  <c r="CS214"/>
  <c r="CT214"/>
  <c r="CU214"/>
  <c r="CL215"/>
  <c r="CM215" s="1"/>
  <c r="CO215"/>
  <c r="CP215"/>
  <c r="CQ215"/>
  <c r="CR215"/>
  <c r="CS215"/>
  <c r="CT215"/>
  <c r="CU215"/>
  <c r="CL216"/>
  <c r="CM216" s="1"/>
  <c r="CO216"/>
  <c r="CP216"/>
  <c r="CQ216"/>
  <c r="CR216"/>
  <c r="CS216"/>
  <c r="CT216"/>
  <c r="CU216"/>
  <c r="CL217"/>
  <c r="CM217" s="1"/>
  <c r="CO217"/>
  <c r="CP217"/>
  <c r="CQ217"/>
  <c r="CR217"/>
  <c r="CS217"/>
  <c r="CT217"/>
  <c r="CU217"/>
  <c r="CL218"/>
  <c r="CM218" s="1"/>
  <c r="CO218"/>
  <c r="CP218"/>
  <c r="CQ218"/>
  <c r="CR218"/>
  <c r="CS218"/>
  <c r="CT218"/>
  <c r="CU218"/>
  <c r="CL219"/>
  <c r="CM219" s="1"/>
  <c r="CO219"/>
  <c r="CP219"/>
  <c r="CQ219"/>
  <c r="CR219"/>
  <c r="CS219"/>
  <c r="CT219"/>
  <c r="CU219"/>
  <c r="CL220"/>
  <c r="CM220" s="1"/>
  <c r="CO220"/>
  <c r="CP220"/>
  <c r="CQ220"/>
  <c r="CR220"/>
  <c r="CS220"/>
  <c r="CT220"/>
  <c r="CU220"/>
  <c r="CL221"/>
  <c r="CM221" s="1"/>
  <c r="CO221"/>
  <c r="CP221"/>
  <c r="CQ221"/>
  <c r="CR221"/>
  <c r="CS221"/>
  <c r="CT221"/>
  <c r="CU221"/>
  <c r="CL222"/>
  <c r="CM222" s="1"/>
  <c r="CO222"/>
  <c r="CP222"/>
  <c r="CQ222"/>
  <c r="CR222"/>
  <c r="CS222"/>
  <c r="CT222"/>
  <c r="CU222"/>
  <c r="CL223"/>
  <c r="CM223" s="1"/>
  <c r="CO223"/>
  <c r="CP223"/>
  <c r="CQ223"/>
  <c r="CR223"/>
  <c r="CS223"/>
  <c r="CT223"/>
  <c r="CU223"/>
  <c r="CL224"/>
  <c r="CM224" s="1"/>
  <c r="CO224"/>
  <c r="CP224"/>
  <c r="CQ224"/>
  <c r="CR224"/>
  <c r="CS224"/>
  <c r="CT224"/>
  <c r="CU224"/>
  <c r="CL225"/>
  <c r="CM225" s="1"/>
  <c r="CO225"/>
  <c r="CP225"/>
  <c r="CQ225"/>
  <c r="CR225"/>
  <c r="CS225"/>
  <c r="CT225"/>
  <c r="CU225"/>
  <c r="CL226"/>
  <c r="CM226" s="1"/>
  <c r="CO226"/>
  <c r="CP226"/>
  <c r="CQ226"/>
  <c r="CR226"/>
  <c r="CS226"/>
  <c r="CT226"/>
  <c r="CU226"/>
  <c r="CL227"/>
  <c r="CM227" s="1"/>
  <c r="CO227"/>
  <c r="CP227"/>
  <c r="CQ227"/>
  <c r="CR227"/>
  <c r="CS227"/>
  <c r="CT227"/>
  <c r="CU227"/>
  <c r="CL228"/>
  <c r="CM228" s="1"/>
  <c r="CO228"/>
  <c r="CP228"/>
  <c r="CQ228"/>
  <c r="CR228"/>
  <c r="CS228"/>
  <c r="CT228"/>
  <c r="CU228"/>
  <c r="CL229"/>
  <c r="CM229" s="1"/>
  <c r="CO229"/>
  <c r="CP229"/>
  <c r="CQ229"/>
  <c r="CR229"/>
  <c r="CS229"/>
  <c r="CT229"/>
  <c r="CU229"/>
  <c r="CL230"/>
  <c r="CM230" s="1"/>
  <c r="CO230"/>
  <c r="CP230"/>
  <c r="CQ230"/>
  <c r="CR230"/>
  <c r="CS230"/>
  <c r="CT230"/>
  <c r="CU230"/>
  <c r="CL231"/>
  <c r="CM231" s="1"/>
  <c r="CO231"/>
  <c r="CP231"/>
  <c r="CQ231"/>
  <c r="CR231"/>
  <c r="CS231"/>
  <c r="CT231"/>
  <c r="CU231"/>
  <c r="CL232"/>
  <c r="CM232" s="1"/>
  <c r="CO232"/>
  <c r="CP232"/>
  <c r="CQ232"/>
  <c r="CR232"/>
  <c r="CS232"/>
  <c r="CT232"/>
  <c r="CU232"/>
  <c r="CL233"/>
  <c r="CM233" s="1"/>
  <c r="CO233"/>
  <c r="CP233"/>
  <c r="CQ233"/>
  <c r="CR233"/>
  <c r="CS233"/>
  <c r="CT233"/>
  <c r="CU233"/>
  <c r="CL234"/>
  <c r="CM234" s="1"/>
  <c r="CO234"/>
  <c r="CP234"/>
  <c r="CQ234"/>
  <c r="CR234"/>
  <c r="CS234"/>
  <c r="CT234"/>
  <c r="CU234"/>
  <c r="CL235"/>
  <c r="CM235" s="1"/>
  <c r="CO235"/>
  <c r="CP235"/>
  <c r="CQ235"/>
  <c r="CR235"/>
  <c r="CS235"/>
  <c r="CT235"/>
  <c r="CU235"/>
  <c r="CL236"/>
  <c r="CM236" s="1"/>
  <c r="CO236"/>
  <c r="CP236"/>
  <c r="CQ236"/>
  <c r="CR236"/>
  <c r="CS236"/>
  <c r="CT236"/>
  <c r="CU236"/>
  <c r="CL237"/>
  <c r="CM237" s="1"/>
  <c r="CO237"/>
  <c r="CP237"/>
  <c r="CQ237"/>
  <c r="CR237"/>
  <c r="CS237"/>
  <c r="CT237"/>
  <c r="CU237"/>
  <c r="CL238"/>
  <c r="CM238" s="1"/>
  <c r="CO238"/>
  <c r="CP238"/>
  <c r="CQ238"/>
  <c r="CR238"/>
  <c r="CS238"/>
  <c r="CT238"/>
  <c r="CU238"/>
  <c r="CL239"/>
  <c r="CM239" s="1"/>
  <c r="CO239"/>
  <c r="CP239"/>
  <c r="CQ239"/>
  <c r="CR239"/>
  <c r="CS239"/>
  <c r="CT239"/>
  <c r="CU239"/>
  <c r="CL240"/>
  <c r="CM240" s="1"/>
  <c r="CO240"/>
  <c r="CL241"/>
  <c r="CM241" s="1"/>
  <c r="CO241"/>
  <c r="CL242"/>
  <c r="CM242" s="1"/>
  <c r="CO242"/>
  <c r="CL243"/>
  <c r="CM243" s="1"/>
  <c r="CO243"/>
  <c r="CL244"/>
  <c r="CM244" s="1"/>
  <c r="CO244"/>
  <c r="CL245"/>
  <c r="CM245" s="1"/>
  <c r="CO245"/>
  <c r="CL246"/>
  <c r="CM246" s="1"/>
  <c r="CO246"/>
  <c r="CL247"/>
  <c r="CM247" s="1"/>
  <c r="CO247"/>
  <c r="CL248"/>
  <c r="CM248" s="1"/>
  <c r="CO248"/>
  <c r="CL249"/>
  <c r="CM249" s="1"/>
  <c r="CO249"/>
  <c r="CL250"/>
  <c r="CM250" s="1"/>
  <c r="CO250"/>
  <c r="CL251"/>
  <c r="CM251" s="1"/>
  <c r="CO251"/>
  <c r="CL252"/>
  <c r="CM252" s="1"/>
  <c r="CO252"/>
  <c r="CL253"/>
  <c r="CM253" s="1"/>
  <c r="CO253"/>
  <c r="CL254"/>
  <c r="CM254" s="1"/>
  <c r="CO254"/>
  <c r="CL255"/>
  <c r="CM255" s="1"/>
  <c r="CO255"/>
  <c r="CL256"/>
  <c r="CM256" s="1"/>
  <c r="CO256"/>
  <c r="CL257"/>
  <c r="CM257" s="1"/>
  <c r="CO257"/>
  <c r="CL258"/>
  <c r="CM258" s="1"/>
  <c r="CO258"/>
  <c r="CL259"/>
  <c r="CM259" s="1"/>
  <c r="CO259"/>
  <c r="CL260"/>
  <c r="CM260" s="1"/>
  <c r="CO260"/>
  <c r="CL261"/>
  <c r="CM261" s="1"/>
  <c r="CO261"/>
  <c r="CL262"/>
  <c r="CM262" s="1"/>
  <c r="CO262"/>
  <c r="CL263"/>
  <c r="CM263" s="1"/>
  <c r="CO263"/>
  <c r="CL264"/>
  <c r="CM264" s="1"/>
  <c r="CO264"/>
  <c r="CL265"/>
  <c r="CM265" s="1"/>
  <c r="CO265"/>
  <c r="CL266"/>
  <c r="CM266" s="1"/>
  <c r="CO266"/>
  <c r="CL267"/>
  <c r="CM267" s="1"/>
  <c r="CO267"/>
  <c r="CL268"/>
  <c r="CM268" s="1"/>
  <c r="CO268"/>
  <c r="CL269"/>
  <c r="CM269" s="1"/>
  <c r="CO269"/>
  <c r="CL270"/>
  <c r="CM270" s="1"/>
  <c r="CO270"/>
  <c r="CL271"/>
  <c r="CM271" s="1"/>
  <c r="CO271"/>
  <c r="CL272"/>
  <c r="CM272" s="1"/>
  <c r="CO272"/>
  <c r="CL273"/>
  <c r="CM273" s="1"/>
  <c r="CO273"/>
  <c r="CL274"/>
  <c r="CM274" s="1"/>
  <c r="CO274"/>
  <c r="CL275"/>
  <c r="CM275" s="1"/>
  <c r="CO275"/>
  <c r="CL276"/>
  <c r="CM276" s="1"/>
  <c r="CO276"/>
  <c r="CL277"/>
  <c r="CM277" s="1"/>
  <c r="CO277"/>
  <c r="CL278"/>
  <c r="CM278" s="1"/>
  <c r="CO278"/>
  <c r="CL279"/>
  <c r="CM279" s="1"/>
  <c r="CO279"/>
  <c r="CL280"/>
  <c r="CM280" s="1"/>
  <c r="CO280"/>
  <c r="CL281"/>
  <c r="CM281" s="1"/>
  <c r="CO281"/>
  <c r="CL282"/>
  <c r="CM282" s="1"/>
  <c r="CO282"/>
  <c r="CL283"/>
  <c r="CM283" s="1"/>
  <c r="CO283"/>
  <c r="CL284"/>
  <c r="CM284" s="1"/>
  <c r="CO284"/>
  <c r="CL285"/>
  <c r="CM285" s="1"/>
  <c r="CO285"/>
  <c r="CL286"/>
  <c r="CM286" s="1"/>
  <c r="CO286"/>
  <c r="CL287"/>
  <c r="CM287" s="1"/>
  <c r="CO287"/>
  <c r="CL288"/>
  <c r="CM288" s="1"/>
  <c r="CO288"/>
  <c r="CL289"/>
  <c r="CM289" s="1"/>
  <c r="CO289"/>
  <c r="CL290"/>
  <c r="CM290" s="1"/>
  <c r="CO290"/>
  <c r="CL291"/>
  <c r="CM291" s="1"/>
  <c r="CO291"/>
  <c r="CL292"/>
  <c r="CM292" s="1"/>
  <c r="CO292"/>
  <c r="CL293"/>
  <c r="CM293" s="1"/>
  <c r="CO293"/>
  <c r="CL294"/>
  <c r="CM294" s="1"/>
  <c r="CO294"/>
  <c r="CL295"/>
  <c r="CM295" s="1"/>
  <c r="CO295"/>
  <c r="CL296"/>
  <c r="CM296" s="1"/>
  <c r="CO296"/>
  <c r="CL297"/>
  <c r="CM297" s="1"/>
  <c r="CO297"/>
  <c r="CL298"/>
  <c r="CM298" s="1"/>
  <c r="CO298"/>
  <c r="CL299"/>
  <c r="CM299" s="1"/>
  <c r="CO299"/>
  <c r="CL300"/>
  <c r="CM300" s="1"/>
  <c r="CO300"/>
  <c r="CL301"/>
  <c r="CM301" s="1"/>
  <c r="CO301"/>
  <c r="CL302"/>
  <c r="CM302" s="1"/>
  <c r="CO302"/>
  <c r="CL303"/>
  <c r="CM303" s="1"/>
  <c r="CO303"/>
  <c r="CL304"/>
  <c r="CM304" s="1"/>
  <c r="CO304"/>
  <c r="CL305"/>
  <c r="CM305" s="1"/>
  <c r="CO305"/>
  <c r="CL306"/>
  <c r="CM306" s="1"/>
  <c r="CO306"/>
  <c r="CL307"/>
  <c r="CM307" s="1"/>
  <c r="CO307"/>
  <c r="CL308"/>
  <c r="CM308" s="1"/>
  <c r="CO308"/>
  <c r="CL309"/>
  <c r="CM309" s="1"/>
  <c r="CO309"/>
  <c r="CL310"/>
  <c r="CM310" s="1"/>
  <c r="CO310"/>
  <c r="CL311"/>
  <c r="CM311" s="1"/>
  <c r="CO311"/>
  <c r="CL312"/>
  <c r="CM312" s="1"/>
  <c r="CO312"/>
  <c r="CL313"/>
  <c r="CM313" s="1"/>
  <c r="CO313"/>
  <c r="CL314"/>
  <c r="CM314" s="1"/>
  <c r="CO314"/>
  <c r="CL315"/>
  <c r="CM315" s="1"/>
  <c r="CO315"/>
  <c r="CP315"/>
  <c r="CQ315"/>
  <c r="CR315"/>
  <c r="CS315"/>
  <c r="CT315"/>
  <c r="CU315"/>
  <c r="CL316"/>
  <c r="CM316" s="1"/>
  <c r="CO316"/>
  <c r="CP316"/>
  <c r="CQ316"/>
  <c r="CR316"/>
  <c r="CS316"/>
  <c r="CT316"/>
  <c r="CU316"/>
  <c r="CL317"/>
  <c r="CM317" s="1"/>
  <c r="CO317"/>
  <c r="CP317"/>
  <c r="CQ317"/>
  <c r="CR317"/>
  <c r="CS317"/>
  <c r="CT317"/>
  <c r="CU317"/>
  <c r="CL318"/>
  <c r="CM318" s="1"/>
  <c r="CO318"/>
  <c r="CP318"/>
  <c r="CQ318"/>
  <c r="CR318"/>
  <c r="CS318"/>
  <c r="CT318"/>
  <c r="CU318"/>
  <c r="CL319"/>
  <c r="CM319" s="1"/>
  <c r="CO319"/>
  <c r="CP319"/>
  <c r="CQ319"/>
  <c r="CR319"/>
  <c r="CS319"/>
  <c r="CT319"/>
  <c r="CU319"/>
  <c r="CL320"/>
  <c r="CM320" s="1"/>
  <c r="CO320"/>
  <c r="CP320"/>
  <c r="CQ320"/>
  <c r="CR320"/>
  <c r="CS320"/>
  <c r="CT320"/>
  <c r="CU320"/>
  <c r="CL321"/>
  <c r="CM321" s="1"/>
  <c r="CO321"/>
  <c r="CP321"/>
  <c r="CQ321"/>
  <c r="CR321"/>
  <c r="CS321"/>
  <c r="CT321"/>
  <c r="CU321"/>
  <c r="CL322"/>
  <c r="CM322" s="1"/>
  <c r="CO322"/>
  <c r="CP322"/>
  <c r="CQ322"/>
  <c r="CR322"/>
  <c r="CS322"/>
  <c r="CT322"/>
  <c r="CU322"/>
  <c r="CL323"/>
  <c r="CM323" s="1"/>
  <c r="CO323"/>
  <c r="CP323"/>
  <c r="CQ323"/>
  <c r="CR323"/>
  <c r="CS323"/>
  <c r="CT323"/>
  <c r="CU323"/>
  <c r="CL324"/>
  <c r="CM324" s="1"/>
  <c r="CO324"/>
  <c r="CP324"/>
  <c r="CQ324"/>
  <c r="CR324"/>
  <c r="CS324"/>
  <c r="CT324"/>
  <c r="CU324"/>
  <c r="CL325"/>
  <c r="CM325" s="1"/>
  <c r="CO325"/>
  <c r="CP325"/>
  <c r="CQ325"/>
  <c r="CR325"/>
  <c r="CS325"/>
  <c r="CT325"/>
  <c r="CU325"/>
  <c r="CL326"/>
  <c r="CM326" s="1"/>
  <c r="CO326"/>
  <c r="CP326"/>
  <c r="CQ326"/>
  <c r="CR326"/>
  <c r="CS326"/>
  <c r="CT326"/>
  <c r="CU326"/>
  <c r="CL327"/>
  <c r="CM327" s="1"/>
  <c r="CO327"/>
  <c r="CP327"/>
  <c r="CQ327"/>
  <c r="CR327"/>
  <c r="CS327"/>
  <c r="CT327"/>
  <c r="CU327"/>
  <c r="CL328"/>
  <c r="CM328" s="1"/>
  <c r="CO328"/>
  <c r="CP328"/>
  <c r="CQ328"/>
  <c r="CR328"/>
  <c r="CS328"/>
  <c r="CT328"/>
  <c r="CU328"/>
  <c r="CL329"/>
  <c r="CM329" s="1"/>
  <c r="CO329"/>
  <c r="CP329"/>
  <c r="CQ329"/>
  <c r="CR329"/>
  <c r="CS329"/>
  <c r="CT329"/>
  <c r="CU329"/>
  <c r="CL330"/>
  <c r="CM330" s="1"/>
  <c r="CO330"/>
  <c r="CP330"/>
  <c r="CQ330"/>
  <c r="CR330"/>
  <c r="CS330"/>
  <c r="CT330"/>
  <c r="CU330"/>
  <c r="CL331"/>
  <c r="CM331" s="1"/>
  <c r="CO331"/>
  <c r="CP331"/>
  <c r="CQ331"/>
  <c r="CR331"/>
  <c r="CS331"/>
  <c r="CT331"/>
  <c r="CU331"/>
  <c r="CL332"/>
  <c r="CM332" s="1"/>
  <c r="CO332"/>
  <c r="CP332"/>
  <c r="CQ332"/>
  <c r="CR332"/>
  <c r="CS332"/>
  <c r="CT332"/>
  <c r="CU332"/>
  <c r="CL333"/>
  <c r="CM333" s="1"/>
  <c r="CO333"/>
  <c r="CP333"/>
  <c r="CQ333"/>
  <c r="CR333"/>
  <c r="CS333"/>
  <c r="CT333"/>
  <c r="CU333"/>
  <c r="CL334"/>
  <c r="CM334" s="1"/>
  <c r="CO334"/>
  <c r="CP334"/>
  <c r="CQ334"/>
  <c r="CR334"/>
  <c r="CS334"/>
  <c r="CT334"/>
  <c r="CU334"/>
  <c r="CL335"/>
  <c r="CM335" s="1"/>
  <c r="CO335"/>
  <c r="CP335"/>
  <c r="CQ335"/>
  <c r="CR335"/>
  <c r="CS335"/>
  <c r="CT335"/>
  <c r="CU335"/>
  <c r="CL336"/>
  <c r="CM336" s="1"/>
  <c r="CO336"/>
  <c r="CP336"/>
  <c r="CQ336"/>
  <c r="CR336"/>
  <c r="CS336"/>
  <c r="CT336"/>
  <c r="CU336"/>
  <c r="CL337"/>
  <c r="CM337" s="1"/>
  <c r="CO337"/>
  <c r="CP337"/>
  <c r="CQ337"/>
  <c r="CR337"/>
  <c r="CS337"/>
  <c r="CT337"/>
  <c r="CU337"/>
  <c r="CL338"/>
  <c r="CM338" s="1"/>
  <c r="CO338"/>
  <c r="CP338"/>
  <c r="CQ338"/>
  <c r="CR338"/>
  <c r="CS338"/>
  <c r="CT338"/>
  <c r="CU338"/>
  <c r="CL339"/>
  <c r="CM339" s="1"/>
  <c r="CO339"/>
  <c r="CP339"/>
  <c r="CQ339"/>
  <c r="CR339"/>
  <c r="CS339"/>
  <c r="CT339"/>
  <c r="CU339"/>
  <c r="CL340"/>
  <c r="CM340" s="1"/>
  <c r="CO340"/>
  <c r="CP340"/>
  <c r="CQ340"/>
  <c r="CR340"/>
  <c r="CS340"/>
  <c r="CT340"/>
  <c r="CU340"/>
  <c r="CL341"/>
  <c r="CM341" s="1"/>
  <c r="CO341"/>
  <c r="CP341"/>
  <c r="CQ341"/>
  <c r="CR341"/>
  <c r="CS341"/>
  <c r="CT341"/>
  <c r="CU341"/>
  <c r="CL342"/>
  <c r="CM342" s="1"/>
  <c r="CO342"/>
  <c r="CP342"/>
  <c r="CQ342"/>
  <c r="CR342"/>
  <c r="CS342"/>
  <c r="CT342"/>
  <c r="CU342"/>
  <c r="CL343"/>
  <c r="CM343" s="1"/>
  <c r="CO343"/>
  <c r="CP343"/>
  <c r="CQ343"/>
  <c r="CR343"/>
  <c r="CS343"/>
  <c r="CT343"/>
  <c r="CU343"/>
  <c r="CL344"/>
  <c r="CM344" s="1"/>
  <c r="CO344"/>
  <c r="CP344"/>
  <c r="CQ344"/>
  <c r="CR344"/>
  <c r="CS344"/>
  <c r="CT344"/>
  <c r="CU344"/>
  <c r="CL345"/>
  <c r="CM345" s="1"/>
  <c r="CO345"/>
  <c r="CP345"/>
  <c r="CQ345"/>
  <c r="CR345"/>
  <c r="CS345"/>
  <c r="CT345"/>
  <c r="CU345"/>
  <c r="CL346"/>
  <c r="CM346" s="1"/>
  <c r="CO346"/>
  <c r="CP346"/>
  <c r="CQ346"/>
  <c r="CR346"/>
  <c r="CS346"/>
  <c r="CT346"/>
  <c r="CU346"/>
  <c r="CL347"/>
  <c r="CM347" s="1"/>
  <c r="CO347"/>
  <c r="CP347"/>
  <c r="CQ347"/>
  <c r="CR347"/>
  <c r="CS347"/>
  <c r="CT347"/>
  <c r="CU347"/>
  <c r="CL348"/>
  <c r="CM348" s="1"/>
  <c r="CO348"/>
  <c r="CP348"/>
  <c r="CQ348"/>
  <c r="CR348"/>
  <c r="CS348"/>
  <c r="CT348"/>
  <c r="CU348"/>
  <c r="CL349"/>
  <c r="CM349" s="1"/>
  <c r="CO349"/>
  <c r="CP349"/>
  <c r="CQ349"/>
  <c r="CR349"/>
  <c r="CS349"/>
  <c r="CT349"/>
  <c r="CU349"/>
  <c r="CL350"/>
  <c r="CM350" s="1"/>
  <c r="CO350"/>
  <c r="CP350"/>
  <c r="CQ350"/>
  <c r="CR350"/>
  <c r="CS350"/>
  <c r="CT350"/>
  <c r="CU350"/>
  <c r="CL351"/>
  <c r="CM351" s="1"/>
  <c r="CO351"/>
  <c r="CP351"/>
  <c r="CQ351"/>
  <c r="CR351"/>
  <c r="CS351"/>
  <c r="CT351"/>
  <c r="CU351"/>
  <c r="CL352"/>
  <c r="CM352" s="1"/>
  <c r="CO352"/>
  <c r="CP352"/>
  <c r="CQ352"/>
  <c r="CR352"/>
  <c r="CS352"/>
  <c r="CT352"/>
  <c r="CU352"/>
  <c r="CL353"/>
  <c r="CM353" s="1"/>
  <c r="CO353"/>
  <c r="CP353"/>
  <c r="CQ353"/>
  <c r="CR353"/>
  <c r="CS353"/>
  <c r="CT353"/>
  <c r="CU353"/>
  <c r="CL354"/>
  <c r="CM354" s="1"/>
  <c r="CO354"/>
  <c r="CP354"/>
  <c r="CQ354"/>
  <c r="CR354"/>
  <c r="CS354"/>
  <c r="CT354"/>
  <c r="CU354"/>
  <c r="CL355"/>
  <c r="CM355" s="1"/>
  <c r="CO355"/>
  <c r="CP355"/>
  <c r="CQ355"/>
  <c r="CR355"/>
  <c r="CS355"/>
  <c r="CT355"/>
  <c r="CU355"/>
  <c r="CL356"/>
  <c r="CM356" s="1"/>
  <c r="CO356"/>
  <c r="CP356"/>
  <c r="CQ356"/>
  <c r="CR356"/>
  <c r="CS356"/>
  <c r="CT356"/>
  <c r="CU356"/>
  <c r="CL357"/>
  <c r="CM357" s="1"/>
  <c r="CO357"/>
  <c r="CP357"/>
  <c r="CQ357"/>
  <c r="CR357"/>
  <c r="CS357"/>
  <c r="CT357"/>
  <c r="CU357"/>
  <c r="CL358"/>
  <c r="CM358" s="1"/>
  <c r="CO358"/>
  <c r="CP358"/>
  <c r="CQ358"/>
  <c r="CR358"/>
  <c r="CS358"/>
  <c r="CT358"/>
  <c r="CU358"/>
  <c r="CL359"/>
  <c r="CM359" s="1"/>
  <c r="CO359"/>
  <c r="CP359"/>
  <c r="CQ359"/>
  <c r="CR359"/>
  <c r="CS359"/>
  <c r="CT359"/>
  <c r="CU359"/>
  <c r="CL360"/>
  <c r="CM360" s="1"/>
  <c r="CO360"/>
  <c r="CP360"/>
  <c r="CQ360"/>
  <c r="CR360"/>
  <c r="CS360"/>
  <c r="CT360"/>
  <c r="CU360"/>
  <c r="CL361"/>
  <c r="CM361" s="1"/>
  <c r="CO361"/>
  <c r="CP361"/>
  <c r="CQ361"/>
  <c r="CR361"/>
  <c r="CS361"/>
  <c r="CT361"/>
  <c r="CU361"/>
  <c r="CL362"/>
  <c r="CM362" s="1"/>
  <c r="CO362"/>
  <c r="CP362"/>
  <c r="CQ362"/>
  <c r="CR362"/>
  <c r="CS362"/>
  <c r="CT362"/>
  <c r="CU362"/>
  <c r="CL363"/>
  <c r="CM363" s="1"/>
  <c r="CO363"/>
  <c r="CP363"/>
  <c r="CQ363"/>
  <c r="CR363"/>
  <c r="CS363"/>
  <c r="CT363"/>
  <c r="CU363"/>
  <c r="CL364"/>
  <c r="CM364" s="1"/>
  <c r="CO364"/>
  <c r="CP364"/>
  <c r="CQ364"/>
  <c r="CR364"/>
  <c r="CS364"/>
  <c r="CT364"/>
  <c r="CU364"/>
  <c r="CL365"/>
  <c r="CM365" s="1"/>
  <c r="CO365"/>
  <c r="CP365"/>
  <c r="CQ365"/>
  <c r="CR365"/>
  <c r="CS365"/>
  <c r="CT365"/>
  <c r="CU365"/>
  <c r="CL366"/>
  <c r="CM366" s="1"/>
  <c r="CO366"/>
  <c r="CP366"/>
  <c r="CQ366"/>
  <c r="CR366"/>
  <c r="CS366"/>
  <c r="CT366"/>
  <c r="CU366"/>
  <c r="CL367"/>
  <c r="CM367" s="1"/>
  <c r="CO367"/>
  <c r="CP367"/>
  <c r="CQ367"/>
  <c r="CR367"/>
  <c r="CS367"/>
  <c r="CT367"/>
  <c r="CU367"/>
  <c r="CL368"/>
  <c r="CM368" s="1"/>
  <c r="CO368"/>
  <c r="CP368"/>
  <c r="CQ368"/>
  <c r="CR368"/>
  <c r="CS368"/>
  <c r="CT368"/>
  <c r="CU368"/>
  <c r="CL369"/>
  <c r="CM369" s="1"/>
  <c r="CO369"/>
  <c r="CP369"/>
  <c r="CQ369"/>
  <c r="CR369"/>
  <c r="CS369"/>
  <c r="CT369"/>
  <c r="CU369"/>
  <c r="CL370"/>
  <c r="CM370" s="1"/>
  <c r="CO370"/>
  <c r="CP370"/>
  <c r="CQ370"/>
  <c r="CR370"/>
  <c r="CS370"/>
  <c r="CT370"/>
  <c r="CU370"/>
  <c r="CL371"/>
  <c r="CM371" s="1"/>
  <c r="CO371"/>
  <c r="CP371"/>
  <c r="CQ371"/>
  <c r="CR371"/>
  <c r="CS371"/>
  <c r="CT371"/>
  <c r="CU371"/>
  <c r="CL372"/>
  <c r="CM372" s="1"/>
  <c r="CO372"/>
  <c r="CP372"/>
  <c r="CQ372"/>
  <c r="CR372"/>
  <c r="CS372"/>
  <c r="CT372"/>
  <c r="CU372"/>
  <c r="CL373"/>
  <c r="CM373" s="1"/>
  <c r="CO373"/>
  <c r="CP373"/>
  <c r="CQ373"/>
  <c r="CR373"/>
  <c r="CS373"/>
  <c r="CT373"/>
  <c r="CU373"/>
  <c r="CL374"/>
  <c r="CM374" s="1"/>
  <c r="CO374"/>
  <c r="CP374"/>
  <c r="CQ374"/>
  <c r="CR374"/>
  <c r="CS374"/>
  <c r="CT374"/>
  <c r="CU374"/>
  <c r="CL375"/>
  <c r="CM375" s="1"/>
  <c r="CO375"/>
  <c r="CP375"/>
  <c r="CQ375"/>
  <c r="CR375"/>
  <c r="CS375"/>
  <c r="CT375"/>
  <c r="CU375"/>
  <c r="CL376"/>
  <c r="CM376" s="1"/>
  <c r="CO376"/>
  <c r="CP376"/>
  <c r="CQ376"/>
  <c r="CR376"/>
  <c r="CS376"/>
  <c r="CT376"/>
  <c r="CU376"/>
  <c r="CL377"/>
  <c r="CM377" s="1"/>
  <c r="CO377"/>
  <c r="CP377"/>
  <c r="CQ377"/>
  <c r="CR377"/>
  <c r="CS377"/>
  <c r="CT377"/>
  <c r="CU377"/>
  <c r="CL378"/>
  <c r="CM378" s="1"/>
  <c r="CO378"/>
  <c r="CP378"/>
  <c r="CQ378"/>
  <c r="CR378"/>
  <c r="CS378"/>
  <c r="CT378"/>
  <c r="CU378"/>
  <c r="CL379"/>
  <c r="CM379" s="1"/>
  <c r="CO379"/>
  <c r="CP379"/>
  <c r="CQ379"/>
  <c r="CR379"/>
  <c r="CS379"/>
  <c r="CT379"/>
  <c r="CU379"/>
  <c r="CL380"/>
  <c r="CM380" s="1"/>
  <c r="CO380"/>
  <c r="CP380"/>
  <c r="CQ380"/>
  <c r="CR380"/>
  <c r="CS380"/>
  <c r="CT380"/>
  <c r="CU380"/>
  <c r="CL381"/>
  <c r="CM381" s="1"/>
  <c r="CO381"/>
  <c r="CP381"/>
  <c r="CQ381"/>
  <c r="CR381"/>
  <c r="CS381"/>
  <c r="CT381"/>
  <c r="CU381"/>
  <c r="CL382"/>
  <c r="CM382" s="1"/>
  <c r="CO382"/>
  <c r="CP382"/>
  <c r="CQ382"/>
  <c r="CR382"/>
  <c r="CS382"/>
  <c r="CT382"/>
  <c r="CU382"/>
  <c r="CL383"/>
  <c r="CM383" s="1"/>
  <c r="CO383"/>
  <c r="CP383"/>
  <c r="CQ383"/>
  <c r="CR383"/>
  <c r="CS383"/>
  <c r="CT383"/>
  <c r="CU383"/>
  <c r="CL384"/>
  <c r="CM384" s="1"/>
  <c r="CO384"/>
  <c r="CP384"/>
  <c r="CQ384"/>
  <c r="CR384"/>
  <c r="CS384"/>
  <c r="CT384"/>
  <c r="CU384"/>
  <c r="CL385"/>
  <c r="CM385" s="1"/>
  <c r="CO385"/>
  <c r="CP385"/>
  <c r="CQ385"/>
  <c r="CR385"/>
  <c r="CS385"/>
  <c r="CT385"/>
  <c r="CU385"/>
  <c r="CL386"/>
  <c r="CM386" s="1"/>
  <c r="CO386"/>
  <c r="CP386"/>
  <c r="CQ386"/>
  <c r="CR386"/>
  <c r="CS386"/>
  <c r="CT386"/>
  <c r="CU386"/>
  <c r="CL387"/>
  <c r="CM387" s="1"/>
  <c r="CO387"/>
  <c r="CP387"/>
  <c r="CQ387"/>
  <c r="CR387"/>
  <c r="CS387"/>
  <c r="CT387"/>
  <c r="CU387"/>
  <c r="CL388"/>
  <c r="CM388" s="1"/>
  <c r="CO388"/>
  <c r="CP388"/>
  <c r="CQ388"/>
  <c r="CR388"/>
  <c r="CS388"/>
  <c r="CT388"/>
  <c r="CU388"/>
  <c r="CL389"/>
  <c r="CM389" s="1"/>
  <c r="CO389"/>
  <c r="CP389"/>
  <c r="CQ389"/>
  <c r="CR389"/>
  <c r="CS389"/>
  <c r="CT389"/>
  <c r="CU389"/>
  <c r="CL390"/>
  <c r="CM390" s="1"/>
  <c r="CO390"/>
  <c r="CP390"/>
  <c r="CQ390"/>
  <c r="CR390"/>
  <c r="CS390"/>
  <c r="CT390"/>
  <c r="CU390"/>
  <c r="CL391"/>
  <c r="CM391" s="1"/>
  <c r="CO391"/>
  <c r="CP391"/>
  <c r="CQ391"/>
  <c r="CR391"/>
  <c r="CS391"/>
  <c r="CT391"/>
  <c r="CU391"/>
  <c r="CL392"/>
  <c r="CM392" s="1"/>
  <c r="CO392"/>
  <c r="CP392"/>
  <c r="CQ392"/>
  <c r="CR392"/>
  <c r="CS392"/>
  <c r="CT392"/>
  <c r="CU392"/>
  <c r="CL393"/>
  <c r="CM393" s="1"/>
  <c r="CO393"/>
  <c r="CP393"/>
  <c r="CQ393"/>
  <c r="CR393"/>
  <c r="CS393"/>
  <c r="CT393"/>
  <c r="CU393"/>
  <c r="CL394"/>
  <c r="CM394" s="1"/>
  <c r="CO394"/>
  <c r="CP394"/>
  <c r="CQ394"/>
  <c r="CR394"/>
  <c r="CS394"/>
  <c r="CT394"/>
  <c r="CU394"/>
  <c r="CL395"/>
  <c r="CM395" s="1"/>
  <c r="CO395"/>
  <c r="CP395"/>
  <c r="CQ395"/>
  <c r="CR395"/>
  <c r="CS395"/>
  <c r="CT395"/>
  <c r="CU395"/>
  <c r="CL396"/>
  <c r="CM396" s="1"/>
  <c r="CO396"/>
  <c r="CP396"/>
  <c r="CQ396"/>
  <c r="CR396"/>
  <c r="CS396"/>
  <c r="CT396"/>
  <c r="CU396"/>
  <c r="CL397"/>
  <c r="CM397" s="1"/>
  <c r="CO397"/>
  <c r="CP397"/>
  <c r="CQ397"/>
  <c r="CR397"/>
  <c r="CS397"/>
  <c r="CT397"/>
  <c r="CU397"/>
  <c r="CL398"/>
  <c r="CM398" s="1"/>
  <c r="CO398"/>
  <c r="CP398"/>
  <c r="CQ398"/>
  <c r="CR398"/>
  <c r="CS398"/>
  <c r="CT398"/>
  <c r="CU398"/>
  <c r="CL399"/>
  <c r="CM399" s="1"/>
  <c r="CO399"/>
  <c r="CP399"/>
  <c r="CQ399"/>
  <c r="CR399"/>
  <c r="CS399"/>
  <c r="CT399"/>
  <c r="CU399"/>
  <c r="CL400"/>
  <c r="CM400" s="1"/>
  <c r="CO400"/>
  <c r="CP400"/>
  <c r="CQ400"/>
  <c r="CR400"/>
  <c r="CS400"/>
  <c r="CT400"/>
  <c r="CU400"/>
  <c r="CL401"/>
  <c r="CM401" s="1"/>
  <c r="CO401"/>
  <c r="CP401"/>
  <c r="CQ401"/>
  <c r="CR401"/>
  <c r="CS401"/>
  <c r="CT401"/>
  <c r="CU401"/>
  <c r="CL402"/>
  <c r="CM402" s="1"/>
  <c r="CO402"/>
  <c r="CP402"/>
  <c r="CQ402"/>
  <c r="CR402"/>
  <c r="CS402"/>
  <c r="CT402"/>
  <c r="CU402"/>
  <c r="CL403"/>
  <c r="CM403" s="1"/>
  <c r="CO403"/>
  <c r="CP403"/>
  <c r="CQ403"/>
  <c r="CR403"/>
  <c r="CS403"/>
  <c r="CT403"/>
  <c r="CU403"/>
  <c r="CL404"/>
  <c r="CM404" s="1"/>
  <c r="CO404"/>
  <c r="CP404"/>
  <c r="CQ404"/>
  <c r="CR404"/>
  <c r="CS404"/>
  <c r="CT404"/>
  <c r="CU404"/>
  <c r="CL405"/>
  <c r="CM405" s="1"/>
  <c r="CO405"/>
  <c r="CP405"/>
  <c r="CQ405"/>
  <c r="CR405"/>
  <c r="CS405"/>
  <c r="CT405"/>
  <c r="CU405"/>
  <c r="CL406"/>
  <c r="CM406" s="1"/>
  <c r="CO406"/>
  <c r="CP406"/>
  <c r="CQ406"/>
  <c r="CR406"/>
  <c r="CS406"/>
  <c r="CT406"/>
  <c r="CU406"/>
  <c r="CL407"/>
  <c r="CM407" s="1"/>
  <c r="CO407"/>
  <c r="CP407"/>
  <c r="CQ407"/>
  <c r="CR407"/>
  <c r="CS407"/>
  <c r="CT407"/>
  <c r="CU407"/>
  <c r="CL408"/>
  <c r="CM408" s="1"/>
  <c r="CO408"/>
  <c r="CP408"/>
  <c r="CQ408"/>
  <c r="CR408"/>
  <c r="CS408"/>
  <c r="CT408"/>
  <c r="CU408"/>
  <c r="CL409"/>
  <c r="CM409" s="1"/>
  <c r="CO409"/>
  <c r="CP409"/>
  <c r="CQ409"/>
  <c r="CR409"/>
  <c r="CS409"/>
  <c r="CT409"/>
  <c r="CU409"/>
  <c r="CL410"/>
  <c r="CM410" s="1"/>
  <c r="CO410"/>
  <c r="CP410"/>
  <c r="CQ410"/>
  <c r="CR410"/>
  <c r="CS410"/>
  <c r="CT410"/>
  <c r="CU410"/>
  <c r="CL411"/>
  <c r="CM411" s="1"/>
  <c r="CO411"/>
  <c r="CP411"/>
  <c r="CQ411"/>
  <c r="CR411"/>
  <c r="CS411"/>
  <c r="CT411"/>
  <c r="CU411"/>
  <c r="CL412"/>
  <c r="CM412" s="1"/>
  <c r="CO412"/>
  <c r="CP412"/>
  <c r="CQ412"/>
  <c r="CR412"/>
  <c r="CS412"/>
  <c r="CT412"/>
  <c r="CU412"/>
  <c r="CL413"/>
  <c r="CM413" s="1"/>
  <c r="CO413"/>
  <c r="CP413"/>
  <c r="CQ413"/>
  <c r="CR413"/>
  <c r="CS413"/>
  <c r="CT413"/>
  <c r="CU413"/>
  <c r="CL414"/>
  <c r="CM414" s="1"/>
  <c r="CO414"/>
  <c r="CP414"/>
  <c r="CQ414"/>
  <c r="CR414"/>
  <c r="CS414"/>
  <c r="CT414"/>
  <c r="CU414"/>
  <c r="CL415"/>
  <c r="CM415" s="1"/>
  <c r="CO415"/>
  <c r="CP415"/>
  <c r="CQ415"/>
  <c r="CR415"/>
  <c r="CS415"/>
  <c r="CT415"/>
  <c r="CU415"/>
  <c r="CL416"/>
  <c r="CM416" s="1"/>
  <c r="CO416"/>
  <c r="CP416"/>
  <c r="CQ416"/>
  <c r="CR416"/>
  <c r="CS416"/>
  <c r="CT416"/>
  <c r="CU416"/>
  <c r="CL417"/>
  <c r="CM417" s="1"/>
  <c r="CO417"/>
  <c r="CP417"/>
  <c r="CQ417"/>
  <c r="CR417"/>
  <c r="CS417"/>
  <c r="CT417"/>
  <c r="CU417"/>
  <c r="CL418"/>
  <c r="CM418" s="1"/>
  <c r="CO418"/>
  <c r="CP418"/>
  <c r="CQ418"/>
  <c r="CR418"/>
  <c r="CS418"/>
  <c r="CT418"/>
  <c r="CU418"/>
  <c r="CL419"/>
  <c r="CM419" s="1"/>
  <c r="CO419"/>
  <c r="CP419"/>
  <c r="CQ419"/>
  <c r="CR419"/>
  <c r="CS419"/>
  <c r="CT419"/>
  <c r="CU419"/>
  <c r="CL420"/>
  <c r="CM420" s="1"/>
  <c r="CO420"/>
  <c r="CP420"/>
  <c r="CQ420"/>
  <c r="CR420"/>
  <c r="CS420"/>
  <c r="CT420"/>
  <c r="CU420"/>
  <c r="CL421"/>
  <c r="CM421" s="1"/>
  <c r="CO421"/>
  <c r="CP421"/>
  <c r="CQ421"/>
  <c r="CR421"/>
  <c r="CS421"/>
  <c r="CT421"/>
  <c r="CU421"/>
  <c r="CL422"/>
  <c r="CM422" s="1"/>
  <c r="CO422"/>
  <c r="CP422"/>
  <c r="CQ422"/>
  <c r="CR422"/>
  <c r="CS422"/>
  <c r="CT422"/>
  <c r="CU422"/>
  <c r="CL423"/>
  <c r="CM423" s="1"/>
  <c r="CO423"/>
  <c r="CP423"/>
  <c r="CQ423"/>
  <c r="CR423"/>
  <c r="CS423"/>
  <c r="CT423"/>
  <c r="CU423"/>
  <c r="CL424"/>
  <c r="CM424" s="1"/>
  <c r="CO424"/>
  <c r="CP424"/>
  <c r="CQ424"/>
  <c r="CR424"/>
  <c r="CS424"/>
  <c r="CT424"/>
  <c r="CU424"/>
  <c r="CL425"/>
  <c r="CM425" s="1"/>
  <c r="CO425"/>
  <c r="CP425"/>
  <c r="CQ425"/>
  <c r="CR425"/>
  <c r="CS425"/>
  <c r="CT425"/>
  <c r="CU425"/>
  <c r="CL426"/>
  <c r="CM426" s="1"/>
  <c r="CO426"/>
  <c r="CP426"/>
  <c r="CQ426"/>
  <c r="CR426"/>
  <c r="CS426"/>
  <c r="CT426"/>
  <c r="CU426"/>
  <c r="CL427"/>
  <c r="CM427" s="1"/>
  <c r="CO427"/>
  <c r="CP427"/>
  <c r="CQ427"/>
  <c r="CR427"/>
  <c r="CS427"/>
  <c r="CT427"/>
  <c r="CU427"/>
  <c r="CL428"/>
  <c r="CM428" s="1"/>
  <c r="CO428"/>
  <c r="CP428"/>
  <c r="CQ428"/>
  <c r="CR428"/>
  <c r="CS428"/>
  <c r="CT428"/>
  <c r="CU428"/>
  <c r="CL429"/>
  <c r="CM429" s="1"/>
  <c r="CO429"/>
  <c r="CP429"/>
  <c r="CQ429"/>
  <c r="CR429"/>
  <c r="CS429"/>
  <c r="CT429"/>
  <c r="CU429"/>
  <c r="CL430"/>
  <c r="CM430" s="1"/>
  <c r="CO430"/>
  <c r="CP430"/>
  <c r="CQ430"/>
  <c r="CR430"/>
  <c r="CS430"/>
  <c r="CT430"/>
  <c r="CU430"/>
  <c r="CL431"/>
  <c r="CM431" s="1"/>
  <c r="CO431"/>
  <c r="CP431"/>
  <c r="CQ431"/>
  <c r="CR431"/>
  <c r="CS431"/>
  <c r="CT431"/>
  <c r="CU431"/>
  <c r="CL432"/>
  <c r="CM432" s="1"/>
  <c r="CO432"/>
  <c r="CP432"/>
  <c r="CQ432"/>
  <c r="CR432"/>
  <c r="CS432"/>
  <c r="CT432"/>
  <c r="CU432"/>
  <c r="CL433"/>
  <c r="CM433" s="1"/>
  <c r="CO433"/>
  <c r="CP433"/>
  <c r="CQ433"/>
  <c r="CR433"/>
  <c r="CS433"/>
  <c r="CT433"/>
  <c r="CU433"/>
  <c r="CL434"/>
  <c r="CM434" s="1"/>
  <c r="CO434"/>
  <c r="CP434"/>
  <c r="CQ434"/>
  <c r="CR434"/>
  <c r="CS434"/>
  <c r="CT434"/>
  <c r="CU434"/>
  <c r="CL435"/>
  <c r="CM435" s="1"/>
  <c r="CO435"/>
  <c r="CP435"/>
  <c r="CQ435"/>
  <c r="CR435"/>
  <c r="CS435"/>
  <c r="CT435"/>
  <c r="CU435"/>
  <c r="CL436"/>
  <c r="CM436" s="1"/>
  <c r="CO436"/>
  <c r="CP436"/>
  <c r="CQ436"/>
  <c r="CR436"/>
  <c r="CS436"/>
  <c r="CT436"/>
  <c r="CU436"/>
  <c r="CL437"/>
  <c r="CM437" s="1"/>
  <c r="CO437"/>
  <c r="CP437"/>
  <c r="CQ437"/>
  <c r="CR437"/>
  <c r="CS437"/>
  <c r="CT437"/>
  <c r="CU437"/>
  <c r="CL438"/>
  <c r="CM438" s="1"/>
  <c r="CO438"/>
  <c r="CP438"/>
  <c r="CQ438"/>
  <c r="CR438"/>
  <c r="CS438"/>
  <c r="CT438"/>
  <c r="CU438"/>
  <c r="CL439"/>
  <c r="CM439" s="1"/>
  <c r="CO439"/>
  <c r="CP439"/>
  <c r="CQ439"/>
  <c r="CR439"/>
  <c r="CS439"/>
  <c r="CT439"/>
  <c r="CU439"/>
  <c r="CL440"/>
  <c r="CM440" s="1"/>
  <c r="CO440"/>
  <c r="CP440"/>
  <c r="CQ440"/>
  <c r="CR440"/>
  <c r="CS440"/>
  <c r="CT440"/>
  <c r="CU440"/>
  <c r="CL441"/>
  <c r="CM441" s="1"/>
  <c r="CO441"/>
  <c r="CP441"/>
  <c r="CQ441"/>
  <c r="CR441"/>
  <c r="CS441"/>
  <c r="CT441"/>
  <c r="CU441"/>
  <c r="CL442"/>
  <c r="CM442" s="1"/>
  <c r="CO442"/>
  <c r="CP442"/>
  <c r="CQ442"/>
  <c r="CR442"/>
  <c r="CS442"/>
  <c r="CT442"/>
  <c r="CU442"/>
  <c r="CL443"/>
  <c r="CM443" s="1"/>
  <c r="CO443"/>
  <c r="CP443"/>
  <c r="CQ443"/>
  <c r="CR443"/>
  <c r="CS443"/>
  <c r="CT443"/>
  <c r="CU443"/>
  <c r="CL444"/>
  <c r="CM444" s="1"/>
  <c r="CO444"/>
  <c r="CP444"/>
  <c r="CQ444"/>
  <c r="CR444"/>
  <c r="CS444"/>
  <c r="CT444"/>
  <c r="CU444"/>
  <c r="CL445"/>
  <c r="CM445" s="1"/>
  <c r="CO445"/>
  <c r="CP445"/>
  <c r="CQ445"/>
  <c r="CR445"/>
  <c r="CS445"/>
  <c r="CT445"/>
  <c r="CU445"/>
  <c r="CL446"/>
  <c r="CM446" s="1"/>
  <c r="CO446"/>
  <c r="CP446"/>
  <c r="CQ446"/>
  <c r="CR446"/>
  <c r="CS446"/>
  <c r="CT446"/>
  <c r="CU446"/>
  <c r="CL447"/>
  <c r="CM447" s="1"/>
  <c r="CO447"/>
  <c r="CP447"/>
  <c r="CQ447"/>
  <c r="CR447"/>
  <c r="CS447"/>
  <c r="CT447"/>
  <c r="CU447"/>
  <c r="CL448"/>
  <c r="CM448" s="1"/>
  <c r="CO448"/>
  <c r="CP448"/>
  <c r="CQ448"/>
  <c r="CR448"/>
  <c r="CS448"/>
  <c r="CT448"/>
  <c r="CU448"/>
  <c r="CL449"/>
  <c r="CM449" s="1"/>
  <c r="CO449"/>
  <c r="CP449"/>
  <c r="CQ449"/>
  <c r="CR449"/>
  <c r="CS449"/>
  <c r="CT449"/>
  <c r="CU449"/>
  <c r="CL450"/>
  <c r="CM450" s="1"/>
  <c r="CO450"/>
  <c r="CP450"/>
  <c r="CQ450"/>
  <c r="CR450"/>
  <c r="CS450"/>
  <c r="CT450"/>
  <c r="CU450"/>
  <c r="CL451"/>
  <c r="CM451" s="1"/>
  <c r="CO451"/>
  <c r="CP451"/>
  <c r="CQ451"/>
  <c r="CR451"/>
  <c r="CS451"/>
  <c r="CT451"/>
  <c r="CU451"/>
  <c r="CL452"/>
  <c r="CM452" s="1"/>
  <c r="CO452"/>
  <c r="CP452"/>
  <c r="CQ452"/>
  <c r="CR452"/>
  <c r="CS452"/>
  <c r="CT452"/>
  <c r="CU452"/>
  <c r="CL453"/>
  <c r="CM453" s="1"/>
  <c r="CO453"/>
  <c r="CP453"/>
  <c r="CQ453"/>
  <c r="CR453"/>
  <c r="CS453"/>
  <c r="CT453"/>
  <c r="CU453"/>
  <c r="CL454"/>
  <c r="CM454" s="1"/>
  <c r="CO454"/>
  <c r="CP454"/>
  <c r="CQ454"/>
  <c r="CR454"/>
  <c r="CS454"/>
  <c r="CT454"/>
  <c r="CU454"/>
  <c r="CL455"/>
  <c r="CM455" s="1"/>
  <c r="CO455"/>
  <c r="CP455"/>
  <c r="CQ455"/>
  <c r="CR455"/>
  <c r="CS455"/>
  <c r="CT455"/>
  <c r="CU455"/>
  <c r="CL456"/>
  <c r="CM456" s="1"/>
  <c r="CO456"/>
  <c r="CP456"/>
  <c r="CQ456"/>
  <c r="CR456"/>
  <c r="CS456"/>
  <c r="CT456"/>
  <c r="CU456"/>
  <c r="CL457"/>
  <c r="CM457" s="1"/>
  <c r="CO457"/>
  <c r="CP457"/>
  <c r="CQ457"/>
  <c r="CR457"/>
  <c r="CS457"/>
  <c r="CT457"/>
  <c r="CU457"/>
  <c r="CL458"/>
  <c r="CM458" s="1"/>
  <c r="CO458"/>
  <c r="CP458"/>
  <c r="CQ458"/>
  <c r="CR458"/>
  <c r="CS458"/>
  <c r="CT458"/>
  <c r="CU458"/>
  <c r="CL459"/>
  <c r="CM459" s="1"/>
  <c r="CO459"/>
  <c r="CP459"/>
  <c r="CQ459"/>
  <c r="CR459"/>
  <c r="CS459"/>
  <c r="CT459"/>
  <c r="CU459"/>
  <c r="CL460"/>
  <c r="CM460" s="1"/>
  <c r="CO460"/>
  <c r="CP460"/>
  <c r="CQ460"/>
  <c r="CR460"/>
  <c r="CS460"/>
  <c r="CT460"/>
  <c r="CU460"/>
  <c r="CL461"/>
  <c r="CM461" s="1"/>
  <c r="CO461"/>
  <c r="CP461"/>
  <c r="CQ461"/>
  <c r="CR461"/>
  <c r="CS461"/>
  <c r="CT461"/>
  <c r="CU461"/>
  <c r="CL462"/>
  <c r="CM462" s="1"/>
  <c r="CO462"/>
  <c r="CP462"/>
  <c r="CQ462"/>
  <c r="CR462"/>
  <c r="CS462"/>
  <c r="CT462"/>
  <c r="CU462"/>
  <c r="CL463"/>
  <c r="CM463" s="1"/>
  <c r="CO463"/>
  <c r="CP463"/>
  <c r="CQ463"/>
  <c r="CR463"/>
  <c r="CS463"/>
  <c r="CT463"/>
  <c r="CU463"/>
  <c r="CL464"/>
  <c r="CM464" s="1"/>
  <c r="CO464"/>
  <c r="CP464"/>
  <c r="CQ464"/>
  <c r="CR464"/>
  <c r="CS464"/>
  <c r="CT464"/>
  <c r="CU464"/>
  <c r="CL465"/>
  <c r="CM465" s="1"/>
  <c r="CO465"/>
  <c r="CP465"/>
  <c r="CQ465"/>
  <c r="CR465"/>
  <c r="CS465"/>
  <c r="CT465"/>
  <c r="CU465"/>
  <c r="CL466"/>
  <c r="CM466" s="1"/>
  <c r="CO466"/>
  <c r="CP466"/>
  <c r="CQ466"/>
  <c r="CR466"/>
  <c r="CS466"/>
  <c r="CT466"/>
  <c r="CU466"/>
  <c r="CL467"/>
  <c r="CM467" s="1"/>
  <c r="CO467"/>
  <c r="CP467"/>
  <c r="CQ467"/>
  <c r="CR467"/>
  <c r="CS467"/>
  <c r="CT467"/>
  <c r="CU467"/>
  <c r="CL468"/>
  <c r="CM468" s="1"/>
  <c r="CO468"/>
  <c r="CP468"/>
  <c r="CQ468"/>
  <c r="CR468"/>
  <c r="CS468"/>
  <c r="CT468"/>
  <c r="CU468"/>
  <c r="CL469"/>
  <c r="CM469" s="1"/>
  <c r="CO469"/>
  <c r="CP469"/>
  <c r="CQ469"/>
  <c r="CR469"/>
  <c r="CS469"/>
  <c r="CT469"/>
  <c r="CU469"/>
  <c r="CL470"/>
  <c r="CM470" s="1"/>
  <c r="CO470"/>
  <c r="CP470"/>
  <c r="CQ470"/>
  <c r="CR470"/>
  <c r="CS470"/>
  <c r="CT470"/>
  <c r="CU470"/>
  <c r="CL471"/>
  <c r="CM471" s="1"/>
  <c r="CO471"/>
  <c r="CP471"/>
  <c r="CQ471"/>
  <c r="CR471"/>
  <c r="CS471"/>
  <c r="CT471"/>
  <c r="CU471"/>
  <c r="CL472"/>
  <c r="CM472" s="1"/>
  <c r="CO472"/>
  <c r="CP472"/>
  <c r="CQ472"/>
  <c r="CR472"/>
  <c r="CS472"/>
  <c r="CT472"/>
  <c r="CU472"/>
  <c r="CL473"/>
  <c r="CM473" s="1"/>
  <c r="CO473"/>
  <c r="CP473"/>
  <c r="CQ473"/>
  <c r="CR473"/>
  <c r="CS473"/>
  <c r="CT473"/>
  <c r="CU473"/>
  <c r="CL474"/>
  <c r="CM474" s="1"/>
  <c r="CO474"/>
  <c r="CP474"/>
  <c r="CQ474"/>
  <c r="CR474"/>
  <c r="CS474"/>
  <c r="CT474"/>
  <c r="CU474"/>
  <c r="CL475"/>
  <c r="CM475" s="1"/>
  <c r="CO475"/>
  <c r="CP475"/>
  <c r="CQ475"/>
  <c r="CR475"/>
  <c r="CS475"/>
  <c r="CT475"/>
  <c r="CU475"/>
  <c r="CL476"/>
  <c r="CM476" s="1"/>
  <c r="CO476"/>
  <c r="CP476"/>
  <c r="CQ476"/>
  <c r="CR476"/>
  <c r="CS476"/>
  <c r="CT476"/>
  <c r="CU476"/>
  <c r="CL477"/>
  <c r="CM477" s="1"/>
  <c r="CO477"/>
  <c r="CP477"/>
  <c r="CQ477"/>
  <c r="CR477"/>
  <c r="CS477"/>
  <c r="CT477"/>
  <c r="CU477"/>
  <c r="CL478"/>
  <c r="CM478" s="1"/>
  <c r="CO478"/>
  <c r="CP478"/>
  <c r="CQ478"/>
  <c r="CR478"/>
  <c r="CS478"/>
  <c r="CT478"/>
  <c r="CU478"/>
  <c r="CL479"/>
  <c r="CM479" s="1"/>
  <c r="CO479"/>
  <c r="CP479"/>
  <c r="CQ479"/>
  <c r="CR479"/>
  <c r="CS479"/>
  <c r="CT479"/>
  <c r="CU479"/>
  <c r="CL480"/>
  <c r="CM480" s="1"/>
  <c r="CO480"/>
  <c r="CP480"/>
  <c r="CQ480"/>
  <c r="CR480"/>
  <c r="CS480"/>
  <c r="CT480"/>
  <c r="CU480"/>
  <c r="CL481"/>
  <c r="CM481" s="1"/>
  <c r="CO481"/>
  <c r="CP481"/>
  <c r="CQ481"/>
  <c r="CR481"/>
  <c r="CS481"/>
  <c r="CT481"/>
  <c r="CU481"/>
  <c r="CL482"/>
  <c r="CM482" s="1"/>
  <c r="CO482"/>
  <c r="CP482"/>
  <c r="CQ482"/>
  <c r="CR482"/>
  <c r="CS482"/>
  <c r="CT482"/>
  <c r="CU482"/>
  <c r="CL483"/>
  <c r="CM483" s="1"/>
  <c r="CO483"/>
  <c r="CP483"/>
  <c r="CQ483"/>
  <c r="CR483"/>
  <c r="CS483"/>
  <c r="CT483"/>
  <c r="CU483"/>
  <c r="CL484"/>
  <c r="CM484" s="1"/>
  <c r="CO484"/>
  <c r="CP484"/>
  <c r="CQ484"/>
  <c r="CR484"/>
  <c r="CS484"/>
  <c r="CT484"/>
  <c r="CU484"/>
  <c r="CL485"/>
  <c r="CM485" s="1"/>
  <c r="CO485"/>
  <c r="CP485"/>
  <c r="CQ485"/>
  <c r="CR485"/>
  <c r="CS485"/>
  <c r="CT485"/>
  <c r="CU485"/>
  <c r="CL486"/>
  <c r="CM486" s="1"/>
  <c r="CO486"/>
  <c r="CP486"/>
  <c r="CQ486"/>
  <c r="CR486"/>
  <c r="CS486"/>
  <c r="CT486"/>
  <c r="CU486"/>
  <c r="CL487"/>
  <c r="CM487" s="1"/>
  <c r="CO487"/>
  <c r="CP487"/>
  <c r="CQ487"/>
  <c r="CR487"/>
  <c r="CS487"/>
  <c r="CT487"/>
  <c r="CU487"/>
  <c r="CL488"/>
  <c r="CM488" s="1"/>
  <c r="CO488"/>
  <c r="CP488"/>
  <c r="CQ488"/>
  <c r="CR488"/>
  <c r="CS488"/>
  <c r="CT488"/>
  <c r="CU488"/>
  <c r="CL489"/>
  <c r="CM489" s="1"/>
  <c r="CO489"/>
  <c r="CP489"/>
  <c r="CQ489"/>
  <c r="CR489"/>
  <c r="CS489"/>
  <c r="CT489"/>
  <c r="CU489"/>
  <c r="CL490"/>
  <c r="CM490" s="1"/>
  <c r="CO490"/>
  <c r="CP490"/>
  <c r="CQ490"/>
  <c r="CR490"/>
  <c r="CS490"/>
  <c r="CT490"/>
  <c r="CU490"/>
  <c r="CL491"/>
  <c r="CM491" s="1"/>
  <c r="CO491"/>
  <c r="CP491"/>
  <c r="CQ491"/>
  <c r="CR491"/>
  <c r="CS491"/>
  <c r="CT491"/>
  <c r="CU491"/>
  <c r="CL492"/>
  <c r="CM492" s="1"/>
  <c r="CO492"/>
  <c r="CP492"/>
  <c r="CQ492"/>
  <c r="CR492"/>
  <c r="CS492"/>
  <c r="CT492"/>
  <c r="CU492"/>
  <c r="CL493"/>
  <c r="CM493" s="1"/>
  <c r="CO493"/>
  <c r="CP493"/>
  <c r="CQ493"/>
  <c r="CR493"/>
  <c r="CS493"/>
  <c r="CT493"/>
  <c r="CU493"/>
  <c r="CL494"/>
  <c r="CM494" s="1"/>
  <c r="CO494"/>
  <c r="CP494"/>
  <c r="CQ494"/>
  <c r="CR494"/>
  <c r="CS494"/>
  <c r="CT494"/>
  <c r="CU494"/>
  <c r="CL495"/>
  <c r="CM495" s="1"/>
  <c r="CO495"/>
  <c r="CP495"/>
  <c r="CQ495"/>
  <c r="CR495"/>
  <c r="CS495"/>
  <c r="CT495"/>
  <c r="CU495"/>
  <c r="CL496"/>
  <c r="CM496" s="1"/>
  <c r="CO496"/>
  <c r="CP496"/>
  <c r="CQ496"/>
  <c r="CR496"/>
  <c r="CS496"/>
  <c r="CT496"/>
  <c r="CU496"/>
  <c r="CL497"/>
  <c r="CM497" s="1"/>
  <c r="CO497"/>
  <c r="CP497"/>
  <c r="CQ497"/>
  <c r="CR497"/>
  <c r="CS497"/>
  <c r="CT497"/>
  <c r="CU497"/>
  <c r="CL498"/>
  <c r="CM498" s="1"/>
  <c r="CO498"/>
  <c r="CP498"/>
  <c r="CQ498"/>
  <c r="CR498"/>
  <c r="CS498"/>
  <c r="CT498"/>
  <c r="CU498"/>
  <c r="CL499"/>
  <c r="CM499" s="1"/>
  <c r="CO499"/>
  <c r="CP499"/>
  <c r="CQ499"/>
  <c r="CR499"/>
  <c r="CS499"/>
  <c r="CT499"/>
  <c r="CU499"/>
  <c r="CL500"/>
  <c r="CM500" s="1"/>
  <c r="CO500"/>
  <c r="CP500"/>
  <c r="CQ500"/>
  <c r="CR500"/>
  <c r="CS500"/>
  <c r="CT500"/>
  <c r="CU500"/>
  <c r="CL501"/>
  <c r="CM501" s="1"/>
  <c r="CO501"/>
  <c r="CP501"/>
  <c r="CQ501"/>
  <c r="CR501"/>
  <c r="CS501"/>
  <c r="CT501"/>
  <c r="CU501"/>
  <c r="CL502"/>
  <c r="CM502" s="1"/>
  <c r="CO502"/>
  <c r="CP502"/>
  <c r="CQ502"/>
  <c r="CR502"/>
  <c r="CS502"/>
  <c r="CT502"/>
  <c r="CU502"/>
  <c r="CL503"/>
  <c r="CM503" s="1"/>
  <c r="CO503"/>
  <c r="CP503"/>
  <c r="CQ503"/>
  <c r="CR503"/>
  <c r="CS503"/>
  <c r="CT503"/>
  <c r="CU503"/>
  <c r="CL504"/>
  <c r="CM504" s="1"/>
  <c r="CO504"/>
  <c r="CP504"/>
  <c r="CQ504"/>
  <c r="CR504"/>
  <c r="CS504"/>
  <c r="CT504"/>
  <c r="CU504"/>
  <c r="CL505"/>
  <c r="CM505" s="1"/>
  <c r="CO505"/>
  <c r="CP505"/>
  <c r="CQ505"/>
  <c r="CR505"/>
  <c r="CS505"/>
  <c r="CT505"/>
  <c r="CU505"/>
  <c r="CL506"/>
  <c r="CM506" s="1"/>
  <c r="CO506"/>
  <c r="CP506"/>
  <c r="CQ506"/>
  <c r="CR506"/>
  <c r="CS506"/>
  <c r="CT506"/>
  <c r="CU506"/>
  <c r="CL507"/>
  <c r="CM507" s="1"/>
  <c r="CO507"/>
  <c r="CP507"/>
  <c r="CQ507"/>
  <c r="CR507"/>
  <c r="CS507"/>
  <c r="CT507"/>
  <c r="CU507"/>
  <c r="CL508"/>
  <c r="CM508" s="1"/>
  <c r="CO508"/>
  <c r="CP508"/>
  <c r="CQ508"/>
  <c r="CR508"/>
  <c r="CS508"/>
  <c r="CT508"/>
  <c r="CU508"/>
  <c r="CL509"/>
  <c r="CM509" s="1"/>
  <c r="CO509"/>
  <c r="CP509"/>
  <c r="CQ509"/>
  <c r="CR509"/>
  <c r="CS509"/>
  <c r="CT509"/>
  <c r="CU509"/>
  <c r="CL510"/>
  <c r="CM510" s="1"/>
  <c r="CO510"/>
  <c r="CP510"/>
  <c r="CQ510"/>
  <c r="CR510"/>
  <c r="CS510"/>
  <c r="CT510"/>
  <c r="CU510"/>
  <c r="CL511"/>
  <c r="CM511" s="1"/>
  <c r="CO511"/>
  <c r="CP511"/>
  <c r="CQ511"/>
  <c r="CR511"/>
  <c r="CS511"/>
  <c r="CT511"/>
  <c r="CU511"/>
  <c r="CL512"/>
  <c r="CM512" s="1"/>
  <c r="CO512"/>
  <c r="CP512"/>
  <c r="CQ512"/>
  <c r="CR512"/>
  <c r="CS512"/>
  <c r="CT512"/>
  <c r="CU512"/>
  <c r="CL513"/>
  <c r="CM513" s="1"/>
  <c r="CO513"/>
  <c r="CP513"/>
  <c r="CQ513"/>
  <c r="CR513"/>
  <c r="CS513"/>
  <c r="CT513"/>
  <c r="CU513"/>
  <c r="CL514"/>
  <c r="CM514" s="1"/>
  <c r="CO514"/>
  <c r="CP514"/>
  <c r="CQ514"/>
  <c r="CR514"/>
  <c r="CS514"/>
  <c r="CT514"/>
  <c r="CU514"/>
  <c r="CL515"/>
  <c r="CM515" s="1"/>
  <c r="CO515"/>
  <c r="CP515"/>
  <c r="CQ515"/>
  <c r="CR515"/>
  <c r="CS515"/>
  <c r="CT515"/>
  <c r="CU515"/>
  <c r="CL516"/>
  <c r="CM516" s="1"/>
  <c r="CO516"/>
  <c r="CP516"/>
  <c r="CQ516"/>
  <c r="CR516"/>
  <c r="CS516"/>
  <c r="CT516"/>
  <c r="CU516"/>
  <c r="CL517"/>
  <c r="CM517" s="1"/>
  <c r="CO517"/>
  <c r="CP517"/>
  <c r="CQ517"/>
  <c r="CR517"/>
  <c r="CS517"/>
  <c r="CT517"/>
  <c r="CU517"/>
  <c r="CL518"/>
  <c r="CM518" s="1"/>
  <c r="CO518"/>
  <c r="CP518"/>
  <c r="CQ518"/>
  <c r="CR518"/>
  <c r="CS518"/>
  <c r="CT518"/>
  <c r="CU518"/>
  <c r="CL519"/>
  <c r="CM519" s="1"/>
  <c r="CO519"/>
  <c r="CP519"/>
  <c r="CQ519"/>
  <c r="CR519"/>
  <c r="CS519"/>
  <c r="CT519"/>
  <c r="CU519"/>
  <c r="CL520"/>
  <c r="CM520" s="1"/>
  <c r="CO520"/>
  <c r="CP520"/>
  <c r="CQ520"/>
  <c r="CR520"/>
  <c r="CS520"/>
  <c r="CT520"/>
  <c r="CU520"/>
  <c r="CL521"/>
  <c r="CM521" s="1"/>
  <c r="CO521"/>
  <c r="CP521"/>
  <c r="CQ521"/>
  <c r="CR521"/>
  <c r="CS521"/>
  <c r="CT521"/>
  <c r="CU521"/>
  <c r="CL522"/>
  <c r="CM522" s="1"/>
  <c r="CO522"/>
  <c r="CP522"/>
  <c r="CQ522"/>
  <c r="CR522"/>
  <c r="CS522"/>
  <c r="CT522"/>
  <c r="CU522"/>
  <c r="CL523"/>
  <c r="CM523" s="1"/>
  <c r="CO523"/>
  <c r="CP523"/>
  <c r="CQ523"/>
  <c r="CR523"/>
  <c r="CS523"/>
  <c r="CT523"/>
  <c r="CU523"/>
  <c r="CL524"/>
  <c r="CM524" s="1"/>
  <c r="CO524"/>
  <c r="CP524"/>
  <c r="CQ524"/>
  <c r="CR524"/>
  <c r="CS524"/>
  <c r="CT524"/>
  <c r="CU524"/>
  <c r="CL525"/>
  <c r="CM525" s="1"/>
  <c r="CO525"/>
  <c r="CP525"/>
  <c r="CQ525"/>
  <c r="CR525"/>
  <c r="CS525"/>
  <c r="CT525"/>
  <c r="CU525"/>
  <c r="CL526"/>
  <c r="CM526" s="1"/>
  <c r="CO526"/>
  <c r="CP526"/>
  <c r="CQ526"/>
  <c r="CR526"/>
  <c r="CS526"/>
  <c r="CT526"/>
  <c r="CU526"/>
  <c r="CL527"/>
  <c r="CM527" s="1"/>
  <c r="CO527"/>
  <c r="CP527"/>
  <c r="CQ527"/>
  <c r="CR527"/>
  <c r="CS527"/>
  <c r="CT527"/>
  <c r="CU527"/>
  <c r="CL528"/>
  <c r="CM528" s="1"/>
  <c r="CO528"/>
  <c r="CP528"/>
  <c r="CQ528"/>
  <c r="CR528"/>
  <c r="CS528"/>
  <c r="CT528"/>
  <c r="CU528"/>
  <c r="CL529"/>
  <c r="CM529" s="1"/>
  <c r="CO529"/>
  <c r="CP529"/>
  <c r="CQ529"/>
  <c r="CR529"/>
  <c r="CS529"/>
  <c r="CT529"/>
  <c r="CU529"/>
  <c r="CL530"/>
  <c r="CM530" s="1"/>
  <c r="CO530"/>
  <c r="CP530"/>
  <c r="CQ530"/>
  <c r="CR530"/>
  <c r="CS530"/>
  <c r="CT530"/>
  <c r="CU530"/>
  <c r="CL531"/>
  <c r="CM531" s="1"/>
  <c r="CO531"/>
  <c r="CP531"/>
  <c r="CQ531"/>
  <c r="CR531"/>
  <c r="CS531"/>
  <c r="CT531"/>
  <c r="CU531"/>
  <c r="CL532"/>
  <c r="CM532" s="1"/>
  <c r="CO532"/>
  <c r="CP532"/>
  <c r="CQ532"/>
  <c r="CR532"/>
  <c r="CS532"/>
  <c r="CT532"/>
  <c r="CU532"/>
  <c r="CL533"/>
  <c r="CM533" s="1"/>
  <c r="CO533"/>
  <c r="CP533"/>
  <c r="CQ533"/>
  <c r="CR533"/>
  <c r="CS533"/>
  <c r="CT533"/>
  <c r="CU533"/>
  <c r="CL534"/>
  <c r="CM534" s="1"/>
  <c r="CO534"/>
  <c r="CP534"/>
  <c r="CQ534"/>
  <c r="CR534"/>
  <c r="CS534"/>
  <c r="CT534"/>
  <c r="CU534"/>
  <c r="CL535"/>
  <c r="CM535" s="1"/>
  <c r="CO535"/>
  <c r="CP535"/>
  <c r="CQ535"/>
  <c r="CR535"/>
  <c r="CS535"/>
  <c r="CT535"/>
  <c r="CU535"/>
  <c r="CL536"/>
  <c r="CM536" s="1"/>
  <c r="CO536"/>
  <c r="CP536"/>
  <c r="CQ536"/>
  <c r="CR536"/>
  <c r="CS536"/>
  <c r="CT536"/>
  <c r="CU536"/>
  <c r="CL537"/>
  <c r="CM537" s="1"/>
  <c r="CO537"/>
  <c r="CP537"/>
  <c r="CQ537"/>
  <c r="CR537"/>
  <c r="CS537"/>
  <c r="CT537"/>
  <c r="CU537"/>
  <c r="CL538"/>
  <c r="CM538" s="1"/>
  <c r="CO538"/>
  <c r="CP538"/>
  <c r="CQ538"/>
  <c r="CR538"/>
  <c r="CS538"/>
  <c r="CT538"/>
  <c r="CU538"/>
  <c r="CL539"/>
  <c r="CM539" s="1"/>
  <c r="CO539"/>
  <c r="CP539"/>
  <c r="CQ539"/>
  <c r="CR539"/>
  <c r="CS539"/>
  <c r="CT539"/>
  <c r="CU539"/>
  <c r="CL540"/>
  <c r="CM540" s="1"/>
  <c r="CO540"/>
  <c r="CP540"/>
  <c r="CQ540"/>
  <c r="CR540"/>
  <c r="CS540"/>
  <c r="CT540"/>
  <c r="CU540"/>
  <c r="CL541"/>
  <c r="CM541" s="1"/>
  <c r="CO541"/>
  <c r="CP541"/>
  <c r="CQ541"/>
  <c r="CR541"/>
  <c r="CS541"/>
  <c r="CT541"/>
  <c r="CU541"/>
  <c r="DI44"/>
  <c r="CV44"/>
  <c r="I44"/>
  <c r="I45"/>
  <c r="E45" s="1"/>
  <c r="CV45"/>
  <c r="CW45" s="1"/>
  <c r="DH45"/>
  <c r="E44" l="1"/>
  <c r="BX44"/>
  <c r="CN487"/>
  <c r="CN455"/>
  <c r="CN208"/>
  <c r="CN138"/>
  <c r="CN170"/>
  <c r="CN106"/>
  <c r="CN471"/>
  <c r="CN228"/>
  <c r="CN185"/>
  <c r="CN154"/>
  <c r="CN122"/>
  <c r="CN82"/>
  <c r="CN495"/>
  <c r="CN479"/>
  <c r="CN463"/>
  <c r="CN447"/>
  <c r="CN257"/>
  <c r="CN267"/>
  <c r="CN236"/>
  <c r="CN220"/>
  <c r="CN192"/>
  <c r="CN177"/>
  <c r="CN162"/>
  <c r="CN146"/>
  <c r="CN130"/>
  <c r="CN114"/>
  <c r="CN98"/>
  <c r="CN491"/>
  <c r="CN483"/>
  <c r="CN475"/>
  <c r="CN467"/>
  <c r="CN459"/>
  <c r="CN451"/>
  <c r="CN443"/>
  <c r="CN261"/>
  <c r="CN253"/>
  <c r="CN232"/>
  <c r="CN224"/>
  <c r="CN216"/>
  <c r="CN200"/>
  <c r="CN212"/>
  <c r="CN204"/>
  <c r="CN196"/>
  <c r="CN189"/>
  <c r="CN181"/>
  <c r="CN174"/>
  <c r="CN166"/>
  <c r="CN158"/>
  <c r="CN150"/>
  <c r="CN142"/>
  <c r="CN134"/>
  <c r="CN126"/>
  <c r="CN118"/>
  <c r="CN110"/>
  <c r="CN102"/>
  <c r="CN90"/>
  <c r="CN74"/>
  <c r="CN55"/>
  <c r="CN493"/>
  <c r="CN489"/>
  <c r="CN485"/>
  <c r="CN481"/>
  <c r="CN477"/>
  <c r="CN473"/>
  <c r="CN469"/>
  <c r="CN465"/>
  <c r="CN461"/>
  <c r="CN457"/>
  <c r="CN453"/>
  <c r="CN449"/>
  <c r="CN445"/>
  <c r="CN441"/>
  <c r="CN287"/>
  <c r="CN283"/>
  <c r="CN279"/>
  <c r="CN275"/>
  <c r="CN269"/>
  <c r="CN265"/>
  <c r="CN259"/>
  <c r="CN255"/>
  <c r="CN251"/>
  <c r="CN244"/>
  <c r="CN240"/>
  <c r="CN289"/>
  <c r="CN285"/>
  <c r="CN281"/>
  <c r="CN277"/>
  <c r="CN273"/>
  <c r="CN246"/>
  <c r="CN242"/>
  <c r="CN238"/>
  <c r="CN234"/>
  <c r="CN230"/>
  <c r="CN226"/>
  <c r="CN222"/>
  <c r="CN218"/>
  <c r="CN214"/>
  <c r="CN210"/>
  <c r="CN206"/>
  <c r="CN202"/>
  <c r="CN198"/>
  <c r="CN194"/>
  <c r="CN190"/>
  <c r="CN187"/>
  <c r="CN183"/>
  <c r="CN179"/>
  <c r="CN176"/>
  <c r="CN172"/>
  <c r="CN168"/>
  <c r="CN164"/>
  <c r="CN160"/>
  <c r="CN156"/>
  <c r="CN152"/>
  <c r="CN148"/>
  <c r="CN144"/>
  <c r="CN140"/>
  <c r="CN136"/>
  <c r="CN132"/>
  <c r="CN128"/>
  <c r="CN124"/>
  <c r="CN120"/>
  <c r="CN116"/>
  <c r="CN112"/>
  <c r="CN108"/>
  <c r="CN104"/>
  <c r="CN100"/>
  <c r="CN94"/>
  <c r="CN86"/>
  <c r="CN78"/>
  <c r="CN57"/>
  <c r="CN438"/>
  <c r="CN434"/>
  <c r="CN430"/>
  <c r="CN426"/>
  <c r="CN422"/>
  <c r="CN418"/>
  <c r="CN414"/>
  <c r="CN410"/>
  <c r="CN406"/>
  <c r="CN402"/>
  <c r="CN398"/>
  <c r="CN394"/>
  <c r="CN390"/>
  <c r="CN386"/>
  <c r="CN382"/>
  <c r="CN378"/>
  <c r="CN374"/>
  <c r="CN370"/>
  <c r="CN366"/>
  <c r="CN362"/>
  <c r="CN358"/>
  <c r="CN354"/>
  <c r="CN350"/>
  <c r="CN346"/>
  <c r="CN342"/>
  <c r="CN338"/>
  <c r="CN334"/>
  <c r="CN330"/>
  <c r="CN326"/>
  <c r="CN322"/>
  <c r="CN318"/>
  <c r="CN314"/>
  <c r="CN310"/>
  <c r="CN306"/>
  <c r="CN302"/>
  <c r="CN298"/>
  <c r="CN294"/>
  <c r="CN290"/>
  <c r="CN288"/>
  <c r="CN286"/>
  <c r="CN284"/>
  <c r="CN282"/>
  <c r="CN280"/>
  <c r="CN278"/>
  <c r="CN276"/>
  <c r="CN274"/>
  <c r="CN272"/>
  <c r="CN496"/>
  <c r="CN494"/>
  <c r="CN492"/>
  <c r="CN490"/>
  <c r="CN488"/>
  <c r="CN486"/>
  <c r="CN484"/>
  <c r="CN482"/>
  <c r="CN480"/>
  <c r="CN478"/>
  <c r="CN476"/>
  <c r="CN474"/>
  <c r="CN472"/>
  <c r="CN470"/>
  <c r="CN468"/>
  <c r="CN466"/>
  <c r="CN464"/>
  <c r="CN462"/>
  <c r="CN460"/>
  <c r="CN458"/>
  <c r="CN456"/>
  <c r="CN454"/>
  <c r="CN452"/>
  <c r="CN450"/>
  <c r="CN448"/>
  <c r="CN446"/>
  <c r="CN444"/>
  <c r="CN442"/>
  <c r="CN440"/>
  <c r="CN436"/>
  <c r="CN432"/>
  <c r="CN428"/>
  <c r="CN424"/>
  <c r="CN420"/>
  <c r="CN416"/>
  <c r="CN412"/>
  <c r="CN408"/>
  <c r="CN404"/>
  <c r="CN400"/>
  <c r="CN396"/>
  <c r="CN392"/>
  <c r="CN388"/>
  <c r="CN384"/>
  <c r="CN380"/>
  <c r="CN376"/>
  <c r="CN372"/>
  <c r="CN368"/>
  <c r="CN364"/>
  <c r="CN360"/>
  <c r="CN356"/>
  <c r="CN352"/>
  <c r="CN348"/>
  <c r="CN344"/>
  <c r="CN340"/>
  <c r="CN336"/>
  <c r="CN332"/>
  <c r="CN328"/>
  <c r="CN324"/>
  <c r="CN320"/>
  <c r="CN316"/>
  <c r="CN312"/>
  <c r="CN308"/>
  <c r="CN304"/>
  <c r="CN300"/>
  <c r="CN296"/>
  <c r="CN292"/>
  <c r="CN271"/>
  <c r="CM121"/>
  <c r="CN121"/>
  <c r="CM117"/>
  <c r="CN117"/>
  <c r="CM113"/>
  <c r="CN113"/>
  <c r="CM109"/>
  <c r="CN109"/>
  <c r="CM105"/>
  <c r="CN105"/>
  <c r="CM101"/>
  <c r="CN101"/>
  <c r="CM92"/>
  <c r="CN92"/>
  <c r="CN270"/>
  <c r="CN268"/>
  <c r="CN266"/>
  <c r="CN264"/>
  <c r="CN262"/>
  <c r="CN260"/>
  <c r="CN258"/>
  <c r="CN256"/>
  <c r="CN254"/>
  <c r="CN252"/>
  <c r="CN250"/>
  <c r="CN248"/>
  <c r="CN188"/>
  <c r="CN186"/>
  <c r="CN184"/>
  <c r="CN182"/>
  <c r="CN180"/>
  <c r="CN178"/>
  <c r="CM119"/>
  <c r="CN119"/>
  <c r="CM115"/>
  <c r="CN115"/>
  <c r="CM111"/>
  <c r="CN111"/>
  <c r="CM107"/>
  <c r="CN107"/>
  <c r="CM103"/>
  <c r="CN103"/>
  <c r="CM99"/>
  <c r="CN99"/>
  <c r="CM96"/>
  <c r="CN96"/>
  <c r="CN263"/>
  <c r="CN249"/>
  <c r="CN247"/>
  <c r="CN245"/>
  <c r="CN243"/>
  <c r="CN241"/>
  <c r="CN239"/>
  <c r="CN237"/>
  <c r="CN235"/>
  <c r="CN233"/>
  <c r="CN231"/>
  <c r="CN229"/>
  <c r="CN227"/>
  <c r="CN225"/>
  <c r="CN223"/>
  <c r="CN221"/>
  <c r="CN219"/>
  <c r="CN217"/>
  <c r="CN215"/>
  <c r="CN213"/>
  <c r="CN211"/>
  <c r="CN209"/>
  <c r="CN207"/>
  <c r="CN205"/>
  <c r="CN203"/>
  <c r="CN201"/>
  <c r="CN199"/>
  <c r="CN197"/>
  <c r="CN195"/>
  <c r="CN193"/>
  <c r="CN191"/>
  <c r="CN175"/>
  <c r="CN173"/>
  <c r="CN171"/>
  <c r="CN169"/>
  <c r="CN167"/>
  <c r="CN165"/>
  <c r="CN163"/>
  <c r="CN161"/>
  <c r="CN159"/>
  <c r="CN157"/>
  <c r="CN155"/>
  <c r="CN153"/>
  <c r="CN151"/>
  <c r="CN149"/>
  <c r="CN147"/>
  <c r="CN145"/>
  <c r="CN143"/>
  <c r="CN141"/>
  <c r="CN139"/>
  <c r="CN137"/>
  <c r="CN135"/>
  <c r="CN133"/>
  <c r="CN131"/>
  <c r="CN129"/>
  <c r="CN127"/>
  <c r="CN125"/>
  <c r="CN123"/>
  <c r="CN88"/>
  <c r="CN84"/>
  <c r="CN80"/>
  <c r="CN72"/>
  <c r="CN58"/>
  <c r="CN56"/>
  <c r="CN54"/>
  <c r="CN540"/>
  <c r="CN537"/>
  <c r="CN534"/>
  <c r="CN533"/>
  <c r="CN531"/>
  <c r="CN529"/>
  <c r="CN526"/>
  <c r="CN525"/>
  <c r="CN523"/>
  <c r="CN520"/>
  <c r="CN518"/>
  <c r="CN515"/>
  <c r="CN512"/>
  <c r="CN509"/>
  <c r="CN507"/>
  <c r="CN505"/>
  <c r="CN504"/>
  <c r="CN501"/>
  <c r="CN498"/>
  <c r="CN541"/>
  <c r="CN539"/>
  <c r="CN538"/>
  <c r="CN536"/>
  <c r="CN535"/>
  <c r="CN532"/>
  <c r="CN530"/>
  <c r="CN528"/>
  <c r="CN527"/>
  <c r="CN524"/>
  <c r="CN522"/>
  <c r="CN521"/>
  <c r="CN519"/>
  <c r="CN517"/>
  <c r="CN516"/>
  <c r="CN514"/>
  <c r="CN513"/>
  <c r="CN511"/>
  <c r="CN510"/>
  <c r="CN508"/>
  <c r="CN506"/>
  <c r="CN503"/>
  <c r="CN502"/>
  <c r="CN500"/>
  <c r="CN499"/>
  <c r="CN497"/>
  <c r="CN439"/>
  <c r="CN437"/>
  <c r="CN435"/>
  <c r="CN433"/>
  <c r="CN431"/>
  <c r="CN429"/>
  <c r="CN427"/>
  <c r="CN425"/>
  <c r="CN423"/>
  <c r="CN421"/>
  <c r="CN419"/>
  <c r="CN417"/>
  <c r="CN415"/>
  <c r="CN413"/>
  <c r="CN411"/>
  <c r="CN409"/>
  <c r="CN407"/>
  <c r="CN405"/>
  <c r="CN403"/>
  <c r="CN401"/>
  <c r="CN399"/>
  <c r="CN397"/>
  <c r="CN395"/>
  <c r="CN393"/>
  <c r="CN391"/>
  <c r="CN389"/>
  <c r="CN387"/>
  <c r="CN385"/>
  <c r="CN383"/>
  <c r="CN381"/>
  <c r="CN379"/>
  <c r="CN377"/>
  <c r="CN375"/>
  <c r="CN373"/>
  <c r="CN371"/>
  <c r="CN369"/>
  <c r="CN367"/>
  <c r="CN365"/>
  <c r="CN363"/>
  <c r="CN361"/>
  <c r="CN359"/>
  <c r="CN357"/>
  <c r="CN355"/>
  <c r="CN353"/>
  <c r="CN351"/>
  <c r="CN349"/>
  <c r="CN347"/>
  <c r="CN345"/>
  <c r="CN343"/>
  <c r="CN341"/>
  <c r="CN339"/>
  <c r="CN337"/>
  <c r="CN335"/>
  <c r="CN333"/>
  <c r="CN331"/>
  <c r="CN329"/>
  <c r="CN327"/>
  <c r="CN325"/>
  <c r="CN323"/>
  <c r="CN321"/>
  <c r="CN319"/>
  <c r="CN317"/>
  <c r="CN315"/>
  <c r="CN313"/>
  <c r="CN311"/>
  <c r="CN309"/>
  <c r="CN307"/>
  <c r="CN305"/>
  <c r="CN303"/>
  <c r="CN301"/>
  <c r="CN299"/>
  <c r="CN297"/>
  <c r="CN295"/>
  <c r="CN293"/>
  <c r="CN291"/>
  <c r="CN97"/>
  <c r="CN95"/>
  <c r="CN93"/>
  <c r="CN91"/>
  <c r="CN89"/>
  <c r="CN87"/>
  <c r="CN85"/>
  <c r="CN83"/>
  <c r="CN81"/>
  <c r="CN79"/>
  <c r="CN77"/>
  <c r="CN76"/>
  <c r="CN73"/>
  <c r="CN60"/>
  <c r="CN59"/>
  <c r="CN51"/>
  <c r="CN50"/>
  <c r="CN49"/>
  <c r="CN48"/>
  <c r="CN47"/>
  <c r="CN46"/>
  <c r="CN45"/>
  <c r="CN44"/>
  <c r="CN43"/>
  <c r="CN42"/>
  <c r="CN41"/>
  <c r="CN40"/>
  <c r="CN39"/>
  <c r="CN38"/>
  <c r="CN37"/>
  <c r="CN36"/>
  <c r="CN35"/>
  <c r="CN34"/>
  <c r="CN33"/>
  <c r="CN32"/>
  <c r="CN31"/>
  <c r="CN30"/>
  <c r="CN29"/>
  <c r="CN28"/>
  <c r="CN27"/>
  <c r="CN26"/>
  <c r="CN25"/>
  <c r="CN24"/>
  <c r="CN23"/>
  <c r="CN22"/>
  <c r="CN21"/>
  <c r="CN20"/>
  <c r="CN19"/>
  <c r="CN18"/>
  <c r="CN17"/>
  <c r="CN16"/>
  <c r="CN15"/>
  <c r="CN14"/>
  <c r="CN13"/>
  <c r="CN12"/>
  <c r="CN11"/>
  <c r="CN10"/>
  <c r="CN9"/>
  <c r="CN8"/>
  <c r="CN7"/>
  <c r="CN6"/>
  <c r="CN5"/>
  <c r="CX45"/>
  <c r="CY45" s="1"/>
  <c r="CW44"/>
  <c r="BZ44" l="1"/>
  <c r="CB44"/>
  <c r="BY44"/>
  <c r="CA44"/>
  <c r="CC44"/>
  <c r="CX44"/>
  <c r="CZ45"/>
  <c r="DA45" l="1"/>
  <c r="DB45" s="1"/>
  <c r="CY44"/>
  <c r="I60"/>
  <c r="E60" s="1"/>
  <c r="I59"/>
  <c r="E59" s="1"/>
  <c r="D72" i="4"/>
  <c r="D66"/>
  <c r="D60"/>
  <c r="D54"/>
  <c r="D48"/>
  <c r="D42"/>
  <c r="D36"/>
  <c r="D30"/>
  <c r="D24"/>
  <c r="D18"/>
  <c r="D12"/>
  <c r="D6"/>
  <c r="D4"/>
  <c r="R4" i="5"/>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3"/>
  <c r="CV6" i="1"/>
  <c r="CV5"/>
  <c r="CV7"/>
  <c r="CV8"/>
  <c r="CV9"/>
  <c r="CV11"/>
  <c r="CV13"/>
  <c r="CV12"/>
  <c r="CV10"/>
  <c r="CV14"/>
  <c r="CV15"/>
  <c r="CV16"/>
  <c r="CV18"/>
  <c r="CV19"/>
  <c r="CV17"/>
  <c r="CV20"/>
  <c r="CV22"/>
  <c r="CV23"/>
  <c r="CV24"/>
  <c r="CV25"/>
  <c r="CV21"/>
  <c r="CV26"/>
  <c r="CV28"/>
  <c r="CV29"/>
  <c r="CV27"/>
  <c r="CV30"/>
  <c r="CV31"/>
  <c r="CV32"/>
  <c r="CV33"/>
  <c r="CV34"/>
  <c r="CV35"/>
  <c r="CV36"/>
  <c r="CV37"/>
  <c r="CV38"/>
  <c r="CV39"/>
  <c r="CV40"/>
  <c r="CV41"/>
  <c r="CV42"/>
  <c r="CV43"/>
  <c r="CV46"/>
  <c r="CV47"/>
  <c r="CV48"/>
  <c r="CV49"/>
  <c r="CW49" s="1"/>
  <c r="CV50"/>
  <c r="CW50" s="1"/>
  <c r="CV51"/>
  <c r="CW51" s="1"/>
  <c r="CV54"/>
  <c r="CW54" s="1"/>
  <c r="CV55"/>
  <c r="CW55" s="1"/>
  <c r="CV56"/>
  <c r="CW56" s="1"/>
  <c r="CV57"/>
  <c r="CW57" s="1"/>
  <c r="CV58"/>
  <c r="CW58" s="1"/>
  <c r="CV59"/>
  <c r="CW59" s="1"/>
  <c r="CV60"/>
  <c r="CW60" s="1"/>
  <c r="CV72"/>
  <c r="CW72" s="1"/>
  <c r="CV73"/>
  <c r="CW73" s="1"/>
  <c r="CV74"/>
  <c r="CW74" s="1"/>
  <c r="CV76"/>
  <c r="CW76" s="1"/>
  <c r="CV77"/>
  <c r="CW77" s="1"/>
  <c r="CV78"/>
  <c r="CW78" s="1"/>
  <c r="CV79"/>
  <c r="CW79" s="1"/>
  <c r="CV80"/>
  <c r="CW80" s="1"/>
  <c r="CV81"/>
  <c r="CW81" s="1"/>
  <c r="CV82"/>
  <c r="CW82" s="1"/>
  <c r="CV83"/>
  <c r="CV84"/>
  <c r="CV85"/>
  <c r="CV86"/>
  <c r="CV87"/>
  <c r="CV88"/>
  <c r="CV89"/>
  <c r="CV90"/>
  <c r="CV91"/>
  <c r="CV92"/>
  <c r="CV93"/>
  <c r="CV94"/>
  <c r="CV95"/>
  <c r="CV96"/>
  <c r="CV97"/>
  <c r="CV98"/>
  <c r="CV99"/>
  <c r="CV100"/>
  <c r="CV101"/>
  <c r="CV102"/>
  <c r="CV103"/>
  <c r="CV104"/>
  <c r="CW104" s="1"/>
  <c r="CV105"/>
  <c r="CW105" s="1"/>
  <c r="CX105" s="1"/>
  <c r="CV106"/>
  <c r="CW106" s="1"/>
  <c r="CX106" s="1"/>
  <c r="CV107"/>
  <c r="CW107" s="1"/>
  <c r="CX107" s="1"/>
  <c r="CV108"/>
  <c r="CW108" s="1"/>
  <c r="CX108" s="1"/>
  <c r="CV109"/>
  <c r="CW109" s="1"/>
  <c r="CX109" s="1"/>
  <c r="CV110"/>
  <c r="CW110" s="1"/>
  <c r="CX110" s="1"/>
  <c r="CV111"/>
  <c r="CW111" s="1"/>
  <c r="CX111" s="1"/>
  <c r="CV112"/>
  <c r="CW112" s="1"/>
  <c r="CX112" s="1"/>
  <c r="CV113"/>
  <c r="CW113" s="1"/>
  <c r="CX113" s="1"/>
  <c r="CV114"/>
  <c r="CW114" s="1"/>
  <c r="CX114" s="1"/>
  <c r="CV115"/>
  <c r="CW115" s="1"/>
  <c r="CX115" s="1"/>
  <c r="CV116"/>
  <c r="CW116" s="1"/>
  <c r="CX116" s="1"/>
  <c r="CV117"/>
  <c r="CW117" s="1"/>
  <c r="CX117" s="1"/>
  <c r="CV118"/>
  <c r="CW118" s="1"/>
  <c r="CX118" s="1"/>
  <c r="CV119"/>
  <c r="CW119" s="1"/>
  <c r="CX119" s="1"/>
  <c r="CV120"/>
  <c r="CW120" s="1"/>
  <c r="CX120" s="1"/>
  <c r="CV121"/>
  <c r="CW121" s="1"/>
  <c r="CX121" s="1"/>
  <c r="CV122"/>
  <c r="CW122" s="1"/>
  <c r="CX122" s="1"/>
  <c r="CV123"/>
  <c r="CW123" s="1"/>
  <c r="CX123" s="1"/>
  <c r="CV124"/>
  <c r="CW124" s="1"/>
  <c r="CX124" s="1"/>
  <c r="CV125"/>
  <c r="CW125" s="1"/>
  <c r="CX125" s="1"/>
  <c r="CV126"/>
  <c r="CW126" s="1"/>
  <c r="CX126" s="1"/>
  <c r="CV127"/>
  <c r="CW127" s="1"/>
  <c r="CX127" s="1"/>
  <c r="CV128"/>
  <c r="CW128" s="1"/>
  <c r="CX128" s="1"/>
  <c r="CV129"/>
  <c r="CW129" s="1"/>
  <c r="CX129" s="1"/>
  <c r="CV130"/>
  <c r="CW130" s="1"/>
  <c r="CX130" s="1"/>
  <c r="CV131"/>
  <c r="CW131" s="1"/>
  <c r="CX131" s="1"/>
  <c r="CV132"/>
  <c r="CW132" s="1"/>
  <c r="CX132" s="1"/>
  <c r="CV133"/>
  <c r="CW133" s="1"/>
  <c r="CX133" s="1"/>
  <c r="CV134"/>
  <c r="CW134" s="1"/>
  <c r="CX134" s="1"/>
  <c r="CV135"/>
  <c r="CW135" s="1"/>
  <c r="CX135" s="1"/>
  <c r="CV136"/>
  <c r="CW136" s="1"/>
  <c r="CX136" s="1"/>
  <c r="CV137"/>
  <c r="CW137" s="1"/>
  <c r="CX137" s="1"/>
  <c r="CV138"/>
  <c r="CW138" s="1"/>
  <c r="CX138" s="1"/>
  <c r="CV139"/>
  <c r="CW139" s="1"/>
  <c r="CX139" s="1"/>
  <c r="CV140"/>
  <c r="CW140" s="1"/>
  <c r="CX140" s="1"/>
  <c r="CV141"/>
  <c r="CW141" s="1"/>
  <c r="CX141" s="1"/>
  <c r="CV142"/>
  <c r="CW142" s="1"/>
  <c r="CX142" s="1"/>
  <c r="CV143"/>
  <c r="CW143" s="1"/>
  <c r="CX143" s="1"/>
  <c r="CV144"/>
  <c r="CW144" s="1"/>
  <c r="CX144" s="1"/>
  <c r="CV145"/>
  <c r="CW145" s="1"/>
  <c r="CX145" s="1"/>
  <c r="CV146"/>
  <c r="CW146" s="1"/>
  <c r="CX146" s="1"/>
  <c r="CV147"/>
  <c r="CW147" s="1"/>
  <c r="CX147" s="1"/>
  <c r="CV148"/>
  <c r="CW148" s="1"/>
  <c r="CX148" s="1"/>
  <c r="CV149"/>
  <c r="CW149" s="1"/>
  <c r="CX149" s="1"/>
  <c r="CV150"/>
  <c r="CW150" s="1"/>
  <c r="CX150" s="1"/>
  <c r="CV151"/>
  <c r="CW151" s="1"/>
  <c r="CX151" s="1"/>
  <c r="CV152"/>
  <c r="CW152" s="1"/>
  <c r="CX152" s="1"/>
  <c r="CV153"/>
  <c r="CW153" s="1"/>
  <c r="CX153" s="1"/>
  <c r="CV154"/>
  <c r="CW154" s="1"/>
  <c r="CX154" s="1"/>
  <c r="CV155"/>
  <c r="CW155" s="1"/>
  <c r="CX155" s="1"/>
  <c r="CV156"/>
  <c r="CW156" s="1"/>
  <c r="CX156" s="1"/>
  <c r="CV157"/>
  <c r="CW157" s="1"/>
  <c r="CX157" s="1"/>
  <c r="CV158"/>
  <c r="CW158" s="1"/>
  <c r="CX158" s="1"/>
  <c r="CV159"/>
  <c r="CW159" s="1"/>
  <c r="CX159" s="1"/>
  <c r="CV160"/>
  <c r="CW160" s="1"/>
  <c r="CX160" s="1"/>
  <c r="CV161"/>
  <c r="CW161" s="1"/>
  <c r="CX161" s="1"/>
  <c r="CV162"/>
  <c r="CW162" s="1"/>
  <c r="CX162" s="1"/>
  <c r="CV163"/>
  <c r="CW163" s="1"/>
  <c r="CX163" s="1"/>
  <c r="CV164"/>
  <c r="CW164" s="1"/>
  <c r="CX164" s="1"/>
  <c r="CV165"/>
  <c r="CW165" s="1"/>
  <c r="CX165" s="1"/>
  <c r="CV166"/>
  <c r="CW166" s="1"/>
  <c r="CX166" s="1"/>
  <c r="CV167"/>
  <c r="CW167" s="1"/>
  <c r="CX167" s="1"/>
  <c r="CV168"/>
  <c r="CW168" s="1"/>
  <c r="CX168" s="1"/>
  <c r="CV169"/>
  <c r="CW169" s="1"/>
  <c r="CX169" s="1"/>
  <c r="CV170"/>
  <c r="CW170" s="1"/>
  <c r="CX170" s="1"/>
  <c r="CV171"/>
  <c r="CW171" s="1"/>
  <c r="CX171" s="1"/>
  <c r="CV172"/>
  <c r="CW172" s="1"/>
  <c r="CX172" s="1"/>
  <c r="CV173"/>
  <c r="CW173" s="1"/>
  <c r="CX173" s="1"/>
  <c r="CV174"/>
  <c r="CW174" s="1"/>
  <c r="CX174" s="1"/>
  <c r="CV175"/>
  <c r="CW175" s="1"/>
  <c r="CX175" s="1"/>
  <c r="CV176"/>
  <c r="CW176" s="1"/>
  <c r="CX176" s="1"/>
  <c r="CV177"/>
  <c r="CW177" s="1"/>
  <c r="CX177" s="1"/>
  <c r="CV178"/>
  <c r="CW178" s="1"/>
  <c r="CX178" s="1"/>
  <c r="CV179"/>
  <c r="CW179" s="1"/>
  <c r="CX179" s="1"/>
  <c r="CV180"/>
  <c r="CW180" s="1"/>
  <c r="CX180" s="1"/>
  <c r="CV181"/>
  <c r="CW181" s="1"/>
  <c r="CX181" s="1"/>
  <c r="CV182"/>
  <c r="CW182" s="1"/>
  <c r="CX182" s="1"/>
  <c r="CV183"/>
  <c r="CW183" s="1"/>
  <c r="CX183" s="1"/>
  <c r="CV184"/>
  <c r="CW184" s="1"/>
  <c r="CX184" s="1"/>
  <c r="CV185"/>
  <c r="CW185" s="1"/>
  <c r="CX185" s="1"/>
  <c r="CV186"/>
  <c r="CW186" s="1"/>
  <c r="CX186" s="1"/>
  <c r="CV187"/>
  <c r="CW187" s="1"/>
  <c r="CX187" s="1"/>
  <c r="CV188"/>
  <c r="CW188" s="1"/>
  <c r="CX188" s="1"/>
  <c r="CV189"/>
  <c r="CW189" s="1"/>
  <c r="CX189" s="1"/>
  <c r="CV190"/>
  <c r="CW190" s="1"/>
  <c r="CX190" s="1"/>
  <c r="CY190" s="1"/>
  <c r="CV191"/>
  <c r="CW191" s="1"/>
  <c r="CV192"/>
  <c r="CW192" s="1"/>
  <c r="CV193"/>
  <c r="CW193" s="1"/>
  <c r="CV194"/>
  <c r="CW194" s="1"/>
  <c r="CX194" s="1"/>
  <c r="CV195"/>
  <c r="CW195" s="1"/>
  <c r="CX195" s="1"/>
  <c r="CV196"/>
  <c r="CW196" s="1"/>
  <c r="CX196" s="1"/>
  <c r="CV197"/>
  <c r="CW197" s="1"/>
  <c r="CX197" s="1"/>
  <c r="CV198"/>
  <c r="CW198" s="1"/>
  <c r="CX198" s="1"/>
  <c r="CV199"/>
  <c r="CW199" s="1"/>
  <c r="CX199" s="1"/>
  <c r="CV200"/>
  <c r="CW200" s="1"/>
  <c r="CX200" s="1"/>
  <c r="CV201"/>
  <c r="CW201" s="1"/>
  <c r="CX201" s="1"/>
  <c r="CV202"/>
  <c r="CW202" s="1"/>
  <c r="CX202" s="1"/>
  <c r="CV203"/>
  <c r="CW203" s="1"/>
  <c r="CX203" s="1"/>
  <c r="CV204"/>
  <c r="CW204" s="1"/>
  <c r="CX204" s="1"/>
  <c r="CV205"/>
  <c r="CW205" s="1"/>
  <c r="CX205" s="1"/>
  <c r="CV206"/>
  <c r="CW206" s="1"/>
  <c r="CX206" s="1"/>
  <c r="CV207"/>
  <c r="CW207" s="1"/>
  <c r="CX207" s="1"/>
  <c r="CV208"/>
  <c r="CW208" s="1"/>
  <c r="CX208" s="1"/>
  <c r="CV209"/>
  <c r="CW209" s="1"/>
  <c r="CX209" s="1"/>
  <c r="CV210"/>
  <c r="CW210" s="1"/>
  <c r="CX210" s="1"/>
  <c r="CV211"/>
  <c r="CW211" s="1"/>
  <c r="CX211" s="1"/>
  <c r="CV212"/>
  <c r="CW212" s="1"/>
  <c r="CX212" s="1"/>
  <c r="CV213"/>
  <c r="CW213" s="1"/>
  <c r="CX213" s="1"/>
  <c r="CV214"/>
  <c r="CW214" s="1"/>
  <c r="CX214" s="1"/>
  <c r="CV215"/>
  <c r="CW215" s="1"/>
  <c r="CX215" s="1"/>
  <c r="CV216"/>
  <c r="CW216" s="1"/>
  <c r="CX216" s="1"/>
  <c r="CV217"/>
  <c r="CW217" s="1"/>
  <c r="CX217" s="1"/>
  <c r="CV218"/>
  <c r="CW218" s="1"/>
  <c r="CX218" s="1"/>
  <c r="CV219"/>
  <c r="CW219" s="1"/>
  <c r="CX219" s="1"/>
  <c r="CV220"/>
  <c r="CW220" s="1"/>
  <c r="CX220" s="1"/>
  <c r="CV221"/>
  <c r="CW221" s="1"/>
  <c r="CX221" s="1"/>
  <c r="CV222"/>
  <c r="CW222" s="1"/>
  <c r="CX222" s="1"/>
  <c r="CV223"/>
  <c r="CW223" s="1"/>
  <c r="CX223" s="1"/>
  <c r="CV224"/>
  <c r="CW224" s="1"/>
  <c r="CX224" s="1"/>
  <c r="CV225"/>
  <c r="CW225" s="1"/>
  <c r="CX225" s="1"/>
  <c r="CV226"/>
  <c r="CW226" s="1"/>
  <c r="CX226" s="1"/>
  <c r="CV227"/>
  <c r="CW227" s="1"/>
  <c r="CX227" s="1"/>
  <c r="CV228"/>
  <c r="CW228" s="1"/>
  <c r="CX228" s="1"/>
  <c r="CV229"/>
  <c r="CW229" s="1"/>
  <c r="CX229" s="1"/>
  <c r="CV230"/>
  <c r="CW230" s="1"/>
  <c r="CX230" s="1"/>
  <c r="CV231"/>
  <c r="CW231" s="1"/>
  <c r="CX231" s="1"/>
  <c r="CV232"/>
  <c r="CW232" s="1"/>
  <c r="CX232" s="1"/>
  <c r="CV233"/>
  <c r="CW233" s="1"/>
  <c r="CX233" s="1"/>
  <c r="CV234"/>
  <c r="CW234" s="1"/>
  <c r="CX234" s="1"/>
  <c r="CV235"/>
  <c r="CW235" s="1"/>
  <c r="CX235" s="1"/>
  <c r="CV236"/>
  <c r="CW236" s="1"/>
  <c r="CX236" s="1"/>
  <c r="CV237"/>
  <c r="CW237" s="1"/>
  <c r="CX237" s="1"/>
  <c r="CV238"/>
  <c r="CW238" s="1"/>
  <c r="CX238" s="1"/>
  <c r="CV239"/>
  <c r="CW239" s="1"/>
  <c r="CX239" s="1"/>
  <c r="CV240"/>
  <c r="CW240" s="1"/>
  <c r="CX240" s="1"/>
  <c r="CV241"/>
  <c r="CW241" s="1"/>
  <c r="CX241" s="1"/>
  <c r="CV242"/>
  <c r="CW242" s="1"/>
  <c r="CX242" s="1"/>
  <c r="CV243"/>
  <c r="CW243" s="1"/>
  <c r="CX243" s="1"/>
  <c r="CV244"/>
  <c r="CW244" s="1"/>
  <c r="CX244" s="1"/>
  <c r="CV245"/>
  <c r="CW245" s="1"/>
  <c r="CX245" s="1"/>
  <c r="CV246"/>
  <c r="CW246" s="1"/>
  <c r="CX246" s="1"/>
  <c r="CV247"/>
  <c r="CW247" s="1"/>
  <c r="CX247" s="1"/>
  <c r="CV248"/>
  <c r="CW248" s="1"/>
  <c r="CX248" s="1"/>
  <c r="CV249"/>
  <c r="CW249" s="1"/>
  <c r="CX249" s="1"/>
  <c r="CV250"/>
  <c r="CW250" s="1"/>
  <c r="CX250" s="1"/>
  <c r="CV251"/>
  <c r="CW251" s="1"/>
  <c r="CX251" s="1"/>
  <c r="CV252"/>
  <c r="CW252" s="1"/>
  <c r="CX252" s="1"/>
  <c r="CV253"/>
  <c r="CW253" s="1"/>
  <c r="CX253" s="1"/>
  <c r="CV254"/>
  <c r="CW254" s="1"/>
  <c r="CX254" s="1"/>
  <c r="CV255"/>
  <c r="CW255" s="1"/>
  <c r="CX255" s="1"/>
  <c r="CV256"/>
  <c r="CW256" s="1"/>
  <c r="CX256" s="1"/>
  <c r="CV257"/>
  <c r="CW257" s="1"/>
  <c r="CX257" s="1"/>
  <c r="CV258"/>
  <c r="CW258" s="1"/>
  <c r="CX258" s="1"/>
  <c r="CV259"/>
  <c r="CW259" s="1"/>
  <c r="CX259" s="1"/>
  <c r="CV260"/>
  <c r="CW260" s="1"/>
  <c r="CX260" s="1"/>
  <c r="CV261"/>
  <c r="CW261" s="1"/>
  <c r="CX261" s="1"/>
  <c r="CV262"/>
  <c r="CW262" s="1"/>
  <c r="CX262" s="1"/>
  <c r="CV263"/>
  <c r="CW263" s="1"/>
  <c r="CX263" s="1"/>
  <c r="CV264"/>
  <c r="CW264" s="1"/>
  <c r="CX264" s="1"/>
  <c r="CV265"/>
  <c r="CW265" s="1"/>
  <c r="CX265" s="1"/>
  <c r="CV266"/>
  <c r="CW266" s="1"/>
  <c r="CX266" s="1"/>
  <c r="CV267"/>
  <c r="CW267" s="1"/>
  <c r="CX267" s="1"/>
  <c r="CV268"/>
  <c r="CW268" s="1"/>
  <c r="CX268" s="1"/>
  <c r="CV269"/>
  <c r="CW269" s="1"/>
  <c r="CX269" s="1"/>
  <c r="CV270"/>
  <c r="CW270" s="1"/>
  <c r="CX270" s="1"/>
  <c r="CV271"/>
  <c r="CW271" s="1"/>
  <c r="CX271" s="1"/>
  <c r="CV272"/>
  <c r="CW272" s="1"/>
  <c r="CX272" s="1"/>
  <c r="CV273"/>
  <c r="CW273" s="1"/>
  <c r="CX273" s="1"/>
  <c r="CV274"/>
  <c r="CW274" s="1"/>
  <c r="CX274" s="1"/>
  <c r="CV275"/>
  <c r="CW275" s="1"/>
  <c r="CX275" s="1"/>
  <c r="CV276"/>
  <c r="CW276" s="1"/>
  <c r="CX276" s="1"/>
  <c r="CV277"/>
  <c r="CW277" s="1"/>
  <c r="CX277" s="1"/>
  <c r="CV278"/>
  <c r="CW278" s="1"/>
  <c r="CX278" s="1"/>
  <c r="CV279"/>
  <c r="CW279" s="1"/>
  <c r="CX279" s="1"/>
  <c r="CV280"/>
  <c r="CW280" s="1"/>
  <c r="CX280" s="1"/>
  <c r="CV281"/>
  <c r="CW281" s="1"/>
  <c r="CX281" s="1"/>
  <c r="CV282"/>
  <c r="CW282" s="1"/>
  <c r="CX282" s="1"/>
  <c r="CV283"/>
  <c r="CW283" s="1"/>
  <c r="CX283" s="1"/>
  <c r="CV284"/>
  <c r="CW284" s="1"/>
  <c r="CX284" s="1"/>
  <c r="CV285"/>
  <c r="CW285" s="1"/>
  <c r="CX285" s="1"/>
  <c r="CV286"/>
  <c r="CW286" s="1"/>
  <c r="CX286" s="1"/>
  <c r="CV287"/>
  <c r="CW287" s="1"/>
  <c r="CX287" s="1"/>
  <c r="CV288"/>
  <c r="CW288" s="1"/>
  <c r="CX288" s="1"/>
  <c r="CV289"/>
  <c r="CW289" s="1"/>
  <c r="CX289" s="1"/>
  <c r="CV290"/>
  <c r="CW290" s="1"/>
  <c r="CX290" s="1"/>
  <c r="CV291"/>
  <c r="CW291" s="1"/>
  <c r="CX291" s="1"/>
  <c r="CV292"/>
  <c r="CW292" s="1"/>
  <c r="CX292" s="1"/>
  <c r="CV293"/>
  <c r="CW293" s="1"/>
  <c r="CX293" s="1"/>
  <c r="CV294"/>
  <c r="CW294" s="1"/>
  <c r="CX294" s="1"/>
  <c r="CY294" s="1"/>
  <c r="CV295"/>
  <c r="CW295" s="1"/>
  <c r="CV296"/>
  <c r="CW296" s="1"/>
  <c r="CV297"/>
  <c r="CW297" s="1"/>
  <c r="CV298"/>
  <c r="CW298" s="1"/>
  <c r="CV299"/>
  <c r="CW299" s="1"/>
  <c r="CV300"/>
  <c r="CW300" s="1"/>
  <c r="CV301"/>
  <c r="CW301" s="1"/>
  <c r="CV302"/>
  <c r="CW302" s="1"/>
  <c r="CV303"/>
  <c r="CW303" s="1"/>
  <c r="CV304"/>
  <c r="CW304" s="1"/>
  <c r="CV305"/>
  <c r="CW305" s="1"/>
  <c r="CV306"/>
  <c r="CW306" s="1"/>
  <c r="CV307"/>
  <c r="CW307" s="1"/>
  <c r="CV308"/>
  <c r="CW308" s="1"/>
  <c r="CV309"/>
  <c r="CW309" s="1"/>
  <c r="CV310"/>
  <c r="CW310" s="1"/>
  <c r="CV311"/>
  <c r="CW311" s="1"/>
  <c r="CV312"/>
  <c r="CW312" s="1"/>
  <c r="CV313"/>
  <c r="CW313" s="1"/>
  <c r="CV314"/>
  <c r="CW314" s="1"/>
  <c r="CV315"/>
  <c r="CW315" s="1"/>
  <c r="CV316"/>
  <c r="CW316" s="1"/>
  <c r="CV317"/>
  <c r="CW317" s="1"/>
  <c r="CV318"/>
  <c r="CW318" s="1"/>
  <c r="CV319"/>
  <c r="CW319" s="1"/>
  <c r="CV320"/>
  <c r="CW320" s="1"/>
  <c r="CV321"/>
  <c r="CW321" s="1"/>
  <c r="CV322"/>
  <c r="CW322" s="1"/>
  <c r="CV323"/>
  <c r="CW323" s="1"/>
  <c r="CV324"/>
  <c r="CW324" s="1"/>
  <c r="CV325"/>
  <c r="CW325" s="1"/>
  <c r="CV326"/>
  <c r="CW326" s="1"/>
  <c r="CV327"/>
  <c r="CW327" s="1"/>
  <c r="CV328"/>
  <c r="CW328" s="1"/>
  <c r="CV329"/>
  <c r="CW329" s="1"/>
  <c r="CV330"/>
  <c r="CW330" s="1"/>
  <c r="CV331"/>
  <c r="CW331" s="1"/>
  <c r="CV332"/>
  <c r="CW332" s="1"/>
  <c r="CV333"/>
  <c r="CW333" s="1"/>
  <c r="CV334"/>
  <c r="CW334" s="1"/>
  <c r="CV335"/>
  <c r="CW335" s="1"/>
  <c r="CV336"/>
  <c r="CW336" s="1"/>
  <c r="CV337"/>
  <c r="CW337" s="1"/>
  <c r="CV338"/>
  <c r="CW338" s="1"/>
  <c r="CV339"/>
  <c r="CW339" s="1"/>
  <c r="CV340"/>
  <c r="CW340" s="1"/>
  <c r="CV341"/>
  <c r="CW341" s="1"/>
  <c r="CV342"/>
  <c r="CW342" s="1"/>
  <c r="CV343"/>
  <c r="CW343" s="1"/>
  <c r="CV344"/>
  <c r="CW344" s="1"/>
  <c r="CV345"/>
  <c r="CW345" s="1"/>
  <c r="CV346"/>
  <c r="CW346" s="1"/>
  <c r="CX346" s="1"/>
  <c r="CV347"/>
  <c r="CW347" s="1"/>
  <c r="CX347" s="1"/>
  <c r="CV348"/>
  <c r="CW348" s="1"/>
  <c r="CX348" s="1"/>
  <c r="CV349"/>
  <c r="CW349" s="1"/>
  <c r="CX349" s="1"/>
  <c r="CV350"/>
  <c r="CW350" s="1"/>
  <c r="CX350" s="1"/>
  <c r="CV351"/>
  <c r="CW351" s="1"/>
  <c r="CX351" s="1"/>
  <c r="CV352"/>
  <c r="CW352" s="1"/>
  <c r="CX352" s="1"/>
  <c r="CV353"/>
  <c r="CW353" s="1"/>
  <c r="CX353" s="1"/>
  <c r="CV354"/>
  <c r="CW354" s="1"/>
  <c r="CX354" s="1"/>
  <c r="CV355"/>
  <c r="CW355" s="1"/>
  <c r="CX355" s="1"/>
  <c r="CV356"/>
  <c r="CW356" s="1"/>
  <c r="CX356" s="1"/>
  <c r="CV357"/>
  <c r="CW357" s="1"/>
  <c r="CX357" s="1"/>
  <c r="CV358"/>
  <c r="CW358" s="1"/>
  <c r="CX358" s="1"/>
  <c r="CV359"/>
  <c r="CW359" s="1"/>
  <c r="CX359" s="1"/>
  <c r="CV360"/>
  <c r="CW360" s="1"/>
  <c r="CX360" s="1"/>
  <c r="CV361"/>
  <c r="CW361" s="1"/>
  <c r="CX361" s="1"/>
  <c r="CV362"/>
  <c r="CW362" s="1"/>
  <c r="CX362" s="1"/>
  <c r="CV363"/>
  <c r="CW363" s="1"/>
  <c r="CX363" s="1"/>
  <c r="CV364"/>
  <c r="CW364" s="1"/>
  <c r="CX364" s="1"/>
  <c r="CV365"/>
  <c r="CW365" s="1"/>
  <c r="CX365" s="1"/>
  <c r="CV366"/>
  <c r="CW366" s="1"/>
  <c r="CX366" s="1"/>
  <c r="CV367"/>
  <c r="CW367" s="1"/>
  <c r="CX367" s="1"/>
  <c r="CV368"/>
  <c r="CW368" s="1"/>
  <c r="CX368" s="1"/>
  <c r="CV369"/>
  <c r="CW369" s="1"/>
  <c r="CX369" s="1"/>
  <c r="CV370"/>
  <c r="CW370" s="1"/>
  <c r="CX370" s="1"/>
  <c r="CV371"/>
  <c r="CW371" s="1"/>
  <c r="CX371" s="1"/>
  <c r="CV372"/>
  <c r="CW372" s="1"/>
  <c r="CX372" s="1"/>
  <c r="CV373"/>
  <c r="CW373" s="1"/>
  <c r="CX373" s="1"/>
  <c r="CV374"/>
  <c r="CW374" s="1"/>
  <c r="CX374" s="1"/>
  <c r="CV375"/>
  <c r="CW375" s="1"/>
  <c r="CX375" s="1"/>
  <c r="CV376"/>
  <c r="CW376" s="1"/>
  <c r="CX376" s="1"/>
  <c r="CV377"/>
  <c r="CW377" s="1"/>
  <c r="CX377" s="1"/>
  <c r="CV378"/>
  <c r="CW378" s="1"/>
  <c r="CX378" s="1"/>
  <c r="CV379"/>
  <c r="CW379" s="1"/>
  <c r="CX379" s="1"/>
  <c r="CV380"/>
  <c r="CW380" s="1"/>
  <c r="CX380" s="1"/>
  <c r="CV381"/>
  <c r="CW381" s="1"/>
  <c r="CX381" s="1"/>
  <c r="CV382"/>
  <c r="CW382" s="1"/>
  <c r="CX382" s="1"/>
  <c r="CV383"/>
  <c r="CW383" s="1"/>
  <c r="CX383" s="1"/>
  <c r="CV384"/>
  <c r="CW384" s="1"/>
  <c r="CX384" s="1"/>
  <c r="CV385"/>
  <c r="CW385" s="1"/>
  <c r="CX385" s="1"/>
  <c r="CV386"/>
  <c r="CW386" s="1"/>
  <c r="CX386" s="1"/>
  <c r="CV387"/>
  <c r="CW387" s="1"/>
  <c r="CX387" s="1"/>
  <c r="CV388"/>
  <c r="CW388" s="1"/>
  <c r="CX388" s="1"/>
  <c r="CV389"/>
  <c r="CW389" s="1"/>
  <c r="CX389" s="1"/>
  <c r="CV390"/>
  <c r="CW390" s="1"/>
  <c r="CX390" s="1"/>
  <c r="CV391"/>
  <c r="CW391" s="1"/>
  <c r="CX391" s="1"/>
  <c r="CV392"/>
  <c r="CW392" s="1"/>
  <c r="CX392" s="1"/>
  <c r="CV393"/>
  <c r="CW393" s="1"/>
  <c r="CX393" s="1"/>
  <c r="CV394"/>
  <c r="CW394" s="1"/>
  <c r="CX394" s="1"/>
  <c r="CV395"/>
  <c r="CW395" s="1"/>
  <c r="CX395" s="1"/>
  <c r="CV396"/>
  <c r="CW396" s="1"/>
  <c r="CX396" s="1"/>
  <c r="CV397"/>
  <c r="CW397" s="1"/>
  <c r="CX397" s="1"/>
  <c r="CV398"/>
  <c r="CW398" s="1"/>
  <c r="CX398" s="1"/>
  <c r="CV399"/>
  <c r="CW399" s="1"/>
  <c r="CX399" s="1"/>
  <c r="CV400"/>
  <c r="CW400" s="1"/>
  <c r="CX400" s="1"/>
  <c r="CV401"/>
  <c r="CW401" s="1"/>
  <c r="CX401" s="1"/>
  <c r="CV402"/>
  <c r="CW402" s="1"/>
  <c r="CX402" s="1"/>
  <c r="CV403"/>
  <c r="CW403" s="1"/>
  <c r="CX403" s="1"/>
  <c r="CV404"/>
  <c r="CW404" s="1"/>
  <c r="CX404" s="1"/>
  <c r="CV405"/>
  <c r="CW405" s="1"/>
  <c r="CX405" s="1"/>
  <c r="CV406"/>
  <c r="CW406" s="1"/>
  <c r="CX406" s="1"/>
  <c r="CV407"/>
  <c r="CW407" s="1"/>
  <c r="CX407" s="1"/>
  <c r="CV408"/>
  <c r="CW408" s="1"/>
  <c r="CX408" s="1"/>
  <c r="CV409"/>
  <c r="CW409" s="1"/>
  <c r="CX409" s="1"/>
  <c r="CV410"/>
  <c r="CW410" s="1"/>
  <c r="CX410" s="1"/>
  <c r="CV411"/>
  <c r="CW411" s="1"/>
  <c r="CX411" s="1"/>
  <c r="CV412"/>
  <c r="CW412" s="1"/>
  <c r="CX412" s="1"/>
  <c r="CV413"/>
  <c r="CW413" s="1"/>
  <c r="CX413" s="1"/>
  <c r="CV414"/>
  <c r="CW414" s="1"/>
  <c r="CX414" s="1"/>
  <c r="CV415"/>
  <c r="CW415" s="1"/>
  <c r="CX415" s="1"/>
  <c r="CV416"/>
  <c r="CW416" s="1"/>
  <c r="CX416" s="1"/>
  <c r="CV417"/>
  <c r="CW417" s="1"/>
  <c r="CX417" s="1"/>
  <c r="CV418"/>
  <c r="CW418" s="1"/>
  <c r="CX418" s="1"/>
  <c r="CV419"/>
  <c r="CW419" s="1"/>
  <c r="CX419" s="1"/>
  <c r="CV420"/>
  <c r="CW420" s="1"/>
  <c r="CX420" s="1"/>
  <c r="CV421"/>
  <c r="CW421" s="1"/>
  <c r="CX421" s="1"/>
  <c r="CV422"/>
  <c r="CW422" s="1"/>
  <c r="CX422" s="1"/>
  <c r="CV423"/>
  <c r="CW423" s="1"/>
  <c r="CX423" s="1"/>
  <c r="CV424"/>
  <c r="CW424" s="1"/>
  <c r="CX424" s="1"/>
  <c r="CV425"/>
  <c r="CW425" s="1"/>
  <c r="CX425" s="1"/>
  <c r="CV426"/>
  <c r="CW426" s="1"/>
  <c r="CX426" s="1"/>
  <c r="CV427"/>
  <c r="CW427" s="1"/>
  <c r="CX427" s="1"/>
  <c r="CV428"/>
  <c r="CW428" s="1"/>
  <c r="CX428" s="1"/>
  <c r="CV429"/>
  <c r="CW429" s="1"/>
  <c r="CX429" s="1"/>
  <c r="CV430"/>
  <c r="CW430" s="1"/>
  <c r="CX430" s="1"/>
  <c r="CV431"/>
  <c r="CW431" s="1"/>
  <c r="CX431" s="1"/>
  <c r="CV432"/>
  <c r="CW432" s="1"/>
  <c r="CX432" s="1"/>
  <c r="CV433"/>
  <c r="CW433" s="1"/>
  <c r="CX433" s="1"/>
  <c r="CV434"/>
  <c r="CW434" s="1"/>
  <c r="CX434" s="1"/>
  <c r="CV435"/>
  <c r="CW435" s="1"/>
  <c r="CX435" s="1"/>
  <c r="CV436"/>
  <c r="CW436" s="1"/>
  <c r="CX436" s="1"/>
  <c r="CV437"/>
  <c r="CW437" s="1"/>
  <c r="CX437" s="1"/>
  <c r="CV438"/>
  <c r="CW438" s="1"/>
  <c r="CX438" s="1"/>
  <c r="CV439"/>
  <c r="CW439" s="1"/>
  <c r="CX439" s="1"/>
  <c r="CV440"/>
  <c r="CW440" s="1"/>
  <c r="CX440" s="1"/>
  <c r="CV441"/>
  <c r="CW441" s="1"/>
  <c r="CX441" s="1"/>
  <c r="CV442"/>
  <c r="CW442" s="1"/>
  <c r="CX442" s="1"/>
  <c r="CV443"/>
  <c r="CW443" s="1"/>
  <c r="CX443" s="1"/>
  <c r="CV444"/>
  <c r="CW444" s="1"/>
  <c r="CX444" s="1"/>
  <c r="CV445"/>
  <c r="CW445" s="1"/>
  <c r="CX445" s="1"/>
  <c r="CV446"/>
  <c r="CW446" s="1"/>
  <c r="CX446" s="1"/>
  <c r="CV447"/>
  <c r="CW447" s="1"/>
  <c r="CX447" s="1"/>
  <c r="CV448"/>
  <c r="CW448" s="1"/>
  <c r="CX448" s="1"/>
  <c r="CV449"/>
  <c r="CW449" s="1"/>
  <c r="CX449" s="1"/>
  <c r="CV450"/>
  <c r="CW450" s="1"/>
  <c r="CX450" s="1"/>
  <c r="CV451"/>
  <c r="CW451" s="1"/>
  <c r="CX451" s="1"/>
  <c r="CV452"/>
  <c r="CW452" s="1"/>
  <c r="CX452" s="1"/>
  <c r="CV453"/>
  <c r="CW453" s="1"/>
  <c r="CX453" s="1"/>
  <c r="CV454"/>
  <c r="CW454" s="1"/>
  <c r="CX454" s="1"/>
  <c r="CV455"/>
  <c r="CW455" s="1"/>
  <c r="CX455" s="1"/>
  <c r="CV456"/>
  <c r="CW456" s="1"/>
  <c r="CX456" s="1"/>
  <c r="CV457"/>
  <c r="CW457" s="1"/>
  <c r="CX457" s="1"/>
  <c r="CV458"/>
  <c r="CW458" s="1"/>
  <c r="CX458" s="1"/>
  <c r="CV459"/>
  <c r="CW459" s="1"/>
  <c r="CX459" s="1"/>
  <c r="CV460"/>
  <c r="CW460" s="1"/>
  <c r="CX460" s="1"/>
  <c r="CV461"/>
  <c r="CW461" s="1"/>
  <c r="CX461" s="1"/>
  <c r="CV462"/>
  <c r="CW462" s="1"/>
  <c r="CX462" s="1"/>
  <c r="CV463"/>
  <c r="CW463" s="1"/>
  <c r="CX463" s="1"/>
  <c r="CV464"/>
  <c r="CW464" s="1"/>
  <c r="CX464" s="1"/>
  <c r="CV465"/>
  <c r="CW465" s="1"/>
  <c r="CX465" s="1"/>
  <c r="CV466"/>
  <c r="CW466" s="1"/>
  <c r="CX466" s="1"/>
  <c r="CV467"/>
  <c r="CW467" s="1"/>
  <c r="CX467" s="1"/>
  <c r="CV468"/>
  <c r="CW468" s="1"/>
  <c r="CX468" s="1"/>
  <c r="CV469"/>
  <c r="CW469" s="1"/>
  <c r="CX469" s="1"/>
  <c r="CV470"/>
  <c r="CW470" s="1"/>
  <c r="CX470" s="1"/>
  <c r="CV471"/>
  <c r="CW471" s="1"/>
  <c r="CX471" s="1"/>
  <c r="CV472"/>
  <c r="CW472" s="1"/>
  <c r="CX472" s="1"/>
  <c r="CV473"/>
  <c r="CW473" s="1"/>
  <c r="CX473" s="1"/>
  <c r="CV474"/>
  <c r="CW474" s="1"/>
  <c r="CX474" s="1"/>
  <c r="CV475"/>
  <c r="CW475" s="1"/>
  <c r="CX475" s="1"/>
  <c r="CV476"/>
  <c r="CW476" s="1"/>
  <c r="CX476" s="1"/>
  <c r="CV477"/>
  <c r="CW477" s="1"/>
  <c r="CX477" s="1"/>
  <c r="CV478"/>
  <c r="CW478" s="1"/>
  <c r="CX478" s="1"/>
  <c r="CV479"/>
  <c r="CW479" s="1"/>
  <c r="CX479" s="1"/>
  <c r="CV480"/>
  <c r="CW480" s="1"/>
  <c r="CX480" s="1"/>
  <c r="CV481"/>
  <c r="CW481" s="1"/>
  <c r="CX481" s="1"/>
  <c r="CV482"/>
  <c r="CW482" s="1"/>
  <c r="CX482" s="1"/>
  <c r="CV483"/>
  <c r="CW483" s="1"/>
  <c r="CX483" s="1"/>
  <c r="CV484"/>
  <c r="CW484" s="1"/>
  <c r="CX484" s="1"/>
  <c r="CV485"/>
  <c r="CW485" s="1"/>
  <c r="CX485" s="1"/>
  <c r="CV486"/>
  <c r="CW486" s="1"/>
  <c r="CX486" s="1"/>
  <c r="CV487"/>
  <c r="CW487" s="1"/>
  <c r="CX487" s="1"/>
  <c r="CV488"/>
  <c r="CW488" s="1"/>
  <c r="CX488" s="1"/>
  <c r="CV489"/>
  <c r="CW489" s="1"/>
  <c r="CX489" s="1"/>
  <c r="CV490"/>
  <c r="CW490" s="1"/>
  <c r="CX490" s="1"/>
  <c r="CV491"/>
  <c r="CW491" s="1"/>
  <c r="CX491" s="1"/>
  <c r="CV492"/>
  <c r="CW492" s="1"/>
  <c r="CX492" s="1"/>
  <c r="CV493"/>
  <c r="CW493" s="1"/>
  <c r="CX493" s="1"/>
  <c r="CV494"/>
  <c r="CW494" s="1"/>
  <c r="CX494" s="1"/>
  <c r="CV495"/>
  <c r="CW495" s="1"/>
  <c r="CX495" s="1"/>
  <c r="CV496"/>
  <c r="CW496" s="1"/>
  <c r="CX496" s="1"/>
  <c r="CV4"/>
  <c r="CL4"/>
  <c r="CM4" s="1"/>
  <c r="CO4"/>
  <c r="DH4"/>
  <c r="DH6"/>
  <c r="DH5"/>
  <c r="DH7"/>
  <c r="DH8"/>
  <c r="DH9"/>
  <c r="DH11"/>
  <c r="DH13"/>
  <c r="DH12"/>
  <c r="DH10"/>
  <c r="DH14"/>
  <c r="DH15"/>
  <c r="DH16"/>
  <c r="DH18"/>
  <c r="DH19"/>
  <c r="DH17"/>
  <c r="DH20"/>
  <c r="DH22"/>
  <c r="DH23"/>
  <c r="DH24"/>
  <c r="DH25"/>
  <c r="DH21"/>
  <c r="DH26"/>
  <c r="DH28"/>
  <c r="DH29"/>
  <c r="DH27"/>
  <c r="DH30"/>
  <c r="DH31"/>
  <c r="DH32"/>
  <c r="DH33"/>
  <c r="DH34"/>
  <c r="DH35"/>
  <c r="DH36"/>
  <c r="DH37"/>
  <c r="DH38"/>
  <c r="DH39"/>
  <c r="DH40"/>
  <c r="DH41"/>
  <c r="DH42"/>
  <c r="DH43"/>
  <c r="DH46"/>
  <c r="DH47"/>
  <c r="DH48"/>
  <c r="DH49"/>
  <c r="DH50"/>
  <c r="DH51"/>
  <c r="DH54"/>
  <c r="DH55"/>
  <c r="DH56"/>
  <c r="DH57"/>
  <c r="I19" i="19"/>
  <c r="I58" i="1"/>
  <c r="I11" i="2"/>
  <c r="G11"/>
  <c r="D11"/>
  <c r="E11"/>
  <c r="H8" i="19"/>
  <c r="C24"/>
  <c r="K22"/>
  <c r="D22"/>
  <c r="A22"/>
  <c r="H22"/>
  <c r="F19"/>
  <c r="A19"/>
  <c r="G14"/>
  <c r="G12"/>
  <c r="E10"/>
  <c r="K8"/>
  <c r="J12" i="22" l="1"/>
  <c r="H16" i="26"/>
  <c r="C11" i="24"/>
  <c r="CZ44" i="1"/>
  <c r="DA44" s="1"/>
  <c r="DC45"/>
  <c r="DD45" s="1"/>
  <c r="DE45" s="1"/>
  <c r="CW4"/>
  <c r="CX4" s="1"/>
  <c r="CY495"/>
  <c r="CZ495" s="1"/>
  <c r="CY493"/>
  <c r="CY491"/>
  <c r="CZ491" s="1"/>
  <c r="CY488"/>
  <c r="CY486"/>
  <c r="CY484"/>
  <c r="CY480"/>
  <c r="CZ480" s="1"/>
  <c r="CY478"/>
  <c r="CY476"/>
  <c r="CZ476" s="1"/>
  <c r="CY473"/>
  <c r="CY469"/>
  <c r="CY467"/>
  <c r="CY465"/>
  <c r="CY463"/>
  <c r="CY461"/>
  <c r="CY459"/>
  <c r="CY456"/>
  <c r="CZ456" s="1"/>
  <c r="CY454"/>
  <c r="CY452"/>
  <c r="CZ452" s="1"/>
  <c r="CY450"/>
  <c r="CY448"/>
  <c r="CZ448" s="1"/>
  <c r="CY446"/>
  <c r="CY444"/>
  <c r="CZ444" s="1"/>
  <c r="CY442"/>
  <c r="CY440"/>
  <c r="CZ440" s="1"/>
  <c r="CY438"/>
  <c r="CY436"/>
  <c r="CZ436" s="1"/>
  <c r="CY434"/>
  <c r="CY432"/>
  <c r="CZ432" s="1"/>
  <c r="CY430"/>
  <c r="CY427"/>
  <c r="CY425"/>
  <c r="CY423"/>
  <c r="CY421"/>
  <c r="CY419"/>
  <c r="CY417"/>
  <c r="CY415"/>
  <c r="CY413"/>
  <c r="CY411"/>
  <c r="CY408"/>
  <c r="CY406"/>
  <c r="CZ406" s="1"/>
  <c r="CY404"/>
  <c r="CY402"/>
  <c r="CZ402" s="1"/>
  <c r="CY400"/>
  <c r="CZ400" s="1"/>
  <c r="CY398"/>
  <c r="CZ398" s="1"/>
  <c r="CY396"/>
  <c r="CY394"/>
  <c r="CZ394" s="1"/>
  <c r="CY391"/>
  <c r="CY389"/>
  <c r="CY387"/>
  <c r="CZ387" s="1"/>
  <c r="CY385"/>
  <c r="CY383"/>
  <c r="CY381"/>
  <c r="CY379"/>
  <c r="CZ379" s="1"/>
  <c r="CY377"/>
  <c r="CY375"/>
  <c r="CY373"/>
  <c r="CY371"/>
  <c r="CZ371" s="1"/>
  <c r="CY370"/>
  <c r="CZ370" s="1"/>
  <c r="CY369"/>
  <c r="CY368"/>
  <c r="CZ368" s="1"/>
  <c r="CY367"/>
  <c r="CZ367" s="1"/>
  <c r="CY366"/>
  <c r="CZ366" s="1"/>
  <c r="CY365"/>
  <c r="CY364"/>
  <c r="CZ364" s="1"/>
  <c r="CY363"/>
  <c r="CZ363" s="1"/>
  <c r="CY362"/>
  <c r="CZ362" s="1"/>
  <c r="CY361"/>
  <c r="CY360"/>
  <c r="CZ360" s="1"/>
  <c r="CY358"/>
  <c r="CY357"/>
  <c r="CY356"/>
  <c r="CY355"/>
  <c r="CY354"/>
  <c r="CY353"/>
  <c r="CY352"/>
  <c r="CY351"/>
  <c r="CY350"/>
  <c r="CY349"/>
  <c r="CY348"/>
  <c r="CY347"/>
  <c r="CY346"/>
  <c r="CY496"/>
  <c r="CY494"/>
  <c r="CY492"/>
  <c r="CY490"/>
  <c r="CZ490" s="1"/>
  <c r="CY489"/>
  <c r="CZ489" s="1"/>
  <c r="CY487"/>
  <c r="CZ487" s="1"/>
  <c r="CY485"/>
  <c r="CZ485" s="1"/>
  <c r="CY483"/>
  <c r="CY481"/>
  <c r="CY479"/>
  <c r="CY477"/>
  <c r="CY475"/>
  <c r="CZ475" s="1"/>
  <c r="CY474"/>
  <c r="CZ474" s="1"/>
  <c r="CY472"/>
  <c r="CZ472" s="1"/>
  <c r="CY470"/>
  <c r="CZ470" s="1"/>
  <c r="CY468"/>
  <c r="CY466"/>
  <c r="CZ466" s="1"/>
  <c r="CY464"/>
  <c r="CZ464" s="1"/>
  <c r="CY462"/>
  <c r="CZ462" s="1"/>
  <c r="CY460"/>
  <c r="CY458"/>
  <c r="CZ458" s="1"/>
  <c r="CY457"/>
  <c r="CY455"/>
  <c r="CY453"/>
  <c r="CZ453" s="1"/>
  <c r="CY451"/>
  <c r="CY449"/>
  <c r="CY447"/>
  <c r="CY445"/>
  <c r="CZ445" s="1"/>
  <c r="CY443"/>
  <c r="CY441"/>
  <c r="CY439"/>
  <c r="CY437"/>
  <c r="CZ437" s="1"/>
  <c r="CY435"/>
  <c r="CY433"/>
  <c r="CY431"/>
  <c r="CY429"/>
  <c r="CZ429" s="1"/>
  <c r="CY428"/>
  <c r="CZ428" s="1"/>
  <c r="DA428" s="1"/>
  <c r="CY426"/>
  <c r="CZ426" s="1"/>
  <c r="CY424"/>
  <c r="CZ424" s="1"/>
  <c r="DA424" s="1"/>
  <c r="CY422"/>
  <c r="CY420"/>
  <c r="CZ420" s="1"/>
  <c r="DA420" s="1"/>
  <c r="CY418"/>
  <c r="CZ418" s="1"/>
  <c r="CY416"/>
  <c r="CZ416" s="1"/>
  <c r="DA416" s="1"/>
  <c r="CY414"/>
  <c r="CY412"/>
  <c r="CZ412" s="1"/>
  <c r="DA412" s="1"/>
  <c r="CY410"/>
  <c r="CZ410" s="1"/>
  <c r="CY409"/>
  <c r="CY407"/>
  <c r="CY405"/>
  <c r="CY403"/>
  <c r="CZ403" s="1"/>
  <c r="CY401"/>
  <c r="CY399"/>
  <c r="CY397"/>
  <c r="CY395"/>
  <c r="CZ395" s="1"/>
  <c r="CY393"/>
  <c r="CY392"/>
  <c r="CZ392" s="1"/>
  <c r="CY390"/>
  <c r="CZ390" s="1"/>
  <c r="DA390" s="1"/>
  <c r="CY388"/>
  <c r="CY386"/>
  <c r="CZ386" s="1"/>
  <c r="DA386" s="1"/>
  <c r="CY384"/>
  <c r="CZ384" s="1"/>
  <c r="CY382"/>
  <c r="CZ382" s="1"/>
  <c r="DA382" s="1"/>
  <c r="CY380"/>
  <c r="CY378"/>
  <c r="CZ378" s="1"/>
  <c r="DA378" s="1"/>
  <c r="CY376"/>
  <c r="CZ376" s="1"/>
  <c r="CY374"/>
  <c r="CZ374" s="1"/>
  <c r="DA374" s="1"/>
  <c r="CY372"/>
  <c r="CY359"/>
  <c r="CX345"/>
  <c r="CY345" s="1"/>
  <c r="CX343"/>
  <c r="CY343" s="1"/>
  <c r="CX341"/>
  <c r="CX339"/>
  <c r="CY339" s="1"/>
  <c r="CX337"/>
  <c r="CY337" s="1"/>
  <c r="CX335"/>
  <c r="CY335" s="1"/>
  <c r="CX333"/>
  <c r="CX331"/>
  <c r="CY331" s="1"/>
  <c r="CX329"/>
  <c r="CY329" s="1"/>
  <c r="CX327"/>
  <c r="CY327" s="1"/>
  <c r="CX325"/>
  <c r="CX323"/>
  <c r="CY323" s="1"/>
  <c r="CX321"/>
  <c r="CY321" s="1"/>
  <c r="CX319"/>
  <c r="CY319" s="1"/>
  <c r="CX317"/>
  <c r="CX315"/>
  <c r="CY315" s="1"/>
  <c r="CX313"/>
  <c r="CY313" s="1"/>
  <c r="CX311"/>
  <c r="CY311" s="1"/>
  <c r="CX309"/>
  <c r="CX307"/>
  <c r="CY307" s="1"/>
  <c r="CX305"/>
  <c r="CY305" s="1"/>
  <c r="CX303"/>
  <c r="CY303" s="1"/>
  <c r="CX301"/>
  <c r="CX299"/>
  <c r="CY299" s="1"/>
  <c r="CX297"/>
  <c r="CY297" s="1"/>
  <c r="CX295"/>
  <c r="CY295" s="1"/>
  <c r="CY293"/>
  <c r="CZ293" s="1"/>
  <c r="DA293" s="1"/>
  <c r="CY292"/>
  <c r="CY291"/>
  <c r="CZ291" s="1"/>
  <c r="DA291" s="1"/>
  <c r="CY290"/>
  <c r="CY289"/>
  <c r="CZ289" s="1"/>
  <c r="DA289" s="1"/>
  <c r="CY288"/>
  <c r="CY287"/>
  <c r="CZ287" s="1"/>
  <c r="DA287" s="1"/>
  <c r="CY286"/>
  <c r="CY285"/>
  <c r="CZ285" s="1"/>
  <c r="DA285" s="1"/>
  <c r="CY284"/>
  <c r="CY283"/>
  <c r="CZ283" s="1"/>
  <c r="DA283" s="1"/>
  <c r="CY282"/>
  <c r="CY281"/>
  <c r="CZ281" s="1"/>
  <c r="DA281" s="1"/>
  <c r="CY280"/>
  <c r="CY279"/>
  <c r="CZ279" s="1"/>
  <c r="DA279" s="1"/>
  <c r="CY278"/>
  <c r="CY277"/>
  <c r="CZ277" s="1"/>
  <c r="DA277" s="1"/>
  <c r="CY276"/>
  <c r="CY275"/>
  <c r="CZ275" s="1"/>
  <c r="DA275" s="1"/>
  <c r="CY274"/>
  <c r="CY273"/>
  <c r="CZ273" s="1"/>
  <c r="DA273" s="1"/>
  <c r="DB273" s="1"/>
  <c r="CY272"/>
  <c r="CY271"/>
  <c r="CZ271" s="1"/>
  <c r="DA271" s="1"/>
  <c r="CY270"/>
  <c r="CY269"/>
  <c r="CZ269" s="1"/>
  <c r="DA269" s="1"/>
  <c r="CY268"/>
  <c r="CY267"/>
  <c r="CZ267" s="1"/>
  <c r="DA267" s="1"/>
  <c r="CY266"/>
  <c r="CY265"/>
  <c r="CZ265" s="1"/>
  <c r="DA265" s="1"/>
  <c r="CY264"/>
  <c r="CY263"/>
  <c r="CZ263" s="1"/>
  <c r="DA263" s="1"/>
  <c r="CY262"/>
  <c r="CY261"/>
  <c r="CZ261" s="1"/>
  <c r="DA261" s="1"/>
  <c r="CY260"/>
  <c r="CY259"/>
  <c r="CZ259" s="1"/>
  <c r="DA259" s="1"/>
  <c r="CY258"/>
  <c r="CY257"/>
  <c r="CZ257" s="1"/>
  <c r="DA257" s="1"/>
  <c r="CY256"/>
  <c r="CY255"/>
  <c r="CZ255" s="1"/>
  <c r="DA255" s="1"/>
  <c r="CY254"/>
  <c r="CY253"/>
  <c r="CZ253" s="1"/>
  <c r="DA253" s="1"/>
  <c r="CY252"/>
  <c r="CY251"/>
  <c r="CZ251" s="1"/>
  <c r="DA251" s="1"/>
  <c r="CY250"/>
  <c r="CY249"/>
  <c r="CZ249" s="1"/>
  <c r="DA249" s="1"/>
  <c r="CY248"/>
  <c r="CY247"/>
  <c r="CZ247" s="1"/>
  <c r="DA247" s="1"/>
  <c r="CY246"/>
  <c r="CY245"/>
  <c r="CZ245" s="1"/>
  <c r="DA245" s="1"/>
  <c r="CY244"/>
  <c r="CY243"/>
  <c r="CZ243" s="1"/>
  <c r="DA243" s="1"/>
  <c r="CY242"/>
  <c r="CY241"/>
  <c r="CZ241" s="1"/>
  <c r="DA241" s="1"/>
  <c r="CY240"/>
  <c r="CY239"/>
  <c r="CZ239" s="1"/>
  <c r="DA239" s="1"/>
  <c r="CY238"/>
  <c r="CY237"/>
  <c r="CZ237" s="1"/>
  <c r="DA237" s="1"/>
  <c r="CY236"/>
  <c r="CY235"/>
  <c r="CZ235" s="1"/>
  <c r="DA235" s="1"/>
  <c r="CY234"/>
  <c r="CY233"/>
  <c r="CZ233" s="1"/>
  <c r="DA233" s="1"/>
  <c r="CY232"/>
  <c r="CY231"/>
  <c r="CZ231" s="1"/>
  <c r="DA231" s="1"/>
  <c r="CY230"/>
  <c r="CY229"/>
  <c r="CZ229" s="1"/>
  <c r="DA229" s="1"/>
  <c r="CY228"/>
  <c r="CY227"/>
  <c r="CZ227" s="1"/>
  <c r="CY226"/>
  <c r="CY225"/>
  <c r="CZ225" s="1"/>
  <c r="CY224"/>
  <c r="CY223"/>
  <c r="CZ223" s="1"/>
  <c r="CY222"/>
  <c r="CY221"/>
  <c r="CZ221" s="1"/>
  <c r="CY220"/>
  <c r="CY219"/>
  <c r="CZ219" s="1"/>
  <c r="CY218"/>
  <c r="CY217"/>
  <c r="CZ217" s="1"/>
  <c r="CY216"/>
  <c r="CY215"/>
  <c r="CZ215" s="1"/>
  <c r="CY214"/>
  <c r="CY213"/>
  <c r="CZ213" s="1"/>
  <c r="CY212"/>
  <c r="CY211"/>
  <c r="CZ211" s="1"/>
  <c r="CY210"/>
  <c r="CY209"/>
  <c r="CZ209" s="1"/>
  <c r="CY208"/>
  <c r="CY207"/>
  <c r="CZ207" s="1"/>
  <c r="CY206"/>
  <c r="CY205"/>
  <c r="CZ205" s="1"/>
  <c r="CY204"/>
  <c r="CY203"/>
  <c r="CZ203" s="1"/>
  <c r="CY202"/>
  <c r="CY201"/>
  <c r="CZ201" s="1"/>
  <c r="CY200"/>
  <c r="CY199"/>
  <c r="CZ199" s="1"/>
  <c r="CY198"/>
  <c r="CY197"/>
  <c r="CZ197" s="1"/>
  <c r="CY196"/>
  <c r="CY195"/>
  <c r="CZ195" s="1"/>
  <c r="CY194"/>
  <c r="CX344"/>
  <c r="CX342"/>
  <c r="CX340"/>
  <c r="CX338"/>
  <c r="CX336"/>
  <c r="CX334"/>
  <c r="CX332"/>
  <c r="CX330"/>
  <c r="CX328"/>
  <c r="CX326"/>
  <c r="CX324"/>
  <c r="CX322"/>
  <c r="CX320"/>
  <c r="CX318"/>
  <c r="CX316"/>
  <c r="CX314"/>
  <c r="CX312"/>
  <c r="CX310"/>
  <c r="CX308"/>
  <c r="CX306"/>
  <c r="CX304"/>
  <c r="CX302"/>
  <c r="CX300"/>
  <c r="CX298"/>
  <c r="CX296"/>
  <c r="CY482"/>
  <c r="CY471"/>
  <c r="CZ471" s="1"/>
  <c r="CZ496"/>
  <c r="CZ494"/>
  <c r="CZ493"/>
  <c r="CZ492"/>
  <c r="CZ488"/>
  <c r="CZ486"/>
  <c r="CZ484"/>
  <c r="CZ483"/>
  <c r="CZ481"/>
  <c r="CZ479"/>
  <c r="CZ478"/>
  <c r="CZ477"/>
  <c r="CZ473"/>
  <c r="CZ469"/>
  <c r="CZ468"/>
  <c r="CZ467"/>
  <c r="CZ465"/>
  <c r="CZ463"/>
  <c r="CZ461"/>
  <c r="CZ460"/>
  <c r="CZ459"/>
  <c r="CZ457"/>
  <c r="CZ455"/>
  <c r="DA455" s="1"/>
  <c r="CZ454"/>
  <c r="CZ451"/>
  <c r="DA451" s="1"/>
  <c r="CZ450"/>
  <c r="CZ449"/>
  <c r="CZ447"/>
  <c r="DA447" s="1"/>
  <c r="CZ446"/>
  <c r="CZ443"/>
  <c r="DA443" s="1"/>
  <c r="CZ442"/>
  <c r="CZ441"/>
  <c r="CZ439"/>
  <c r="DA439" s="1"/>
  <c r="CZ438"/>
  <c r="CZ435"/>
  <c r="DA435" s="1"/>
  <c r="CZ434"/>
  <c r="CZ433"/>
  <c r="CZ431"/>
  <c r="DA431" s="1"/>
  <c r="CZ430"/>
  <c r="CZ427"/>
  <c r="CZ425"/>
  <c r="CZ423"/>
  <c r="CZ422"/>
  <c r="CZ421"/>
  <c r="CZ419"/>
  <c r="CZ417"/>
  <c r="CZ415"/>
  <c r="CZ414"/>
  <c r="CZ413"/>
  <c r="CZ411"/>
  <c r="CZ409"/>
  <c r="DA409" s="1"/>
  <c r="CZ408"/>
  <c r="CZ407"/>
  <c r="CZ405"/>
  <c r="DA405" s="1"/>
  <c r="CZ404"/>
  <c r="CZ401"/>
  <c r="DA401" s="1"/>
  <c r="CZ399"/>
  <c r="CZ397"/>
  <c r="DA397" s="1"/>
  <c r="CZ396"/>
  <c r="CZ393"/>
  <c r="DA393" s="1"/>
  <c r="CZ391"/>
  <c r="CZ389"/>
  <c r="CZ388"/>
  <c r="CZ385"/>
  <c r="CZ383"/>
  <c r="CZ381"/>
  <c r="CZ380"/>
  <c r="CZ377"/>
  <c r="CZ375"/>
  <c r="CZ373"/>
  <c r="CZ372"/>
  <c r="CZ369"/>
  <c r="CZ365"/>
  <c r="CZ361"/>
  <c r="CZ359"/>
  <c r="DA359" s="1"/>
  <c r="CZ358"/>
  <c r="CZ357"/>
  <c r="CZ356"/>
  <c r="CZ355"/>
  <c r="CZ354"/>
  <c r="CZ353"/>
  <c r="CZ352"/>
  <c r="CZ351"/>
  <c r="CZ350"/>
  <c r="CZ349"/>
  <c r="CZ348"/>
  <c r="CZ347"/>
  <c r="CZ346"/>
  <c r="CY341"/>
  <c r="CY333"/>
  <c r="CY325"/>
  <c r="CY317"/>
  <c r="CY309"/>
  <c r="CY301"/>
  <c r="CX192"/>
  <c r="CY192" s="1"/>
  <c r="CY189"/>
  <c r="CY188"/>
  <c r="CZ188" s="1"/>
  <c r="CY187"/>
  <c r="CY186"/>
  <c r="CZ186" s="1"/>
  <c r="CY185"/>
  <c r="CY184"/>
  <c r="CZ184" s="1"/>
  <c r="CY183"/>
  <c r="CY182"/>
  <c r="CZ182" s="1"/>
  <c r="CY181"/>
  <c r="CY180"/>
  <c r="CZ180" s="1"/>
  <c r="CY179"/>
  <c r="CY178"/>
  <c r="CZ178" s="1"/>
  <c r="CY177"/>
  <c r="CY176"/>
  <c r="CZ176" s="1"/>
  <c r="CY175"/>
  <c r="CY174"/>
  <c r="CZ174" s="1"/>
  <c r="CY173"/>
  <c r="CY172"/>
  <c r="CZ172" s="1"/>
  <c r="CY171"/>
  <c r="CY170"/>
  <c r="CZ170" s="1"/>
  <c r="CY169"/>
  <c r="CY168"/>
  <c r="CZ168" s="1"/>
  <c r="CY167"/>
  <c r="CY166"/>
  <c r="CZ166" s="1"/>
  <c r="CY165"/>
  <c r="CY164"/>
  <c r="CZ164" s="1"/>
  <c r="CY163"/>
  <c r="CY162"/>
  <c r="CZ162" s="1"/>
  <c r="CY161"/>
  <c r="CY160"/>
  <c r="CZ160" s="1"/>
  <c r="CY159"/>
  <c r="CY158"/>
  <c r="CZ158" s="1"/>
  <c r="CY157"/>
  <c r="CY156"/>
  <c r="CZ156" s="1"/>
  <c r="CY155"/>
  <c r="CY154"/>
  <c r="CZ154" s="1"/>
  <c r="CY153"/>
  <c r="CY152"/>
  <c r="CZ152" s="1"/>
  <c r="CY151"/>
  <c r="CY150"/>
  <c r="CZ150" s="1"/>
  <c r="CY149"/>
  <c r="CY148"/>
  <c r="CZ148" s="1"/>
  <c r="CY147"/>
  <c r="CY146"/>
  <c r="CZ146" s="1"/>
  <c r="CY145"/>
  <c r="CY144"/>
  <c r="CZ144" s="1"/>
  <c r="CY143"/>
  <c r="CY142"/>
  <c r="CZ142" s="1"/>
  <c r="CY141"/>
  <c r="CY140"/>
  <c r="CZ140" s="1"/>
  <c r="CY139"/>
  <c r="CY138"/>
  <c r="CZ138" s="1"/>
  <c r="CY137"/>
  <c r="CY136"/>
  <c r="CZ136" s="1"/>
  <c r="CY135"/>
  <c r="CY134"/>
  <c r="CZ134" s="1"/>
  <c r="CY133"/>
  <c r="CY132"/>
  <c r="CZ132" s="1"/>
  <c r="CY131"/>
  <c r="CY130"/>
  <c r="CZ130" s="1"/>
  <c r="CY129"/>
  <c r="CY128"/>
  <c r="CZ128" s="1"/>
  <c r="CY127"/>
  <c r="CY126"/>
  <c r="CZ126" s="1"/>
  <c r="CY125"/>
  <c r="CY124"/>
  <c r="CZ124" s="1"/>
  <c r="CY123"/>
  <c r="CY122"/>
  <c r="CZ122" s="1"/>
  <c r="CY121"/>
  <c r="CY120"/>
  <c r="CZ120" s="1"/>
  <c r="CY119"/>
  <c r="CY118"/>
  <c r="CZ118" s="1"/>
  <c r="CY117"/>
  <c r="CY116"/>
  <c r="CZ116" s="1"/>
  <c r="CY115"/>
  <c r="CY114"/>
  <c r="CZ114" s="1"/>
  <c r="CY113"/>
  <c r="CY112"/>
  <c r="CZ112" s="1"/>
  <c r="CY111"/>
  <c r="CY110"/>
  <c r="CZ110" s="1"/>
  <c r="CY109"/>
  <c r="CY108"/>
  <c r="CZ108" s="1"/>
  <c r="CY107"/>
  <c r="CY106"/>
  <c r="CZ106" s="1"/>
  <c r="CY105"/>
  <c r="CX193"/>
  <c r="CX191"/>
  <c r="CZ294"/>
  <c r="CZ292"/>
  <c r="CZ290"/>
  <c r="CZ288"/>
  <c r="CZ286"/>
  <c r="CZ284"/>
  <c r="CZ282"/>
  <c r="CZ280"/>
  <c r="CZ278"/>
  <c r="CZ276"/>
  <c r="CZ274"/>
  <c r="CZ272"/>
  <c r="CZ270"/>
  <c r="CZ268"/>
  <c r="CZ266"/>
  <c r="CZ264"/>
  <c r="CZ262"/>
  <c r="CZ260"/>
  <c r="CZ258"/>
  <c r="CZ256"/>
  <c r="CZ254"/>
  <c r="CZ252"/>
  <c r="CZ250"/>
  <c r="CZ248"/>
  <c r="CZ246"/>
  <c r="CZ244"/>
  <c r="CZ242"/>
  <c r="CZ240"/>
  <c r="CZ238"/>
  <c r="CZ236"/>
  <c r="CZ234"/>
  <c r="CZ232"/>
  <c r="CZ230"/>
  <c r="CZ228"/>
  <c r="CZ226"/>
  <c r="CZ224"/>
  <c r="CZ222"/>
  <c r="CZ220"/>
  <c r="CZ218"/>
  <c r="CZ216"/>
  <c r="CZ214"/>
  <c r="CZ212"/>
  <c r="CZ210"/>
  <c r="CZ208"/>
  <c r="CZ206"/>
  <c r="CZ204"/>
  <c r="CZ202"/>
  <c r="CZ200"/>
  <c r="CZ198"/>
  <c r="CZ196"/>
  <c r="CZ194"/>
  <c r="CW103"/>
  <c r="CW102"/>
  <c r="CX102" s="1"/>
  <c r="CW101"/>
  <c r="CX101" s="1"/>
  <c r="CW100"/>
  <c r="CX100" s="1"/>
  <c r="CW99"/>
  <c r="CW98"/>
  <c r="CX98" s="1"/>
  <c r="CW97"/>
  <c r="CX97" s="1"/>
  <c r="CW96"/>
  <c r="CX96" s="1"/>
  <c r="CW95"/>
  <c r="CW94"/>
  <c r="CX94" s="1"/>
  <c r="CW93"/>
  <c r="CX93" s="1"/>
  <c r="CW92"/>
  <c r="CX92" s="1"/>
  <c r="CW91"/>
  <c r="CW90"/>
  <c r="CX90" s="1"/>
  <c r="CW89"/>
  <c r="CX89" s="1"/>
  <c r="CW88"/>
  <c r="CX88" s="1"/>
  <c r="CW87"/>
  <c r="CW86"/>
  <c r="CX86" s="1"/>
  <c r="CW85"/>
  <c r="CX85" s="1"/>
  <c r="CW84"/>
  <c r="CX84" s="1"/>
  <c r="CW83"/>
  <c r="CX82"/>
  <c r="CY82" s="1"/>
  <c r="CX80"/>
  <c r="CY80" s="1"/>
  <c r="CX78"/>
  <c r="CY78" s="1"/>
  <c r="CX74"/>
  <c r="CY74" s="1"/>
  <c r="CX72"/>
  <c r="CY72" s="1"/>
  <c r="CX60"/>
  <c r="CY60" s="1"/>
  <c r="CX58"/>
  <c r="CY58" s="1"/>
  <c r="CX56"/>
  <c r="CY56" s="1"/>
  <c r="CX54"/>
  <c r="CY54" s="1"/>
  <c r="CX50"/>
  <c r="CX81"/>
  <c r="CX79"/>
  <c r="CY79" s="1"/>
  <c r="CX77"/>
  <c r="CY77" s="1"/>
  <c r="CX76"/>
  <c r="CX73"/>
  <c r="CY73" s="1"/>
  <c r="CX59"/>
  <c r="CY59" s="1"/>
  <c r="CX57"/>
  <c r="CX55"/>
  <c r="CX51"/>
  <c r="CX49"/>
  <c r="CY49" s="1"/>
  <c r="CZ190"/>
  <c r="CZ189"/>
  <c r="CZ187"/>
  <c r="CZ185"/>
  <c r="CZ183"/>
  <c r="CZ181"/>
  <c r="CZ179"/>
  <c r="CZ177"/>
  <c r="CZ175"/>
  <c r="CZ173"/>
  <c r="CZ171"/>
  <c r="CZ169"/>
  <c r="CZ167"/>
  <c r="CZ165"/>
  <c r="CZ163"/>
  <c r="CZ161"/>
  <c r="CZ159"/>
  <c r="CZ157"/>
  <c r="CZ155"/>
  <c r="CZ153"/>
  <c r="CZ151"/>
  <c r="CZ149"/>
  <c r="CZ147"/>
  <c r="CZ145"/>
  <c r="CZ143"/>
  <c r="CZ141"/>
  <c r="CZ139"/>
  <c r="CZ137"/>
  <c r="CZ135"/>
  <c r="CZ133"/>
  <c r="CZ131"/>
  <c r="CZ129"/>
  <c r="CZ127"/>
  <c r="CZ125"/>
  <c r="CZ123"/>
  <c r="CZ121"/>
  <c r="CZ119"/>
  <c r="CZ117"/>
  <c r="CZ115"/>
  <c r="CZ113"/>
  <c r="CZ111"/>
  <c r="CZ109"/>
  <c r="CZ107"/>
  <c r="CZ105"/>
  <c r="CX104"/>
  <c r="CX103"/>
  <c r="CX99"/>
  <c r="CX95"/>
  <c r="CX91"/>
  <c r="CX87"/>
  <c r="CX83"/>
  <c r="CW48"/>
  <c r="CW47"/>
  <c r="CX47" s="1"/>
  <c r="CW46"/>
  <c r="CW43"/>
  <c r="CW42"/>
  <c r="CW41"/>
  <c r="CW40"/>
  <c r="CX40" s="1"/>
  <c r="CW39"/>
  <c r="CW38"/>
  <c r="CX38" s="1"/>
  <c r="CW37"/>
  <c r="CW36"/>
  <c r="CX36" s="1"/>
  <c r="CW35"/>
  <c r="CW34"/>
  <c r="CX34" s="1"/>
  <c r="CW33"/>
  <c r="CW32"/>
  <c r="CX32" s="1"/>
  <c r="CW31"/>
  <c r="CW30"/>
  <c r="CX30" s="1"/>
  <c r="CW27"/>
  <c r="CW29"/>
  <c r="CX29" s="1"/>
  <c r="CW28"/>
  <c r="CW26"/>
  <c r="CX26" s="1"/>
  <c r="CW21"/>
  <c r="CW25"/>
  <c r="CX25" s="1"/>
  <c r="CW24"/>
  <c r="CW23"/>
  <c r="CX23" s="1"/>
  <c r="CW22"/>
  <c r="CW20"/>
  <c r="CX20" s="1"/>
  <c r="CW17"/>
  <c r="CW19"/>
  <c r="CX19" s="1"/>
  <c r="CW18"/>
  <c r="CW16"/>
  <c r="CX16" s="1"/>
  <c r="CW15"/>
  <c r="CW14"/>
  <c r="CX14" s="1"/>
  <c r="CW10"/>
  <c r="CW12"/>
  <c r="CX12" s="1"/>
  <c r="CW13"/>
  <c r="CW11"/>
  <c r="CX11" s="1"/>
  <c r="CW9"/>
  <c r="CW8"/>
  <c r="CX8" s="1"/>
  <c r="CW7"/>
  <c r="CW5"/>
  <c r="CX5" s="1"/>
  <c r="CW6"/>
  <c r="CY81"/>
  <c r="CY76"/>
  <c r="CY57"/>
  <c r="CY55"/>
  <c r="CY51"/>
  <c r="CY50"/>
  <c r="CX42"/>
  <c r="CN4"/>
  <c r="J11" i="2"/>
  <c r="T3" i="5"/>
  <c r="C4" i="11"/>
  <c r="C5"/>
  <c r="C6"/>
  <c r="C7"/>
  <c r="C8"/>
  <c r="C9"/>
  <c r="C10"/>
  <c r="C11"/>
  <c r="C12"/>
  <c r="C13"/>
  <c r="C14"/>
  <c r="C15"/>
  <c r="C16"/>
  <c r="C17"/>
  <c r="C18"/>
  <c r="C19"/>
  <c r="C20"/>
  <c r="C21"/>
  <c r="C22"/>
  <c r="C23"/>
  <c r="C24"/>
  <c r="C25"/>
  <c r="C26"/>
  <c r="C27"/>
  <c r="C28"/>
  <c r="C29"/>
  <c r="C30"/>
  <c r="C31"/>
  <c r="C32"/>
  <c r="C33"/>
  <c r="C34"/>
  <c r="C35"/>
  <c r="C36"/>
  <c r="C37"/>
  <c r="C39"/>
  <c r="C40"/>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3"/>
  <c r="DH58" i="1"/>
  <c r="DH60"/>
  <c r="DH72"/>
  <c r="DH73"/>
  <c r="DH74"/>
  <c r="DH76"/>
  <c r="DH77"/>
  <c r="DH78"/>
  <c r="DH79"/>
  <c r="DH80"/>
  <c r="DH81"/>
  <c r="DH82"/>
  <c r="DH83"/>
  <c r="DH84"/>
  <c r="DH85"/>
  <c r="DH86"/>
  <c r="DH87"/>
  <c r="DH88"/>
  <c r="DH89"/>
  <c r="DH90"/>
  <c r="DH91"/>
  <c r="DH92"/>
  <c r="DH93"/>
  <c r="DH94"/>
  <c r="DH95"/>
  <c r="DH96"/>
  <c r="DH97"/>
  <c r="DH98"/>
  <c r="DH99"/>
  <c r="DH100"/>
  <c r="DH101"/>
  <c r="DH102"/>
  <c r="DH103"/>
  <c r="DH104"/>
  <c r="DH105"/>
  <c r="DH106"/>
  <c r="DH107"/>
  <c r="DH108"/>
  <c r="DH109"/>
  <c r="DH110"/>
  <c r="DH111"/>
  <c r="DH112"/>
  <c r="DH113"/>
  <c r="DH114"/>
  <c r="DH115"/>
  <c r="DH116"/>
  <c r="DH117"/>
  <c r="DH118"/>
  <c r="DH119"/>
  <c r="DH120"/>
  <c r="DH121"/>
  <c r="DH122"/>
  <c r="DH123"/>
  <c r="DH124"/>
  <c r="DH125"/>
  <c r="DH126"/>
  <c r="DH127"/>
  <c r="DH128"/>
  <c r="DH129"/>
  <c r="DH130"/>
  <c r="DH131"/>
  <c r="DH132"/>
  <c r="DH133"/>
  <c r="DH134"/>
  <c r="DH135"/>
  <c r="DH136"/>
  <c r="DH137"/>
  <c r="DH138"/>
  <c r="DH139"/>
  <c r="DH140"/>
  <c r="DH141"/>
  <c r="DH142"/>
  <c r="DH143"/>
  <c r="DH144"/>
  <c r="DH145"/>
  <c r="DH146"/>
  <c r="DH147"/>
  <c r="DH148"/>
  <c r="D19" i="19"/>
  <c r="DF45" i="1" l="1"/>
  <c r="DG45" s="1"/>
  <c r="DB44"/>
  <c r="DB275"/>
  <c r="DB277"/>
  <c r="DC277" s="1"/>
  <c r="DB279"/>
  <c r="DC279" s="1"/>
  <c r="DB281"/>
  <c r="DC281" s="1"/>
  <c r="DB283"/>
  <c r="DB285"/>
  <c r="DC285" s="1"/>
  <c r="DB287"/>
  <c r="DC287" s="1"/>
  <c r="DB289"/>
  <c r="DC289" s="1"/>
  <c r="DB291"/>
  <c r="DB293"/>
  <c r="DC293" s="1"/>
  <c r="CZ82"/>
  <c r="DA82" s="1"/>
  <c r="DA372"/>
  <c r="DA376"/>
  <c r="DA380"/>
  <c r="DA384"/>
  <c r="DB384" s="1"/>
  <c r="DA388"/>
  <c r="DA392"/>
  <c r="DA395"/>
  <c r="DA399"/>
  <c r="DB399" s="1"/>
  <c r="DA403"/>
  <c r="DA407"/>
  <c r="DA410"/>
  <c r="DA414"/>
  <c r="DB414" s="1"/>
  <c r="DC414" s="1"/>
  <c r="DD414" s="1"/>
  <c r="DE414" s="1"/>
  <c r="DA418"/>
  <c r="DA422"/>
  <c r="DA426"/>
  <c r="DA429"/>
  <c r="DB429" s="1"/>
  <c r="DA433"/>
  <c r="DA437"/>
  <c r="DA441"/>
  <c r="DA445"/>
  <c r="DB445" s="1"/>
  <c r="DA449"/>
  <c r="DA453"/>
  <c r="DA457"/>
  <c r="DA464"/>
  <c r="DB464" s="1"/>
  <c r="DC464" s="1"/>
  <c r="DA472"/>
  <c r="DA475"/>
  <c r="DA483"/>
  <c r="DA487"/>
  <c r="DB487" s="1"/>
  <c r="DC487" s="1"/>
  <c r="DA494"/>
  <c r="DA463"/>
  <c r="DA473"/>
  <c r="DA478"/>
  <c r="DB478" s="1"/>
  <c r="DA484"/>
  <c r="DA488"/>
  <c r="DA493"/>
  <c r="CZ49"/>
  <c r="DA49" s="1"/>
  <c r="DB49" s="1"/>
  <c r="CZ57"/>
  <c r="CZ73"/>
  <c r="CZ77"/>
  <c r="DA77" s="1"/>
  <c r="CZ81"/>
  <c r="DA81" s="1"/>
  <c r="DB81" s="1"/>
  <c r="DC81" s="1"/>
  <c r="DD81" s="1"/>
  <c r="CZ56"/>
  <c r="CZ60"/>
  <c r="CZ72"/>
  <c r="CZ80"/>
  <c r="DA80" s="1"/>
  <c r="DB229"/>
  <c r="DC229" s="1"/>
  <c r="DB231"/>
  <c r="DB233"/>
  <c r="DC233" s="1"/>
  <c r="DB235"/>
  <c r="DC235" s="1"/>
  <c r="DB237"/>
  <c r="DC237" s="1"/>
  <c r="DB239"/>
  <c r="DB241"/>
  <c r="DC241" s="1"/>
  <c r="DB243"/>
  <c r="DC243" s="1"/>
  <c r="DB245"/>
  <c r="DC245" s="1"/>
  <c r="DB247"/>
  <c r="DB249"/>
  <c r="DC249" s="1"/>
  <c r="DB251"/>
  <c r="DC251" s="1"/>
  <c r="DB253"/>
  <c r="DC253" s="1"/>
  <c r="DB255"/>
  <c r="DB257"/>
  <c r="DC257" s="1"/>
  <c r="DB259"/>
  <c r="DC259" s="1"/>
  <c r="DB261"/>
  <c r="DC261" s="1"/>
  <c r="DB263"/>
  <c r="DB265"/>
  <c r="DC265" s="1"/>
  <c r="DB267"/>
  <c r="DC267" s="1"/>
  <c r="DB269"/>
  <c r="DC269" s="1"/>
  <c r="DB271"/>
  <c r="DA230"/>
  <c r="DA232"/>
  <c r="DA234"/>
  <c r="DA236"/>
  <c r="DA238"/>
  <c r="DA240"/>
  <c r="DA242"/>
  <c r="DA244"/>
  <c r="DA246"/>
  <c r="DA248"/>
  <c r="DA250"/>
  <c r="DA252"/>
  <c r="DA254"/>
  <c r="DA256"/>
  <c r="DA258"/>
  <c r="DA260"/>
  <c r="DA262"/>
  <c r="DA264"/>
  <c r="DA266"/>
  <c r="DA268"/>
  <c r="DA270"/>
  <c r="DA272"/>
  <c r="DA274"/>
  <c r="DB274" s="1"/>
  <c r="DA276"/>
  <c r="DB276" s="1"/>
  <c r="DA278"/>
  <c r="DB278" s="1"/>
  <c r="DA280"/>
  <c r="DB280" s="1"/>
  <c r="DA282"/>
  <c r="DB282" s="1"/>
  <c r="DA284"/>
  <c r="DB284" s="1"/>
  <c r="DA286"/>
  <c r="DB286" s="1"/>
  <c r="DA288"/>
  <c r="DB288" s="1"/>
  <c r="DA290"/>
  <c r="DB290" s="1"/>
  <c r="DA292"/>
  <c r="DB292" s="1"/>
  <c r="CZ295"/>
  <c r="CZ299"/>
  <c r="DA299" s="1"/>
  <c r="CZ303"/>
  <c r="CZ307"/>
  <c r="CZ311"/>
  <c r="CZ315"/>
  <c r="DA315" s="1"/>
  <c r="CZ319"/>
  <c r="CZ323"/>
  <c r="CZ327"/>
  <c r="CZ331"/>
  <c r="DA331" s="1"/>
  <c r="CZ335"/>
  <c r="CZ339"/>
  <c r="CZ343"/>
  <c r="DA458"/>
  <c r="DB458" s="1"/>
  <c r="DA347"/>
  <c r="DB347" s="1"/>
  <c r="DA349"/>
  <c r="DA351"/>
  <c r="DB351" s="1"/>
  <c r="DA353"/>
  <c r="DB353" s="1"/>
  <c r="DA355"/>
  <c r="DA357"/>
  <c r="DA360"/>
  <c r="DA362"/>
  <c r="DA364"/>
  <c r="DA366"/>
  <c r="DA368"/>
  <c r="DA370"/>
  <c r="DB370" s="1"/>
  <c r="DC370" s="1"/>
  <c r="DD370" s="1"/>
  <c r="DE370" s="1"/>
  <c r="DA373"/>
  <c r="DA377"/>
  <c r="DA381"/>
  <c r="DA385"/>
  <c r="DA389"/>
  <c r="DA394"/>
  <c r="DA398"/>
  <c r="DA402"/>
  <c r="DA406"/>
  <c r="DA411"/>
  <c r="DA415"/>
  <c r="DA419"/>
  <c r="DB419" s="1"/>
  <c r="DA423"/>
  <c r="DA427"/>
  <c r="DA432"/>
  <c r="DA436"/>
  <c r="DB436" s="1"/>
  <c r="DA440"/>
  <c r="DA444"/>
  <c r="DA448"/>
  <c r="DA452"/>
  <c r="DB452" s="1"/>
  <c r="DC452" s="1"/>
  <c r="DD452" s="1"/>
  <c r="DE452" s="1"/>
  <c r="DA456"/>
  <c r="DA461"/>
  <c r="DA486"/>
  <c r="CY4"/>
  <c r="DA57"/>
  <c r="DB57" s="1"/>
  <c r="DC57" s="1"/>
  <c r="DA73"/>
  <c r="DB73" s="1"/>
  <c r="DC73" s="1"/>
  <c r="DD73" s="1"/>
  <c r="DA190"/>
  <c r="DB190" s="1"/>
  <c r="DC190" s="1"/>
  <c r="DA195"/>
  <c r="DA197"/>
  <c r="DA199"/>
  <c r="DB199" s="1"/>
  <c r="DC199" s="1"/>
  <c r="DA201"/>
  <c r="DA203"/>
  <c r="DA205"/>
  <c r="DA207"/>
  <c r="DB207" s="1"/>
  <c r="DC207" s="1"/>
  <c r="DA209"/>
  <c r="DA211"/>
  <c r="DA213"/>
  <c r="DA215"/>
  <c r="DB215" s="1"/>
  <c r="DC215" s="1"/>
  <c r="DA217"/>
  <c r="DB217" s="1"/>
  <c r="DC217" s="1"/>
  <c r="DA219"/>
  <c r="DA221"/>
  <c r="DA223"/>
  <c r="DB223" s="1"/>
  <c r="DC223" s="1"/>
  <c r="DA225"/>
  <c r="DB225" s="1"/>
  <c r="DC225" s="1"/>
  <c r="DA227"/>
  <c r="DB359"/>
  <c r="DB393"/>
  <c r="DC393" s="1"/>
  <c r="DD393" s="1"/>
  <c r="DE393" s="1"/>
  <c r="DB397"/>
  <c r="DC397" s="1"/>
  <c r="DD397" s="1"/>
  <c r="DB401"/>
  <c r="DC401" s="1"/>
  <c r="DD401" s="1"/>
  <c r="DE401" s="1"/>
  <c r="DB405"/>
  <c r="DB409"/>
  <c r="DC409" s="1"/>
  <c r="DD409" s="1"/>
  <c r="DE409" s="1"/>
  <c r="DB431"/>
  <c r="DC431" s="1"/>
  <c r="DD431" s="1"/>
  <c r="DE431" s="1"/>
  <c r="DB435"/>
  <c r="DB439"/>
  <c r="DB443"/>
  <c r="DC443" s="1"/>
  <c r="DD443" s="1"/>
  <c r="DB447"/>
  <c r="DC447" s="1"/>
  <c r="DD447" s="1"/>
  <c r="DE447" s="1"/>
  <c r="DB451"/>
  <c r="DB455"/>
  <c r="DB355"/>
  <c r="DB357"/>
  <c r="DC357" s="1"/>
  <c r="DD357" s="1"/>
  <c r="DE357" s="1"/>
  <c r="DB360"/>
  <c r="DB364"/>
  <c r="DB366"/>
  <c r="DC366" s="1"/>
  <c r="DD366" s="1"/>
  <c r="DE366" s="1"/>
  <c r="DB368"/>
  <c r="DB373"/>
  <c r="DB377"/>
  <c r="DC377" s="1"/>
  <c r="DD377" s="1"/>
  <c r="DE377" s="1"/>
  <c r="DB381"/>
  <c r="DB389"/>
  <c r="DB394"/>
  <c r="DB398"/>
  <c r="DC398" s="1"/>
  <c r="DD398" s="1"/>
  <c r="DB406"/>
  <c r="DC406" s="1"/>
  <c r="DD406" s="1"/>
  <c r="DB411"/>
  <c r="DB415"/>
  <c r="DB423"/>
  <c r="DB427"/>
  <c r="DC427" s="1"/>
  <c r="DD427" s="1"/>
  <c r="DE427" s="1"/>
  <c r="DB432"/>
  <c r="DC432" s="1"/>
  <c r="DD432" s="1"/>
  <c r="DB440"/>
  <c r="DB444"/>
  <c r="DB448"/>
  <c r="DB456"/>
  <c r="DB461"/>
  <c r="DB486"/>
  <c r="DC486" s="1"/>
  <c r="DD486" s="1"/>
  <c r="DE486" s="1"/>
  <c r="CZ51"/>
  <c r="CZ55"/>
  <c r="CZ59"/>
  <c r="CZ76"/>
  <c r="CZ79"/>
  <c r="CZ50"/>
  <c r="CZ54"/>
  <c r="DA54" s="1"/>
  <c r="CZ58"/>
  <c r="DA58" s="1"/>
  <c r="CZ74"/>
  <c r="DA74" s="1"/>
  <c r="CZ78"/>
  <c r="DC411"/>
  <c r="DD411" s="1"/>
  <c r="DE411" s="1"/>
  <c r="DA194"/>
  <c r="DA196"/>
  <c r="DB196" s="1"/>
  <c r="DA198"/>
  <c r="DA200"/>
  <c r="DB200" s="1"/>
  <c r="DA202"/>
  <c r="DB202" s="1"/>
  <c r="DA204"/>
  <c r="DB204" s="1"/>
  <c r="DA206"/>
  <c r="DB206" s="1"/>
  <c r="DA208"/>
  <c r="DB208" s="1"/>
  <c r="DA210"/>
  <c r="DB210" s="1"/>
  <c r="DA212"/>
  <c r="DB212" s="1"/>
  <c r="DA214"/>
  <c r="DA216"/>
  <c r="DB216" s="1"/>
  <c r="DA218"/>
  <c r="DB218" s="1"/>
  <c r="DA220"/>
  <c r="DB220" s="1"/>
  <c r="DA222"/>
  <c r="DB222" s="1"/>
  <c r="DA224"/>
  <c r="DB224" s="1"/>
  <c r="DA226"/>
  <c r="DB226" s="1"/>
  <c r="DA228"/>
  <c r="DB228" s="1"/>
  <c r="CY104"/>
  <c r="CY193"/>
  <c r="CZ193" s="1"/>
  <c r="DA106"/>
  <c r="DB106" s="1"/>
  <c r="DA108"/>
  <c r="DA110"/>
  <c r="DB110" s="1"/>
  <c r="DA112"/>
  <c r="DA114"/>
  <c r="DA116"/>
  <c r="DB116" s="1"/>
  <c r="DA118"/>
  <c r="DB118" s="1"/>
  <c r="DA120"/>
  <c r="DA122"/>
  <c r="DB122" s="1"/>
  <c r="DA124"/>
  <c r="DB124" s="1"/>
  <c r="DA126"/>
  <c r="DB126" s="1"/>
  <c r="DA128"/>
  <c r="DA130"/>
  <c r="DB130" s="1"/>
  <c r="DA132"/>
  <c r="DB132" s="1"/>
  <c r="DA134"/>
  <c r="DB134" s="1"/>
  <c r="DA136"/>
  <c r="DA138"/>
  <c r="DB138" s="1"/>
  <c r="DA140"/>
  <c r="DB140" s="1"/>
  <c r="DA142"/>
  <c r="DB142" s="1"/>
  <c r="DA144"/>
  <c r="DA146"/>
  <c r="DA148"/>
  <c r="DB148" s="1"/>
  <c r="DA150"/>
  <c r="DB150" s="1"/>
  <c r="DA152"/>
  <c r="DA154"/>
  <c r="DB154" s="1"/>
  <c r="DA156"/>
  <c r="DB156" s="1"/>
  <c r="DA158"/>
  <c r="DB158" s="1"/>
  <c r="DA160"/>
  <c r="DA162"/>
  <c r="DB162" s="1"/>
  <c r="DA164"/>
  <c r="DB164" s="1"/>
  <c r="DA166"/>
  <c r="DB166" s="1"/>
  <c r="DA168"/>
  <c r="DA170"/>
  <c r="DB170" s="1"/>
  <c r="DA172"/>
  <c r="DB172" s="1"/>
  <c r="DA174"/>
  <c r="DB174" s="1"/>
  <c r="DA176"/>
  <c r="DB176" s="1"/>
  <c r="DA178"/>
  <c r="DA180"/>
  <c r="DA182"/>
  <c r="DB182" s="1"/>
  <c r="DA184"/>
  <c r="DB184" s="1"/>
  <c r="DA186"/>
  <c r="DB186" s="1"/>
  <c r="DA188"/>
  <c r="DB188" s="1"/>
  <c r="CZ192"/>
  <c r="CZ297"/>
  <c r="CZ301"/>
  <c r="DA301" s="1"/>
  <c r="DB301" s="1"/>
  <c r="CZ305"/>
  <c r="CZ309"/>
  <c r="DA309" s="1"/>
  <c r="DB309" s="1"/>
  <c r="CZ313"/>
  <c r="CZ317"/>
  <c r="DA317" s="1"/>
  <c r="DB317" s="1"/>
  <c r="CZ321"/>
  <c r="CZ325"/>
  <c r="DA325" s="1"/>
  <c r="DB325" s="1"/>
  <c r="CZ329"/>
  <c r="CZ333"/>
  <c r="DA333" s="1"/>
  <c r="DB333" s="1"/>
  <c r="CZ337"/>
  <c r="CZ341"/>
  <c r="DA341" s="1"/>
  <c r="DB341" s="1"/>
  <c r="DB374"/>
  <c r="DC374" s="1"/>
  <c r="DD374" s="1"/>
  <c r="DE374" s="1"/>
  <c r="DB378"/>
  <c r="DB382"/>
  <c r="DB386"/>
  <c r="DC386" s="1"/>
  <c r="DD386" s="1"/>
  <c r="DE386" s="1"/>
  <c r="DB390"/>
  <c r="DC390" s="1"/>
  <c r="DD390" s="1"/>
  <c r="DE390" s="1"/>
  <c r="DB412"/>
  <c r="DB416"/>
  <c r="DB420"/>
  <c r="DC420" s="1"/>
  <c r="DD420" s="1"/>
  <c r="DE420" s="1"/>
  <c r="DB424"/>
  <c r="DC424" s="1"/>
  <c r="DD424" s="1"/>
  <c r="DE424" s="1"/>
  <c r="DB428"/>
  <c r="DC428" s="1"/>
  <c r="DD428" s="1"/>
  <c r="DE428" s="1"/>
  <c r="DB372"/>
  <c r="DB376"/>
  <c r="DC376" s="1"/>
  <c r="DB380"/>
  <c r="DB388"/>
  <c r="DB392"/>
  <c r="DC392" s="1"/>
  <c r="DB395"/>
  <c r="DC395" s="1"/>
  <c r="DD395" s="1"/>
  <c r="DE395" s="1"/>
  <c r="DB403"/>
  <c r="DC403" s="1"/>
  <c r="DD403" s="1"/>
  <c r="DE403" s="1"/>
  <c r="DB407"/>
  <c r="DB410"/>
  <c r="DB418"/>
  <c r="DB422"/>
  <c r="DC422" s="1"/>
  <c r="DD422" s="1"/>
  <c r="DE422" s="1"/>
  <c r="DB426"/>
  <c r="DB433"/>
  <c r="DC433" s="1"/>
  <c r="DD433" s="1"/>
  <c r="DE433" s="1"/>
  <c r="DB437"/>
  <c r="DB441"/>
  <c r="DC441" s="1"/>
  <c r="DD441" s="1"/>
  <c r="DE441" s="1"/>
  <c r="DB449"/>
  <c r="DC449" s="1"/>
  <c r="DD449" s="1"/>
  <c r="DE449" s="1"/>
  <c r="DB453"/>
  <c r="DB457"/>
  <c r="DC457" s="1"/>
  <c r="DD457" s="1"/>
  <c r="DE457" s="1"/>
  <c r="DB472"/>
  <c r="DB475"/>
  <c r="DC475" s="1"/>
  <c r="DD475" s="1"/>
  <c r="DE475" s="1"/>
  <c r="DB483"/>
  <c r="DB494"/>
  <c r="DB463"/>
  <c r="DB473"/>
  <c r="DC473" s="1"/>
  <c r="DD473" s="1"/>
  <c r="DE473" s="1"/>
  <c r="DB484"/>
  <c r="DB488"/>
  <c r="DB493"/>
  <c r="CX6"/>
  <c r="CY6" s="1"/>
  <c r="CX7"/>
  <c r="CX9"/>
  <c r="CY9" s="1"/>
  <c r="CX13"/>
  <c r="CY13" s="1"/>
  <c r="CX10"/>
  <c r="CX15"/>
  <c r="CX18"/>
  <c r="CX17"/>
  <c r="CY17" s="1"/>
  <c r="CX22"/>
  <c r="CY22" s="1"/>
  <c r="CX24"/>
  <c r="CX21"/>
  <c r="CY21" s="1"/>
  <c r="CX28"/>
  <c r="CY28" s="1"/>
  <c r="CX27"/>
  <c r="CY27" s="1"/>
  <c r="CX31"/>
  <c r="CX33"/>
  <c r="CX35"/>
  <c r="CY35" s="1"/>
  <c r="CX37"/>
  <c r="CY37" s="1"/>
  <c r="CX39"/>
  <c r="CX41"/>
  <c r="CY41" s="1"/>
  <c r="CX43"/>
  <c r="CY43" s="1"/>
  <c r="CX46"/>
  <c r="CY46" s="1"/>
  <c r="CX48"/>
  <c r="CY48" s="1"/>
  <c r="DA50"/>
  <c r="DA56"/>
  <c r="DA60"/>
  <c r="DA72"/>
  <c r="DA78"/>
  <c r="CY5"/>
  <c r="CZ5" s="1"/>
  <c r="CY8"/>
  <c r="CY11"/>
  <c r="CY12"/>
  <c r="CZ12" s="1"/>
  <c r="CY10"/>
  <c r="CY14"/>
  <c r="CZ14" s="1"/>
  <c r="CY16"/>
  <c r="CY18"/>
  <c r="CY19"/>
  <c r="CY20"/>
  <c r="CY23"/>
  <c r="CZ23" s="1"/>
  <c r="CY25"/>
  <c r="CY26"/>
  <c r="CY29"/>
  <c r="CY30"/>
  <c r="CZ30" s="1"/>
  <c r="CY32"/>
  <c r="CZ32" s="1"/>
  <c r="CY33"/>
  <c r="CY34"/>
  <c r="CY36"/>
  <c r="CY38"/>
  <c r="CZ38" s="1"/>
  <c r="CY40"/>
  <c r="CY42"/>
  <c r="CY47"/>
  <c r="CZ47" s="1"/>
  <c r="DB114"/>
  <c r="DB146"/>
  <c r="DB178"/>
  <c r="CY83"/>
  <c r="CY84"/>
  <c r="CY85"/>
  <c r="CY86"/>
  <c r="CZ86" s="1"/>
  <c r="CY87"/>
  <c r="CY88"/>
  <c r="CZ88" s="1"/>
  <c r="CY89"/>
  <c r="CY90"/>
  <c r="CY91"/>
  <c r="CY92"/>
  <c r="CY93"/>
  <c r="CY94"/>
  <c r="CZ94" s="1"/>
  <c r="CY95"/>
  <c r="CY96"/>
  <c r="CZ96" s="1"/>
  <c r="CY97"/>
  <c r="CY98"/>
  <c r="CY99"/>
  <c r="CY100"/>
  <c r="CY101"/>
  <c r="CY102"/>
  <c r="CZ102" s="1"/>
  <c r="CY103"/>
  <c r="DB194"/>
  <c r="DB195"/>
  <c r="DC195" s="1"/>
  <c r="DB197"/>
  <c r="DC197" s="1"/>
  <c r="DB198"/>
  <c r="DB201"/>
  <c r="DC201" s="1"/>
  <c r="DB203"/>
  <c r="DC203" s="1"/>
  <c r="DB205"/>
  <c r="DC205" s="1"/>
  <c r="DB209"/>
  <c r="DC209" s="1"/>
  <c r="DB211"/>
  <c r="DC211" s="1"/>
  <c r="DB213"/>
  <c r="DC213" s="1"/>
  <c r="DB214"/>
  <c r="DB219"/>
  <c r="DC219" s="1"/>
  <c r="DB221"/>
  <c r="DC221" s="1"/>
  <c r="DB227"/>
  <c r="DC227" s="1"/>
  <c r="DA105"/>
  <c r="DA107"/>
  <c r="DA109"/>
  <c r="DA111"/>
  <c r="DA113"/>
  <c r="DA115"/>
  <c r="DA117"/>
  <c r="DA119"/>
  <c r="DA121"/>
  <c r="DA123"/>
  <c r="DA125"/>
  <c r="DA127"/>
  <c r="DA129"/>
  <c r="DA131"/>
  <c r="DA133"/>
  <c r="DA135"/>
  <c r="DA137"/>
  <c r="DA139"/>
  <c r="DA141"/>
  <c r="DA143"/>
  <c r="DA145"/>
  <c r="DA147"/>
  <c r="DA149"/>
  <c r="DA151"/>
  <c r="DA153"/>
  <c r="DA155"/>
  <c r="DA157"/>
  <c r="DA159"/>
  <c r="DA161"/>
  <c r="DA163"/>
  <c r="DA165"/>
  <c r="DA167"/>
  <c r="DA169"/>
  <c r="DA171"/>
  <c r="DA173"/>
  <c r="DA175"/>
  <c r="DA177"/>
  <c r="DA179"/>
  <c r="DA181"/>
  <c r="DA183"/>
  <c r="DA185"/>
  <c r="DA187"/>
  <c r="DA189"/>
  <c r="DC394"/>
  <c r="DD394" s="1"/>
  <c r="DE394" s="1"/>
  <c r="DC440"/>
  <c r="DD440" s="1"/>
  <c r="CZ345"/>
  <c r="DA345" s="1"/>
  <c r="CY191"/>
  <c r="CY296"/>
  <c r="CY300"/>
  <c r="CY304"/>
  <c r="CY308"/>
  <c r="CY312"/>
  <c r="CY316"/>
  <c r="CY320"/>
  <c r="CY324"/>
  <c r="CY328"/>
  <c r="CY332"/>
  <c r="CY336"/>
  <c r="CY340"/>
  <c r="CY344"/>
  <c r="DA297"/>
  <c r="DB297" s="1"/>
  <c r="DA305"/>
  <c r="DB305" s="1"/>
  <c r="DA313"/>
  <c r="DB313" s="1"/>
  <c r="DA321"/>
  <c r="DB321" s="1"/>
  <c r="DA329"/>
  <c r="DB329" s="1"/>
  <c r="DA337"/>
  <c r="DB337" s="1"/>
  <c r="DA294"/>
  <c r="CZ482"/>
  <c r="DA482" s="1"/>
  <c r="DC231"/>
  <c r="DC239"/>
  <c r="DC247"/>
  <c r="DC255"/>
  <c r="DC263"/>
  <c r="DC271"/>
  <c r="DC273"/>
  <c r="DC275"/>
  <c r="DC283"/>
  <c r="DC291"/>
  <c r="DC359"/>
  <c r="DD359" s="1"/>
  <c r="DE359" s="1"/>
  <c r="DC378"/>
  <c r="DD378" s="1"/>
  <c r="DC382"/>
  <c r="DD382" s="1"/>
  <c r="DE382" s="1"/>
  <c r="DC405"/>
  <c r="DD405" s="1"/>
  <c r="DE405" s="1"/>
  <c r="DC412"/>
  <c r="DD412" s="1"/>
  <c r="DE412" s="1"/>
  <c r="DC416"/>
  <c r="DD416" s="1"/>
  <c r="DC435"/>
  <c r="DD435" s="1"/>
  <c r="DE435" s="1"/>
  <c r="DC439"/>
  <c r="DD439" s="1"/>
  <c r="DE439" s="1"/>
  <c r="DC451"/>
  <c r="DD451" s="1"/>
  <c r="DE451" s="1"/>
  <c r="DC455"/>
  <c r="DD455" s="1"/>
  <c r="DE455" s="1"/>
  <c r="DA462"/>
  <c r="DA468"/>
  <c r="DC472"/>
  <c r="DA474"/>
  <c r="DA477"/>
  <c r="DA479"/>
  <c r="DA485"/>
  <c r="DA490"/>
  <c r="DA496"/>
  <c r="DA346"/>
  <c r="DA348"/>
  <c r="DA350"/>
  <c r="DA352"/>
  <c r="DA354"/>
  <c r="DA356"/>
  <c r="DA358"/>
  <c r="DA361"/>
  <c r="DA363"/>
  <c r="DA365"/>
  <c r="DA367"/>
  <c r="DA369"/>
  <c r="DA371"/>
  <c r="DA375"/>
  <c r="DA379"/>
  <c r="DA383"/>
  <c r="DA387"/>
  <c r="DA391"/>
  <c r="DA396"/>
  <c r="DA400"/>
  <c r="DA404"/>
  <c r="DA408"/>
  <c r="DA413"/>
  <c r="DA417"/>
  <c r="DA421"/>
  <c r="DA425"/>
  <c r="DA430"/>
  <c r="DA434"/>
  <c r="DA438"/>
  <c r="DA442"/>
  <c r="DC444"/>
  <c r="DD444" s="1"/>
  <c r="DE444" s="1"/>
  <c r="DA446"/>
  <c r="DA450"/>
  <c r="DA454"/>
  <c r="DA459"/>
  <c r="DC461"/>
  <c r="DD461" s="1"/>
  <c r="DE461" s="1"/>
  <c r="DC463"/>
  <c r="DD463" s="1"/>
  <c r="DE463" s="1"/>
  <c r="DA465"/>
  <c r="DA467"/>
  <c r="DA471"/>
  <c r="DA476"/>
  <c r="DC484"/>
  <c r="DD484" s="1"/>
  <c r="DE484" s="1"/>
  <c r="DC488"/>
  <c r="DD488" s="1"/>
  <c r="DE488" s="1"/>
  <c r="DC493"/>
  <c r="DA495"/>
  <c r="CY298"/>
  <c r="CY302"/>
  <c r="CY306"/>
  <c r="CY310"/>
  <c r="CY314"/>
  <c r="CY318"/>
  <c r="CY322"/>
  <c r="CY326"/>
  <c r="CY330"/>
  <c r="CY334"/>
  <c r="CY338"/>
  <c r="CY342"/>
  <c r="DA295"/>
  <c r="DA303"/>
  <c r="DA307"/>
  <c r="DA311"/>
  <c r="DA319"/>
  <c r="DA323"/>
  <c r="DA327"/>
  <c r="DA335"/>
  <c r="DA339"/>
  <c r="DA343"/>
  <c r="DA460"/>
  <c r="DA466"/>
  <c r="DA470"/>
  <c r="DA481"/>
  <c r="DA489"/>
  <c r="DA492"/>
  <c r="DA469"/>
  <c r="DA480"/>
  <c r="DA491"/>
  <c r="I57"/>
  <c r="E57" s="1"/>
  <c r="C56" i="20" s="1"/>
  <c r="I55" i="1"/>
  <c r="E55" s="1"/>
  <c r="I56"/>
  <c r="E56" s="1"/>
  <c r="I54"/>
  <c r="CL542"/>
  <c r="CM542" s="1"/>
  <c r="CO542"/>
  <c r="B4" i="2"/>
  <c r="I8" i="1"/>
  <c r="BX8" s="1"/>
  <c r="I9"/>
  <c r="BX9" s="1"/>
  <c r="I11"/>
  <c r="BX11" s="1"/>
  <c r="I13"/>
  <c r="BX13" s="1"/>
  <c r="I12"/>
  <c r="BX12" s="1"/>
  <c r="I10"/>
  <c r="BX10" s="1"/>
  <c r="I14"/>
  <c r="BX14" s="1"/>
  <c r="I15"/>
  <c r="BX15" s="1"/>
  <c r="I16"/>
  <c r="BX16" s="1"/>
  <c r="I18"/>
  <c r="BX18" s="1"/>
  <c r="I19"/>
  <c r="BX19" s="1"/>
  <c r="I17"/>
  <c r="BX17" s="1"/>
  <c r="I20"/>
  <c r="I22"/>
  <c r="BX22" s="1"/>
  <c r="I23"/>
  <c r="BX23" s="1"/>
  <c r="I24"/>
  <c r="BX24" s="1"/>
  <c r="I25"/>
  <c r="BX25" s="1"/>
  <c r="I21"/>
  <c r="I26"/>
  <c r="I28"/>
  <c r="BX28" s="1"/>
  <c r="I29"/>
  <c r="I27"/>
  <c r="I30"/>
  <c r="I31"/>
  <c r="I32"/>
  <c r="BX32" s="1"/>
  <c r="I33"/>
  <c r="BX33" s="1"/>
  <c r="I34"/>
  <c r="BX34" s="1"/>
  <c r="I35"/>
  <c r="BX35" s="1"/>
  <c r="I36"/>
  <c r="BX36" s="1"/>
  <c r="I37"/>
  <c r="BX37" s="1"/>
  <c r="I38"/>
  <c r="I39"/>
  <c r="BX39" s="1"/>
  <c r="I40"/>
  <c r="BX40" s="1"/>
  <c r="I41"/>
  <c r="BX41" s="1"/>
  <c r="I42"/>
  <c r="I43"/>
  <c r="BX43" s="1"/>
  <c r="I46"/>
  <c r="E46" s="1"/>
  <c r="I47"/>
  <c r="E47" s="1"/>
  <c r="I48"/>
  <c r="E48" s="1"/>
  <c r="I49"/>
  <c r="I50"/>
  <c r="I51"/>
  <c r="I5"/>
  <c r="E5" s="1"/>
  <c r="I7"/>
  <c r="I6"/>
  <c r="E6" s="1"/>
  <c r="I4"/>
  <c r="E4" s="1"/>
  <c r="A14" i="8"/>
  <c r="B14"/>
  <c r="D14"/>
  <c r="E14" s="1"/>
  <c r="F14"/>
  <c r="G14"/>
  <c r="H14"/>
  <c r="I14"/>
  <c r="J14"/>
  <c r="M14"/>
  <c r="N14"/>
  <c r="O14"/>
  <c r="P14"/>
  <c r="Q14"/>
  <c r="R14"/>
  <c r="S14"/>
  <c r="T14"/>
  <c r="U14"/>
  <c r="V14"/>
  <c r="W14"/>
  <c r="X14"/>
  <c r="Y14"/>
  <c r="Z14"/>
  <c r="AA14"/>
  <c r="AB14"/>
  <c r="AC14"/>
  <c r="AD14"/>
  <c r="AE14"/>
  <c r="AG14"/>
  <c r="AH14"/>
  <c r="AI14"/>
  <c r="AJ14"/>
  <c r="AK14"/>
  <c r="AL14"/>
  <c r="AM14"/>
  <c r="AN14"/>
  <c r="AO14"/>
  <c r="AP14"/>
  <c r="AQ14"/>
  <c r="AW14"/>
  <c r="AX14"/>
  <c r="AY14"/>
  <c r="BB14"/>
  <c r="BC14"/>
  <c r="A15"/>
  <c r="B15"/>
  <c r="D15"/>
  <c r="E15" s="1"/>
  <c r="F15"/>
  <c r="G15"/>
  <c r="H15"/>
  <c r="I15"/>
  <c r="J15"/>
  <c r="M15"/>
  <c r="N15"/>
  <c r="O15"/>
  <c r="P15"/>
  <c r="Q15"/>
  <c r="R15"/>
  <c r="S15"/>
  <c r="T15"/>
  <c r="U15"/>
  <c r="V15"/>
  <c r="W15"/>
  <c r="X15"/>
  <c r="Y15"/>
  <c r="Z15"/>
  <c r="AA15"/>
  <c r="AB15"/>
  <c r="AC15"/>
  <c r="AD15"/>
  <c r="AE15"/>
  <c r="AG15"/>
  <c r="AH15"/>
  <c r="AI15"/>
  <c r="AJ15"/>
  <c r="AK15"/>
  <c r="AL15"/>
  <c r="AM15"/>
  <c r="AN15"/>
  <c r="AO15"/>
  <c r="AP15"/>
  <c r="AQ15"/>
  <c r="AW15"/>
  <c r="AX15"/>
  <c r="AY15"/>
  <c r="BB15"/>
  <c r="BC15"/>
  <c r="A16"/>
  <c r="B16"/>
  <c r="D16"/>
  <c r="E16" s="1"/>
  <c r="F16"/>
  <c r="G16"/>
  <c r="H16"/>
  <c r="I16"/>
  <c r="J16"/>
  <c r="M16"/>
  <c r="N16"/>
  <c r="O16"/>
  <c r="P16"/>
  <c r="Q16"/>
  <c r="R16"/>
  <c r="S16"/>
  <c r="T16"/>
  <c r="U16"/>
  <c r="V16"/>
  <c r="W16"/>
  <c r="X16"/>
  <c r="Y16"/>
  <c r="Z16"/>
  <c r="AA16"/>
  <c r="AB16"/>
  <c r="AC16"/>
  <c r="AD16"/>
  <c r="AE16"/>
  <c r="AG16"/>
  <c r="AH16"/>
  <c r="AI16"/>
  <c r="AJ16"/>
  <c r="AK16"/>
  <c r="AL16"/>
  <c r="AM16"/>
  <c r="AN16"/>
  <c r="AO16"/>
  <c r="AP16"/>
  <c r="AQ16"/>
  <c r="AW16"/>
  <c r="AX16"/>
  <c r="AY16"/>
  <c r="BB16"/>
  <c r="BC16"/>
  <c r="A17"/>
  <c r="B17"/>
  <c r="D17"/>
  <c r="E17" s="1"/>
  <c r="F17"/>
  <c r="G17"/>
  <c r="H17"/>
  <c r="I17"/>
  <c r="J17"/>
  <c r="M17"/>
  <c r="N17"/>
  <c r="O17"/>
  <c r="P17"/>
  <c r="Q17"/>
  <c r="R17"/>
  <c r="S17"/>
  <c r="T17"/>
  <c r="U17"/>
  <c r="V17"/>
  <c r="W17"/>
  <c r="X17"/>
  <c r="Y17"/>
  <c r="Z17"/>
  <c r="AA17"/>
  <c r="AB17"/>
  <c r="AC17"/>
  <c r="AD17"/>
  <c r="AE17"/>
  <c r="AG17"/>
  <c r="AH17"/>
  <c r="AI17"/>
  <c r="AJ17"/>
  <c r="AK17"/>
  <c r="AL17"/>
  <c r="AM17"/>
  <c r="AN17"/>
  <c r="AO17"/>
  <c r="AP17"/>
  <c r="AQ17"/>
  <c r="AW17"/>
  <c r="AX17"/>
  <c r="AY17"/>
  <c r="BB17"/>
  <c r="BC17"/>
  <c r="A18"/>
  <c r="B18"/>
  <c r="D18"/>
  <c r="E18" s="1"/>
  <c r="F18"/>
  <c r="G18"/>
  <c r="H18"/>
  <c r="I18"/>
  <c r="J18"/>
  <c r="M18"/>
  <c r="N18"/>
  <c r="O18"/>
  <c r="P18"/>
  <c r="Q18"/>
  <c r="R18"/>
  <c r="S18"/>
  <c r="T18"/>
  <c r="U18"/>
  <c r="V18"/>
  <c r="W18"/>
  <c r="X18"/>
  <c r="Y18"/>
  <c r="Z18"/>
  <c r="AA18"/>
  <c r="AB18"/>
  <c r="AC18"/>
  <c r="AD18"/>
  <c r="AE18"/>
  <c r="AG18"/>
  <c r="AH18"/>
  <c r="AI18"/>
  <c r="AJ18"/>
  <c r="AK18"/>
  <c r="AL18"/>
  <c r="AM18"/>
  <c r="AN18"/>
  <c r="AO18"/>
  <c r="AP18"/>
  <c r="AQ18"/>
  <c r="AW18"/>
  <c r="AX18"/>
  <c r="AY18"/>
  <c r="BB18"/>
  <c r="BC18"/>
  <c r="A19"/>
  <c r="B19"/>
  <c r="D19"/>
  <c r="E19" s="1"/>
  <c r="F19"/>
  <c r="G19"/>
  <c r="H19"/>
  <c r="I19"/>
  <c r="J19"/>
  <c r="M19"/>
  <c r="N19"/>
  <c r="O19"/>
  <c r="P19"/>
  <c r="Q19"/>
  <c r="R19"/>
  <c r="S19"/>
  <c r="T19"/>
  <c r="U19"/>
  <c r="V19"/>
  <c r="W19"/>
  <c r="X19"/>
  <c r="Y19"/>
  <c r="Z19"/>
  <c r="AA19"/>
  <c r="AB19"/>
  <c r="AC19"/>
  <c r="AD19"/>
  <c r="AE19"/>
  <c r="AG19"/>
  <c r="AH19"/>
  <c r="AI19"/>
  <c r="AJ19"/>
  <c r="AK19"/>
  <c r="AL19"/>
  <c r="AM19"/>
  <c r="AN19"/>
  <c r="AO19"/>
  <c r="AP19"/>
  <c r="AQ19"/>
  <c r="AW19"/>
  <c r="AX19"/>
  <c r="AY19"/>
  <c r="BB19"/>
  <c r="BC19"/>
  <c r="A20"/>
  <c r="B20"/>
  <c r="D20"/>
  <c r="E20" s="1"/>
  <c r="F20"/>
  <c r="G20"/>
  <c r="H20"/>
  <c r="I20"/>
  <c r="J20"/>
  <c r="M20"/>
  <c r="N20"/>
  <c r="O20"/>
  <c r="P20"/>
  <c r="Q20"/>
  <c r="R20"/>
  <c r="S20"/>
  <c r="T20"/>
  <c r="U20"/>
  <c r="V20"/>
  <c r="W20"/>
  <c r="X20"/>
  <c r="Y20"/>
  <c r="Z20"/>
  <c r="AA20"/>
  <c r="AB20"/>
  <c r="AC20"/>
  <c r="AD20"/>
  <c r="AE20"/>
  <c r="AG20"/>
  <c r="AH20"/>
  <c r="AI20"/>
  <c r="AJ20"/>
  <c r="AK20"/>
  <c r="AL20"/>
  <c r="AM20"/>
  <c r="AN20"/>
  <c r="AO20"/>
  <c r="AP20"/>
  <c r="AQ20"/>
  <c r="AW20"/>
  <c r="AX20"/>
  <c r="AY20"/>
  <c r="BB20"/>
  <c r="BC20"/>
  <c r="A21"/>
  <c r="B21"/>
  <c r="D21"/>
  <c r="E21" s="1"/>
  <c r="F21"/>
  <c r="G21"/>
  <c r="H21"/>
  <c r="I21"/>
  <c r="J21"/>
  <c r="M21"/>
  <c r="N21"/>
  <c r="O21"/>
  <c r="P21"/>
  <c r="Q21"/>
  <c r="R21"/>
  <c r="S21"/>
  <c r="T21"/>
  <c r="U21"/>
  <c r="V21"/>
  <c r="W21"/>
  <c r="X21"/>
  <c r="Y21"/>
  <c r="Z21"/>
  <c r="AA21"/>
  <c r="AB21"/>
  <c r="AC21"/>
  <c r="AD21"/>
  <c r="AE21"/>
  <c r="AG21"/>
  <c r="AH21"/>
  <c r="AI21"/>
  <c r="AJ21"/>
  <c r="AK21"/>
  <c r="AL21"/>
  <c r="AM21"/>
  <c r="AN21"/>
  <c r="AO21"/>
  <c r="AP21"/>
  <c r="AQ21"/>
  <c r="AW21"/>
  <c r="AX21"/>
  <c r="AY21"/>
  <c r="BB21"/>
  <c r="BC21"/>
  <c r="A22"/>
  <c r="B22"/>
  <c r="D22"/>
  <c r="E22" s="1"/>
  <c r="F22"/>
  <c r="G22"/>
  <c r="H22"/>
  <c r="I22"/>
  <c r="J22"/>
  <c r="M22"/>
  <c r="N22"/>
  <c r="O22"/>
  <c r="P22"/>
  <c r="Q22"/>
  <c r="R22"/>
  <c r="S22"/>
  <c r="T22"/>
  <c r="U22"/>
  <c r="V22"/>
  <c r="W22"/>
  <c r="X22"/>
  <c r="Y22"/>
  <c r="Z22"/>
  <c r="AA22"/>
  <c r="AB22"/>
  <c r="AC22"/>
  <c r="AD22"/>
  <c r="AE22"/>
  <c r="AG22"/>
  <c r="AH22"/>
  <c r="AI22"/>
  <c r="AJ22"/>
  <c r="AK22"/>
  <c r="AL22"/>
  <c r="AM22"/>
  <c r="AN22"/>
  <c r="AO22"/>
  <c r="AP22"/>
  <c r="AQ22"/>
  <c r="AW22"/>
  <c r="AX22"/>
  <c r="AY22"/>
  <c r="BB22"/>
  <c r="BC22"/>
  <c r="A23"/>
  <c r="B23"/>
  <c r="D23"/>
  <c r="E23" s="1"/>
  <c r="F23"/>
  <c r="G23"/>
  <c r="H23"/>
  <c r="I23"/>
  <c r="J23"/>
  <c r="M23"/>
  <c r="N23"/>
  <c r="O23"/>
  <c r="P23"/>
  <c r="Q23"/>
  <c r="R23"/>
  <c r="S23"/>
  <c r="T23"/>
  <c r="U23"/>
  <c r="V23"/>
  <c r="W23"/>
  <c r="X23"/>
  <c r="Y23"/>
  <c r="Z23"/>
  <c r="AA23"/>
  <c r="AB23"/>
  <c r="AC23"/>
  <c r="AD23"/>
  <c r="AE23"/>
  <c r="AG23"/>
  <c r="AH23"/>
  <c r="AI23"/>
  <c r="AJ23"/>
  <c r="AK23"/>
  <c r="AL23"/>
  <c r="AM23"/>
  <c r="AN23"/>
  <c r="AO23"/>
  <c r="AP23"/>
  <c r="AQ23"/>
  <c r="AW23"/>
  <c r="AX23"/>
  <c r="AY23"/>
  <c r="BB23"/>
  <c r="BC23"/>
  <c r="A24"/>
  <c r="B24"/>
  <c r="D24"/>
  <c r="E24" s="1"/>
  <c r="F24"/>
  <c r="G24"/>
  <c r="H24"/>
  <c r="I24"/>
  <c r="J24"/>
  <c r="M24"/>
  <c r="N24"/>
  <c r="O24"/>
  <c r="P24"/>
  <c r="Q24"/>
  <c r="R24"/>
  <c r="S24"/>
  <c r="T24"/>
  <c r="U24"/>
  <c r="V24"/>
  <c r="W24"/>
  <c r="X24"/>
  <c r="Y24"/>
  <c r="Z24"/>
  <c r="AA24"/>
  <c r="AB24"/>
  <c r="AC24"/>
  <c r="AD24"/>
  <c r="AE24"/>
  <c r="AG24"/>
  <c r="AH24"/>
  <c r="AI24"/>
  <c r="AJ24"/>
  <c r="AK24"/>
  <c r="AL24"/>
  <c r="AM24"/>
  <c r="AN24"/>
  <c r="AO24"/>
  <c r="AP24"/>
  <c r="AQ24"/>
  <c r="AW24"/>
  <c r="AX24"/>
  <c r="AY24"/>
  <c r="BB24"/>
  <c r="BC24"/>
  <c r="A25"/>
  <c r="B25"/>
  <c r="D25"/>
  <c r="E25" s="1"/>
  <c r="F25"/>
  <c r="G25"/>
  <c r="H25"/>
  <c r="I25"/>
  <c r="J25"/>
  <c r="M25"/>
  <c r="N25"/>
  <c r="O25"/>
  <c r="P25"/>
  <c r="Q25"/>
  <c r="R25"/>
  <c r="S25"/>
  <c r="T25"/>
  <c r="U25"/>
  <c r="V25"/>
  <c r="W25"/>
  <c r="X25"/>
  <c r="Y25"/>
  <c r="Z25"/>
  <c r="AA25"/>
  <c r="AB25"/>
  <c r="AC25"/>
  <c r="AD25"/>
  <c r="AE25"/>
  <c r="AG25"/>
  <c r="AH25"/>
  <c r="AI25"/>
  <c r="AJ25"/>
  <c r="AK25"/>
  <c r="AL25"/>
  <c r="AM25"/>
  <c r="AN25"/>
  <c r="AO25"/>
  <c r="AP25"/>
  <c r="AQ25"/>
  <c r="AW25"/>
  <c r="AX25"/>
  <c r="AY25"/>
  <c r="BB25"/>
  <c r="BC25"/>
  <c r="A26"/>
  <c r="B26"/>
  <c r="D26"/>
  <c r="E26" s="1"/>
  <c r="F26"/>
  <c r="G26"/>
  <c r="H26"/>
  <c r="I26"/>
  <c r="J26"/>
  <c r="M26"/>
  <c r="N26"/>
  <c r="O26"/>
  <c r="P26"/>
  <c r="Q26"/>
  <c r="R26"/>
  <c r="S26"/>
  <c r="T26"/>
  <c r="U26"/>
  <c r="V26"/>
  <c r="W26"/>
  <c r="X26"/>
  <c r="Y26"/>
  <c r="Z26"/>
  <c r="AA26"/>
  <c r="AB26"/>
  <c r="AC26"/>
  <c r="AD26"/>
  <c r="AE26"/>
  <c r="AG26"/>
  <c r="AH26"/>
  <c r="AI26"/>
  <c r="AJ26"/>
  <c r="AK26"/>
  <c r="AL26"/>
  <c r="AM26"/>
  <c r="AN26"/>
  <c r="AO26"/>
  <c r="AP26"/>
  <c r="AQ26"/>
  <c r="AW26"/>
  <c r="AX26"/>
  <c r="AY26"/>
  <c r="BB26"/>
  <c r="BC26"/>
  <c r="A27"/>
  <c r="B27"/>
  <c r="D27"/>
  <c r="E27" s="1"/>
  <c r="F27"/>
  <c r="G27"/>
  <c r="H27"/>
  <c r="I27"/>
  <c r="J27"/>
  <c r="M27"/>
  <c r="N27"/>
  <c r="O27"/>
  <c r="P27"/>
  <c r="Q27"/>
  <c r="R27"/>
  <c r="S27"/>
  <c r="T27"/>
  <c r="U27"/>
  <c r="V27"/>
  <c r="W27"/>
  <c r="X27"/>
  <c r="Y27"/>
  <c r="Z27"/>
  <c r="AA27"/>
  <c r="AB27"/>
  <c r="AC27"/>
  <c r="AD27"/>
  <c r="AE27"/>
  <c r="AG27"/>
  <c r="AH27"/>
  <c r="AI27"/>
  <c r="AJ27"/>
  <c r="AK27"/>
  <c r="AL27"/>
  <c r="AM27"/>
  <c r="AN27"/>
  <c r="AO27"/>
  <c r="AP27"/>
  <c r="AQ27"/>
  <c r="AW27"/>
  <c r="AX27"/>
  <c r="AY27"/>
  <c r="BB27"/>
  <c r="BC27"/>
  <c r="A28"/>
  <c r="B28"/>
  <c r="D28"/>
  <c r="E28" s="1"/>
  <c r="F28"/>
  <c r="G28"/>
  <c r="H28"/>
  <c r="I28"/>
  <c r="J28"/>
  <c r="M28"/>
  <c r="N28"/>
  <c r="O28"/>
  <c r="P28"/>
  <c r="Q28"/>
  <c r="R28"/>
  <c r="S28"/>
  <c r="T28"/>
  <c r="U28"/>
  <c r="V28"/>
  <c r="W28"/>
  <c r="X28"/>
  <c r="Y28"/>
  <c r="Z28"/>
  <c r="AA28"/>
  <c r="AB28"/>
  <c r="AC28"/>
  <c r="AD28"/>
  <c r="AE28"/>
  <c r="AG28"/>
  <c r="AH28"/>
  <c r="AI28"/>
  <c r="AJ28"/>
  <c r="AK28"/>
  <c r="AL28"/>
  <c r="AM28"/>
  <c r="AN28"/>
  <c r="AO28"/>
  <c r="AP28"/>
  <c r="AQ28"/>
  <c r="AW28"/>
  <c r="AX28"/>
  <c r="AY28"/>
  <c r="BB28"/>
  <c r="BC28"/>
  <c r="A29"/>
  <c r="B29"/>
  <c r="D29"/>
  <c r="E29" s="1"/>
  <c r="F29"/>
  <c r="G29"/>
  <c r="H29"/>
  <c r="I29"/>
  <c r="J29"/>
  <c r="M29"/>
  <c r="N29"/>
  <c r="O29"/>
  <c r="P29"/>
  <c r="Q29"/>
  <c r="R29"/>
  <c r="S29"/>
  <c r="T29"/>
  <c r="U29"/>
  <c r="V29"/>
  <c r="W29"/>
  <c r="X29"/>
  <c r="Y29"/>
  <c r="Z29"/>
  <c r="AA29"/>
  <c r="AB29"/>
  <c r="AC29"/>
  <c r="AD29"/>
  <c r="AE29"/>
  <c r="AG29"/>
  <c r="AH29"/>
  <c r="AI29"/>
  <c r="AJ29"/>
  <c r="AK29"/>
  <c r="AL29"/>
  <c r="AM29"/>
  <c r="AN29"/>
  <c r="AO29"/>
  <c r="AP29"/>
  <c r="AQ29"/>
  <c r="AW29"/>
  <c r="AX29"/>
  <c r="AY29"/>
  <c r="BB29"/>
  <c r="BC29"/>
  <c r="A30"/>
  <c r="B30"/>
  <c r="D30"/>
  <c r="E30" s="1"/>
  <c r="F30"/>
  <c r="G30"/>
  <c r="H30"/>
  <c r="I30"/>
  <c r="J30"/>
  <c r="M30"/>
  <c r="N30"/>
  <c r="O30"/>
  <c r="P30"/>
  <c r="Q30"/>
  <c r="R30"/>
  <c r="S30"/>
  <c r="T30"/>
  <c r="U30"/>
  <c r="V30"/>
  <c r="W30"/>
  <c r="X30"/>
  <c r="Y30"/>
  <c r="Z30"/>
  <c r="AA30"/>
  <c r="AB30"/>
  <c r="AC30"/>
  <c r="AD30"/>
  <c r="AE30"/>
  <c r="AG30"/>
  <c r="AH30"/>
  <c r="AI30"/>
  <c r="AJ30"/>
  <c r="AK30"/>
  <c r="AL30"/>
  <c r="AM30"/>
  <c r="AN30"/>
  <c r="AO30"/>
  <c r="AP30"/>
  <c r="AQ30"/>
  <c r="AW30"/>
  <c r="AX30"/>
  <c r="AY30"/>
  <c r="BB30"/>
  <c r="BC30"/>
  <c r="A31"/>
  <c r="B31"/>
  <c r="D31"/>
  <c r="E31" s="1"/>
  <c r="F31"/>
  <c r="G31"/>
  <c r="H31"/>
  <c r="I31"/>
  <c r="J31"/>
  <c r="M31"/>
  <c r="N31"/>
  <c r="O31"/>
  <c r="P31"/>
  <c r="Q31"/>
  <c r="R31"/>
  <c r="S31"/>
  <c r="T31"/>
  <c r="U31"/>
  <c r="V31"/>
  <c r="W31"/>
  <c r="X31"/>
  <c r="Y31"/>
  <c r="Z31"/>
  <c r="AA31"/>
  <c r="AB31"/>
  <c r="AC31"/>
  <c r="AD31"/>
  <c r="AE31"/>
  <c r="AG31"/>
  <c r="AH31"/>
  <c r="AI31"/>
  <c r="AJ31"/>
  <c r="AK31"/>
  <c r="AL31"/>
  <c r="AM31"/>
  <c r="AN31"/>
  <c r="AO31"/>
  <c r="AP31"/>
  <c r="AQ31"/>
  <c r="AW31"/>
  <c r="AX31"/>
  <c r="AY31"/>
  <c r="BB31"/>
  <c r="BC31"/>
  <c r="A32"/>
  <c r="B32"/>
  <c r="D32"/>
  <c r="E32" s="1"/>
  <c r="F32"/>
  <c r="G32"/>
  <c r="H32"/>
  <c r="I32"/>
  <c r="J32"/>
  <c r="M32"/>
  <c r="N32"/>
  <c r="O32"/>
  <c r="P32"/>
  <c r="Q32"/>
  <c r="R32"/>
  <c r="S32"/>
  <c r="T32"/>
  <c r="U32"/>
  <c r="V32"/>
  <c r="W32"/>
  <c r="X32"/>
  <c r="Y32"/>
  <c r="Z32"/>
  <c r="AA32"/>
  <c r="AB32"/>
  <c r="AC32"/>
  <c r="AD32"/>
  <c r="AE32"/>
  <c r="AG32"/>
  <c r="AH32"/>
  <c r="AI32"/>
  <c r="AJ32"/>
  <c r="AK32"/>
  <c r="AL32"/>
  <c r="AM32"/>
  <c r="AN32"/>
  <c r="AO32"/>
  <c r="AP32"/>
  <c r="AQ32"/>
  <c r="AW32"/>
  <c r="AX32"/>
  <c r="AY32"/>
  <c r="BB32"/>
  <c r="BC32"/>
  <c r="A33"/>
  <c r="B33"/>
  <c r="D33"/>
  <c r="E33" s="1"/>
  <c r="F33"/>
  <c r="G33"/>
  <c r="H33"/>
  <c r="I33"/>
  <c r="J33"/>
  <c r="M33"/>
  <c r="N33"/>
  <c r="O33"/>
  <c r="P33"/>
  <c r="Q33"/>
  <c r="R33"/>
  <c r="S33"/>
  <c r="T33"/>
  <c r="U33"/>
  <c r="V33"/>
  <c r="W33"/>
  <c r="X33"/>
  <c r="Y33"/>
  <c r="Z33"/>
  <c r="AA33"/>
  <c r="AB33"/>
  <c r="AC33"/>
  <c r="AD33"/>
  <c r="AE33"/>
  <c r="AG33"/>
  <c r="AH33"/>
  <c r="AI33"/>
  <c r="AJ33"/>
  <c r="AK33"/>
  <c r="AL33"/>
  <c r="AM33"/>
  <c r="AN33"/>
  <c r="AO33"/>
  <c r="AP33"/>
  <c r="AQ33"/>
  <c r="AW33"/>
  <c r="AX33"/>
  <c r="AY33"/>
  <c r="BB33"/>
  <c r="BC33"/>
  <c r="A34"/>
  <c r="B34"/>
  <c r="D34"/>
  <c r="E34" s="1"/>
  <c r="F34"/>
  <c r="G34"/>
  <c r="H34"/>
  <c r="I34"/>
  <c r="J34"/>
  <c r="M34"/>
  <c r="N34"/>
  <c r="O34"/>
  <c r="P34"/>
  <c r="Q34"/>
  <c r="R34"/>
  <c r="S34"/>
  <c r="T34"/>
  <c r="U34"/>
  <c r="V34"/>
  <c r="W34"/>
  <c r="X34"/>
  <c r="Y34"/>
  <c r="Z34"/>
  <c r="AA34"/>
  <c r="AB34"/>
  <c r="AC34"/>
  <c r="AD34"/>
  <c r="AE34"/>
  <c r="AG34"/>
  <c r="AH34"/>
  <c r="AI34"/>
  <c r="AJ34"/>
  <c r="AK34"/>
  <c r="AL34"/>
  <c r="AM34"/>
  <c r="AN34"/>
  <c r="AO34"/>
  <c r="AP34"/>
  <c r="AQ34"/>
  <c r="AW34"/>
  <c r="AX34"/>
  <c r="AY34"/>
  <c r="BB34"/>
  <c r="BC34"/>
  <c r="A35"/>
  <c r="B35"/>
  <c r="D35"/>
  <c r="E35" s="1"/>
  <c r="F35"/>
  <c r="G35"/>
  <c r="H35"/>
  <c r="I35"/>
  <c r="J35"/>
  <c r="M35"/>
  <c r="N35"/>
  <c r="O35"/>
  <c r="P35"/>
  <c r="Q35"/>
  <c r="R35"/>
  <c r="S35"/>
  <c r="T35"/>
  <c r="U35"/>
  <c r="V35"/>
  <c r="W35"/>
  <c r="X35"/>
  <c r="Y35"/>
  <c r="Z35"/>
  <c r="AA35"/>
  <c r="AB35"/>
  <c r="AC35"/>
  <c r="AD35"/>
  <c r="AE35"/>
  <c r="AG35"/>
  <c r="AH35"/>
  <c r="AI35"/>
  <c r="AJ35"/>
  <c r="AK35"/>
  <c r="AL35"/>
  <c r="AM35"/>
  <c r="AN35"/>
  <c r="AO35"/>
  <c r="AP35"/>
  <c r="AQ35"/>
  <c r="AW35"/>
  <c r="AX35"/>
  <c r="AY35"/>
  <c r="BB35"/>
  <c r="BC35"/>
  <c r="A36"/>
  <c r="B36"/>
  <c r="D36"/>
  <c r="E36" s="1"/>
  <c r="F36"/>
  <c r="G36"/>
  <c r="H36"/>
  <c r="I36"/>
  <c r="J36"/>
  <c r="M36"/>
  <c r="N36"/>
  <c r="O36"/>
  <c r="P36"/>
  <c r="Q36"/>
  <c r="R36"/>
  <c r="S36"/>
  <c r="T36"/>
  <c r="U36"/>
  <c r="V36"/>
  <c r="W36"/>
  <c r="X36"/>
  <c r="Y36"/>
  <c r="Z36"/>
  <c r="AA36"/>
  <c r="AB36"/>
  <c r="AC36"/>
  <c r="AD36"/>
  <c r="AE36"/>
  <c r="AG36"/>
  <c r="AH36"/>
  <c r="AI36"/>
  <c r="AJ36"/>
  <c r="AK36"/>
  <c r="AL36"/>
  <c r="AM36"/>
  <c r="AN36"/>
  <c r="AO36"/>
  <c r="AP36"/>
  <c r="AQ36"/>
  <c r="AW36"/>
  <c r="AX36"/>
  <c r="AY36"/>
  <c r="BB36"/>
  <c r="BC36"/>
  <c r="A37"/>
  <c r="B37"/>
  <c r="D37"/>
  <c r="E37" s="1"/>
  <c r="F37"/>
  <c r="G37"/>
  <c r="H37"/>
  <c r="I37"/>
  <c r="J37"/>
  <c r="M37"/>
  <c r="N37"/>
  <c r="O37"/>
  <c r="P37"/>
  <c r="Q37"/>
  <c r="R37"/>
  <c r="S37"/>
  <c r="T37"/>
  <c r="U37"/>
  <c r="V37"/>
  <c r="W37"/>
  <c r="X37"/>
  <c r="Y37"/>
  <c r="Z37"/>
  <c r="AA37"/>
  <c r="AB37"/>
  <c r="AC37"/>
  <c r="AD37"/>
  <c r="AE37"/>
  <c r="AG37"/>
  <c r="AH37"/>
  <c r="AI37"/>
  <c r="AJ37"/>
  <c r="AK37"/>
  <c r="AL37"/>
  <c r="AM37"/>
  <c r="AN37"/>
  <c r="AO37"/>
  <c r="AP37"/>
  <c r="AQ37"/>
  <c r="AW37"/>
  <c r="AX37"/>
  <c r="AY37"/>
  <c r="BB37"/>
  <c r="BC37"/>
  <c r="A38"/>
  <c r="B38"/>
  <c r="D38"/>
  <c r="E38" s="1"/>
  <c r="F38"/>
  <c r="G38"/>
  <c r="H38"/>
  <c r="I38"/>
  <c r="J38"/>
  <c r="M38"/>
  <c r="N38"/>
  <c r="O38"/>
  <c r="P38"/>
  <c r="Q38"/>
  <c r="R38"/>
  <c r="S38"/>
  <c r="T38"/>
  <c r="U38"/>
  <c r="V38"/>
  <c r="W38"/>
  <c r="X38"/>
  <c r="Y38"/>
  <c r="Z38"/>
  <c r="AA38"/>
  <c r="AB38"/>
  <c r="AC38"/>
  <c r="AD38"/>
  <c r="AE38"/>
  <c r="AG38"/>
  <c r="AH38"/>
  <c r="AI38"/>
  <c r="AJ38"/>
  <c r="AK38"/>
  <c r="AL38"/>
  <c r="AM38"/>
  <c r="AN38"/>
  <c r="AO38"/>
  <c r="AP38"/>
  <c r="AQ38"/>
  <c r="AW38"/>
  <c r="AX38"/>
  <c r="AY38"/>
  <c r="BB38"/>
  <c r="BC38"/>
  <c r="A39"/>
  <c r="B39"/>
  <c r="D39"/>
  <c r="E39" s="1"/>
  <c r="F39"/>
  <c r="G39"/>
  <c r="H39"/>
  <c r="I39"/>
  <c r="J39"/>
  <c r="M39"/>
  <c r="N39"/>
  <c r="O39"/>
  <c r="P39"/>
  <c r="Q39"/>
  <c r="R39"/>
  <c r="S39"/>
  <c r="T39"/>
  <c r="U39"/>
  <c r="V39"/>
  <c r="W39"/>
  <c r="X39"/>
  <c r="Y39"/>
  <c r="Z39"/>
  <c r="AA39"/>
  <c r="AB39"/>
  <c r="AC39"/>
  <c r="AD39"/>
  <c r="AE39"/>
  <c r="AG39"/>
  <c r="AH39"/>
  <c r="AI39"/>
  <c r="AJ39"/>
  <c r="AK39"/>
  <c r="AL39"/>
  <c r="AM39"/>
  <c r="AN39"/>
  <c r="AO39"/>
  <c r="AP39"/>
  <c r="AQ39"/>
  <c r="AW39"/>
  <c r="AX39"/>
  <c r="AY39"/>
  <c r="BB39"/>
  <c r="BC39"/>
  <c r="A40"/>
  <c r="B40"/>
  <c r="D40"/>
  <c r="E40" s="1"/>
  <c r="F40"/>
  <c r="G40"/>
  <c r="H40"/>
  <c r="I40"/>
  <c r="J40"/>
  <c r="M40"/>
  <c r="N40"/>
  <c r="O40"/>
  <c r="P40"/>
  <c r="Q40"/>
  <c r="R40"/>
  <c r="S40"/>
  <c r="T40"/>
  <c r="U40"/>
  <c r="V40"/>
  <c r="W40"/>
  <c r="X40"/>
  <c r="Y40"/>
  <c r="Z40"/>
  <c r="AA40"/>
  <c r="AB40"/>
  <c r="AC40"/>
  <c r="AD40"/>
  <c r="AE40"/>
  <c r="AG40"/>
  <c r="AH40"/>
  <c r="AI40"/>
  <c r="AJ40"/>
  <c r="AK40"/>
  <c r="AL40"/>
  <c r="AM40"/>
  <c r="AN40"/>
  <c r="AO40"/>
  <c r="AP40"/>
  <c r="AQ40"/>
  <c r="AW40"/>
  <c r="AX40"/>
  <c r="AY40"/>
  <c r="BB40"/>
  <c r="BC40"/>
  <c r="A41"/>
  <c r="B41"/>
  <c r="D41"/>
  <c r="E41" s="1"/>
  <c r="F41"/>
  <c r="G41"/>
  <c r="H41"/>
  <c r="I41"/>
  <c r="J41"/>
  <c r="M41"/>
  <c r="N41"/>
  <c r="O41"/>
  <c r="P41"/>
  <c r="Q41"/>
  <c r="R41"/>
  <c r="S41"/>
  <c r="T41"/>
  <c r="U41"/>
  <c r="V41"/>
  <c r="W41"/>
  <c r="X41"/>
  <c r="Y41"/>
  <c r="Z41"/>
  <c r="AA41"/>
  <c r="AB41"/>
  <c r="AC41"/>
  <c r="AD41"/>
  <c r="AE41"/>
  <c r="AG41"/>
  <c r="AH41"/>
  <c r="AI41"/>
  <c r="AJ41"/>
  <c r="AK41"/>
  <c r="AL41"/>
  <c r="AM41"/>
  <c r="AN41"/>
  <c r="AO41"/>
  <c r="AP41"/>
  <c r="AQ41"/>
  <c r="AW41"/>
  <c r="AX41"/>
  <c r="AY41"/>
  <c r="BB41"/>
  <c r="BC41"/>
  <c r="A42"/>
  <c r="B42"/>
  <c r="D42"/>
  <c r="E42" s="1"/>
  <c r="F42"/>
  <c r="G42"/>
  <c r="H42"/>
  <c r="I42"/>
  <c r="J42"/>
  <c r="M42"/>
  <c r="N42"/>
  <c r="O42"/>
  <c r="P42"/>
  <c r="Q42"/>
  <c r="R42"/>
  <c r="S42"/>
  <c r="T42"/>
  <c r="U42"/>
  <c r="V42"/>
  <c r="W42"/>
  <c r="X42"/>
  <c r="Y42"/>
  <c r="Z42"/>
  <c r="AA42"/>
  <c r="AB42"/>
  <c r="AC42"/>
  <c r="AD42"/>
  <c r="AE42"/>
  <c r="AG42"/>
  <c r="AH42"/>
  <c r="AI42"/>
  <c r="AJ42"/>
  <c r="AK42"/>
  <c r="AL42"/>
  <c r="AM42"/>
  <c r="AN42"/>
  <c r="AO42"/>
  <c r="AP42"/>
  <c r="AQ42"/>
  <c r="AW42"/>
  <c r="AX42"/>
  <c r="AY42"/>
  <c r="BB42"/>
  <c r="BC42"/>
  <c r="A43"/>
  <c r="B43"/>
  <c r="D43"/>
  <c r="E43" s="1"/>
  <c r="F43"/>
  <c r="G43"/>
  <c r="H43"/>
  <c r="I43"/>
  <c r="J43"/>
  <c r="M43"/>
  <c r="N43"/>
  <c r="O43"/>
  <c r="P43"/>
  <c r="Q43"/>
  <c r="R43"/>
  <c r="S43"/>
  <c r="T43"/>
  <c r="U43"/>
  <c r="V43"/>
  <c r="W43"/>
  <c r="X43"/>
  <c r="Y43"/>
  <c r="Z43"/>
  <c r="AA43"/>
  <c r="AB43"/>
  <c r="AC43"/>
  <c r="AD43"/>
  <c r="AE43"/>
  <c r="AG43"/>
  <c r="AH43"/>
  <c r="AI43"/>
  <c r="AJ43"/>
  <c r="AK43"/>
  <c r="AL43"/>
  <c r="AM43"/>
  <c r="AN43"/>
  <c r="AO43"/>
  <c r="AP43"/>
  <c r="AQ43"/>
  <c r="AW43"/>
  <c r="AX43"/>
  <c r="AY43"/>
  <c r="BB43"/>
  <c r="BC43"/>
  <c r="A44"/>
  <c r="B44"/>
  <c r="D44"/>
  <c r="E44" s="1"/>
  <c r="F44"/>
  <c r="G44"/>
  <c r="H44"/>
  <c r="I44"/>
  <c r="J44"/>
  <c r="M44"/>
  <c r="N44"/>
  <c r="O44"/>
  <c r="P44"/>
  <c r="Q44"/>
  <c r="R44"/>
  <c r="S44"/>
  <c r="T44"/>
  <c r="U44"/>
  <c r="V44"/>
  <c r="W44"/>
  <c r="X44"/>
  <c r="Y44"/>
  <c r="Z44"/>
  <c r="AA44"/>
  <c r="AB44"/>
  <c r="AC44"/>
  <c r="AD44"/>
  <c r="AE44"/>
  <c r="AG44"/>
  <c r="AH44"/>
  <c r="AI44"/>
  <c r="AJ44"/>
  <c r="AK44"/>
  <c r="AL44"/>
  <c r="AM44"/>
  <c r="AN44"/>
  <c r="AO44"/>
  <c r="AP44"/>
  <c r="AQ44"/>
  <c r="AW44"/>
  <c r="AX44"/>
  <c r="AY44"/>
  <c r="BB44"/>
  <c r="BC44"/>
  <c r="A45"/>
  <c r="B45"/>
  <c r="D45"/>
  <c r="E45" s="1"/>
  <c r="F45"/>
  <c r="G45"/>
  <c r="H45"/>
  <c r="I45"/>
  <c r="J45"/>
  <c r="M45"/>
  <c r="N45"/>
  <c r="O45"/>
  <c r="P45"/>
  <c r="Q45"/>
  <c r="R45"/>
  <c r="S45"/>
  <c r="T45"/>
  <c r="U45"/>
  <c r="V45"/>
  <c r="W45"/>
  <c r="X45"/>
  <c r="Y45"/>
  <c r="Z45"/>
  <c r="AA45"/>
  <c r="AB45"/>
  <c r="AC45"/>
  <c r="AD45"/>
  <c r="AE45"/>
  <c r="AG45"/>
  <c r="AH45"/>
  <c r="AI45"/>
  <c r="AJ45"/>
  <c r="AK45"/>
  <c r="AL45"/>
  <c r="AM45"/>
  <c r="AN45"/>
  <c r="AO45"/>
  <c r="AP45"/>
  <c r="AQ45"/>
  <c r="AW45"/>
  <c r="AX45"/>
  <c r="AY45"/>
  <c r="BB45"/>
  <c r="BC45"/>
  <c r="A46"/>
  <c r="B46"/>
  <c r="D46"/>
  <c r="E46" s="1"/>
  <c r="F46"/>
  <c r="G46"/>
  <c r="H46"/>
  <c r="I46"/>
  <c r="J46"/>
  <c r="M46"/>
  <c r="N46"/>
  <c r="O46"/>
  <c r="P46"/>
  <c r="Q46"/>
  <c r="R46"/>
  <c r="S46"/>
  <c r="T46"/>
  <c r="U46"/>
  <c r="V46"/>
  <c r="W46"/>
  <c r="X46"/>
  <c r="Y46"/>
  <c r="Z46"/>
  <c r="AA46"/>
  <c r="AB46"/>
  <c r="AC46"/>
  <c r="AD46"/>
  <c r="AE46"/>
  <c r="AG46"/>
  <c r="AH46"/>
  <c r="AI46"/>
  <c r="AJ46"/>
  <c r="AK46"/>
  <c r="AL46"/>
  <c r="AM46"/>
  <c r="AN46"/>
  <c r="AO46"/>
  <c r="AP46"/>
  <c r="AQ46"/>
  <c r="AW46"/>
  <c r="AX46"/>
  <c r="AY46"/>
  <c r="BB46"/>
  <c r="BC46"/>
  <c r="A47"/>
  <c r="B47"/>
  <c r="D47"/>
  <c r="E47" s="1"/>
  <c r="F47"/>
  <c r="G47"/>
  <c r="H47"/>
  <c r="I47"/>
  <c r="J47"/>
  <c r="M47"/>
  <c r="N47"/>
  <c r="O47"/>
  <c r="P47"/>
  <c r="Q47"/>
  <c r="R47"/>
  <c r="S47"/>
  <c r="T47"/>
  <c r="U47"/>
  <c r="V47"/>
  <c r="W47"/>
  <c r="X47"/>
  <c r="Y47"/>
  <c r="Z47"/>
  <c r="AA47"/>
  <c r="AB47"/>
  <c r="AC47"/>
  <c r="AD47"/>
  <c r="AE47"/>
  <c r="AG47"/>
  <c r="AH47"/>
  <c r="AI47"/>
  <c r="AJ47"/>
  <c r="AK47"/>
  <c r="AL47"/>
  <c r="AM47"/>
  <c r="AN47"/>
  <c r="AO47"/>
  <c r="AP47"/>
  <c r="AQ47"/>
  <c r="AW47"/>
  <c r="AX47"/>
  <c r="AY47"/>
  <c r="BB47"/>
  <c r="BC47"/>
  <c r="A48"/>
  <c r="B48"/>
  <c r="D48"/>
  <c r="E48" s="1"/>
  <c r="F48"/>
  <c r="G48"/>
  <c r="H48"/>
  <c r="I48"/>
  <c r="J48"/>
  <c r="M48"/>
  <c r="N48"/>
  <c r="O48"/>
  <c r="P48"/>
  <c r="Q48"/>
  <c r="R48"/>
  <c r="S48"/>
  <c r="T48"/>
  <c r="U48"/>
  <c r="V48"/>
  <c r="W48"/>
  <c r="X48"/>
  <c r="Y48"/>
  <c r="Z48"/>
  <c r="AA48"/>
  <c r="AB48"/>
  <c r="AC48"/>
  <c r="AD48"/>
  <c r="AE48"/>
  <c r="AG48"/>
  <c r="AH48"/>
  <c r="AI48"/>
  <c r="AJ48"/>
  <c r="AK48"/>
  <c r="AL48"/>
  <c r="AM48"/>
  <c r="AN48"/>
  <c r="AO48"/>
  <c r="AP48"/>
  <c r="AQ48"/>
  <c r="AW48"/>
  <c r="AX48"/>
  <c r="AY48"/>
  <c r="BB48"/>
  <c r="BC48"/>
  <c r="A49"/>
  <c r="B49"/>
  <c r="D49"/>
  <c r="E49" s="1"/>
  <c r="F49"/>
  <c r="G49"/>
  <c r="H49"/>
  <c r="I49"/>
  <c r="J49"/>
  <c r="M49"/>
  <c r="N49"/>
  <c r="O49"/>
  <c r="P49"/>
  <c r="Q49"/>
  <c r="R49"/>
  <c r="S49"/>
  <c r="T49"/>
  <c r="U49"/>
  <c r="V49"/>
  <c r="W49"/>
  <c r="X49"/>
  <c r="Y49"/>
  <c r="Z49"/>
  <c r="AA49"/>
  <c r="AB49"/>
  <c r="AC49"/>
  <c r="AD49"/>
  <c r="AE49"/>
  <c r="AG49"/>
  <c r="AH49"/>
  <c r="AI49"/>
  <c r="AJ49"/>
  <c r="AK49"/>
  <c r="AL49"/>
  <c r="AM49"/>
  <c r="AN49"/>
  <c r="AO49"/>
  <c r="AP49"/>
  <c r="AQ49"/>
  <c r="AW49"/>
  <c r="AX49"/>
  <c r="AY49"/>
  <c r="BB49"/>
  <c r="BC49"/>
  <c r="A50"/>
  <c r="B50"/>
  <c r="D50"/>
  <c r="E50" s="1"/>
  <c r="F50"/>
  <c r="G50"/>
  <c r="H50"/>
  <c r="I50"/>
  <c r="J50"/>
  <c r="M50"/>
  <c r="N50"/>
  <c r="O50"/>
  <c r="P50"/>
  <c r="Q50"/>
  <c r="R50"/>
  <c r="S50"/>
  <c r="T50"/>
  <c r="U50"/>
  <c r="V50"/>
  <c r="W50"/>
  <c r="X50"/>
  <c r="Y50"/>
  <c r="Z50"/>
  <c r="AA50"/>
  <c r="AB50"/>
  <c r="AC50"/>
  <c r="AD50"/>
  <c r="AE50"/>
  <c r="AG50"/>
  <c r="AH50"/>
  <c r="AI50"/>
  <c r="AJ50"/>
  <c r="AK50"/>
  <c r="AL50"/>
  <c r="AM50"/>
  <c r="AN50"/>
  <c r="AO50"/>
  <c r="AP50"/>
  <c r="AQ50"/>
  <c r="AW50"/>
  <c r="AX50"/>
  <c r="AY50"/>
  <c r="BB50"/>
  <c r="BC50"/>
  <c r="A51"/>
  <c r="B51"/>
  <c r="D51"/>
  <c r="E51" s="1"/>
  <c r="F51"/>
  <c r="G51"/>
  <c r="H51"/>
  <c r="I51"/>
  <c r="J51"/>
  <c r="M51"/>
  <c r="N51"/>
  <c r="O51"/>
  <c r="P51"/>
  <c r="Q51"/>
  <c r="R51"/>
  <c r="S51"/>
  <c r="T51"/>
  <c r="U51"/>
  <c r="V51"/>
  <c r="W51"/>
  <c r="X51"/>
  <c r="Y51"/>
  <c r="Z51"/>
  <c r="AA51"/>
  <c r="AB51"/>
  <c r="AC51"/>
  <c r="AD51"/>
  <c r="AE51"/>
  <c r="AG51"/>
  <c r="AH51"/>
  <c r="AI51"/>
  <c r="AJ51"/>
  <c r="AK51"/>
  <c r="AL51"/>
  <c r="AM51"/>
  <c r="AN51"/>
  <c r="AO51"/>
  <c r="AP51"/>
  <c r="AQ51"/>
  <c r="AW51"/>
  <c r="AX51"/>
  <c r="AY51"/>
  <c r="BB51"/>
  <c r="BC51"/>
  <c r="A52"/>
  <c r="B52"/>
  <c r="D52"/>
  <c r="E52" s="1"/>
  <c r="F52"/>
  <c r="G52"/>
  <c r="H52"/>
  <c r="I52"/>
  <c r="J52"/>
  <c r="M52"/>
  <c r="N52"/>
  <c r="O52"/>
  <c r="P52"/>
  <c r="Q52"/>
  <c r="R52"/>
  <c r="S52"/>
  <c r="T52"/>
  <c r="U52"/>
  <c r="V52"/>
  <c r="W52"/>
  <c r="X52"/>
  <c r="Y52"/>
  <c r="Z52"/>
  <c r="AA52"/>
  <c r="AB52"/>
  <c r="AC52"/>
  <c r="AD52"/>
  <c r="AE52"/>
  <c r="AG52"/>
  <c r="AH52"/>
  <c r="AI52"/>
  <c r="AJ52"/>
  <c r="AK52"/>
  <c r="AL52"/>
  <c r="AM52"/>
  <c r="AN52"/>
  <c r="AO52"/>
  <c r="AP52"/>
  <c r="AQ52"/>
  <c r="AW52"/>
  <c r="AX52"/>
  <c r="AY52"/>
  <c r="BB52"/>
  <c r="BC52"/>
  <c r="A53"/>
  <c r="B53"/>
  <c r="D53"/>
  <c r="E53" s="1"/>
  <c r="F53"/>
  <c r="G53"/>
  <c r="H53"/>
  <c r="I53"/>
  <c r="J53"/>
  <c r="M53"/>
  <c r="N53"/>
  <c r="O53"/>
  <c r="P53"/>
  <c r="Q53"/>
  <c r="R53"/>
  <c r="S53"/>
  <c r="T53"/>
  <c r="U53"/>
  <c r="V53"/>
  <c r="W53"/>
  <c r="X53"/>
  <c r="Y53"/>
  <c r="Z53"/>
  <c r="AA53"/>
  <c r="AB53"/>
  <c r="AC53"/>
  <c r="AD53"/>
  <c r="AE53"/>
  <c r="AG53"/>
  <c r="AH53"/>
  <c r="AI53"/>
  <c r="AJ53"/>
  <c r="AK53"/>
  <c r="AL53"/>
  <c r="AM53"/>
  <c r="AN53"/>
  <c r="AO53"/>
  <c r="AP53"/>
  <c r="AQ53"/>
  <c r="AW53"/>
  <c r="AX53"/>
  <c r="AY53"/>
  <c r="BB53"/>
  <c r="BC53"/>
  <c r="A54"/>
  <c r="B54"/>
  <c r="D54"/>
  <c r="E54" s="1"/>
  <c r="F54"/>
  <c r="G54"/>
  <c r="H54"/>
  <c r="I54"/>
  <c r="J54"/>
  <c r="M54"/>
  <c r="N54"/>
  <c r="O54"/>
  <c r="P54"/>
  <c r="Q54"/>
  <c r="R54"/>
  <c r="S54"/>
  <c r="T54"/>
  <c r="U54"/>
  <c r="V54"/>
  <c r="W54"/>
  <c r="X54"/>
  <c r="Y54"/>
  <c r="Z54"/>
  <c r="AA54"/>
  <c r="AB54"/>
  <c r="AC54"/>
  <c r="AD54"/>
  <c r="AE54"/>
  <c r="AG54"/>
  <c r="AH54"/>
  <c r="AI54"/>
  <c r="AJ54"/>
  <c r="AK54"/>
  <c r="AL54"/>
  <c r="AM54"/>
  <c r="AN54"/>
  <c r="AO54"/>
  <c r="AP54"/>
  <c r="AQ54"/>
  <c r="AW54"/>
  <c r="AX54"/>
  <c r="AY54"/>
  <c r="BB54"/>
  <c r="BC54"/>
  <c r="A55"/>
  <c r="B55"/>
  <c r="D55"/>
  <c r="E55" s="1"/>
  <c r="F55"/>
  <c r="G55"/>
  <c r="H55"/>
  <c r="I55"/>
  <c r="J55"/>
  <c r="M55"/>
  <c r="N55"/>
  <c r="O55"/>
  <c r="P55"/>
  <c r="Q55"/>
  <c r="R55"/>
  <c r="S55"/>
  <c r="T55"/>
  <c r="U55"/>
  <c r="V55"/>
  <c r="W55"/>
  <c r="X55"/>
  <c r="Y55"/>
  <c r="Z55"/>
  <c r="AA55"/>
  <c r="AB55"/>
  <c r="AC55"/>
  <c r="AD55"/>
  <c r="AE55"/>
  <c r="AG55"/>
  <c r="AH55"/>
  <c r="AI55"/>
  <c r="AJ55"/>
  <c r="AK55"/>
  <c r="AL55"/>
  <c r="AM55"/>
  <c r="AN55"/>
  <c r="AO55"/>
  <c r="AP55"/>
  <c r="AQ55"/>
  <c r="AW55"/>
  <c r="AX55"/>
  <c r="AY55"/>
  <c r="BB55"/>
  <c r="BC55"/>
  <c r="A56"/>
  <c r="B56"/>
  <c r="D56"/>
  <c r="E56" s="1"/>
  <c r="F56"/>
  <c r="G56"/>
  <c r="H56"/>
  <c r="I56"/>
  <c r="J56"/>
  <c r="M56"/>
  <c r="N56"/>
  <c r="O56"/>
  <c r="P56"/>
  <c r="Q56"/>
  <c r="R56"/>
  <c r="S56"/>
  <c r="T56"/>
  <c r="U56"/>
  <c r="V56"/>
  <c r="W56"/>
  <c r="X56"/>
  <c r="Y56"/>
  <c r="Z56"/>
  <c r="AA56"/>
  <c r="AB56"/>
  <c r="AC56"/>
  <c r="AD56"/>
  <c r="AE56"/>
  <c r="AG56"/>
  <c r="AH56"/>
  <c r="AI56"/>
  <c r="AJ56"/>
  <c r="AK56"/>
  <c r="AL56"/>
  <c r="AM56"/>
  <c r="AN56"/>
  <c r="AO56"/>
  <c r="AP56"/>
  <c r="AQ56"/>
  <c r="AW56"/>
  <c r="AX56"/>
  <c r="AY56"/>
  <c r="BB56"/>
  <c r="BC56"/>
  <c r="A57"/>
  <c r="B57"/>
  <c r="D57"/>
  <c r="E57" s="1"/>
  <c r="F57"/>
  <c r="G57"/>
  <c r="H57"/>
  <c r="I57"/>
  <c r="J57"/>
  <c r="M57"/>
  <c r="N57"/>
  <c r="O57"/>
  <c r="P57"/>
  <c r="Q57"/>
  <c r="R57"/>
  <c r="S57"/>
  <c r="T57"/>
  <c r="U57"/>
  <c r="V57"/>
  <c r="W57"/>
  <c r="X57"/>
  <c r="Y57"/>
  <c r="Z57"/>
  <c r="AA57"/>
  <c r="AB57"/>
  <c r="AC57"/>
  <c r="AD57"/>
  <c r="AE57"/>
  <c r="AG57"/>
  <c r="AH57"/>
  <c r="AI57"/>
  <c r="AJ57"/>
  <c r="AK57"/>
  <c r="AL57"/>
  <c r="AM57"/>
  <c r="AN57"/>
  <c r="AO57"/>
  <c r="AP57"/>
  <c r="AQ57"/>
  <c r="AW57"/>
  <c r="AX57"/>
  <c r="AY57"/>
  <c r="BB57"/>
  <c r="BC57"/>
  <c r="A58"/>
  <c r="B58"/>
  <c r="D58"/>
  <c r="E58" s="1"/>
  <c r="F58"/>
  <c r="G58"/>
  <c r="H58"/>
  <c r="I58"/>
  <c r="J58"/>
  <c r="M58"/>
  <c r="N58"/>
  <c r="O58"/>
  <c r="P58"/>
  <c r="Q58"/>
  <c r="R58"/>
  <c r="S58"/>
  <c r="T58"/>
  <c r="U58"/>
  <c r="V58"/>
  <c r="W58"/>
  <c r="X58"/>
  <c r="Y58"/>
  <c r="Z58"/>
  <c r="AA58"/>
  <c r="AB58"/>
  <c r="AC58"/>
  <c r="AD58"/>
  <c r="AE58"/>
  <c r="AG58"/>
  <c r="AH58"/>
  <c r="AI58"/>
  <c r="AJ58"/>
  <c r="AK58"/>
  <c r="AL58"/>
  <c r="AM58"/>
  <c r="AN58"/>
  <c r="AO58"/>
  <c r="AP58"/>
  <c r="AQ58"/>
  <c r="AW58"/>
  <c r="AX58"/>
  <c r="AY58"/>
  <c r="BB58"/>
  <c r="BC58"/>
  <c r="A59"/>
  <c r="B59"/>
  <c r="D59"/>
  <c r="E59" s="1"/>
  <c r="F59"/>
  <c r="G59"/>
  <c r="H59"/>
  <c r="I59"/>
  <c r="J59"/>
  <c r="M59"/>
  <c r="N59"/>
  <c r="O59"/>
  <c r="P59"/>
  <c r="Q59"/>
  <c r="R59"/>
  <c r="S59"/>
  <c r="T59"/>
  <c r="U59"/>
  <c r="V59"/>
  <c r="W59"/>
  <c r="X59"/>
  <c r="Y59"/>
  <c r="Z59"/>
  <c r="AA59"/>
  <c r="AB59"/>
  <c r="AC59"/>
  <c r="AD59"/>
  <c r="AE59"/>
  <c r="AG59"/>
  <c r="AH59"/>
  <c r="AI59"/>
  <c r="AJ59"/>
  <c r="AK59"/>
  <c r="AL59"/>
  <c r="AM59"/>
  <c r="AN59"/>
  <c r="AO59"/>
  <c r="AP59"/>
  <c r="AQ59"/>
  <c r="AW59"/>
  <c r="AX59"/>
  <c r="AY59"/>
  <c r="BB59"/>
  <c r="BC59"/>
  <c r="A60"/>
  <c r="B60"/>
  <c r="D60"/>
  <c r="E60" s="1"/>
  <c r="F60"/>
  <c r="G60"/>
  <c r="H60"/>
  <c r="I60"/>
  <c r="J60"/>
  <c r="M60"/>
  <c r="N60"/>
  <c r="O60"/>
  <c r="P60"/>
  <c r="Q60"/>
  <c r="R60"/>
  <c r="S60"/>
  <c r="T60"/>
  <c r="U60"/>
  <c r="V60"/>
  <c r="W60"/>
  <c r="X60"/>
  <c r="Y60"/>
  <c r="Z60"/>
  <c r="AA60"/>
  <c r="AB60"/>
  <c r="AC60"/>
  <c r="AD60"/>
  <c r="AE60"/>
  <c r="AG60"/>
  <c r="AH60"/>
  <c r="AI60"/>
  <c r="AJ60"/>
  <c r="AK60"/>
  <c r="AL60"/>
  <c r="AM60"/>
  <c r="AN60"/>
  <c r="AO60"/>
  <c r="AP60"/>
  <c r="AQ60"/>
  <c r="AW60"/>
  <c r="AX60"/>
  <c r="AY60"/>
  <c r="BB60"/>
  <c r="BC60"/>
  <c r="A61"/>
  <c r="B61"/>
  <c r="D61"/>
  <c r="E61" s="1"/>
  <c r="F61"/>
  <c r="G61"/>
  <c r="H61"/>
  <c r="I61"/>
  <c r="J61"/>
  <c r="M61"/>
  <c r="N61"/>
  <c r="O61"/>
  <c r="P61"/>
  <c r="Q61"/>
  <c r="R61"/>
  <c r="S61"/>
  <c r="T61"/>
  <c r="U61"/>
  <c r="V61"/>
  <c r="W61"/>
  <c r="X61"/>
  <c r="Y61"/>
  <c r="Z61"/>
  <c r="AA61"/>
  <c r="AB61"/>
  <c r="AC61"/>
  <c r="AD61"/>
  <c r="AE61"/>
  <c r="AG61"/>
  <c r="AH61"/>
  <c r="AI61"/>
  <c r="AJ61"/>
  <c r="AK61"/>
  <c r="AL61"/>
  <c r="AM61"/>
  <c r="AN61"/>
  <c r="AO61"/>
  <c r="AP61"/>
  <c r="AQ61"/>
  <c r="AW61"/>
  <c r="AX61"/>
  <c r="AY61"/>
  <c r="BB61"/>
  <c r="BC61"/>
  <c r="A62"/>
  <c r="B62"/>
  <c r="D62"/>
  <c r="E62" s="1"/>
  <c r="F62"/>
  <c r="G62"/>
  <c r="H62"/>
  <c r="I62"/>
  <c r="J62"/>
  <c r="M62"/>
  <c r="N62"/>
  <c r="O62"/>
  <c r="P62"/>
  <c r="Q62"/>
  <c r="R62"/>
  <c r="S62"/>
  <c r="T62"/>
  <c r="U62"/>
  <c r="V62"/>
  <c r="W62"/>
  <c r="X62"/>
  <c r="Y62"/>
  <c r="Z62"/>
  <c r="AA62"/>
  <c r="AB62"/>
  <c r="AC62"/>
  <c r="AD62"/>
  <c r="AE62"/>
  <c r="AG62"/>
  <c r="AH62"/>
  <c r="AI62"/>
  <c r="AJ62"/>
  <c r="AK62"/>
  <c r="AL62"/>
  <c r="AM62"/>
  <c r="AN62"/>
  <c r="AO62"/>
  <c r="AP62"/>
  <c r="AQ62"/>
  <c r="AW62"/>
  <c r="AX62"/>
  <c r="AY62"/>
  <c r="BB62"/>
  <c r="BC62"/>
  <c r="A63"/>
  <c r="B63"/>
  <c r="D63"/>
  <c r="E63" s="1"/>
  <c r="F63"/>
  <c r="G63"/>
  <c r="H63"/>
  <c r="I63"/>
  <c r="J63"/>
  <c r="M63"/>
  <c r="N63"/>
  <c r="O63"/>
  <c r="P63"/>
  <c r="Q63"/>
  <c r="R63"/>
  <c r="S63"/>
  <c r="T63"/>
  <c r="U63"/>
  <c r="V63"/>
  <c r="W63"/>
  <c r="X63"/>
  <c r="Y63"/>
  <c r="Z63"/>
  <c r="AA63"/>
  <c r="AB63"/>
  <c r="AC63"/>
  <c r="AD63"/>
  <c r="AE63"/>
  <c r="AG63"/>
  <c r="AH63"/>
  <c r="AI63"/>
  <c r="AJ63"/>
  <c r="AK63"/>
  <c r="AL63"/>
  <c r="AM63"/>
  <c r="AN63"/>
  <c r="AO63"/>
  <c r="AP63"/>
  <c r="AQ63"/>
  <c r="AW63"/>
  <c r="AX63"/>
  <c r="AY63"/>
  <c r="BB63"/>
  <c r="BC63"/>
  <c r="A64"/>
  <c r="B64"/>
  <c r="D64"/>
  <c r="E64" s="1"/>
  <c r="F64"/>
  <c r="G64"/>
  <c r="H64"/>
  <c r="I64"/>
  <c r="J64"/>
  <c r="M64"/>
  <c r="N64"/>
  <c r="O64"/>
  <c r="P64"/>
  <c r="Q64"/>
  <c r="R64"/>
  <c r="S64"/>
  <c r="T64"/>
  <c r="U64"/>
  <c r="V64"/>
  <c r="W64"/>
  <c r="X64"/>
  <c r="Y64"/>
  <c r="Z64"/>
  <c r="AA64"/>
  <c r="AB64"/>
  <c r="AC64"/>
  <c r="AD64"/>
  <c r="AE64"/>
  <c r="AG64"/>
  <c r="AH64"/>
  <c r="AI64"/>
  <c r="AJ64"/>
  <c r="AK64"/>
  <c r="AL64"/>
  <c r="AM64"/>
  <c r="AN64"/>
  <c r="AO64"/>
  <c r="AP64"/>
  <c r="AQ64"/>
  <c r="AW64"/>
  <c r="AX64"/>
  <c r="AY64"/>
  <c r="BB64"/>
  <c r="BC64"/>
  <c r="A65"/>
  <c r="B65"/>
  <c r="D65"/>
  <c r="E65" s="1"/>
  <c r="F65"/>
  <c r="G65"/>
  <c r="H65"/>
  <c r="I65"/>
  <c r="J65"/>
  <c r="M65"/>
  <c r="N65"/>
  <c r="O65"/>
  <c r="P65"/>
  <c r="Q65"/>
  <c r="R65"/>
  <c r="S65"/>
  <c r="T65"/>
  <c r="U65"/>
  <c r="V65"/>
  <c r="W65"/>
  <c r="X65"/>
  <c r="Y65"/>
  <c r="Z65"/>
  <c r="AA65"/>
  <c r="AB65"/>
  <c r="AC65"/>
  <c r="AD65"/>
  <c r="AE65"/>
  <c r="AG65"/>
  <c r="AH65"/>
  <c r="AI65"/>
  <c r="AJ65"/>
  <c r="AK65"/>
  <c r="AL65"/>
  <c r="AM65"/>
  <c r="AN65"/>
  <c r="AO65"/>
  <c r="AP65"/>
  <c r="AQ65"/>
  <c r="AW65"/>
  <c r="AX65"/>
  <c r="AY65"/>
  <c r="BB65"/>
  <c r="BC65"/>
  <c r="A66"/>
  <c r="B66"/>
  <c r="D66"/>
  <c r="E66" s="1"/>
  <c r="F66"/>
  <c r="G66"/>
  <c r="H66"/>
  <c r="I66"/>
  <c r="J66"/>
  <c r="M66"/>
  <c r="N66"/>
  <c r="O66"/>
  <c r="P66"/>
  <c r="Q66"/>
  <c r="R66"/>
  <c r="S66"/>
  <c r="T66"/>
  <c r="U66"/>
  <c r="V66"/>
  <c r="W66"/>
  <c r="X66"/>
  <c r="Y66"/>
  <c r="Z66"/>
  <c r="AA66"/>
  <c r="AB66"/>
  <c r="AC66"/>
  <c r="AD66"/>
  <c r="AE66"/>
  <c r="AG66"/>
  <c r="AH66"/>
  <c r="AI66"/>
  <c r="AJ66"/>
  <c r="AK66"/>
  <c r="AL66"/>
  <c r="AM66"/>
  <c r="AN66"/>
  <c r="AO66"/>
  <c r="AP66"/>
  <c r="AQ66"/>
  <c r="AW66"/>
  <c r="AX66"/>
  <c r="AY66"/>
  <c r="BB66"/>
  <c r="BC66"/>
  <c r="A67"/>
  <c r="B67"/>
  <c r="D67"/>
  <c r="E67" s="1"/>
  <c r="F67"/>
  <c r="G67"/>
  <c r="H67"/>
  <c r="I67"/>
  <c r="J67"/>
  <c r="M67"/>
  <c r="N67"/>
  <c r="O67"/>
  <c r="P67"/>
  <c r="Q67"/>
  <c r="R67"/>
  <c r="S67"/>
  <c r="T67"/>
  <c r="U67"/>
  <c r="V67"/>
  <c r="W67"/>
  <c r="X67"/>
  <c r="Y67"/>
  <c r="Z67"/>
  <c r="AA67"/>
  <c r="AB67"/>
  <c r="AC67"/>
  <c r="AD67"/>
  <c r="AE67"/>
  <c r="AG67"/>
  <c r="AH67"/>
  <c r="AI67"/>
  <c r="AJ67"/>
  <c r="AK67"/>
  <c r="AL67"/>
  <c r="AM67"/>
  <c r="AN67"/>
  <c r="AO67"/>
  <c r="AP67"/>
  <c r="AQ67"/>
  <c r="AW67"/>
  <c r="AX67"/>
  <c r="AY67"/>
  <c r="BB67"/>
  <c r="BC67"/>
  <c r="A68"/>
  <c r="B68"/>
  <c r="D68"/>
  <c r="E68" s="1"/>
  <c r="F68"/>
  <c r="G68"/>
  <c r="H68"/>
  <c r="I68"/>
  <c r="J68"/>
  <c r="M68"/>
  <c r="N68"/>
  <c r="O68"/>
  <c r="P68"/>
  <c r="Q68"/>
  <c r="R68"/>
  <c r="S68"/>
  <c r="T68"/>
  <c r="U68"/>
  <c r="V68"/>
  <c r="W68"/>
  <c r="X68"/>
  <c r="Y68"/>
  <c r="Z68"/>
  <c r="AA68"/>
  <c r="AB68"/>
  <c r="AC68"/>
  <c r="AD68"/>
  <c r="AE68"/>
  <c r="AG68"/>
  <c r="AH68"/>
  <c r="AI68"/>
  <c r="AJ68"/>
  <c r="AK68"/>
  <c r="AL68"/>
  <c r="AM68"/>
  <c r="AN68"/>
  <c r="AO68"/>
  <c r="AP68"/>
  <c r="AQ68"/>
  <c r="AW68"/>
  <c r="AX68"/>
  <c r="AY68"/>
  <c r="BB68"/>
  <c r="BC68"/>
  <c r="A69"/>
  <c r="B69"/>
  <c r="D69"/>
  <c r="E69" s="1"/>
  <c r="F69"/>
  <c r="G69"/>
  <c r="H69"/>
  <c r="I69"/>
  <c r="J69"/>
  <c r="M69"/>
  <c r="N69"/>
  <c r="O69"/>
  <c r="P69"/>
  <c r="Q69"/>
  <c r="R69"/>
  <c r="S69"/>
  <c r="T69"/>
  <c r="U69"/>
  <c r="V69"/>
  <c r="W69"/>
  <c r="X69"/>
  <c r="Y69"/>
  <c r="Z69"/>
  <c r="AA69"/>
  <c r="AB69"/>
  <c r="AC69"/>
  <c r="AD69"/>
  <c r="AE69"/>
  <c r="AG69"/>
  <c r="AH69"/>
  <c r="AI69"/>
  <c r="AJ69"/>
  <c r="AK69"/>
  <c r="AL69"/>
  <c r="AM69"/>
  <c r="AN69"/>
  <c r="AO69"/>
  <c r="AP69"/>
  <c r="AQ69"/>
  <c r="AW69"/>
  <c r="AX69"/>
  <c r="AY69"/>
  <c r="BB69"/>
  <c r="BC69"/>
  <c r="A70"/>
  <c r="B70"/>
  <c r="D70"/>
  <c r="E70" s="1"/>
  <c r="F70"/>
  <c r="G70"/>
  <c r="H70"/>
  <c r="I70"/>
  <c r="J70"/>
  <c r="M70"/>
  <c r="N70"/>
  <c r="O70"/>
  <c r="P70"/>
  <c r="Q70"/>
  <c r="R70"/>
  <c r="S70"/>
  <c r="T70"/>
  <c r="U70"/>
  <c r="V70"/>
  <c r="W70"/>
  <c r="X70"/>
  <c r="Y70"/>
  <c r="Z70"/>
  <c r="AA70"/>
  <c r="AB70"/>
  <c r="AC70"/>
  <c r="AD70"/>
  <c r="AE70"/>
  <c r="AG70"/>
  <c r="AH70"/>
  <c r="AI70"/>
  <c r="AJ70"/>
  <c r="AK70"/>
  <c r="AL70"/>
  <c r="AM70"/>
  <c r="AN70"/>
  <c r="AO70"/>
  <c r="AP70"/>
  <c r="AQ70"/>
  <c r="AW70"/>
  <c r="AX70"/>
  <c r="AY70"/>
  <c r="BB70"/>
  <c r="BC70"/>
  <c r="A71"/>
  <c r="B71"/>
  <c r="D71"/>
  <c r="E71" s="1"/>
  <c r="F71"/>
  <c r="G71"/>
  <c r="H71"/>
  <c r="I71"/>
  <c r="J71"/>
  <c r="M71"/>
  <c r="N71"/>
  <c r="O71"/>
  <c r="P71"/>
  <c r="Q71"/>
  <c r="R71"/>
  <c r="S71"/>
  <c r="T71"/>
  <c r="U71"/>
  <c r="V71"/>
  <c r="W71"/>
  <c r="X71"/>
  <c r="Y71"/>
  <c r="Z71"/>
  <c r="AA71"/>
  <c r="AB71"/>
  <c r="AC71"/>
  <c r="AD71"/>
  <c r="AE71"/>
  <c r="AG71"/>
  <c r="AH71"/>
  <c r="AI71"/>
  <c r="AJ71"/>
  <c r="AK71"/>
  <c r="AL71"/>
  <c r="AM71"/>
  <c r="AN71"/>
  <c r="AO71"/>
  <c r="AP71"/>
  <c r="AQ71"/>
  <c r="AW71"/>
  <c r="AX71"/>
  <c r="AY71"/>
  <c r="BB71"/>
  <c r="BC71"/>
  <c r="A72"/>
  <c r="B72"/>
  <c r="D72"/>
  <c r="E72" s="1"/>
  <c r="F72"/>
  <c r="G72"/>
  <c r="H72"/>
  <c r="I72"/>
  <c r="J72"/>
  <c r="M72"/>
  <c r="N72"/>
  <c r="O72"/>
  <c r="P72"/>
  <c r="Q72"/>
  <c r="R72"/>
  <c r="S72"/>
  <c r="T72"/>
  <c r="U72"/>
  <c r="V72"/>
  <c r="W72"/>
  <c r="X72"/>
  <c r="Y72"/>
  <c r="Z72"/>
  <c r="AA72"/>
  <c r="AB72"/>
  <c r="AC72"/>
  <c r="AD72"/>
  <c r="AE72"/>
  <c r="AG72"/>
  <c r="AH72"/>
  <c r="AI72"/>
  <c r="AJ72"/>
  <c r="AK72"/>
  <c r="AL72"/>
  <c r="AM72"/>
  <c r="AN72"/>
  <c r="AO72"/>
  <c r="AP72"/>
  <c r="AQ72"/>
  <c r="AW72"/>
  <c r="AX72"/>
  <c r="AY72"/>
  <c r="BB72"/>
  <c r="BC72"/>
  <c r="A73"/>
  <c r="B73"/>
  <c r="D73"/>
  <c r="E73" s="1"/>
  <c r="F73"/>
  <c r="G73"/>
  <c r="H73"/>
  <c r="I73"/>
  <c r="J73"/>
  <c r="M73"/>
  <c r="N73"/>
  <c r="O73"/>
  <c r="P73"/>
  <c r="Q73"/>
  <c r="R73"/>
  <c r="S73"/>
  <c r="T73"/>
  <c r="U73"/>
  <c r="V73"/>
  <c r="W73"/>
  <c r="X73"/>
  <c r="Y73"/>
  <c r="Z73"/>
  <c r="AA73"/>
  <c r="AB73"/>
  <c r="AC73"/>
  <c r="AD73"/>
  <c r="AE73"/>
  <c r="AG73"/>
  <c r="AH73"/>
  <c r="AI73"/>
  <c r="AJ73"/>
  <c r="AK73"/>
  <c r="AL73"/>
  <c r="AM73"/>
  <c r="AN73"/>
  <c r="AO73"/>
  <c r="AP73"/>
  <c r="AQ73"/>
  <c r="AW73"/>
  <c r="AX73"/>
  <c r="AY73"/>
  <c r="BB73"/>
  <c r="BC73"/>
  <c r="A74"/>
  <c r="B74"/>
  <c r="D74"/>
  <c r="E74" s="1"/>
  <c r="F74"/>
  <c r="G74"/>
  <c r="H74"/>
  <c r="I74"/>
  <c r="J74"/>
  <c r="M74"/>
  <c r="N74"/>
  <c r="O74"/>
  <c r="P74"/>
  <c r="Q74"/>
  <c r="R74"/>
  <c r="S74"/>
  <c r="T74"/>
  <c r="U74"/>
  <c r="V74"/>
  <c r="W74"/>
  <c r="X74"/>
  <c r="Y74"/>
  <c r="Z74"/>
  <c r="AA74"/>
  <c r="AB74"/>
  <c r="AC74"/>
  <c r="AD74"/>
  <c r="AE74"/>
  <c r="AG74"/>
  <c r="AH74"/>
  <c r="AI74"/>
  <c r="AJ74"/>
  <c r="AK74"/>
  <c r="AL74"/>
  <c r="AM74"/>
  <c r="AN74"/>
  <c r="AO74"/>
  <c r="AP74"/>
  <c r="AQ74"/>
  <c r="AW74"/>
  <c r="AX74"/>
  <c r="AY74"/>
  <c r="BB74"/>
  <c r="BC74"/>
  <c r="A75"/>
  <c r="B75"/>
  <c r="D75"/>
  <c r="E75" s="1"/>
  <c r="F75"/>
  <c r="G75"/>
  <c r="H75"/>
  <c r="I75"/>
  <c r="J75"/>
  <c r="M75"/>
  <c r="N75"/>
  <c r="O75"/>
  <c r="P75"/>
  <c r="Q75"/>
  <c r="R75"/>
  <c r="S75"/>
  <c r="T75"/>
  <c r="U75"/>
  <c r="V75"/>
  <c r="W75"/>
  <c r="X75"/>
  <c r="Y75"/>
  <c r="Z75"/>
  <c r="AA75"/>
  <c r="AB75"/>
  <c r="AC75"/>
  <c r="AD75"/>
  <c r="AE75"/>
  <c r="AG75"/>
  <c r="AH75"/>
  <c r="AI75"/>
  <c r="AJ75"/>
  <c r="AK75"/>
  <c r="AL75"/>
  <c r="AM75"/>
  <c r="AN75"/>
  <c r="AO75"/>
  <c r="AP75"/>
  <c r="AQ75"/>
  <c r="AW75"/>
  <c r="AX75"/>
  <c r="AY75"/>
  <c r="BB75"/>
  <c r="BC75"/>
  <c r="A76"/>
  <c r="B76"/>
  <c r="D76"/>
  <c r="E76" s="1"/>
  <c r="F76"/>
  <c r="G76"/>
  <c r="H76"/>
  <c r="I76"/>
  <c r="J76"/>
  <c r="M76"/>
  <c r="N76"/>
  <c r="O76"/>
  <c r="P76"/>
  <c r="Q76"/>
  <c r="R76"/>
  <c r="S76"/>
  <c r="T76"/>
  <c r="U76"/>
  <c r="V76"/>
  <c r="W76"/>
  <c r="X76"/>
  <c r="Y76"/>
  <c r="Z76"/>
  <c r="AA76"/>
  <c r="AB76"/>
  <c r="AC76"/>
  <c r="AD76"/>
  <c r="AE76"/>
  <c r="AG76"/>
  <c r="AH76"/>
  <c r="AI76"/>
  <c r="AJ76"/>
  <c r="AK76"/>
  <c r="AL76"/>
  <c r="AM76"/>
  <c r="AN76"/>
  <c r="AO76"/>
  <c r="AP76"/>
  <c r="AQ76"/>
  <c r="AW76"/>
  <c r="AX76"/>
  <c r="AY76"/>
  <c r="BB76"/>
  <c r="BC76"/>
  <c r="A77"/>
  <c r="B77"/>
  <c r="D77"/>
  <c r="E77" s="1"/>
  <c r="F77"/>
  <c r="G77"/>
  <c r="H77"/>
  <c r="I77"/>
  <c r="J77"/>
  <c r="M77"/>
  <c r="N77"/>
  <c r="O77"/>
  <c r="P77"/>
  <c r="Q77"/>
  <c r="R77"/>
  <c r="S77"/>
  <c r="T77"/>
  <c r="U77"/>
  <c r="V77"/>
  <c r="W77"/>
  <c r="X77"/>
  <c r="Y77"/>
  <c r="Z77"/>
  <c r="AA77"/>
  <c r="AB77"/>
  <c r="AC77"/>
  <c r="AD77"/>
  <c r="AE77"/>
  <c r="AG77"/>
  <c r="AH77"/>
  <c r="AI77"/>
  <c r="AJ77"/>
  <c r="AK77"/>
  <c r="AL77"/>
  <c r="AM77"/>
  <c r="AN77"/>
  <c r="AO77"/>
  <c r="AP77"/>
  <c r="AQ77"/>
  <c r="AW77"/>
  <c r="AX77"/>
  <c r="AY77"/>
  <c r="BB77"/>
  <c r="BC77"/>
  <c r="A78"/>
  <c r="B78"/>
  <c r="D78"/>
  <c r="E78" s="1"/>
  <c r="F78"/>
  <c r="G78"/>
  <c r="H78"/>
  <c r="I78"/>
  <c r="J78"/>
  <c r="M78"/>
  <c r="N78"/>
  <c r="O78"/>
  <c r="P78"/>
  <c r="Q78"/>
  <c r="R78"/>
  <c r="S78"/>
  <c r="T78"/>
  <c r="U78"/>
  <c r="V78"/>
  <c r="W78"/>
  <c r="X78"/>
  <c r="Y78"/>
  <c r="Z78"/>
  <c r="AA78"/>
  <c r="AB78"/>
  <c r="AC78"/>
  <c r="AD78"/>
  <c r="AE78"/>
  <c r="AG78"/>
  <c r="AH78"/>
  <c r="AI78"/>
  <c r="AJ78"/>
  <c r="AK78"/>
  <c r="AL78"/>
  <c r="AM78"/>
  <c r="AN78"/>
  <c r="AO78"/>
  <c r="AP78"/>
  <c r="AQ78"/>
  <c r="AW78"/>
  <c r="AX78"/>
  <c r="AY78"/>
  <c r="BB78"/>
  <c r="BC78"/>
  <c r="A79"/>
  <c r="B79"/>
  <c r="D79"/>
  <c r="E79" s="1"/>
  <c r="F79"/>
  <c r="G79"/>
  <c r="H79"/>
  <c r="I79"/>
  <c r="J79"/>
  <c r="M79"/>
  <c r="N79"/>
  <c r="O79"/>
  <c r="P79"/>
  <c r="Q79"/>
  <c r="R79"/>
  <c r="S79"/>
  <c r="T79"/>
  <c r="U79"/>
  <c r="V79"/>
  <c r="W79"/>
  <c r="X79"/>
  <c r="Y79"/>
  <c r="Z79"/>
  <c r="AA79"/>
  <c r="AB79"/>
  <c r="AC79"/>
  <c r="AD79"/>
  <c r="AE79"/>
  <c r="AG79"/>
  <c r="AH79"/>
  <c r="AI79"/>
  <c r="AJ79"/>
  <c r="AK79"/>
  <c r="AL79"/>
  <c r="AM79"/>
  <c r="AN79"/>
  <c r="AO79"/>
  <c r="AP79"/>
  <c r="AQ79"/>
  <c r="AW79"/>
  <c r="AX79"/>
  <c r="AY79"/>
  <c r="BB79"/>
  <c r="BC79"/>
  <c r="A80"/>
  <c r="B80"/>
  <c r="D80"/>
  <c r="E80" s="1"/>
  <c r="F80"/>
  <c r="G80"/>
  <c r="H80"/>
  <c r="I80"/>
  <c r="J80"/>
  <c r="M80"/>
  <c r="N80"/>
  <c r="O80"/>
  <c r="P80"/>
  <c r="Q80"/>
  <c r="R80"/>
  <c r="S80"/>
  <c r="T80"/>
  <c r="U80"/>
  <c r="V80"/>
  <c r="W80"/>
  <c r="X80"/>
  <c r="Y80"/>
  <c r="Z80"/>
  <c r="AA80"/>
  <c r="AB80"/>
  <c r="AC80"/>
  <c r="AD80"/>
  <c r="AE80"/>
  <c r="AG80"/>
  <c r="AH80"/>
  <c r="AI80"/>
  <c r="AJ80"/>
  <c r="AK80"/>
  <c r="AL80"/>
  <c r="AM80"/>
  <c r="AN80"/>
  <c r="AO80"/>
  <c r="AP80"/>
  <c r="AQ80"/>
  <c r="AW80"/>
  <c r="AX80"/>
  <c r="AY80"/>
  <c r="BB80"/>
  <c r="BC80"/>
  <c r="A81"/>
  <c r="B81"/>
  <c r="D81"/>
  <c r="E81" s="1"/>
  <c r="F81"/>
  <c r="G81"/>
  <c r="H81"/>
  <c r="I81"/>
  <c r="J81"/>
  <c r="M81"/>
  <c r="N81"/>
  <c r="O81"/>
  <c r="P81"/>
  <c r="Q81"/>
  <c r="R81"/>
  <c r="S81"/>
  <c r="T81"/>
  <c r="U81"/>
  <c r="V81"/>
  <c r="W81"/>
  <c r="X81"/>
  <c r="Y81"/>
  <c r="Z81"/>
  <c r="AA81"/>
  <c r="AB81"/>
  <c r="AC81"/>
  <c r="AD81"/>
  <c r="AE81"/>
  <c r="AG81"/>
  <c r="AH81"/>
  <c r="AI81"/>
  <c r="AJ81"/>
  <c r="AK81"/>
  <c r="AL81"/>
  <c r="AM81"/>
  <c r="AN81"/>
  <c r="AO81"/>
  <c r="AP81"/>
  <c r="AQ81"/>
  <c r="AW81"/>
  <c r="AX81"/>
  <c r="AY81"/>
  <c r="BB81"/>
  <c r="BC81"/>
  <c r="A82"/>
  <c r="B82"/>
  <c r="D82"/>
  <c r="E82" s="1"/>
  <c r="F82"/>
  <c r="G82"/>
  <c r="H82"/>
  <c r="I82"/>
  <c r="J82"/>
  <c r="M82"/>
  <c r="N82"/>
  <c r="O82"/>
  <c r="P82"/>
  <c r="Q82"/>
  <c r="R82"/>
  <c r="S82"/>
  <c r="T82"/>
  <c r="U82"/>
  <c r="V82"/>
  <c r="W82"/>
  <c r="X82"/>
  <c r="Y82"/>
  <c r="Z82"/>
  <c r="AA82"/>
  <c r="AB82"/>
  <c r="AC82"/>
  <c r="AD82"/>
  <c r="AE82"/>
  <c r="AG82"/>
  <c r="AH82"/>
  <c r="AI82"/>
  <c r="AJ82"/>
  <c r="AK82"/>
  <c r="AL82"/>
  <c r="AM82"/>
  <c r="AN82"/>
  <c r="AO82"/>
  <c r="AP82"/>
  <c r="AQ82"/>
  <c r="AW82"/>
  <c r="AX82"/>
  <c r="AY82"/>
  <c r="BB82"/>
  <c r="BC82"/>
  <c r="A83"/>
  <c r="B83"/>
  <c r="D83"/>
  <c r="E83" s="1"/>
  <c r="F83"/>
  <c r="G83"/>
  <c r="H83"/>
  <c r="I83"/>
  <c r="J83"/>
  <c r="M83"/>
  <c r="N83"/>
  <c r="O83"/>
  <c r="P83"/>
  <c r="Q83"/>
  <c r="R83"/>
  <c r="S83"/>
  <c r="T83"/>
  <c r="U83"/>
  <c r="V83"/>
  <c r="W83"/>
  <c r="X83"/>
  <c r="Y83"/>
  <c r="Z83"/>
  <c r="AA83"/>
  <c r="AB83"/>
  <c r="AC83"/>
  <c r="AD83"/>
  <c r="AE83"/>
  <c r="AG83"/>
  <c r="AH83"/>
  <c r="AI83"/>
  <c r="AJ83"/>
  <c r="AK83"/>
  <c r="AL83"/>
  <c r="AM83"/>
  <c r="AN83"/>
  <c r="AO83"/>
  <c r="AP83"/>
  <c r="AQ83"/>
  <c r="AW83"/>
  <c r="AX83"/>
  <c r="AY83"/>
  <c r="BB83"/>
  <c r="BC83"/>
  <c r="A84"/>
  <c r="B84"/>
  <c r="D84"/>
  <c r="E84" s="1"/>
  <c r="F84"/>
  <c r="G84"/>
  <c r="H84"/>
  <c r="I84"/>
  <c r="J84"/>
  <c r="M84"/>
  <c r="N84"/>
  <c r="O84"/>
  <c r="P84"/>
  <c r="Q84"/>
  <c r="R84"/>
  <c r="S84"/>
  <c r="T84"/>
  <c r="U84"/>
  <c r="V84"/>
  <c r="W84"/>
  <c r="X84"/>
  <c r="Y84"/>
  <c r="Z84"/>
  <c r="AA84"/>
  <c r="AB84"/>
  <c r="AC84"/>
  <c r="AD84"/>
  <c r="AE84"/>
  <c r="AG84"/>
  <c r="AH84"/>
  <c r="AI84"/>
  <c r="AJ84"/>
  <c r="AK84"/>
  <c r="AL84"/>
  <c r="AM84"/>
  <c r="AN84"/>
  <c r="AO84"/>
  <c r="AP84"/>
  <c r="AQ84"/>
  <c r="AW84"/>
  <c r="AX84"/>
  <c r="AY84"/>
  <c r="BB84"/>
  <c r="BC84"/>
  <c r="A85"/>
  <c r="B85"/>
  <c r="D85"/>
  <c r="E85" s="1"/>
  <c r="F85"/>
  <c r="G85"/>
  <c r="H85"/>
  <c r="I85"/>
  <c r="J85"/>
  <c r="M85"/>
  <c r="N85"/>
  <c r="O85"/>
  <c r="P85"/>
  <c r="Q85"/>
  <c r="R85"/>
  <c r="S85"/>
  <c r="T85"/>
  <c r="U85"/>
  <c r="V85"/>
  <c r="W85"/>
  <c r="X85"/>
  <c r="Y85"/>
  <c r="Z85"/>
  <c r="AA85"/>
  <c r="AB85"/>
  <c r="AC85"/>
  <c r="AD85"/>
  <c r="AE85"/>
  <c r="AG85"/>
  <c r="AH85"/>
  <c r="AI85"/>
  <c r="AJ85"/>
  <c r="AK85"/>
  <c r="AL85"/>
  <c r="AM85"/>
  <c r="AN85"/>
  <c r="AO85"/>
  <c r="AP85"/>
  <c r="AQ85"/>
  <c r="AW85"/>
  <c r="AX85"/>
  <c r="AY85"/>
  <c r="BB85"/>
  <c r="BC85"/>
  <c r="A86"/>
  <c r="B86"/>
  <c r="D86"/>
  <c r="E86" s="1"/>
  <c r="F86"/>
  <c r="G86"/>
  <c r="H86"/>
  <c r="I86"/>
  <c r="J86"/>
  <c r="M86"/>
  <c r="N86"/>
  <c r="O86"/>
  <c r="P86"/>
  <c r="Q86"/>
  <c r="R86"/>
  <c r="S86"/>
  <c r="T86"/>
  <c r="U86"/>
  <c r="V86"/>
  <c r="W86"/>
  <c r="X86"/>
  <c r="Y86"/>
  <c r="Z86"/>
  <c r="AA86"/>
  <c r="AB86"/>
  <c r="AC86"/>
  <c r="AD86"/>
  <c r="AE86"/>
  <c r="AG86"/>
  <c r="AH86"/>
  <c r="AI86"/>
  <c r="AJ86"/>
  <c r="AK86"/>
  <c r="AL86"/>
  <c r="AM86"/>
  <c r="AN86"/>
  <c r="AO86"/>
  <c r="AP86"/>
  <c r="AQ86"/>
  <c r="AW86"/>
  <c r="AX86"/>
  <c r="AY86"/>
  <c r="BB86"/>
  <c r="BC86"/>
  <c r="A87"/>
  <c r="B87"/>
  <c r="D87"/>
  <c r="E87" s="1"/>
  <c r="F87"/>
  <c r="G87"/>
  <c r="H87"/>
  <c r="I87"/>
  <c r="J87"/>
  <c r="M87"/>
  <c r="N87"/>
  <c r="O87"/>
  <c r="P87"/>
  <c r="Q87"/>
  <c r="R87"/>
  <c r="S87"/>
  <c r="T87"/>
  <c r="U87"/>
  <c r="V87"/>
  <c r="W87"/>
  <c r="X87"/>
  <c r="Y87"/>
  <c r="Z87"/>
  <c r="AA87"/>
  <c r="AB87"/>
  <c r="AC87"/>
  <c r="AD87"/>
  <c r="AE87"/>
  <c r="AG87"/>
  <c r="AH87"/>
  <c r="AI87"/>
  <c r="AJ87"/>
  <c r="AK87"/>
  <c r="AL87"/>
  <c r="AM87"/>
  <c r="AN87"/>
  <c r="AO87"/>
  <c r="AP87"/>
  <c r="AQ87"/>
  <c r="AW87"/>
  <c r="AX87"/>
  <c r="AY87"/>
  <c r="BB87"/>
  <c r="BC87"/>
  <c r="A88"/>
  <c r="B88"/>
  <c r="D88"/>
  <c r="E88" s="1"/>
  <c r="F88"/>
  <c r="G88"/>
  <c r="H88"/>
  <c r="I88"/>
  <c r="J88"/>
  <c r="M88"/>
  <c r="N88"/>
  <c r="O88"/>
  <c r="P88"/>
  <c r="Q88"/>
  <c r="R88"/>
  <c r="S88"/>
  <c r="T88"/>
  <c r="U88"/>
  <c r="V88"/>
  <c r="W88"/>
  <c r="X88"/>
  <c r="Y88"/>
  <c r="Z88"/>
  <c r="AA88"/>
  <c r="AB88"/>
  <c r="AC88"/>
  <c r="AD88"/>
  <c r="AE88"/>
  <c r="AG88"/>
  <c r="AH88"/>
  <c r="AI88"/>
  <c r="AJ88"/>
  <c r="AK88"/>
  <c r="AL88"/>
  <c r="AM88"/>
  <c r="AN88"/>
  <c r="AO88"/>
  <c r="AP88"/>
  <c r="AQ88"/>
  <c r="AW88"/>
  <c r="AX88"/>
  <c r="AY88"/>
  <c r="BB88"/>
  <c r="BC88"/>
  <c r="A89"/>
  <c r="B89"/>
  <c r="D89"/>
  <c r="E89" s="1"/>
  <c r="F89"/>
  <c r="G89"/>
  <c r="H89"/>
  <c r="I89"/>
  <c r="J89"/>
  <c r="M89"/>
  <c r="N89"/>
  <c r="O89"/>
  <c r="P89"/>
  <c r="Q89"/>
  <c r="R89"/>
  <c r="S89"/>
  <c r="T89"/>
  <c r="U89"/>
  <c r="V89"/>
  <c r="W89"/>
  <c r="X89"/>
  <c r="Y89"/>
  <c r="Z89"/>
  <c r="AA89"/>
  <c r="AB89"/>
  <c r="AC89"/>
  <c r="AD89"/>
  <c r="AE89"/>
  <c r="AG89"/>
  <c r="AH89"/>
  <c r="AI89"/>
  <c r="AJ89"/>
  <c r="AK89"/>
  <c r="AL89"/>
  <c r="AM89"/>
  <c r="AN89"/>
  <c r="AO89"/>
  <c r="AP89"/>
  <c r="AQ89"/>
  <c r="AW89"/>
  <c r="AX89"/>
  <c r="AY89"/>
  <c r="BB89"/>
  <c r="BC89"/>
  <c r="A90"/>
  <c r="B90"/>
  <c r="D90"/>
  <c r="E90" s="1"/>
  <c r="F90"/>
  <c r="G90"/>
  <c r="H90"/>
  <c r="I90"/>
  <c r="J90"/>
  <c r="M90"/>
  <c r="N90"/>
  <c r="O90"/>
  <c r="P90"/>
  <c r="Q90"/>
  <c r="R90"/>
  <c r="S90"/>
  <c r="T90"/>
  <c r="U90"/>
  <c r="V90"/>
  <c r="W90"/>
  <c r="X90"/>
  <c r="Y90"/>
  <c r="Z90"/>
  <c r="AA90"/>
  <c r="AB90"/>
  <c r="AC90"/>
  <c r="AD90"/>
  <c r="AE90"/>
  <c r="AG90"/>
  <c r="AH90"/>
  <c r="AI90"/>
  <c r="AJ90"/>
  <c r="AK90"/>
  <c r="AL90"/>
  <c r="AM90"/>
  <c r="AN90"/>
  <c r="AO90"/>
  <c r="AP90"/>
  <c r="AQ90"/>
  <c r="AW90"/>
  <c r="AX90"/>
  <c r="AY90"/>
  <c r="BB90"/>
  <c r="BC90"/>
  <c r="A91"/>
  <c r="B91"/>
  <c r="D91"/>
  <c r="E91" s="1"/>
  <c r="F91"/>
  <c r="G91"/>
  <c r="H91"/>
  <c r="I91"/>
  <c r="J91"/>
  <c r="M91"/>
  <c r="N91"/>
  <c r="O91"/>
  <c r="P91"/>
  <c r="Q91"/>
  <c r="R91"/>
  <c r="S91"/>
  <c r="T91"/>
  <c r="U91"/>
  <c r="V91"/>
  <c r="W91"/>
  <c r="X91"/>
  <c r="Y91"/>
  <c r="Z91"/>
  <c r="AA91"/>
  <c r="AB91"/>
  <c r="AC91"/>
  <c r="AD91"/>
  <c r="AE91"/>
  <c r="AG91"/>
  <c r="AH91"/>
  <c r="AI91"/>
  <c r="AJ91"/>
  <c r="AK91"/>
  <c r="AL91"/>
  <c r="AM91"/>
  <c r="AN91"/>
  <c r="AO91"/>
  <c r="AP91"/>
  <c r="AQ91"/>
  <c r="AW91"/>
  <c r="AX91"/>
  <c r="AY91"/>
  <c r="BB91"/>
  <c r="BC91"/>
  <c r="A92"/>
  <c r="B92"/>
  <c r="D92"/>
  <c r="E92" s="1"/>
  <c r="F92"/>
  <c r="G92"/>
  <c r="H92"/>
  <c r="I92"/>
  <c r="J92"/>
  <c r="M92"/>
  <c r="N92"/>
  <c r="O92"/>
  <c r="P92"/>
  <c r="Q92"/>
  <c r="R92"/>
  <c r="S92"/>
  <c r="T92"/>
  <c r="U92"/>
  <c r="V92"/>
  <c r="W92"/>
  <c r="X92"/>
  <c r="Y92"/>
  <c r="Z92"/>
  <c r="AA92"/>
  <c r="AB92"/>
  <c r="AC92"/>
  <c r="AD92"/>
  <c r="AE92"/>
  <c r="AG92"/>
  <c r="AH92"/>
  <c r="AI92"/>
  <c r="AJ92"/>
  <c r="AK92"/>
  <c r="AL92"/>
  <c r="AM92"/>
  <c r="AN92"/>
  <c r="AO92"/>
  <c r="AP92"/>
  <c r="AQ92"/>
  <c r="AW92"/>
  <c r="AX92"/>
  <c r="AY92"/>
  <c r="BB92"/>
  <c r="BC92"/>
  <c r="A93"/>
  <c r="B93"/>
  <c r="D93"/>
  <c r="E93" s="1"/>
  <c r="F93"/>
  <c r="G93"/>
  <c r="H93"/>
  <c r="I93"/>
  <c r="J93"/>
  <c r="M93"/>
  <c r="N93"/>
  <c r="O93"/>
  <c r="P93"/>
  <c r="Q93"/>
  <c r="R93"/>
  <c r="S93"/>
  <c r="T93"/>
  <c r="U93"/>
  <c r="V93"/>
  <c r="W93"/>
  <c r="X93"/>
  <c r="Y93"/>
  <c r="Z93"/>
  <c r="AA93"/>
  <c r="AB93"/>
  <c r="AC93"/>
  <c r="AD93"/>
  <c r="AE93"/>
  <c r="AG93"/>
  <c r="AH93"/>
  <c r="AI93"/>
  <c r="AJ93"/>
  <c r="AK93"/>
  <c r="AL93"/>
  <c r="AM93"/>
  <c r="AN93"/>
  <c r="AO93"/>
  <c r="AP93"/>
  <c r="AQ93"/>
  <c r="AW93"/>
  <c r="AX93"/>
  <c r="AY93"/>
  <c r="BB93"/>
  <c r="BC93"/>
  <c r="A94"/>
  <c r="B94"/>
  <c r="D94"/>
  <c r="E94" s="1"/>
  <c r="F94"/>
  <c r="G94"/>
  <c r="H94"/>
  <c r="I94"/>
  <c r="J94"/>
  <c r="M94"/>
  <c r="N94"/>
  <c r="O94"/>
  <c r="P94"/>
  <c r="Q94"/>
  <c r="R94"/>
  <c r="S94"/>
  <c r="T94"/>
  <c r="U94"/>
  <c r="V94"/>
  <c r="W94"/>
  <c r="X94"/>
  <c r="Y94"/>
  <c r="Z94"/>
  <c r="AA94"/>
  <c r="AB94"/>
  <c r="AC94"/>
  <c r="AD94"/>
  <c r="AE94"/>
  <c r="AG94"/>
  <c r="AH94"/>
  <c r="AI94"/>
  <c r="AJ94"/>
  <c r="AK94"/>
  <c r="AL94"/>
  <c r="AM94"/>
  <c r="AN94"/>
  <c r="AO94"/>
  <c r="AP94"/>
  <c r="AQ94"/>
  <c r="AW94"/>
  <c r="AX94"/>
  <c r="AY94"/>
  <c r="BB94"/>
  <c r="BC94"/>
  <c r="A95"/>
  <c r="B95"/>
  <c r="D95"/>
  <c r="E95" s="1"/>
  <c r="F95"/>
  <c r="G95"/>
  <c r="H95"/>
  <c r="I95"/>
  <c r="J95"/>
  <c r="M95"/>
  <c r="N95"/>
  <c r="O95"/>
  <c r="P95"/>
  <c r="Q95"/>
  <c r="R95"/>
  <c r="S95"/>
  <c r="T95"/>
  <c r="U95"/>
  <c r="V95"/>
  <c r="W95"/>
  <c r="X95"/>
  <c r="Y95"/>
  <c r="Z95"/>
  <c r="AA95"/>
  <c r="AB95"/>
  <c r="AC95"/>
  <c r="AD95"/>
  <c r="AE95"/>
  <c r="AG95"/>
  <c r="AH95"/>
  <c r="AI95"/>
  <c r="AJ95"/>
  <c r="AK95"/>
  <c r="AL95"/>
  <c r="AM95"/>
  <c r="AN95"/>
  <c r="AO95"/>
  <c r="AP95"/>
  <c r="AQ95"/>
  <c r="AW95"/>
  <c r="AX95"/>
  <c r="AY95"/>
  <c r="BB95"/>
  <c r="BC95"/>
  <c r="A96"/>
  <c r="B96"/>
  <c r="D96"/>
  <c r="E96" s="1"/>
  <c r="F96"/>
  <c r="G96"/>
  <c r="H96"/>
  <c r="I96"/>
  <c r="J96"/>
  <c r="M96"/>
  <c r="N96"/>
  <c r="O96"/>
  <c r="P96"/>
  <c r="Q96"/>
  <c r="R96"/>
  <c r="S96"/>
  <c r="T96"/>
  <c r="U96"/>
  <c r="V96"/>
  <c r="W96"/>
  <c r="X96"/>
  <c r="Y96"/>
  <c r="Z96"/>
  <c r="AA96"/>
  <c r="AB96"/>
  <c r="AC96"/>
  <c r="AD96"/>
  <c r="AE96"/>
  <c r="AG96"/>
  <c r="AH96"/>
  <c r="AI96"/>
  <c r="AJ96"/>
  <c r="AK96"/>
  <c r="AL96"/>
  <c r="AM96"/>
  <c r="AN96"/>
  <c r="AO96"/>
  <c r="AP96"/>
  <c r="AQ96"/>
  <c r="AW96"/>
  <c r="AX96"/>
  <c r="AY96"/>
  <c r="BB96"/>
  <c r="BC96"/>
  <c r="A97"/>
  <c r="B97"/>
  <c r="D97"/>
  <c r="E97" s="1"/>
  <c r="F97"/>
  <c r="G97"/>
  <c r="H97"/>
  <c r="I97"/>
  <c r="J97"/>
  <c r="M97"/>
  <c r="N97"/>
  <c r="O97"/>
  <c r="P97"/>
  <c r="Q97"/>
  <c r="R97"/>
  <c r="S97"/>
  <c r="T97"/>
  <c r="U97"/>
  <c r="V97"/>
  <c r="W97"/>
  <c r="X97"/>
  <c r="Y97"/>
  <c r="Z97"/>
  <c r="AA97"/>
  <c r="AB97"/>
  <c r="AC97"/>
  <c r="AD97"/>
  <c r="AE97"/>
  <c r="AG97"/>
  <c r="AH97"/>
  <c r="AI97"/>
  <c r="AJ97"/>
  <c r="AK97"/>
  <c r="AL97"/>
  <c r="AM97"/>
  <c r="AN97"/>
  <c r="AO97"/>
  <c r="AP97"/>
  <c r="AQ97"/>
  <c r="AW97"/>
  <c r="AX97"/>
  <c r="AY97"/>
  <c r="BB97"/>
  <c r="BC97"/>
  <c r="A98"/>
  <c r="B98"/>
  <c r="D98"/>
  <c r="E98" s="1"/>
  <c r="F98"/>
  <c r="G98"/>
  <c r="H98"/>
  <c r="I98"/>
  <c r="J98"/>
  <c r="M98"/>
  <c r="N98"/>
  <c r="O98"/>
  <c r="P98"/>
  <c r="Q98"/>
  <c r="R98"/>
  <c r="S98"/>
  <c r="T98"/>
  <c r="U98"/>
  <c r="V98"/>
  <c r="W98"/>
  <c r="X98"/>
  <c r="Y98"/>
  <c r="Z98"/>
  <c r="AA98"/>
  <c r="AB98"/>
  <c r="AC98"/>
  <c r="AD98"/>
  <c r="AE98"/>
  <c r="AG98"/>
  <c r="AH98"/>
  <c r="AI98"/>
  <c r="AJ98"/>
  <c r="AK98"/>
  <c r="AL98"/>
  <c r="AM98"/>
  <c r="AN98"/>
  <c r="AO98"/>
  <c r="AP98"/>
  <c r="AQ98"/>
  <c r="AW98"/>
  <c r="AX98"/>
  <c r="AY98"/>
  <c r="BB98"/>
  <c r="BC98"/>
  <c r="A99"/>
  <c r="B99"/>
  <c r="D99"/>
  <c r="E99" s="1"/>
  <c r="F99"/>
  <c r="G99"/>
  <c r="H99"/>
  <c r="I99"/>
  <c r="J99"/>
  <c r="M99"/>
  <c r="N99"/>
  <c r="O99"/>
  <c r="P99"/>
  <c r="Q99"/>
  <c r="R99"/>
  <c r="S99"/>
  <c r="T99"/>
  <c r="U99"/>
  <c r="V99"/>
  <c r="W99"/>
  <c r="X99"/>
  <c r="Y99"/>
  <c r="Z99"/>
  <c r="AA99"/>
  <c r="AB99"/>
  <c r="AC99"/>
  <c r="AD99"/>
  <c r="AE99"/>
  <c r="AG99"/>
  <c r="AH99"/>
  <c r="AI99"/>
  <c r="AJ99"/>
  <c r="AK99"/>
  <c r="AL99"/>
  <c r="AM99"/>
  <c r="AN99"/>
  <c r="AO99"/>
  <c r="AP99"/>
  <c r="AQ99"/>
  <c r="AW99"/>
  <c r="AX99"/>
  <c r="AY99"/>
  <c r="BB99"/>
  <c r="BC99"/>
  <c r="A100"/>
  <c r="B100"/>
  <c r="D100"/>
  <c r="E100" s="1"/>
  <c r="F100"/>
  <c r="G100"/>
  <c r="H100"/>
  <c r="I100"/>
  <c r="J100"/>
  <c r="M100"/>
  <c r="N100"/>
  <c r="O100"/>
  <c r="P100"/>
  <c r="Q100"/>
  <c r="R100"/>
  <c r="S100"/>
  <c r="T100"/>
  <c r="U100"/>
  <c r="V100"/>
  <c r="W100"/>
  <c r="X100"/>
  <c r="Y100"/>
  <c r="Z100"/>
  <c r="AA100"/>
  <c r="AB100"/>
  <c r="AC100"/>
  <c r="AD100"/>
  <c r="AE100"/>
  <c r="AG100"/>
  <c r="AH100"/>
  <c r="AI100"/>
  <c r="AJ100"/>
  <c r="AK100"/>
  <c r="AL100"/>
  <c r="AM100"/>
  <c r="AN100"/>
  <c r="AO100"/>
  <c r="AP100"/>
  <c r="AQ100"/>
  <c r="AW100"/>
  <c r="AX100"/>
  <c r="AY100"/>
  <c r="BB100"/>
  <c r="BC100"/>
  <c r="A101"/>
  <c r="B101"/>
  <c r="D101"/>
  <c r="E101" s="1"/>
  <c r="F101"/>
  <c r="G101"/>
  <c r="H101"/>
  <c r="I101"/>
  <c r="J101"/>
  <c r="M101"/>
  <c r="N101"/>
  <c r="O101"/>
  <c r="P101"/>
  <c r="Q101"/>
  <c r="R101"/>
  <c r="S101"/>
  <c r="T101"/>
  <c r="U101"/>
  <c r="V101"/>
  <c r="W101"/>
  <c r="X101"/>
  <c r="Y101"/>
  <c r="Z101"/>
  <c r="AA101"/>
  <c r="AB101"/>
  <c r="AC101"/>
  <c r="AD101"/>
  <c r="AE101"/>
  <c r="AG101"/>
  <c r="AH101"/>
  <c r="AI101"/>
  <c r="AJ101"/>
  <c r="AK101"/>
  <c r="AL101"/>
  <c r="AM101"/>
  <c r="AN101"/>
  <c r="AO101"/>
  <c r="AP101"/>
  <c r="AQ101"/>
  <c r="AW101"/>
  <c r="AX101"/>
  <c r="AY101"/>
  <c r="BB101"/>
  <c r="BC101"/>
  <c r="A102"/>
  <c r="B102"/>
  <c r="D102"/>
  <c r="E102" s="1"/>
  <c r="F102"/>
  <c r="G102"/>
  <c r="H102"/>
  <c r="I102"/>
  <c r="J102"/>
  <c r="M102"/>
  <c r="N102"/>
  <c r="O102"/>
  <c r="P102"/>
  <c r="Q102"/>
  <c r="R102"/>
  <c r="S102"/>
  <c r="T102"/>
  <c r="U102"/>
  <c r="V102"/>
  <c r="W102"/>
  <c r="X102"/>
  <c r="Y102"/>
  <c r="Z102"/>
  <c r="AA102"/>
  <c r="AB102"/>
  <c r="AC102"/>
  <c r="AD102"/>
  <c r="AE102"/>
  <c r="AG102"/>
  <c r="AH102"/>
  <c r="AI102"/>
  <c r="AJ102"/>
  <c r="AK102"/>
  <c r="AL102"/>
  <c r="AM102"/>
  <c r="AN102"/>
  <c r="AO102"/>
  <c r="AP102"/>
  <c r="AQ102"/>
  <c r="AW102"/>
  <c r="AX102"/>
  <c r="AY102"/>
  <c r="BB102"/>
  <c r="BC102"/>
  <c r="A103"/>
  <c r="B103"/>
  <c r="D103"/>
  <c r="E103" s="1"/>
  <c r="F103"/>
  <c r="G103"/>
  <c r="H103"/>
  <c r="I103"/>
  <c r="J103"/>
  <c r="M103"/>
  <c r="N103"/>
  <c r="O103"/>
  <c r="P103"/>
  <c r="Q103"/>
  <c r="R103"/>
  <c r="S103"/>
  <c r="T103"/>
  <c r="U103"/>
  <c r="V103"/>
  <c r="W103"/>
  <c r="X103"/>
  <c r="Y103"/>
  <c r="Z103"/>
  <c r="AA103"/>
  <c r="AB103"/>
  <c r="AC103"/>
  <c r="AD103"/>
  <c r="AE103"/>
  <c r="AG103"/>
  <c r="AH103"/>
  <c r="AI103"/>
  <c r="AJ103"/>
  <c r="AK103"/>
  <c r="AL103"/>
  <c r="AM103"/>
  <c r="AN103"/>
  <c r="AO103"/>
  <c r="AP103"/>
  <c r="AQ103"/>
  <c r="AW103"/>
  <c r="AX103"/>
  <c r="AY103"/>
  <c r="BB103"/>
  <c r="BC103"/>
  <c r="A104"/>
  <c r="B104"/>
  <c r="D104"/>
  <c r="E104" s="1"/>
  <c r="F104"/>
  <c r="G104"/>
  <c r="H104"/>
  <c r="I104"/>
  <c r="J104"/>
  <c r="M104"/>
  <c r="N104"/>
  <c r="O104"/>
  <c r="P104"/>
  <c r="Q104"/>
  <c r="R104"/>
  <c r="S104"/>
  <c r="T104"/>
  <c r="U104"/>
  <c r="V104"/>
  <c r="W104"/>
  <c r="X104"/>
  <c r="Y104"/>
  <c r="Z104"/>
  <c r="AA104"/>
  <c r="AB104"/>
  <c r="AC104"/>
  <c r="AD104"/>
  <c r="AE104"/>
  <c r="AG104"/>
  <c r="AH104"/>
  <c r="AI104"/>
  <c r="AJ104"/>
  <c r="AK104"/>
  <c r="AL104"/>
  <c r="AM104"/>
  <c r="AN104"/>
  <c r="AO104"/>
  <c r="AP104"/>
  <c r="AQ104"/>
  <c r="AW104"/>
  <c r="AX104"/>
  <c r="AY104"/>
  <c r="BB104"/>
  <c r="BC104"/>
  <c r="A105"/>
  <c r="B105"/>
  <c r="D105"/>
  <c r="E105" s="1"/>
  <c r="F105"/>
  <c r="G105"/>
  <c r="H105"/>
  <c r="I105"/>
  <c r="J105"/>
  <c r="M105"/>
  <c r="N105"/>
  <c r="O105"/>
  <c r="P105"/>
  <c r="Q105"/>
  <c r="R105"/>
  <c r="S105"/>
  <c r="T105"/>
  <c r="U105"/>
  <c r="V105"/>
  <c r="W105"/>
  <c r="X105"/>
  <c r="Y105"/>
  <c r="Z105"/>
  <c r="AA105"/>
  <c r="AB105"/>
  <c r="AC105"/>
  <c r="AD105"/>
  <c r="AE105"/>
  <c r="AG105"/>
  <c r="AH105"/>
  <c r="AI105"/>
  <c r="AJ105"/>
  <c r="AK105"/>
  <c r="AL105"/>
  <c r="AM105"/>
  <c r="AN105"/>
  <c r="AO105"/>
  <c r="AP105"/>
  <c r="AQ105"/>
  <c r="AW105"/>
  <c r="AX105"/>
  <c r="AY105"/>
  <c r="BB105"/>
  <c r="BC105"/>
  <c r="A106"/>
  <c r="B106"/>
  <c r="D106"/>
  <c r="E106" s="1"/>
  <c r="F106"/>
  <c r="G106"/>
  <c r="H106"/>
  <c r="I106"/>
  <c r="J106"/>
  <c r="M106"/>
  <c r="N106"/>
  <c r="O106"/>
  <c r="P106"/>
  <c r="Q106"/>
  <c r="R106"/>
  <c r="S106"/>
  <c r="T106"/>
  <c r="U106"/>
  <c r="V106"/>
  <c r="W106"/>
  <c r="X106"/>
  <c r="Y106"/>
  <c r="Z106"/>
  <c r="AA106"/>
  <c r="AB106"/>
  <c r="AC106"/>
  <c r="AD106"/>
  <c r="AE106"/>
  <c r="AG106"/>
  <c r="AH106"/>
  <c r="AI106"/>
  <c r="AJ106"/>
  <c r="AK106"/>
  <c r="AL106"/>
  <c r="AM106"/>
  <c r="AN106"/>
  <c r="AO106"/>
  <c r="AP106"/>
  <c r="AQ106"/>
  <c r="AW106"/>
  <c r="AX106"/>
  <c r="AY106"/>
  <c r="BB106"/>
  <c r="BC106"/>
  <c r="A107"/>
  <c r="B107"/>
  <c r="D107"/>
  <c r="E107" s="1"/>
  <c r="F107"/>
  <c r="G107"/>
  <c r="H107"/>
  <c r="I107"/>
  <c r="J107"/>
  <c r="M107"/>
  <c r="N107"/>
  <c r="O107"/>
  <c r="P107"/>
  <c r="Q107"/>
  <c r="R107"/>
  <c r="S107"/>
  <c r="T107"/>
  <c r="U107"/>
  <c r="V107"/>
  <c r="W107"/>
  <c r="X107"/>
  <c r="Y107"/>
  <c r="Z107"/>
  <c r="AA107"/>
  <c r="AB107"/>
  <c r="AC107"/>
  <c r="AD107"/>
  <c r="AE107"/>
  <c r="AG107"/>
  <c r="AH107"/>
  <c r="AI107"/>
  <c r="AJ107"/>
  <c r="AK107"/>
  <c r="AL107"/>
  <c r="AM107"/>
  <c r="AN107"/>
  <c r="AO107"/>
  <c r="AP107"/>
  <c r="AQ107"/>
  <c r="AW107"/>
  <c r="AX107"/>
  <c r="AY107"/>
  <c r="BB107"/>
  <c r="BC107"/>
  <c r="A108"/>
  <c r="B108"/>
  <c r="D108"/>
  <c r="E108" s="1"/>
  <c r="F108"/>
  <c r="G108"/>
  <c r="H108"/>
  <c r="I108"/>
  <c r="J108"/>
  <c r="M108"/>
  <c r="N108"/>
  <c r="O108"/>
  <c r="P108"/>
  <c r="Q108"/>
  <c r="R108"/>
  <c r="S108"/>
  <c r="T108"/>
  <c r="U108"/>
  <c r="V108"/>
  <c r="W108"/>
  <c r="X108"/>
  <c r="Y108"/>
  <c r="Z108"/>
  <c r="AA108"/>
  <c r="AB108"/>
  <c r="AC108"/>
  <c r="AD108"/>
  <c r="AE108"/>
  <c r="AG108"/>
  <c r="AH108"/>
  <c r="AI108"/>
  <c r="AJ108"/>
  <c r="AK108"/>
  <c r="AL108"/>
  <c r="AM108"/>
  <c r="AN108"/>
  <c r="AO108"/>
  <c r="AP108"/>
  <c r="AQ108"/>
  <c r="AR108"/>
  <c r="AW108"/>
  <c r="AX108"/>
  <c r="AY108"/>
  <c r="BB108"/>
  <c r="BC108"/>
  <c r="A109"/>
  <c r="B109"/>
  <c r="D109"/>
  <c r="E109" s="1"/>
  <c r="F109"/>
  <c r="G109"/>
  <c r="H109"/>
  <c r="I109"/>
  <c r="J109"/>
  <c r="M109"/>
  <c r="N109"/>
  <c r="O109"/>
  <c r="P109"/>
  <c r="Q109"/>
  <c r="R109"/>
  <c r="S109"/>
  <c r="T109"/>
  <c r="U109"/>
  <c r="V109"/>
  <c r="W109"/>
  <c r="X109"/>
  <c r="Y109"/>
  <c r="Z109"/>
  <c r="AA109"/>
  <c r="AB109"/>
  <c r="AC109"/>
  <c r="AD109"/>
  <c r="AE109"/>
  <c r="AG109"/>
  <c r="AH109"/>
  <c r="AI109"/>
  <c r="AJ109"/>
  <c r="AK109"/>
  <c r="AL109"/>
  <c r="AM109"/>
  <c r="AN109"/>
  <c r="AO109"/>
  <c r="AP109"/>
  <c r="AQ109"/>
  <c r="AR109"/>
  <c r="AW109"/>
  <c r="AX109"/>
  <c r="AY109"/>
  <c r="BB109"/>
  <c r="BC109"/>
  <c r="A110"/>
  <c r="B110"/>
  <c r="D110"/>
  <c r="E110" s="1"/>
  <c r="F110"/>
  <c r="G110"/>
  <c r="H110"/>
  <c r="I110"/>
  <c r="J110"/>
  <c r="M110"/>
  <c r="N110"/>
  <c r="O110"/>
  <c r="P110"/>
  <c r="Q110"/>
  <c r="R110"/>
  <c r="S110"/>
  <c r="T110"/>
  <c r="U110"/>
  <c r="V110"/>
  <c r="W110"/>
  <c r="X110"/>
  <c r="Y110"/>
  <c r="Z110"/>
  <c r="AA110"/>
  <c r="AB110"/>
  <c r="AC110"/>
  <c r="AD110"/>
  <c r="AE110"/>
  <c r="AG110"/>
  <c r="AH110"/>
  <c r="AI110"/>
  <c r="AJ110"/>
  <c r="AK110"/>
  <c r="AL110"/>
  <c r="AM110"/>
  <c r="AN110"/>
  <c r="AO110"/>
  <c r="AP110"/>
  <c r="AQ110"/>
  <c r="AR110"/>
  <c r="AW110"/>
  <c r="AX110"/>
  <c r="AY110"/>
  <c r="BB110"/>
  <c r="BC110"/>
  <c r="A111"/>
  <c r="B111"/>
  <c r="D111"/>
  <c r="E111" s="1"/>
  <c r="F111"/>
  <c r="G111"/>
  <c r="H111"/>
  <c r="I111"/>
  <c r="J111"/>
  <c r="M111"/>
  <c r="N111"/>
  <c r="O111"/>
  <c r="P111"/>
  <c r="Q111"/>
  <c r="R111"/>
  <c r="S111"/>
  <c r="T111"/>
  <c r="U111"/>
  <c r="V111"/>
  <c r="W111"/>
  <c r="X111"/>
  <c r="Y111"/>
  <c r="Z111"/>
  <c r="AA111"/>
  <c r="AB111"/>
  <c r="AC111"/>
  <c r="AD111"/>
  <c r="AE111"/>
  <c r="AG111"/>
  <c r="AH111"/>
  <c r="AI111"/>
  <c r="AJ111"/>
  <c r="AK111"/>
  <c r="AL111"/>
  <c r="AM111"/>
  <c r="AN111"/>
  <c r="AO111"/>
  <c r="AP111"/>
  <c r="AQ111"/>
  <c r="AR111"/>
  <c r="AW111"/>
  <c r="AX111"/>
  <c r="AY111"/>
  <c r="BB111"/>
  <c r="BC111"/>
  <c r="A112"/>
  <c r="B112"/>
  <c r="D112"/>
  <c r="E112" s="1"/>
  <c r="F112"/>
  <c r="G112"/>
  <c r="H112"/>
  <c r="I112"/>
  <c r="J112"/>
  <c r="M112"/>
  <c r="N112"/>
  <c r="O112"/>
  <c r="P112"/>
  <c r="Q112"/>
  <c r="R112"/>
  <c r="S112"/>
  <c r="T112"/>
  <c r="U112"/>
  <c r="V112"/>
  <c r="W112"/>
  <c r="X112"/>
  <c r="Y112"/>
  <c r="Z112"/>
  <c r="AA112"/>
  <c r="AB112"/>
  <c r="AC112"/>
  <c r="AD112"/>
  <c r="AE112"/>
  <c r="AG112"/>
  <c r="AH112"/>
  <c r="AI112"/>
  <c r="AJ112"/>
  <c r="AK112"/>
  <c r="AL112"/>
  <c r="AM112"/>
  <c r="AN112"/>
  <c r="AO112"/>
  <c r="AP112"/>
  <c r="AQ112"/>
  <c r="AR112"/>
  <c r="AW112"/>
  <c r="AX112"/>
  <c r="AY112"/>
  <c r="BB112"/>
  <c r="BC112"/>
  <c r="A113"/>
  <c r="B113"/>
  <c r="D113"/>
  <c r="E113" s="1"/>
  <c r="F113"/>
  <c r="G113"/>
  <c r="H113"/>
  <c r="I113"/>
  <c r="J113"/>
  <c r="M113"/>
  <c r="N113"/>
  <c r="O113"/>
  <c r="P113"/>
  <c r="Q113"/>
  <c r="R113"/>
  <c r="S113"/>
  <c r="T113"/>
  <c r="U113"/>
  <c r="V113"/>
  <c r="W113"/>
  <c r="X113"/>
  <c r="Y113"/>
  <c r="Z113"/>
  <c r="AA113"/>
  <c r="AB113"/>
  <c r="AC113"/>
  <c r="AD113"/>
  <c r="AE113"/>
  <c r="AG113"/>
  <c r="AH113"/>
  <c r="AI113"/>
  <c r="AJ113"/>
  <c r="AK113"/>
  <c r="AL113"/>
  <c r="AM113"/>
  <c r="AN113"/>
  <c r="AO113"/>
  <c r="AP113"/>
  <c r="AQ113"/>
  <c r="AR113"/>
  <c r="AW113"/>
  <c r="AX113"/>
  <c r="AY113"/>
  <c r="BB113"/>
  <c r="BC113"/>
  <c r="A114"/>
  <c r="B114"/>
  <c r="D114"/>
  <c r="E114" s="1"/>
  <c r="F114"/>
  <c r="G114"/>
  <c r="H114"/>
  <c r="I114"/>
  <c r="J114"/>
  <c r="M114"/>
  <c r="N114"/>
  <c r="O114"/>
  <c r="P114"/>
  <c r="Q114"/>
  <c r="R114"/>
  <c r="S114"/>
  <c r="T114"/>
  <c r="U114"/>
  <c r="V114"/>
  <c r="W114"/>
  <c r="X114"/>
  <c r="Y114"/>
  <c r="Z114"/>
  <c r="AA114"/>
  <c r="AB114"/>
  <c r="AC114"/>
  <c r="AD114"/>
  <c r="AE114"/>
  <c r="AG114"/>
  <c r="AH114"/>
  <c r="AI114"/>
  <c r="AJ114"/>
  <c r="AK114"/>
  <c r="AL114"/>
  <c r="AM114"/>
  <c r="AN114"/>
  <c r="AO114"/>
  <c r="AP114"/>
  <c r="AQ114"/>
  <c r="AR114"/>
  <c r="AW114"/>
  <c r="AX114"/>
  <c r="AY114"/>
  <c r="BB114"/>
  <c r="BC114"/>
  <c r="A115"/>
  <c r="B115"/>
  <c r="D115"/>
  <c r="E115" s="1"/>
  <c r="F115"/>
  <c r="G115"/>
  <c r="H115"/>
  <c r="I115"/>
  <c r="J115"/>
  <c r="M115"/>
  <c r="N115"/>
  <c r="O115"/>
  <c r="P115"/>
  <c r="Q115"/>
  <c r="R115"/>
  <c r="S115"/>
  <c r="T115"/>
  <c r="U115"/>
  <c r="V115"/>
  <c r="W115"/>
  <c r="X115"/>
  <c r="Y115"/>
  <c r="Z115"/>
  <c r="AA115"/>
  <c r="AB115"/>
  <c r="AC115"/>
  <c r="AD115"/>
  <c r="AE115"/>
  <c r="AG115"/>
  <c r="AH115"/>
  <c r="AI115"/>
  <c r="AJ115"/>
  <c r="AK115"/>
  <c r="AL115"/>
  <c r="AM115"/>
  <c r="AN115"/>
  <c r="AO115"/>
  <c r="AP115"/>
  <c r="AQ115"/>
  <c r="AW115"/>
  <c r="AX115"/>
  <c r="AY115"/>
  <c r="BB115"/>
  <c r="BC115"/>
  <c r="A116"/>
  <c r="B116"/>
  <c r="D116"/>
  <c r="E116" s="1"/>
  <c r="F116"/>
  <c r="G116"/>
  <c r="H116"/>
  <c r="I116"/>
  <c r="J116"/>
  <c r="M116"/>
  <c r="N116"/>
  <c r="O116"/>
  <c r="P116"/>
  <c r="Q116"/>
  <c r="R116"/>
  <c r="S116"/>
  <c r="T116"/>
  <c r="U116"/>
  <c r="V116"/>
  <c r="W116"/>
  <c r="X116"/>
  <c r="Y116"/>
  <c r="Z116"/>
  <c r="AA116"/>
  <c r="AB116"/>
  <c r="AC116"/>
  <c r="AD116"/>
  <c r="AE116"/>
  <c r="AG116"/>
  <c r="AH116"/>
  <c r="AI116"/>
  <c r="AJ116"/>
  <c r="AK116"/>
  <c r="AL116"/>
  <c r="AM116"/>
  <c r="AN116"/>
  <c r="AO116"/>
  <c r="AP116"/>
  <c r="AQ116"/>
  <c r="AR116"/>
  <c r="AW116"/>
  <c r="AX116"/>
  <c r="AY116"/>
  <c r="BB116"/>
  <c r="BC116"/>
  <c r="A117"/>
  <c r="B117"/>
  <c r="D117"/>
  <c r="E117" s="1"/>
  <c r="F117"/>
  <c r="G117"/>
  <c r="H117"/>
  <c r="I117"/>
  <c r="J117"/>
  <c r="M117"/>
  <c r="N117"/>
  <c r="O117"/>
  <c r="P117"/>
  <c r="Q117"/>
  <c r="R117"/>
  <c r="S117"/>
  <c r="T117"/>
  <c r="U117"/>
  <c r="V117"/>
  <c r="W117"/>
  <c r="X117"/>
  <c r="Y117"/>
  <c r="Z117"/>
  <c r="AA117"/>
  <c r="AB117"/>
  <c r="AC117"/>
  <c r="AD117"/>
  <c r="AE117"/>
  <c r="AG117"/>
  <c r="AH117"/>
  <c r="AI117"/>
  <c r="AJ117"/>
  <c r="AK117"/>
  <c r="AL117"/>
  <c r="AM117"/>
  <c r="AN117"/>
  <c r="AO117"/>
  <c r="AP117"/>
  <c r="AQ117"/>
  <c r="AR117"/>
  <c r="AW117"/>
  <c r="AX117"/>
  <c r="AY117"/>
  <c r="BB117"/>
  <c r="BC117"/>
  <c r="A118"/>
  <c r="B118"/>
  <c r="D118"/>
  <c r="E118" s="1"/>
  <c r="F118"/>
  <c r="G118"/>
  <c r="H118"/>
  <c r="I118"/>
  <c r="J118"/>
  <c r="M118"/>
  <c r="N118"/>
  <c r="O118"/>
  <c r="P118"/>
  <c r="Q118"/>
  <c r="R118"/>
  <c r="S118"/>
  <c r="T118"/>
  <c r="U118"/>
  <c r="V118"/>
  <c r="W118"/>
  <c r="X118"/>
  <c r="Y118"/>
  <c r="Z118"/>
  <c r="AA118"/>
  <c r="AB118"/>
  <c r="AC118"/>
  <c r="AD118"/>
  <c r="AE118"/>
  <c r="AG118"/>
  <c r="AH118"/>
  <c r="AI118"/>
  <c r="AJ118"/>
  <c r="AK118"/>
  <c r="AL118"/>
  <c r="AM118"/>
  <c r="AN118"/>
  <c r="AO118"/>
  <c r="AP118"/>
  <c r="AQ118"/>
  <c r="AR118"/>
  <c r="AW118"/>
  <c r="AX118"/>
  <c r="AY118"/>
  <c r="BB118"/>
  <c r="BC118"/>
  <c r="A119"/>
  <c r="B119"/>
  <c r="D119"/>
  <c r="E119" s="1"/>
  <c r="F119"/>
  <c r="G119"/>
  <c r="H119"/>
  <c r="I119"/>
  <c r="J119"/>
  <c r="M119"/>
  <c r="N119"/>
  <c r="O119"/>
  <c r="P119"/>
  <c r="Q119"/>
  <c r="R119"/>
  <c r="S119"/>
  <c r="T119"/>
  <c r="U119"/>
  <c r="V119"/>
  <c r="W119"/>
  <c r="X119"/>
  <c r="Y119"/>
  <c r="Z119"/>
  <c r="AA119"/>
  <c r="AB119"/>
  <c r="AC119"/>
  <c r="AD119"/>
  <c r="AE119"/>
  <c r="AG119"/>
  <c r="AH119"/>
  <c r="AI119"/>
  <c r="AJ119"/>
  <c r="AK119"/>
  <c r="AL119"/>
  <c r="AM119"/>
  <c r="AN119"/>
  <c r="AO119"/>
  <c r="AP119"/>
  <c r="AQ119"/>
  <c r="AR119"/>
  <c r="AW119"/>
  <c r="AX119"/>
  <c r="AY119"/>
  <c r="BB119"/>
  <c r="BC119"/>
  <c r="A120"/>
  <c r="B120"/>
  <c r="D120"/>
  <c r="E120" s="1"/>
  <c r="F120"/>
  <c r="G120"/>
  <c r="H120"/>
  <c r="I120"/>
  <c r="J120"/>
  <c r="M120"/>
  <c r="N120"/>
  <c r="O120"/>
  <c r="P120"/>
  <c r="Q120"/>
  <c r="R120"/>
  <c r="S120"/>
  <c r="T120"/>
  <c r="U120"/>
  <c r="V120"/>
  <c r="W120"/>
  <c r="X120"/>
  <c r="Y120"/>
  <c r="Z120"/>
  <c r="AA120"/>
  <c r="AB120"/>
  <c r="AC120"/>
  <c r="AD120"/>
  <c r="AE120"/>
  <c r="AG120"/>
  <c r="AH120"/>
  <c r="AI120"/>
  <c r="AJ120"/>
  <c r="AK120"/>
  <c r="AL120"/>
  <c r="AM120"/>
  <c r="AN120"/>
  <c r="AO120"/>
  <c r="AP120"/>
  <c r="AQ120"/>
  <c r="AR120"/>
  <c r="AW120"/>
  <c r="AX120"/>
  <c r="AY120"/>
  <c r="BB120"/>
  <c r="BC120"/>
  <c r="A121"/>
  <c r="B121"/>
  <c r="D121"/>
  <c r="E121" s="1"/>
  <c r="F121"/>
  <c r="G121"/>
  <c r="H121"/>
  <c r="I121"/>
  <c r="J121"/>
  <c r="M121"/>
  <c r="N121"/>
  <c r="O121"/>
  <c r="P121"/>
  <c r="Q121"/>
  <c r="R121"/>
  <c r="S121"/>
  <c r="T121"/>
  <c r="U121"/>
  <c r="V121"/>
  <c r="W121"/>
  <c r="X121"/>
  <c r="Y121"/>
  <c r="Z121"/>
  <c r="AA121"/>
  <c r="AB121"/>
  <c r="AC121"/>
  <c r="AD121"/>
  <c r="AE121"/>
  <c r="AG121"/>
  <c r="AH121"/>
  <c r="AI121"/>
  <c r="AJ121"/>
  <c r="AK121"/>
  <c r="AL121"/>
  <c r="AM121"/>
  <c r="AN121"/>
  <c r="AO121"/>
  <c r="AP121"/>
  <c r="AQ121"/>
  <c r="AR121"/>
  <c r="AW121"/>
  <c r="AX121"/>
  <c r="AY121"/>
  <c r="BB121"/>
  <c r="BC121"/>
  <c r="A122"/>
  <c r="B122"/>
  <c r="D122"/>
  <c r="E122" s="1"/>
  <c r="F122"/>
  <c r="G122"/>
  <c r="H122"/>
  <c r="I122"/>
  <c r="J122"/>
  <c r="M122"/>
  <c r="N122"/>
  <c r="O122"/>
  <c r="P122"/>
  <c r="Q122"/>
  <c r="R122"/>
  <c r="S122"/>
  <c r="T122"/>
  <c r="U122"/>
  <c r="V122"/>
  <c r="W122"/>
  <c r="X122"/>
  <c r="Y122"/>
  <c r="Z122"/>
  <c r="AA122"/>
  <c r="AB122"/>
  <c r="AC122"/>
  <c r="AD122"/>
  <c r="AE122"/>
  <c r="AG122"/>
  <c r="AH122"/>
  <c r="AI122"/>
  <c r="AJ122"/>
  <c r="AK122"/>
  <c r="AL122"/>
  <c r="AM122"/>
  <c r="AN122"/>
  <c r="AO122"/>
  <c r="AP122"/>
  <c r="AQ122"/>
  <c r="AR122"/>
  <c r="AW122"/>
  <c r="AX122"/>
  <c r="AY122"/>
  <c r="BB122"/>
  <c r="BC122"/>
  <c r="A123"/>
  <c r="B123"/>
  <c r="D123"/>
  <c r="E123" s="1"/>
  <c r="F123"/>
  <c r="G123"/>
  <c r="H123"/>
  <c r="I123"/>
  <c r="J123"/>
  <c r="M123"/>
  <c r="N123"/>
  <c r="O123"/>
  <c r="P123"/>
  <c r="Q123"/>
  <c r="R123"/>
  <c r="S123"/>
  <c r="T123"/>
  <c r="U123"/>
  <c r="V123"/>
  <c r="W123"/>
  <c r="X123"/>
  <c r="Y123"/>
  <c r="Z123"/>
  <c r="AA123"/>
  <c r="AB123"/>
  <c r="AC123"/>
  <c r="AD123"/>
  <c r="AE123"/>
  <c r="AG123"/>
  <c r="AH123"/>
  <c r="AI123"/>
  <c r="AJ123"/>
  <c r="AK123"/>
  <c r="AL123"/>
  <c r="AM123"/>
  <c r="AN123"/>
  <c r="AO123"/>
  <c r="AP123"/>
  <c r="AQ123"/>
  <c r="AR123"/>
  <c r="AW123"/>
  <c r="AX123"/>
  <c r="AY123"/>
  <c r="BB123"/>
  <c r="BC123"/>
  <c r="A124"/>
  <c r="B124"/>
  <c r="D124"/>
  <c r="E124" s="1"/>
  <c r="F124"/>
  <c r="G124"/>
  <c r="H124"/>
  <c r="I124"/>
  <c r="J124"/>
  <c r="M124"/>
  <c r="N124"/>
  <c r="O124"/>
  <c r="P124"/>
  <c r="Q124"/>
  <c r="R124"/>
  <c r="S124"/>
  <c r="T124"/>
  <c r="U124"/>
  <c r="V124"/>
  <c r="W124"/>
  <c r="X124"/>
  <c r="Y124"/>
  <c r="Z124"/>
  <c r="AA124"/>
  <c r="AB124"/>
  <c r="AC124"/>
  <c r="AD124"/>
  <c r="AE124"/>
  <c r="AG124"/>
  <c r="AH124"/>
  <c r="AI124"/>
  <c r="AJ124"/>
  <c r="AK124"/>
  <c r="AL124"/>
  <c r="AM124"/>
  <c r="AN124"/>
  <c r="AO124"/>
  <c r="AP124"/>
  <c r="AQ124"/>
  <c r="AR124"/>
  <c r="AW124"/>
  <c r="AX124"/>
  <c r="AY124"/>
  <c r="BB124"/>
  <c r="BC124"/>
  <c r="A125"/>
  <c r="B125"/>
  <c r="D125"/>
  <c r="E125" s="1"/>
  <c r="F125"/>
  <c r="G125"/>
  <c r="H125"/>
  <c r="I125"/>
  <c r="J125"/>
  <c r="M125"/>
  <c r="N125"/>
  <c r="O125"/>
  <c r="P125"/>
  <c r="Q125"/>
  <c r="R125"/>
  <c r="S125"/>
  <c r="T125"/>
  <c r="U125"/>
  <c r="V125"/>
  <c r="W125"/>
  <c r="X125"/>
  <c r="Y125"/>
  <c r="Z125"/>
  <c r="AA125"/>
  <c r="AB125"/>
  <c r="AC125"/>
  <c r="AD125"/>
  <c r="AE125"/>
  <c r="AG125"/>
  <c r="AH125"/>
  <c r="AI125"/>
  <c r="AJ125"/>
  <c r="AK125"/>
  <c r="AL125"/>
  <c r="AM125"/>
  <c r="AN125"/>
  <c r="AO125"/>
  <c r="AP125"/>
  <c r="AQ125"/>
  <c r="AR125"/>
  <c r="AW125"/>
  <c r="AX125"/>
  <c r="AY125"/>
  <c r="BB125"/>
  <c r="BC125"/>
  <c r="A126"/>
  <c r="B126"/>
  <c r="D126"/>
  <c r="E126" s="1"/>
  <c r="F126"/>
  <c r="G126"/>
  <c r="H126"/>
  <c r="I126"/>
  <c r="J126"/>
  <c r="M126"/>
  <c r="N126"/>
  <c r="O126"/>
  <c r="P126"/>
  <c r="Q126"/>
  <c r="R126"/>
  <c r="S126"/>
  <c r="T126"/>
  <c r="U126"/>
  <c r="V126"/>
  <c r="W126"/>
  <c r="X126"/>
  <c r="Y126"/>
  <c r="Z126"/>
  <c r="AA126"/>
  <c r="AB126"/>
  <c r="AC126"/>
  <c r="AD126"/>
  <c r="AE126"/>
  <c r="AG126"/>
  <c r="AH126"/>
  <c r="AI126"/>
  <c r="AJ126"/>
  <c r="AK126"/>
  <c r="AL126"/>
  <c r="AM126"/>
  <c r="AN126"/>
  <c r="AO126"/>
  <c r="AP126"/>
  <c r="AQ126"/>
  <c r="AR126"/>
  <c r="AW126"/>
  <c r="AX126"/>
  <c r="AY126"/>
  <c r="BB126"/>
  <c r="BC126"/>
  <c r="A127"/>
  <c r="B127"/>
  <c r="D127"/>
  <c r="E127" s="1"/>
  <c r="F127"/>
  <c r="G127"/>
  <c r="H127"/>
  <c r="I127"/>
  <c r="J127"/>
  <c r="M127"/>
  <c r="N127"/>
  <c r="O127"/>
  <c r="P127"/>
  <c r="Q127"/>
  <c r="R127"/>
  <c r="S127"/>
  <c r="T127"/>
  <c r="U127"/>
  <c r="V127"/>
  <c r="W127"/>
  <c r="X127"/>
  <c r="Y127"/>
  <c r="Z127"/>
  <c r="AA127"/>
  <c r="AB127"/>
  <c r="AC127"/>
  <c r="AD127"/>
  <c r="AE127"/>
  <c r="AG127"/>
  <c r="AH127"/>
  <c r="AI127"/>
  <c r="AJ127"/>
  <c r="AK127"/>
  <c r="AL127"/>
  <c r="AM127"/>
  <c r="AN127"/>
  <c r="AO127"/>
  <c r="AP127"/>
  <c r="AQ127"/>
  <c r="AR127"/>
  <c r="AW127"/>
  <c r="AX127"/>
  <c r="AY127"/>
  <c r="BB127"/>
  <c r="BC127"/>
  <c r="A128"/>
  <c r="B128"/>
  <c r="D128"/>
  <c r="E128" s="1"/>
  <c r="F128"/>
  <c r="G128"/>
  <c r="H128"/>
  <c r="I128"/>
  <c r="J128"/>
  <c r="M128"/>
  <c r="N128"/>
  <c r="O128"/>
  <c r="P128"/>
  <c r="Q128"/>
  <c r="R128"/>
  <c r="S128"/>
  <c r="T128"/>
  <c r="U128"/>
  <c r="V128"/>
  <c r="W128"/>
  <c r="X128"/>
  <c r="Y128"/>
  <c r="Z128"/>
  <c r="AA128"/>
  <c r="AB128"/>
  <c r="AC128"/>
  <c r="AD128"/>
  <c r="AE128"/>
  <c r="AG128"/>
  <c r="AH128"/>
  <c r="AI128"/>
  <c r="AJ128"/>
  <c r="AK128"/>
  <c r="AL128"/>
  <c r="AM128"/>
  <c r="AN128"/>
  <c r="AO128"/>
  <c r="AP128"/>
  <c r="AQ128"/>
  <c r="AR128"/>
  <c r="AW128"/>
  <c r="AX128"/>
  <c r="AY128"/>
  <c r="BB128"/>
  <c r="BC128"/>
  <c r="A129"/>
  <c r="B129"/>
  <c r="D129"/>
  <c r="E129" s="1"/>
  <c r="F129"/>
  <c r="G129"/>
  <c r="H129"/>
  <c r="I129"/>
  <c r="J129"/>
  <c r="M129"/>
  <c r="N129"/>
  <c r="O129"/>
  <c r="P129"/>
  <c r="Q129"/>
  <c r="R129"/>
  <c r="S129"/>
  <c r="T129"/>
  <c r="U129"/>
  <c r="V129"/>
  <c r="W129"/>
  <c r="X129"/>
  <c r="Y129"/>
  <c r="Z129"/>
  <c r="AA129"/>
  <c r="AB129"/>
  <c r="AC129"/>
  <c r="AD129"/>
  <c r="AE129"/>
  <c r="AG129"/>
  <c r="AH129"/>
  <c r="AI129"/>
  <c r="AJ129"/>
  <c r="AK129"/>
  <c r="AL129"/>
  <c r="AM129"/>
  <c r="AN129"/>
  <c r="AO129"/>
  <c r="AP129"/>
  <c r="AQ129"/>
  <c r="AR129"/>
  <c r="AW129"/>
  <c r="AX129"/>
  <c r="AY129"/>
  <c r="BB129"/>
  <c r="BC129"/>
  <c r="A130"/>
  <c r="B130"/>
  <c r="D130"/>
  <c r="E130" s="1"/>
  <c r="F130"/>
  <c r="G130"/>
  <c r="H130"/>
  <c r="I130"/>
  <c r="J130"/>
  <c r="M130"/>
  <c r="N130"/>
  <c r="O130"/>
  <c r="P130"/>
  <c r="Q130"/>
  <c r="R130"/>
  <c r="S130"/>
  <c r="T130"/>
  <c r="U130"/>
  <c r="V130"/>
  <c r="W130"/>
  <c r="X130"/>
  <c r="Y130"/>
  <c r="Z130"/>
  <c r="AA130"/>
  <c r="AB130"/>
  <c r="AC130"/>
  <c r="AD130"/>
  <c r="AE130"/>
  <c r="AG130"/>
  <c r="AH130"/>
  <c r="AI130"/>
  <c r="AJ130"/>
  <c r="AK130"/>
  <c r="AL130"/>
  <c r="AM130"/>
  <c r="AN130"/>
  <c r="AO130"/>
  <c r="AP130"/>
  <c r="AQ130"/>
  <c r="AR130"/>
  <c r="AW130"/>
  <c r="AX130"/>
  <c r="AY130"/>
  <c r="BB130"/>
  <c r="BC130"/>
  <c r="A131"/>
  <c r="B131"/>
  <c r="D131"/>
  <c r="E131" s="1"/>
  <c r="F131"/>
  <c r="G131"/>
  <c r="H131"/>
  <c r="I131"/>
  <c r="J131"/>
  <c r="M131"/>
  <c r="N131"/>
  <c r="O131"/>
  <c r="P131"/>
  <c r="Q131"/>
  <c r="R131"/>
  <c r="S131"/>
  <c r="T131"/>
  <c r="U131"/>
  <c r="V131"/>
  <c r="W131"/>
  <c r="X131"/>
  <c r="Y131"/>
  <c r="Z131"/>
  <c r="AA131"/>
  <c r="AB131"/>
  <c r="AC131"/>
  <c r="AD131"/>
  <c r="AE131"/>
  <c r="AG131"/>
  <c r="AH131"/>
  <c r="AI131"/>
  <c r="AJ131"/>
  <c r="AK131"/>
  <c r="AL131"/>
  <c r="AM131"/>
  <c r="AN131"/>
  <c r="AO131"/>
  <c r="AP131"/>
  <c r="AQ131"/>
  <c r="AR131"/>
  <c r="AW131"/>
  <c r="AX131"/>
  <c r="AY131"/>
  <c r="BB131"/>
  <c r="BC131"/>
  <c r="A132"/>
  <c r="B132"/>
  <c r="D132"/>
  <c r="E132" s="1"/>
  <c r="F132"/>
  <c r="G132"/>
  <c r="H132"/>
  <c r="I132"/>
  <c r="J132"/>
  <c r="M132"/>
  <c r="N132"/>
  <c r="O132"/>
  <c r="P132"/>
  <c r="Q132"/>
  <c r="R132"/>
  <c r="S132"/>
  <c r="T132"/>
  <c r="U132"/>
  <c r="V132"/>
  <c r="W132"/>
  <c r="X132"/>
  <c r="Y132"/>
  <c r="Z132"/>
  <c r="AA132"/>
  <c r="AB132"/>
  <c r="AC132"/>
  <c r="AD132"/>
  <c r="AE132"/>
  <c r="AG132"/>
  <c r="AH132"/>
  <c r="AI132"/>
  <c r="AJ132"/>
  <c r="AK132"/>
  <c r="AL132"/>
  <c r="AM132"/>
  <c r="AN132"/>
  <c r="AO132"/>
  <c r="AP132"/>
  <c r="AQ132"/>
  <c r="AR132"/>
  <c r="AW132"/>
  <c r="AX132"/>
  <c r="AY132"/>
  <c r="BB132"/>
  <c r="BC132"/>
  <c r="A133"/>
  <c r="B133"/>
  <c r="D133"/>
  <c r="E133" s="1"/>
  <c r="F133"/>
  <c r="G133"/>
  <c r="H133"/>
  <c r="I133"/>
  <c r="J133"/>
  <c r="M133"/>
  <c r="N133"/>
  <c r="O133"/>
  <c r="P133"/>
  <c r="Q133"/>
  <c r="R133"/>
  <c r="S133"/>
  <c r="T133"/>
  <c r="U133"/>
  <c r="V133"/>
  <c r="W133"/>
  <c r="X133"/>
  <c r="Y133"/>
  <c r="Z133"/>
  <c r="AA133"/>
  <c r="AB133"/>
  <c r="AC133"/>
  <c r="AD133"/>
  <c r="AE133"/>
  <c r="AG133"/>
  <c r="AH133"/>
  <c r="AI133"/>
  <c r="AJ133"/>
  <c r="AK133"/>
  <c r="AL133"/>
  <c r="AM133"/>
  <c r="AN133"/>
  <c r="AO133"/>
  <c r="AP133"/>
  <c r="AQ133"/>
  <c r="AR133"/>
  <c r="AW133"/>
  <c r="AX133"/>
  <c r="AY133"/>
  <c r="BB133"/>
  <c r="BC133"/>
  <c r="A134"/>
  <c r="B134"/>
  <c r="D134"/>
  <c r="E134" s="1"/>
  <c r="F134"/>
  <c r="G134"/>
  <c r="H134"/>
  <c r="I134"/>
  <c r="J134"/>
  <c r="M134"/>
  <c r="N134"/>
  <c r="O134"/>
  <c r="P134"/>
  <c r="Q134"/>
  <c r="R134"/>
  <c r="S134"/>
  <c r="T134"/>
  <c r="U134"/>
  <c r="V134"/>
  <c r="W134"/>
  <c r="X134"/>
  <c r="Y134"/>
  <c r="Z134"/>
  <c r="AA134"/>
  <c r="AB134"/>
  <c r="AC134"/>
  <c r="AD134"/>
  <c r="AE134"/>
  <c r="AG134"/>
  <c r="AH134"/>
  <c r="AI134"/>
  <c r="AJ134"/>
  <c r="AK134"/>
  <c r="AL134"/>
  <c r="AM134"/>
  <c r="AN134"/>
  <c r="AO134"/>
  <c r="AP134"/>
  <c r="AQ134"/>
  <c r="AR134"/>
  <c r="AW134"/>
  <c r="AX134"/>
  <c r="AY134"/>
  <c r="BB134"/>
  <c r="BC134"/>
  <c r="A135"/>
  <c r="B135"/>
  <c r="D135"/>
  <c r="E135" s="1"/>
  <c r="F135"/>
  <c r="G135"/>
  <c r="H135"/>
  <c r="I135"/>
  <c r="J135"/>
  <c r="M135"/>
  <c r="N135"/>
  <c r="O135"/>
  <c r="P135"/>
  <c r="Q135"/>
  <c r="R135"/>
  <c r="S135"/>
  <c r="T135"/>
  <c r="U135"/>
  <c r="V135"/>
  <c r="W135"/>
  <c r="X135"/>
  <c r="Y135"/>
  <c r="Z135"/>
  <c r="AA135"/>
  <c r="AB135"/>
  <c r="AC135"/>
  <c r="AD135"/>
  <c r="AE135"/>
  <c r="AG135"/>
  <c r="AH135"/>
  <c r="AI135"/>
  <c r="AJ135"/>
  <c r="AK135"/>
  <c r="AL135"/>
  <c r="AM135"/>
  <c r="AN135"/>
  <c r="AO135"/>
  <c r="AP135"/>
  <c r="AQ135"/>
  <c r="AR135"/>
  <c r="AW135"/>
  <c r="AX135"/>
  <c r="AY135"/>
  <c r="BB135"/>
  <c r="BC135"/>
  <c r="A136"/>
  <c r="B136"/>
  <c r="D136"/>
  <c r="E136" s="1"/>
  <c r="F136"/>
  <c r="G136"/>
  <c r="H136"/>
  <c r="I136"/>
  <c r="J136"/>
  <c r="M136"/>
  <c r="N136"/>
  <c r="O136"/>
  <c r="P136"/>
  <c r="Q136"/>
  <c r="R136"/>
  <c r="S136"/>
  <c r="T136"/>
  <c r="U136"/>
  <c r="V136"/>
  <c r="W136"/>
  <c r="X136"/>
  <c r="Y136"/>
  <c r="Z136"/>
  <c r="AA136"/>
  <c r="AB136"/>
  <c r="AC136"/>
  <c r="AD136"/>
  <c r="AE136"/>
  <c r="AG136"/>
  <c r="AH136"/>
  <c r="AI136"/>
  <c r="AJ136"/>
  <c r="AK136"/>
  <c r="AL136"/>
  <c r="AM136"/>
  <c r="AN136"/>
  <c r="AO136"/>
  <c r="AP136"/>
  <c r="AQ136"/>
  <c r="AR136"/>
  <c r="AW136"/>
  <c r="AX136"/>
  <c r="AY136"/>
  <c r="BB136"/>
  <c r="BC136"/>
  <c r="A137"/>
  <c r="B137"/>
  <c r="D137"/>
  <c r="E137" s="1"/>
  <c r="F137"/>
  <c r="G137"/>
  <c r="H137"/>
  <c r="I137"/>
  <c r="J137"/>
  <c r="M137"/>
  <c r="N137"/>
  <c r="O137"/>
  <c r="P137"/>
  <c r="Q137"/>
  <c r="R137"/>
  <c r="S137"/>
  <c r="T137"/>
  <c r="U137"/>
  <c r="V137"/>
  <c r="W137"/>
  <c r="X137"/>
  <c r="Y137"/>
  <c r="Z137"/>
  <c r="AA137"/>
  <c r="AB137"/>
  <c r="AC137"/>
  <c r="AD137"/>
  <c r="AE137"/>
  <c r="AG137"/>
  <c r="AH137"/>
  <c r="AI137"/>
  <c r="AJ137"/>
  <c r="AK137"/>
  <c r="AL137"/>
  <c r="AM137"/>
  <c r="AN137"/>
  <c r="AO137"/>
  <c r="AP137"/>
  <c r="AQ137"/>
  <c r="AR137"/>
  <c r="AW137"/>
  <c r="AX137"/>
  <c r="AY137"/>
  <c r="BB137"/>
  <c r="BC137"/>
  <c r="A138"/>
  <c r="B138"/>
  <c r="D138"/>
  <c r="E138" s="1"/>
  <c r="F138"/>
  <c r="G138"/>
  <c r="H138"/>
  <c r="I138"/>
  <c r="J138"/>
  <c r="M138"/>
  <c r="N138"/>
  <c r="O138"/>
  <c r="P138"/>
  <c r="Q138"/>
  <c r="R138"/>
  <c r="S138"/>
  <c r="T138"/>
  <c r="U138"/>
  <c r="V138"/>
  <c r="W138"/>
  <c r="X138"/>
  <c r="Y138"/>
  <c r="Z138"/>
  <c r="AA138"/>
  <c r="AB138"/>
  <c r="AC138"/>
  <c r="AD138"/>
  <c r="AE138"/>
  <c r="AG138"/>
  <c r="AH138"/>
  <c r="AI138"/>
  <c r="AJ138"/>
  <c r="AK138"/>
  <c r="AL138"/>
  <c r="AM138"/>
  <c r="AN138"/>
  <c r="AO138"/>
  <c r="AP138"/>
  <c r="AQ138"/>
  <c r="AR138"/>
  <c r="AW138"/>
  <c r="AX138"/>
  <c r="AY138"/>
  <c r="BB138"/>
  <c r="BC138"/>
  <c r="A139"/>
  <c r="B139"/>
  <c r="D139"/>
  <c r="E139" s="1"/>
  <c r="F139"/>
  <c r="G139"/>
  <c r="H139"/>
  <c r="I139"/>
  <c r="J139"/>
  <c r="M139"/>
  <c r="N139"/>
  <c r="O139"/>
  <c r="P139"/>
  <c r="Q139"/>
  <c r="R139"/>
  <c r="S139"/>
  <c r="T139"/>
  <c r="U139"/>
  <c r="V139"/>
  <c r="W139"/>
  <c r="X139"/>
  <c r="Y139"/>
  <c r="Z139"/>
  <c r="AA139"/>
  <c r="AB139"/>
  <c r="AC139"/>
  <c r="AD139"/>
  <c r="AE139"/>
  <c r="AG139"/>
  <c r="AH139"/>
  <c r="AI139"/>
  <c r="AJ139"/>
  <c r="AK139"/>
  <c r="AL139"/>
  <c r="AM139"/>
  <c r="AN139"/>
  <c r="AO139"/>
  <c r="AP139"/>
  <c r="AQ139"/>
  <c r="AR139"/>
  <c r="AW139"/>
  <c r="AX139"/>
  <c r="AY139"/>
  <c r="BB139"/>
  <c r="BC139"/>
  <c r="A140"/>
  <c r="B140"/>
  <c r="D140"/>
  <c r="E140" s="1"/>
  <c r="F140"/>
  <c r="G140"/>
  <c r="H140"/>
  <c r="I140"/>
  <c r="J140"/>
  <c r="M140"/>
  <c r="N140"/>
  <c r="O140"/>
  <c r="P140"/>
  <c r="Q140"/>
  <c r="R140"/>
  <c r="S140"/>
  <c r="T140"/>
  <c r="U140"/>
  <c r="V140"/>
  <c r="W140"/>
  <c r="X140"/>
  <c r="Y140"/>
  <c r="Z140"/>
  <c r="AA140"/>
  <c r="AB140"/>
  <c r="AC140"/>
  <c r="AD140"/>
  <c r="AE140"/>
  <c r="AG140"/>
  <c r="AH140"/>
  <c r="AI140"/>
  <c r="AJ140"/>
  <c r="AK140"/>
  <c r="AL140"/>
  <c r="AM140"/>
  <c r="AN140"/>
  <c r="AO140"/>
  <c r="AP140"/>
  <c r="AQ140"/>
  <c r="AR140"/>
  <c r="AW140"/>
  <c r="AX140"/>
  <c r="AY140"/>
  <c r="BB140"/>
  <c r="BC140"/>
  <c r="A141"/>
  <c r="B141"/>
  <c r="D141"/>
  <c r="E141" s="1"/>
  <c r="F141"/>
  <c r="G141"/>
  <c r="H141"/>
  <c r="I141"/>
  <c r="J141"/>
  <c r="M141"/>
  <c r="N141"/>
  <c r="O141"/>
  <c r="P141"/>
  <c r="Q141"/>
  <c r="R141"/>
  <c r="S141"/>
  <c r="T141"/>
  <c r="U141"/>
  <c r="V141"/>
  <c r="W141"/>
  <c r="X141"/>
  <c r="Y141"/>
  <c r="Z141"/>
  <c r="AA141"/>
  <c r="AB141"/>
  <c r="AC141"/>
  <c r="AD141"/>
  <c r="AE141"/>
  <c r="AG141"/>
  <c r="AH141"/>
  <c r="AI141"/>
  <c r="AJ141"/>
  <c r="AK141"/>
  <c r="AL141"/>
  <c r="AM141"/>
  <c r="AN141"/>
  <c r="AO141"/>
  <c r="AP141"/>
  <c r="AQ141"/>
  <c r="AR141"/>
  <c r="AW141"/>
  <c r="AX141"/>
  <c r="AY141"/>
  <c r="BB141"/>
  <c r="BC141"/>
  <c r="A142"/>
  <c r="B142"/>
  <c r="D142"/>
  <c r="E142" s="1"/>
  <c r="F142"/>
  <c r="G142"/>
  <c r="H142"/>
  <c r="I142"/>
  <c r="J142"/>
  <c r="M142"/>
  <c r="N142"/>
  <c r="O142"/>
  <c r="P142"/>
  <c r="Q142"/>
  <c r="R142"/>
  <c r="S142"/>
  <c r="T142"/>
  <c r="U142"/>
  <c r="V142"/>
  <c r="W142"/>
  <c r="X142"/>
  <c r="Y142"/>
  <c r="Z142"/>
  <c r="AA142"/>
  <c r="AB142"/>
  <c r="AC142"/>
  <c r="AD142"/>
  <c r="AE142"/>
  <c r="AG142"/>
  <c r="AH142"/>
  <c r="AI142"/>
  <c r="AJ142"/>
  <c r="AK142"/>
  <c r="AL142"/>
  <c r="AM142"/>
  <c r="AN142"/>
  <c r="AO142"/>
  <c r="AP142"/>
  <c r="AQ142"/>
  <c r="AR142"/>
  <c r="AW142"/>
  <c r="AX142"/>
  <c r="AY142"/>
  <c r="BB142"/>
  <c r="BC142"/>
  <c r="A143"/>
  <c r="B143"/>
  <c r="D143"/>
  <c r="E143" s="1"/>
  <c r="F143"/>
  <c r="G143"/>
  <c r="H143"/>
  <c r="I143"/>
  <c r="J143"/>
  <c r="M143"/>
  <c r="N143"/>
  <c r="O143"/>
  <c r="P143"/>
  <c r="Q143"/>
  <c r="R143"/>
  <c r="S143"/>
  <c r="T143"/>
  <c r="U143"/>
  <c r="V143"/>
  <c r="W143"/>
  <c r="X143"/>
  <c r="Y143"/>
  <c r="Z143"/>
  <c r="AA143"/>
  <c r="AB143"/>
  <c r="AC143"/>
  <c r="AD143"/>
  <c r="AE143"/>
  <c r="AG143"/>
  <c r="AH143"/>
  <c r="AI143"/>
  <c r="AJ143"/>
  <c r="AK143"/>
  <c r="AL143"/>
  <c r="AM143"/>
  <c r="AN143"/>
  <c r="AO143"/>
  <c r="AP143"/>
  <c r="AQ143"/>
  <c r="AR143"/>
  <c r="AW143"/>
  <c r="AX143"/>
  <c r="AY143"/>
  <c r="BB143"/>
  <c r="BC143"/>
  <c r="A144"/>
  <c r="B144"/>
  <c r="D144"/>
  <c r="E144" s="1"/>
  <c r="F144"/>
  <c r="G144"/>
  <c r="H144"/>
  <c r="I144"/>
  <c r="J144"/>
  <c r="M144"/>
  <c r="N144"/>
  <c r="O144"/>
  <c r="P144"/>
  <c r="Q144"/>
  <c r="R144"/>
  <c r="S144"/>
  <c r="T144"/>
  <c r="U144"/>
  <c r="V144"/>
  <c r="W144"/>
  <c r="X144"/>
  <c r="Y144"/>
  <c r="Z144"/>
  <c r="AA144"/>
  <c r="AB144"/>
  <c r="AC144"/>
  <c r="AD144"/>
  <c r="AE144"/>
  <c r="AG144"/>
  <c r="AH144"/>
  <c r="AI144"/>
  <c r="AJ144"/>
  <c r="AK144"/>
  <c r="AL144"/>
  <c r="AM144"/>
  <c r="AN144"/>
  <c r="AO144"/>
  <c r="AP144"/>
  <c r="AQ144"/>
  <c r="AR144"/>
  <c r="AW144"/>
  <c r="AX144"/>
  <c r="AY144"/>
  <c r="BB144"/>
  <c r="BC144"/>
  <c r="A145"/>
  <c r="B145"/>
  <c r="D145"/>
  <c r="E145" s="1"/>
  <c r="F145"/>
  <c r="G145"/>
  <c r="H145"/>
  <c r="I145"/>
  <c r="J145"/>
  <c r="M145"/>
  <c r="N145"/>
  <c r="O145"/>
  <c r="P145"/>
  <c r="Q145"/>
  <c r="R145"/>
  <c r="S145"/>
  <c r="T145"/>
  <c r="U145"/>
  <c r="V145"/>
  <c r="W145"/>
  <c r="X145"/>
  <c r="Y145"/>
  <c r="Z145"/>
  <c r="AA145"/>
  <c r="AB145"/>
  <c r="AC145"/>
  <c r="AD145"/>
  <c r="AE145"/>
  <c r="AG145"/>
  <c r="AH145"/>
  <c r="AI145"/>
  <c r="AJ145"/>
  <c r="AK145"/>
  <c r="AL145"/>
  <c r="AM145"/>
  <c r="AN145"/>
  <c r="AO145"/>
  <c r="AP145"/>
  <c r="AQ145"/>
  <c r="AR145"/>
  <c r="AW145"/>
  <c r="AX145"/>
  <c r="AY145"/>
  <c r="BB145"/>
  <c r="BC145"/>
  <c r="A146"/>
  <c r="B146"/>
  <c r="D146"/>
  <c r="E146" s="1"/>
  <c r="F146"/>
  <c r="G146"/>
  <c r="H146"/>
  <c r="I146"/>
  <c r="J146"/>
  <c r="M146"/>
  <c r="N146"/>
  <c r="O146"/>
  <c r="P146"/>
  <c r="Q146"/>
  <c r="R146"/>
  <c r="S146"/>
  <c r="T146"/>
  <c r="U146"/>
  <c r="V146"/>
  <c r="W146"/>
  <c r="X146"/>
  <c r="Y146"/>
  <c r="Z146"/>
  <c r="AA146"/>
  <c r="AB146"/>
  <c r="AC146"/>
  <c r="AD146"/>
  <c r="AE146"/>
  <c r="AG146"/>
  <c r="AH146"/>
  <c r="AI146"/>
  <c r="AJ146"/>
  <c r="AK146"/>
  <c r="AL146"/>
  <c r="AM146"/>
  <c r="AN146"/>
  <c r="AO146"/>
  <c r="AP146"/>
  <c r="AQ146"/>
  <c r="AR146"/>
  <c r="AW146"/>
  <c r="AX146"/>
  <c r="AY146"/>
  <c r="BB146"/>
  <c r="BC146"/>
  <c r="A147"/>
  <c r="B147"/>
  <c r="D147"/>
  <c r="E147" s="1"/>
  <c r="F147"/>
  <c r="G147"/>
  <c r="H147"/>
  <c r="I147"/>
  <c r="J147"/>
  <c r="M147"/>
  <c r="N147"/>
  <c r="O147"/>
  <c r="P147"/>
  <c r="Q147"/>
  <c r="R147"/>
  <c r="S147"/>
  <c r="T147"/>
  <c r="U147"/>
  <c r="V147"/>
  <c r="W147"/>
  <c r="X147"/>
  <c r="Y147"/>
  <c r="Z147"/>
  <c r="AA147"/>
  <c r="AB147"/>
  <c r="AC147"/>
  <c r="AD147"/>
  <c r="AE147"/>
  <c r="AG147"/>
  <c r="AH147"/>
  <c r="AI147"/>
  <c r="AJ147"/>
  <c r="AK147"/>
  <c r="AL147"/>
  <c r="AM147"/>
  <c r="AN147"/>
  <c r="AO147"/>
  <c r="AP147"/>
  <c r="AQ147"/>
  <c r="AR147"/>
  <c r="AW147"/>
  <c r="AX147"/>
  <c r="AY147"/>
  <c r="BB147"/>
  <c r="BC147"/>
  <c r="A148"/>
  <c r="B148"/>
  <c r="D148"/>
  <c r="E148" s="1"/>
  <c r="F148"/>
  <c r="G148"/>
  <c r="H148"/>
  <c r="I148"/>
  <c r="J148"/>
  <c r="M148"/>
  <c r="N148"/>
  <c r="O148"/>
  <c r="P148"/>
  <c r="Q148"/>
  <c r="R148"/>
  <c r="S148"/>
  <c r="T148"/>
  <c r="U148"/>
  <c r="V148"/>
  <c r="W148"/>
  <c r="X148"/>
  <c r="Y148"/>
  <c r="Z148"/>
  <c r="AA148"/>
  <c r="AB148"/>
  <c r="AC148"/>
  <c r="AD148"/>
  <c r="AE148"/>
  <c r="AG148"/>
  <c r="AH148"/>
  <c r="AI148"/>
  <c r="AJ148"/>
  <c r="AK148"/>
  <c r="AL148"/>
  <c r="AM148"/>
  <c r="AN148"/>
  <c r="AO148"/>
  <c r="AP148"/>
  <c r="AQ148"/>
  <c r="AR148"/>
  <c r="AW148"/>
  <c r="AX148"/>
  <c r="AY148"/>
  <c r="BB148"/>
  <c r="BC148"/>
  <c r="A149"/>
  <c r="B149"/>
  <c r="D149"/>
  <c r="E149" s="1"/>
  <c r="F149"/>
  <c r="G149"/>
  <c r="H149"/>
  <c r="I149"/>
  <c r="J149"/>
  <c r="M149"/>
  <c r="N149"/>
  <c r="O149"/>
  <c r="P149"/>
  <c r="Q149"/>
  <c r="R149"/>
  <c r="S149"/>
  <c r="T149"/>
  <c r="U149"/>
  <c r="V149"/>
  <c r="W149"/>
  <c r="X149"/>
  <c r="Y149"/>
  <c r="Z149"/>
  <c r="AA149"/>
  <c r="AB149"/>
  <c r="AC149"/>
  <c r="AD149"/>
  <c r="AE149"/>
  <c r="AG149"/>
  <c r="AH149"/>
  <c r="AI149"/>
  <c r="AJ149"/>
  <c r="AK149"/>
  <c r="AL149"/>
  <c r="AM149"/>
  <c r="AN149"/>
  <c r="AO149"/>
  <c r="AP149"/>
  <c r="AQ149"/>
  <c r="AR149"/>
  <c r="AW149"/>
  <c r="AX149"/>
  <c r="AY149"/>
  <c r="BB149"/>
  <c r="BC149"/>
  <c r="A150"/>
  <c r="B150"/>
  <c r="D150"/>
  <c r="E150" s="1"/>
  <c r="F150"/>
  <c r="G150"/>
  <c r="H150"/>
  <c r="I150"/>
  <c r="J150"/>
  <c r="M150"/>
  <c r="N150"/>
  <c r="O150"/>
  <c r="P150"/>
  <c r="Q150"/>
  <c r="R150"/>
  <c r="S150"/>
  <c r="T150"/>
  <c r="U150"/>
  <c r="V150"/>
  <c r="W150"/>
  <c r="X150"/>
  <c r="Y150"/>
  <c r="Z150"/>
  <c r="AA150"/>
  <c r="AB150"/>
  <c r="AC150"/>
  <c r="AD150"/>
  <c r="AE150"/>
  <c r="AG150"/>
  <c r="AH150"/>
  <c r="AI150"/>
  <c r="AJ150"/>
  <c r="AK150"/>
  <c r="AL150"/>
  <c r="AM150"/>
  <c r="AN150"/>
  <c r="AO150"/>
  <c r="AP150"/>
  <c r="AQ150"/>
  <c r="AR150"/>
  <c r="AW150"/>
  <c r="AX150"/>
  <c r="AY150"/>
  <c r="BB150"/>
  <c r="BC150"/>
  <c r="A151"/>
  <c r="B151"/>
  <c r="D151"/>
  <c r="E151" s="1"/>
  <c r="F151"/>
  <c r="G151"/>
  <c r="H151"/>
  <c r="I151"/>
  <c r="J151"/>
  <c r="M151"/>
  <c r="N151"/>
  <c r="O151"/>
  <c r="P151"/>
  <c r="Q151"/>
  <c r="R151"/>
  <c r="S151"/>
  <c r="T151"/>
  <c r="U151"/>
  <c r="V151"/>
  <c r="W151"/>
  <c r="X151"/>
  <c r="Y151"/>
  <c r="Z151"/>
  <c r="AA151"/>
  <c r="AB151"/>
  <c r="AC151"/>
  <c r="AD151"/>
  <c r="AE151"/>
  <c r="AG151"/>
  <c r="AH151"/>
  <c r="AI151"/>
  <c r="AJ151"/>
  <c r="AK151"/>
  <c r="AL151"/>
  <c r="AM151"/>
  <c r="AN151"/>
  <c r="AO151"/>
  <c r="AP151"/>
  <c r="AQ151"/>
  <c r="AR151"/>
  <c r="AW151"/>
  <c r="AX151"/>
  <c r="AY151"/>
  <c r="BB151"/>
  <c r="BC151"/>
  <c r="A152"/>
  <c r="B152"/>
  <c r="D152"/>
  <c r="E152" s="1"/>
  <c r="F152"/>
  <c r="G152"/>
  <c r="H152"/>
  <c r="I152"/>
  <c r="J152"/>
  <c r="M152"/>
  <c r="N152"/>
  <c r="O152"/>
  <c r="P152"/>
  <c r="Q152"/>
  <c r="R152"/>
  <c r="S152"/>
  <c r="T152"/>
  <c r="U152"/>
  <c r="V152"/>
  <c r="W152"/>
  <c r="X152"/>
  <c r="Y152"/>
  <c r="Z152"/>
  <c r="AA152"/>
  <c r="AB152"/>
  <c r="AC152"/>
  <c r="AD152"/>
  <c r="AE152"/>
  <c r="AG152"/>
  <c r="AH152"/>
  <c r="AI152"/>
  <c r="AJ152"/>
  <c r="AK152"/>
  <c r="AL152"/>
  <c r="AM152"/>
  <c r="AN152"/>
  <c r="AO152"/>
  <c r="AP152"/>
  <c r="AQ152"/>
  <c r="AR152"/>
  <c r="AW152"/>
  <c r="AX152"/>
  <c r="AY152"/>
  <c r="BB152"/>
  <c r="BC152"/>
  <c r="A153"/>
  <c r="B153"/>
  <c r="D153"/>
  <c r="E153" s="1"/>
  <c r="F153"/>
  <c r="G153"/>
  <c r="H153"/>
  <c r="I153"/>
  <c r="J153"/>
  <c r="M153"/>
  <c r="N153"/>
  <c r="O153"/>
  <c r="P153"/>
  <c r="Q153"/>
  <c r="R153"/>
  <c r="S153"/>
  <c r="T153"/>
  <c r="U153"/>
  <c r="V153"/>
  <c r="W153"/>
  <c r="X153"/>
  <c r="Y153"/>
  <c r="Z153"/>
  <c r="AA153"/>
  <c r="AB153"/>
  <c r="AC153"/>
  <c r="AD153"/>
  <c r="AE153"/>
  <c r="AG153"/>
  <c r="AH153"/>
  <c r="AI153"/>
  <c r="AJ153"/>
  <c r="AK153"/>
  <c r="AL153"/>
  <c r="AM153"/>
  <c r="AN153"/>
  <c r="AO153"/>
  <c r="AP153"/>
  <c r="AQ153"/>
  <c r="AR153"/>
  <c r="AW153"/>
  <c r="AX153"/>
  <c r="AY153"/>
  <c r="BB153"/>
  <c r="BC153"/>
  <c r="A154"/>
  <c r="B154"/>
  <c r="D154"/>
  <c r="E154" s="1"/>
  <c r="F154"/>
  <c r="G154"/>
  <c r="H154"/>
  <c r="I154"/>
  <c r="J154"/>
  <c r="M154"/>
  <c r="N154"/>
  <c r="O154"/>
  <c r="P154"/>
  <c r="Q154"/>
  <c r="R154"/>
  <c r="S154"/>
  <c r="T154"/>
  <c r="U154"/>
  <c r="V154"/>
  <c r="W154"/>
  <c r="X154"/>
  <c r="Y154"/>
  <c r="Z154"/>
  <c r="AA154"/>
  <c r="AB154"/>
  <c r="AC154"/>
  <c r="AD154"/>
  <c r="AE154"/>
  <c r="AG154"/>
  <c r="AH154"/>
  <c r="AI154"/>
  <c r="AJ154"/>
  <c r="AK154"/>
  <c r="AL154"/>
  <c r="AM154"/>
  <c r="AN154"/>
  <c r="AO154"/>
  <c r="AP154"/>
  <c r="AQ154"/>
  <c r="AR154"/>
  <c r="AW154"/>
  <c r="AX154"/>
  <c r="AY154"/>
  <c r="BB154"/>
  <c r="BC154"/>
  <c r="A155"/>
  <c r="B155"/>
  <c r="D155"/>
  <c r="E155" s="1"/>
  <c r="F155"/>
  <c r="G155"/>
  <c r="H155"/>
  <c r="I155"/>
  <c r="J155"/>
  <c r="M155"/>
  <c r="N155"/>
  <c r="O155"/>
  <c r="P155"/>
  <c r="Q155"/>
  <c r="R155"/>
  <c r="S155"/>
  <c r="T155"/>
  <c r="U155"/>
  <c r="V155"/>
  <c r="W155"/>
  <c r="X155"/>
  <c r="Y155"/>
  <c r="Z155"/>
  <c r="AA155"/>
  <c r="AB155"/>
  <c r="AC155"/>
  <c r="AD155"/>
  <c r="AE155"/>
  <c r="AG155"/>
  <c r="AH155"/>
  <c r="AI155"/>
  <c r="AJ155"/>
  <c r="AK155"/>
  <c r="AL155"/>
  <c r="AM155"/>
  <c r="AN155"/>
  <c r="AO155"/>
  <c r="AP155"/>
  <c r="AQ155"/>
  <c r="AR155"/>
  <c r="AW155"/>
  <c r="AX155"/>
  <c r="AY155"/>
  <c r="BB155"/>
  <c r="BC155"/>
  <c r="A156"/>
  <c r="B156"/>
  <c r="D156"/>
  <c r="E156" s="1"/>
  <c r="F156"/>
  <c r="G156"/>
  <c r="H156"/>
  <c r="I156"/>
  <c r="J156"/>
  <c r="M156"/>
  <c r="N156"/>
  <c r="O156"/>
  <c r="P156"/>
  <c r="Q156"/>
  <c r="R156"/>
  <c r="S156"/>
  <c r="T156"/>
  <c r="U156"/>
  <c r="V156"/>
  <c r="W156"/>
  <c r="X156"/>
  <c r="Y156"/>
  <c r="Z156"/>
  <c r="AA156"/>
  <c r="AB156"/>
  <c r="AC156"/>
  <c r="AD156"/>
  <c r="AE156"/>
  <c r="AG156"/>
  <c r="AH156"/>
  <c r="AI156"/>
  <c r="AJ156"/>
  <c r="AK156"/>
  <c r="AL156"/>
  <c r="AM156"/>
  <c r="AN156"/>
  <c r="AO156"/>
  <c r="AP156"/>
  <c r="AQ156"/>
  <c r="AR156"/>
  <c r="AW156"/>
  <c r="AX156"/>
  <c r="AY156"/>
  <c r="BB156"/>
  <c r="BC156"/>
  <c r="A157"/>
  <c r="B157"/>
  <c r="D157"/>
  <c r="E157" s="1"/>
  <c r="F157"/>
  <c r="G157"/>
  <c r="H157"/>
  <c r="I157"/>
  <c r="J157"/>
  <c r="M157"/>
  <c r="N157"/>
  <c r="O157"/>
  <c r="P157"/>
  <c r="Q157"/>
  <c r="R157"/>
  <c r="S157"/>
  <c r="T157"/>
  <c r="U157"/>
  <c r="V157"/>
  <c r="W157"/>
  <c r="X157"/>
  <c r="Y157"/>
  <c r="Z157"/>
  <c r="AA157"/>
  <c r="AB157"/>
  <c r="AC157"/>
  <c r="AD157"/>
  <c r="AE157"/>
  <c r="AG157"/>
  <c r="AH157"/>
  <c r="AI157"/>
  <c r="AJ157"/>
  <c r="AK157"/>
  <c r="AL157"/>
  <c r="AM157"/>
  <c r="AN157"/>
  <c r="AO157"/>
  <c r="AP157"/>
  <c r="AQ157"/>
  <c r="AR157"/>
  <c r="AW157"/>
  <c r="AX157"/>
  <c r="AY157"/>
  <c r="BB157"/>
  <c r="BC157"/>
  <c r="A158"/>
  <c r="B158"/>
  <c r="D158"/>
  <c r="E158" s="1"/>
  <c r="F158"/>
  <c r="G158"/>
  <c r="H158"/>
  <c r="I158"/>
  <c r="J158"/>
  <c r="M158"/>
  <c r="N158"/>
  <c r="O158"/>
  <c r="P158"/>
  <c r="Q158"/>
  <c r="R158"/>
  <c r="S158"/>
  <c r="T158"/>
  <c r="U158"/>
  <c r="V158"/>
  <c r="W158"/>
  <c r="X158"/>
  <c r="Y158"/>
  <c r="Z158"/>
  <c r="AA158"/>
  <c r="AB158"/>
  <c r="AC158"/>
  <c r="AD158"/>
  <c r="AE158"/>
  <c r="AG158"/>
  <c r="AH158"/>
  <c r="AI158"/>
  <c r="AJ158"/>
  <c r="AK158"/>
  <c r="AL158"/>
  <c r="AM158"/>
  <c r="AN158"/>
  <c r="AO158"/>
  <c r="AP158"/>
  <c r="AQ158"/>
  <c r="AR158"/>
  <c r="AW158"/>
  <c r="AX158"/>
  <c r="AY158"/>
  <c r="BB158"/>
  <c r="BC158"/>
  <c r="A159"/>
  <c r="B159"/>
  <c r="D159"/>
  <c r="E159" s="1"/>
  <c r="F159"/>
  <c r="G159"/>
  <c r="H159"/>
  <c r="I159"/>
  <c r="J159"/>
  <c r="M159"/>
  <c r="N159"/>
  <c r="O159"/>
  <c r="P159"/>
  <c r="Q159"/>
  <c r="R159"/>
  <c r="S159"/>
  <c r="T159"/>
  <c r="U159"/>
  <c r="V159"/>
  <c r="W159"/>
  <c r="X159"/>
  <c r="Y159"/>
  <c r="Z159"/>
  <c r="AA159"/>
  <c r="AB159"/>
  <c r="AC159"/>
  <c r="AD159"/>
  <c r="AE159"/>
  <c r="AG159"/>
  <c r="AH159"/>
  <c r="AI159"/>
  <c r="AJ159"/>
  <c r="AK159"/>
  <c r="AL159"/>
  <c r="AM159"/>
  <c r="AN159"/>
  <c r="AO159"/>
  <c r="AP159"/>
  <c r="AQ159"/>
  <c r="AR159"/>
  <c r="AW159"/>
  <c r="AX159"/>
  <c r="AY159"/>
  <c r="BB159"/>
  <c r="BC159"/>
  <c r="A160"/>
  <c r="B160"/>
  <c r="D160"/>
  <c r="E160" s="1"/>
  <c r="F160"/>
  <c r="G160"/>
  <c r="H160"/>
  <c r="I160"/>
  <c r="J160"/>
  <c r="M160"/>
  <c r="N160"/>
  <c r="O160"/>
  <c r="P160"/>
  <c r="Q160"/>
  <c r="R160"/>
  <c r="S160"/>
  <c r="T160"/>
  <c r="U160"/>
  <c r="V160"/>
  <c r="W160"/>
  <c r="X160"/>
  <c r="Y160"/>
  <c r="Z160"/>
  <c r="AA160"/>
  <c r="AB160"/>
  <c r="AC160"/>
  <c r="AD160"/>
  <c r="AE160"/>
  <c r="AG160"/>
  <c r="AH160"/>
  <c r="AI160"/>
  <c r="AJ160"/>
  <c r="AK160"/>
  <c r="AL160"/>
  <c r="AM160"/>
  <c r="AN160"/>
  <c r="AO160"/>
  <c r="AP160"/>
  <c r="AQ160"/>
  <c r="AR160"/>
  <c r="AW160"/>
  <c r="AX160"/>
  <c r="AY160"/>
  <c r="BB160"/>
  <c r="BC160"/>
  <c r="A161"/>
  <c r="B161"/>
  <c r="D161"/>
  <c r="E161" s="1"/>
  <c r="F161"/>
  <c r="G161"/>
  <c r="H161"/>
  <c r="I161"/>
  <c r="J161"/>
  <c r="M161"/>
  <c r="N161"/>
  <c r="O161"/>
  <c r="P161"/>
  <c r="Q161"/>
  <c r="R161"/>
  <c r="S161"/>
  <c r="T161"/>
  <c r="U161"/>
  <c r="V161"/>
  <c r="W161"/>
  <c r="X161"/>
  <c r="Y161"/>
  <c r="Z161"/>
  <c r="AA161"/>
  <c r="AB161"/>
  <c r="AC161"/>
  <c r="AD161"/>
  <c r="AE161"/>
  <c r="AG161"/>
  <c r="AH161"/>
  <c r="AI161"/>
  <c r="AJ161"/>
  <c r="AK161"/>
  <c r="AL161"/>
  <c r="AM161"/>
  <c r="AN161"/>
  <c r="AO161"/>
  <c r="AP161"/>
  <c r="AQ161"/>
  <c r="AR161"/>
  <c r="AW161"/>
  <c r="AX161"/>
  <c r="AY161"/>
  <c r="BB161"/>
  <c r="BC161"/>
  <c r="A162"/>
  <c r="B162"/>
  <c r="D162"/>
  <c r="E162" s="1"/>
  <c r="F162"/>
  <c r="G162"/>
  <c r="H162"/>
  <c r="I162"/>
  <c r="J162"/>
  <c r="M162"/>
  <c r="N162"/>
  <c r="O162"/>
  <c r="P162"/>
  <c r="Q162"/>
  <c r="R162"/>
  <c r="S162"/>
  <c r="T162"/>
  <c r="U162"/>
  <c r="V162"/>
  <c r="W162"/>
  <c r="X162"/>
  <c r="Y162"/>
  <c r="Z162"/>
  <c r="AA162"/>
  <c r="AB162"/>
  <c r="AC162"/>
  <c r="AD162"/>
  <c r="AE162"/>
  <c r="AG162"/>
  <c r="AH162"/>
  <c r="AI162"/>
  <c r="AJ162"/>
  <c r="AK162"/>
  <c r="AL162"/>
  <c r="AM162"/>
  <c r="AN162"/>
  <c r="AO162"/>
  <c r="AP162"/>
  <c r="AQ162"/>
  <c r="AR162"/>
  <c r="AW162"/>
  <c r="AX162"/>
  <c r="AY162"/>
  <c r="BB162"/>
  <c r="BC162"/>
  <c r="A163"/>
  <c r="B163"/>
  <c r="D163"/>
  <c r="E163" s="1"/>
  <c r="F163"/>
  <c r="G163"/>
  <c r="H163"/>
  <c r="I163"/>
  <c r="J163"/>
  <c r="M163"/>
  <c r="N163"/>
  <c r="O163"/>
  <c r="P163"/>
  <c r="Q163"/>
  <c r="R163"/>
  <c r="S163"/>
  <c r="T163"/>
  <c r="U163"/>
  <c r="V163"/>
  <c r="W163"/>
  <c r="X163"/>
  <c r="Y163"/>
  <c r="Z163"/>
  <c r="AA163"/>
  <c r="AB163"/>
  <c r="AC163"/>
  <c r="AD163"/>
  <c r="AE163"/>
  <c r="AG163"/>
  <c r="AH163"/>
  <c r="AI163"/>
  <c r="AJ163"/>
  <c r="AK163"/>
  <c r="AL163"/>
  <c r="AM163"/>
  <c r="AN163"/>
  <c r="AO163"/>
  <c r="AP163"/>
  <c r="AQ163"/>
  <c r="AR163"/>
  <c r="AW163"/>
  <c r="AX163"/>
  <c r="AY163"/>
  <c r="BB163"/>
  <c r="BC163"/>
  <c r="A164"/>
  <c r="B164"/>
  <c r="D164"/>
  <c r="E164" s="1"/>
  <c r="F164"/>
  <c r="G164"/>
  <c r="H164"/>
  <c r="I164"/>
  <c r="J164"/>
  <c r="M164"/>
  <c r="N164"/>
  <c r="O164"/>
  <c r="P164"/>
  <c r="Q164"/>
  <c r="R164"/>
  <c r="S164"/>
  <c r="T164"/>
  <c r="U164"/>
  <c r="V164"/>
  <c r="W164"/>
  <c r="X164"/>
  <c r="Y164"/>
  <c r="Z164"/>
  <c r="AA164"/>
  <c r="AB164"/>
  <c r="AC164"/>
  <c r="AD164"/>
  <c r="AE164"/>
  <c r="AG164"/>
  <c r="AH164"/>
  <c r="AI164"/>
  <c r="AJ164"/>
  <c r="AK164"/>
  <c r="AL164"/>
  <c r="AM164"/>
  <c r="AN164"/>
  <c r="AO164"/>
  <c r="AP164"/>
  <c r="AQ164"/>
  <c r="AR164"/>
  <c r="AW164"/>
  <c r="AX164"/>
  <c r="AY164"/>
  <c r="BB164"/>
  <c r="BC164"/>
  <c r="A165"/>
  <c r="B165"/>
  <c r="D165"/>
  <c r="E165" s="1"/>
  <c r="F165"/>
  <c r="G165"/>
  <c r="H165"/>
  <c r="I165"/>
  <c r="J165"/>
  <c r="M165"/>
  <c r="N165"/>
  <c r="O165"/>
  <c r="P165"/>
  <c r="Q165"/>
  <c r="R165"/>
  <c r="S165"/>
  <c r="T165"/>
  <c r="U165"/>
  <c r="V165"/>
  <c r="W165"/>
  <c r="X165"/>
  <c r="Y165"/>
  <c r="Z165"/>
  <c r="AA165"/>
  <c r="AB165"/>
  <c r="AC165"/>
  <c r="AD165"/>
  <c r="AE165"/>
  <c r="AG165"/>
  <c r="AH165"/>
  <c r="AI165"/>
  <c r="AJ165"/>
  <c r="AK165"/>
  <c r="AL165"/>
  <c r="AM165"/>
  <c r="AN165"/>
  <c r="AO165"/>
  <c r="AP165"/>
  <c r="AQ165"/>
  <c r="AR165"/>
  <c r="AW165"/>
  <c r="AX165"/>
  <c r="AY165"/>
  <c r="BB165"/>
  <c r="BC165"/>
  <c r="A166"/>
  <c r="B166"/>
  <c r="D166"/>
  <c r="E166" s="1"/>
  <c r="F166"/>
  <c r="G166"/>
  <c r="H166"/>
  <c r="I166"/>
  <c r="J166"/>
  <c r="M166"/>
  <c r="N166"/>
  <c r="O166"/>
  <c r="P166"/>
  <c r="Q166"/>
  <c r="R166"/>
  <c r="S166"/>
  <c r="T166"/>
  <c r="U166"/>
  <c r="V166"/>
  <c r="W166"/>
  <c r="X166"/>
  <c r="Y166"/>
  <c r="Z166"/>
  <c r="AA166"/>
  <c r="AB166"/>
  <c r="AC166"/>
  <c r="AD166"/>
  <c r="AE166"/>
  <c r="AG166"/>
  <c r="AH166"/>
  <c r="AI166"/>
  <c r="AJ166"/>
  <c r="AK166"/>
  <c r="AL166"/>
  <c r="AM166"/>
  <c r="AN166"/>
  <c r="AO166"/>
  <c r="AP166"/>
  <c r="AQ166"/>
  <c r="AR166"/>
  <c r="AW166"/>
  <c r="AX166"/>
  <c r="AY166"/>
  <c r="BB166"/>
  <c r="BC166"/>
  <c r="A167"/>
  <c r="B167"/>
  <c r="D167"/>
  <c r="E167" s="1"/>
  <c r="F167"/>
  <c r="G167"/>
  <c r="H167"/>
  <c r="I167"/>
  <c r="J167"/>
  <c r="M167"/>
  <c r="N167"/>
  <c r="O167"/>
  <c r="P167"/>
  <c r="Q167"/>
  <c r="R167"/>
  <c r="S167"/>
  <c r="T167"/>
  <c r="U167"/>
  <c r="V167"/>
  <c r="W167"/>
  <c r="X167"/>
  <c r="Y167"/>
  <c r="Z167"/>
  <c r="AA167"/>
  <c r="AB167"/>
  <c r="AC167"/>
  <c r="AD167"/>
  <c r="AE167"/>
  <c r="AG167"/>
  <c r="AH167"/>
  <c r="AI167"/>
  <c r="AJ167"/>
  <c r="AK167"/>
  <c r="AL167"/>
  <c r="AM167"/>
  <c r="AN167"/>
  <c r="AO167"/>
  <c r="AP167"/>
  <c r="AQ167"/>
  <c r="AR167"/>
  <c r="AW167"/>
  <c r="AX167"/>
  <c r="AY167"/>
  <c r="BB167"/>
  <c r="BC167"/>
  <c r="A168"/>
  <c r="B168"/>
  <c r="D168"/>
  <c r="E168" s="1"/>
  <c r="F168"/>
  <c r="G168"/>
  <c r="H168"/>
  <c r="I168"/>
  <c r="J168"/>
  <c r="M168"/>
  <c r="N168"/>
  <c r="O168"/>
  <c r="P168"/>
  <c r="Q168"/>
  <c r="R168"/>
  <c r="S168"/>
  <c r="T168"/>
  <c r="U168"/>
  <c r="V168"/>
  <c r="W168"/>
  <c r="X168"/>
  <c r="Y168"/>
  <c r="Z168"/>
  <c r="AA168"/>
  <c r="AB168"/>
  <c r="AC168"/>
  <c r="AD168"/>
  <c r="AE168"/>
  <c r="AG168"/>
  <c r="AH168"/>
  <c r="AI168"/>
  <c r="AJ168"/>
  <c r="AK168"/>
  <c r="AL168"/>
  <c r="AM168"/>
  <c r="AN168"/>
  <c r="AO168"/>
  <c r="AP168"/>
  <c r="AQ168"/>
  <c r="AR168"/>
  <c r="AW168"/>
  <c r="AX168"/>
  <c r="AY168"/>
  <c r="BB168"/>
  <c r="BC168"/>
  <c r="A169"/>
  <c r="B169"/>
  <c r="D169"/>
  <c r="E169" s="1"/>
  <c r="F169"/>
  <c r="G169"/>
  <c r="H169"/>
  <c r="I169"/>
  <c r="J169"/>
  <c r="M169"/>
  <c r="N169"/>
  <c r="O169"/>
  <c r="P169"/>
  <c r="Q169"/>
  <c r="R169"/>
  <c r="S169"/>
  <c r="T169"/>
  <c r="U169"/>
  <c r="V169"/>
  <c r="W169"/>
  <c r="X169"/>
  <c r="Y169"/>
  <c r="Z169"/>
  <c r="AA169"/>
  <c r="AB169"/>
  <c r="AC169"/>
  <c r="AD169"/>
  <c r="AE169"/>
  <c r="AG169"/>
  <c r="AH169"/>
  <c r="AI169"/>
  <c r="AJ169"/>
  <c r="AK169"/>
  <c r="AL169"/>
  <c r="AM169"/>
  <c r="AN169"/>
  <c r="AO169"/>
  <c r="AP169"/>
  <c r="AQ169"/>
  <c r="AR169"/>
  <c r="AW169"/>
  <c r="AX169"/>
  <c r="AY169"/>
  <c r="BB169"/>
  <c r="BC169"/>
  <c r="A170"/>
  <c r="B170"/>
  <c r="D170"/>
  <c r="E170" s="1"/>
  <c r="F170"/>
  <c r="G170"/>
  <c r="H170"/>
  <c r="I170"/>
  <c r="J170"/>
  <c r="M170"/>
  <c r="N170"/>
  <c r="O170"/>
  <c r="P170"/>
  <c r="Q170"/>
  <c r="R170"/>
  <c r="S170"/>
  <c r="T170"/>
  <c r="U170"/>
  <c r="V170"/>
  <c r="W170"/>
  <c r="X170"/>
  <c r="Y170"/>
  <c r="Z170"/>
  <c r="AA170"/>
  <c r="AB170"/>
  <c r="AC170"/>
  <c r="AD170"/>
  <c r="AE170"/>
  <c r="AG170"/>
  <c r="AH170"/>
  <c r="AI170"/>
  <c r="AJ170"/>
  <c r="AK170"/>
  <c r="AL170"/>
  <c r="AM170"/>
  <c r="AN170"/>
  <c r="AO170"/>
  <c r="AP170"/>
  <c r="AQ170"/>
  <c r="AR170"/>
  <c r="AW170"/>
  <c r="AX170"/>
  <c r="AY170"/>
  <c r="BB170"/>
  <c r="BC170"/>
  <c r="A171"/>
  <c r="B171"/>
  <c r="D171"/>
  <c r="E171" s="1"/>
  <c r="F171"/>
  <c r="G171"/>
  <c r="H171"/>
  <c r="I171"/>
  <c r="J171"/>
  <c r="M171"/>
  <c r="N171"/>
  <c r="O171"/>
  <c r="P171"/>
  <c r="Q171"/>
  <c r="R171"/>
  <c r="S171"/>
  <c r="T171"/>
  <c r="U171"/>
  <c r="V171"/>
  <c r="W171"/>
  <c r="X171"/>
  <c r="Y171"/>
  <c r="Z171"/>
  <c r="AA171"/>
  <c r="AB171"/>
  <c r="AC171"/>
  <c r="AD171"/>
  <c r="AE171"/>
  <c r="AG171"/>
  <c r="AH171"/>
  <c r="AI171"/>
  <c r="AJ171"/>
  <c r="AK171"/>
  <c r="AL171"/>
  <c r="AM171"/>
  <c r="AN171"/>
  <c r="AO171"/>
  <c r="AP171"/>
  <c r="AQ171"/>
  <c r="AR171"/>
  <c r="AW171"/>
  <c r="AX171"/>
  <c r="AY171"/>
  <c r="BB171"/>
  <c r="BC171"/>
  <c r="A172"/>
  <c r="B172"/>
  <c r="D172"/>
  <c r="E172" s="1"/>
  <c r="F172"/>
  <c r="G172"/>
  <c r="H172"/>
  <c r="I172"/>
  <c r="J172"/>
  <c r="M172"/>
  <c r="N172"/>
  <c r="O172"/>
  <c r="P172"/>
  <c r="Q172"/>
  <c r="R172"/>
  <c r="S172"/>
  <c r="T172"/>
  <c r="U172"/>
  <c r="V172"/>
  <c r="W172"/>
  <c r="X172"/>
  <c r="Y172"/>
  <c r="Z172"/>
  <c r="AA172"/>
  <c r="AB172"/>
  <c r="AC172"/>
  <c r="AD172"/>
  <c r="AE172"/>
  <c r="AG172"/>
  <c r="AH172"/>
  <c r="AI172"/>
  <c r="AJ172"/>
  <c r="AK172"/>
  <c r="AL172"/>
  <c r="AM172"/>
  <c r="AN172"/>
  <c r="AO172"/>
  <c r="AP172"/>
  <c r="AQ172"/>
  <c r="AR172"/>
  <c r="AW172"/>
  <c r="AX172"/>
  <c r="AY172"/>
  <c r="BB172"/>
  <c r="BC172"/>
  <c r="A173"/>
  <c r="B173"/>
  <c r="D173"/>
  <c r="E173" s="1"/>
  <c r="F173"/>
  <c r="G173"/>
  <c r="H173"/>
  <c r="I173"/>
  <c r="J173"/>
  <c r="M173"/>
  <c r="N173"/>
  <c r="O173"/>
  <c r="P173"/>
  <c r="Q173"/>
  <c r="R173"/>
  <c r="S173"/>
  <c r="T173"/>
  <c r="U173"/>
  <c r="V173"/>
  <c r="W173"/>
  <c r="X173"/>
  <c r="Y173"/>
  <c r="Z173"/>
  <c r="AA173"/>
  <c r="AB173"/>
  <c r="AC173"/>
  <c r="AD173"/>
  <c r="AE173"/>
  <c r="AG173"/>
  <c r="AH173"/>
  <c r="AI173"/>
  <c r="AJ173"/>
  <c r="AK173"/>
  <c r="AL173"/>
  <c r="AM173"/>
  <c r="AN173"/>
  <c r="AO173"/>
  <c r="AP173"/>
  <c r="AQ173"/>
  <c r="AR173"/>
  <c r="AW173"/>
  <c r="AX173"/>
  <c r="AY173"/>
  <c r="BB173"/>
  <c r="BC173"/>
  <c r="A174"/>
  <c r="B174"/>
  <c r="D174"/>
  <c r="E174" s="1"/>
  <c r="F174"/>
  <c r="G174"/>
  <c r="H174"/>
  <c r="I174"/>
  <c r="J174"/>
  <c r="M174"/>
  <c r="N174"/>
  <c r="O174"/>
  <c r="P174"/>
  <c r="Q174"/>
  <c r="R174"/>
  <c r="S174"/>
  <c r="T174"/>
  <c r="U174"/>
  <c r="V174"/>
  <c r="W174"/>
  <c r="X174"/>
  <c r="Y174"/>
  <c r="Z174"/>
  <c r="AA174"/>
  <c r="AB174"/>
  <c r="AC174"/>
  <c r="AD174"/>
  <c r="AE174"/>
  <c r="AG174"/>
  <c r="AH174"/>
  <c r="AI174"/>
  <c r="AJ174"/>
  <c r="AK174"/>
  <c r="AL174"/>
  <c r="AM174"/>
  <c r="AN174"/>
  <c r="AO174"/>
  <c r="AP174"/>
  <c r="AQ174"/>
  <c r="AR174"/>
  <c r="AW174"/>
  <c r="AX174"/>
  <c r="AY174"/>
  <c r="BB174"/>
  <c r="BC174"/>
  <c r="A175"/>
  <c r="B175"/>
  <c r="D175"/>
  <c r="E175" s="1"/>
  <c r="F175"/>
  <c r="G175"/>
  <c r="H175"/>
  <c r="I175"/>
  <c r="J175"/>
  <c r="M175"/>
  <c r="N175"/>
  <c r="O175"/>
  <c r="P175"/>
  <c r="Q175"/>
  <c r="R175"/>
  <c r="S175"/>
  <c r="T175"/>
  <c r="U175"/>
  <c r="V175"/>
  <c r="W175"/>
  <c r="X175"/>
  <c r="Y175"/>
  <c r="Z175"/>
  <c r="AA175"/>
  <c r="AB175"/>
  <c r="AC175"/>
  <c r="AD175"/>
  <c r="AE175"/>
  <c r="AG175"/>
  <c r="AH175"/>
  <c r="AI175"/>
  <c r="AJ175"/>
  <c r="AK175"/>
  <c r="AL175"/>
  <c r="AM175"/>
  <c r="AN175"/>
  <c r="AO175"/>
  <c r="AP175"/>
  <c r="AQ175"/>
  <c r="AR175"/>
  <c r="AW175"/>
  <c r="AX175"/>
  <c r="AY175"/>
  <c r="BB175"/>
  <c r="BC175"/>
  <c r="A176"/>
  <c r="B176"/>
  <c r="D176"/>
  <c r="E176" s="1"/>
  <c r="F176"/>
  <c r="G176"/>
  <c r="H176"/>
  <c r="I176"/>
  <c r="J176"/>
  <c r="M176"/>
  <c r="N176"/>
  <c r="O176"/>
  <c r="P176"/>
  <c r="Q176"/>
  <c r="R176"/>
  <c r="S176"/>
  <c r="T176"/>
  <c r="U176"/>
  <c r="V176"/>
  <c r="W176"/>
  <c r="X176"/>
  <c r="Y176"/>
  <c r="Z176"/>
  <c r="AA176"/>
  <c r="AB176"/>
  <c r="AC176"/>
  <c r="AD176"/>
  <c r="AE176"/>
  <c r="AG176"/>
  <c r="AH176"/>
  <c r="AI176"/>
  <c r="AJ176"/>
  <c r="AK176"/>
  <c r="AL176"/>
  <c r="AM176"/>
  <c r="AN176"/>
  <c r="AO176"/>
  <c r="AP176"/>
  <c r="AQ176"/>
  <c r="AR176"/>
  <c r="AW176"/>
  <c r="AX176"/>
  <c r="AY176"/>
  <c r="BB176"/>
  <c r="BC176"/>
  <c r="A177"/>
  <c r="B177"/>
  <c r="D177"/>
  <c r="E177" s="1"/>
  <c r="F177"/>
  <c r="G177"/>
  <c r="H177"/>
  <c r="I177"/>
  <c r="J177"/>
  <c r="M177"/>
  <c r="N177"/>
  <c r="O177"/>
  <c r="P177"/>
  <c r="Q177"/>
  <c r="R177"/>
  <c r="S177"/>
  <c r="T177"/>
  <c r="U177"/>
  <c r="V177"/>
  <c r="W177"/>
  <c r="X177"/>
  <c r="Y177"/>
  <c r="Z177"/>
  <c r="AA177"/>
  <c r="AB177"/>
  <c r="AC177"/>
  <c r="AD177"/>
  <c r="AE177"/>
  <c r="AG177"/>
  <c r="AH177"/>
  <c r="AI177"/>
  <c r="AJ177"/>
  <c r="AK177"/>
  <c r="AL177"/>
  <c r="AM177"/>
  <c r="AN177"/>
  <c r="AO177"/>
  <c r="AP177"/>
  <c r="AQ177"/>
  <c r="AR177"/>
  <c r="AW177"/>
  <c r="AX177"/>
  <c r="AY177"/>
  <c r="BB177"/>
  <c r="BC177"/>
  <c r="A178"/>
  <c r="B178"/>
  <c r="D178"/>
  <c r="E178" s="1"/>
  <c r="F178"/>
  <c r="G178"/>
  <c r="H178"/>
  <c r="I178"/>
  <c r="J178"/>
  <c r="M178"/>
  <c r="N178"/>
  <c r="O178"/>
  <c r="P178"/>
  <c r="Q178"/>
  <c r="R178"/>
  <c r="S178"/>
  <c r="T178"/>
  <c r="U178"/>
  <c r="V178"/>
  <c r="W178"/>
  <c r="X178"/>
  <c r="Y178"/>
  <c r="Z178"/>
  <c r="AA178"/>
  <c r="AB178"/>
  <c r="AC178"/>
  <c r="AD178"/>
  <c r="AE178"/>
  <c r="AG178"/>
  <c r="AH178"/>
  <c r="AI178"/>
  <c r="AJ178"/>
  <c r="AK178"/>
  <c r="AL178"/>
  <c r="AM178"/>
  <c r="AN178"/>
  <c r="AO178"/>
  <c r="AP178"/>
  <c r="AQ178"/>
  <c r="AR178"/>
  <c r="AW178"/>
  <c r="AX178"/>
  <c r="AY178"/>
  <c r="BB178"/>
  <c r="BC178"/>
  <c r="A179"/>
  <c r="B179"/>
  <c r="D179"/>
  <c r="E179" s="1"/>
  <c r="F179"/>
  <c r="G179"/>
  <c r="H179"/>
  <c r="I179"/>
  <c r="J179"/>
  <c r="M179"/>
  <c r="N179"/>
  <c r="O179"/>
  <c r="P179"/>
  <c r="Q179"/>
  <c r="R179"/>
  <c r="S179"/>
  <c r="T179"/>
  <c r="U179"/>
  <c r="V179"/>
  <c r="W179"/>
  <c r="X179"/>
  <c r="Y179"/>
  <c r="Z179"/>
  <c r="AA179"/>
  <c r="AB179"/>
  <c r="AC179"/>
  <c r="AD179"/>
  <c r="AE179"/>
  <c r="AG179"/>
  <c r="AH179"/>
  <c r="AI179"/>
  <c r="AJ179"/>
  <c r="AK179"/>
  <c r="AL179"/>
  <c r="AM179"/>
  <c r="AN179"/>
  <c r="AO179"/>
  <c r="AP179"/>
  <c r="AQ179"/>
  <c r="AR179"/>
  <c r="AW179"/>
  <c r="AX179"/>
  <c r="AY179"/>
  <c r="BB179"/>
  <c r="BC179"/>
  <c r="A180"/>
  <c r="B180"/>
  <c r="D180"/>
  <c r="E180" s="1"/>
  <c r="F180"/>
  <c r="G180"/>
  <c r="H180"/>
  <c r="I180"/>
  <c r="J180"/>
  <c r="M180"/>
  <c r="N180"/>
  <c r="O180"/>
  <c r="P180"/>
  <c r="Q180"/>
  <c r="R180"/>
  <c r="S180"/>
  <c r="T180"/>
  <c r="U180"/>
  <c r="V180"/>
  <c r="W180"/>
  <c r="X180"/>
  <c r="Y180"/>
  <c r="Z180"/>
  <c r="AA180"/>
  <c r="AB180"/>
  <c r="AC180"/>
  <c r="AD180"/>
  <c r="AE180"/>
  <c r="AG180"/>
  <c r="AH180"/>
  <c r="AI180"/>
  <c r="AJ180"/>
  <c r="AK180"/>
  <c r="AL180"/>
  <c r="AM180"/>
  <c r="AN180"/>
  <c r="AO180"/>
  <c r="AP180"/>
  <c r="AQ180"/>
  <c r="AR180"/>
  <c r="AW180"/>
  <c r="AX180"/>
  <c r="AY180"/>
  <c r="BB180"/>
  <c r="BC180"/>
  <c r="A181"/>
  <c r="B181"/>
  <c r="D181"/>
  <c r="E181" s="1"/>
  <c r="F181"/>
  <c r="G181"/>
  <c r="H181"/>
  <c r="I181"/>
  <c r="J181"/>
  <c r="M181"/>
  <c r="N181"/>
  <c r="O181"/>
  <c r="P181"/>
  <c r="Q181"/>
  <c r="R181"/>
  <c r="S181"/>
  <c r="T181"/>
  <c r="U181"/>
  <c r="V181"/>
  <c r="W181"/>
  <c r="X181"/>
  <c r="Y181"/>
  <c r="Z181"/>
  <c r="AA181"/>
  <c r="AB181"/>
  <c r="AC181"/>
  <c r="AD181"/>
  <c r="AE181"/>
  <c r="AG181"/>
  <c r="AH181"/>
  <c r="AI181"/>
  <c r="AJ181"/>
  <c r="AK181"/>
  <c r="AL181"/>
  <c r="AM181"/>
  <c r="AN181"/>
  <c r="AO181"/>
  <c r="AP181"/>
  <c r="AQ181"/>
  <c r="AR181"/>
  <c r="AW181"/>
  <c r="AX181"/>
  <c r="AY181"/>
  <c r="BB181"/>
  <c r="BC181"/>
  <c r="A182"/>
  <c r="B182"/>
  <c r="D182"/>
  <c r="E182" s="1"/>
  <c r="F182"/>
  <c r="G182"/>
  <c r="H182"/>
  <c r="I182"/>
  <c r="J182"/>
  <c r="M182"/>
  <c r="N182"/>
  <c r="O182"/>
  <c r="P182"/>
  <c r="Q182"/>
  <c r="R182"/>
  <c r="S182"/>
  <c r="T182"/>
  <c r="U182"/>
  <c r="V182"/>
  <c r="W182"/>
  <c r="X182"/>
  <c r="Y182"/>
  <c r="Z182"/>
  <c r="AA182"/>
  <c r="AB182"/>
  <c r="AC182"/>
  <c r="AD182"/>
  <c r="AE182"/>
  <c r="AG182"/>
  <c r="AH182"/>
  <c r="AI182"/>
  <c r="AJ182"/>
  <c r="AK182"/>
  <c r="AL182"/>
  <c r="AM182"/>
  <c r="AN182"/>
  <c r="AO182"/>
  <c r="AP182"/>
  <c r="AQ182"/>
  <c r="AR182"/>
  <c r="AW182"/>
  <c r="AX182"/>
  <c r="AY182"/>
  <c r="BB182"/>
  <c r="BC182"/>
  <c r="A183"/>
  <c r="B183"/>
  <c r="D183"/>
  <c r="E183" s="1"/>
  <c r="F183"/>
  <c r="G183"/>
  <c r="H183"/>
  <c r="I183"/>
  <c r="J183"/>
  <c r="M183"/>
  <c r="N183"/>
  <c r="O183"/>
  <c r="P183"/>
  <c r="Q183"/>
  <c r="R183"/>
  <c r="S183"/>
  <c r="T183"/>
  <c r="U183"/>
  <c r="V183"/>
  <c r="W183"/>
  <c r="X183"/>
  <c r="Y183"/>
  <c r="Z183"/>
  <c r="AA183"/>
  <c r="AB183"/>
  <c r="AC183"/>
  <c r="AD183"/>
  <c r="AE183"/>
  <c r="AG183"/>
  <c r="AH183"/>
  <c r="AI183"/>
  <c r="AJ183"/>
  <c r="AK183"/>
  <c r="AL183"/>
  <c r="AM183"/>
  <c r="AN183"/>
  <c r="AO183"/>
  <c r="AP183"/>
  <c r="AQ183"/>
  <c r="AR183"/>
  <c r="AW183"/>
  <c r="AX183"/>
  <c r="AY183"/>
  <c r="BB183"/>
  <c r="BC183"/>
  <c r="A184"/>
  <c r="B184"/>
  <c r="D184"/>
  <c r="E184" s="1"/>
  <c r="F184"/>
  <c r="G184"/>
  <c r="H184"/>
  <c r="I184"/>
  <c r="J184"/>
  <c r="M184"/>
  <c r="N184"/>
  <c r="O184"/>
  <c r="P184"/>
  <c r="Q184"/>
  <c r="R184"/>
  <c r="S184"/>
  <c r="T184"/>
  <c r="U184"/>
  <c r="V184"/>
  <c r="W184"/>
  <c r="X184"/>
  <c r="Y184"/>
  <c r="Z184"/>
  <c r="AA184"/>
  <c r="AB184"/>
  <c r="AC184"/>
  <c r="AD184"/>
  <c r="AE184"/>
  <c r="AG184"/>
  <c r="AH184"/>
  <c r="AI184"/>
  <c r="AJ184"/>
  <c r="AK184"/>
  <c r="AL184"/>
  <c r="AM184"/>
  <c r="AN184"/>
  <c r="AO184"/>
  <c r="AP184"/>
  <c r="AQ184"/>
  <c r="AR184"/>
  <c r="AW184"/>
  <c r="AX184"/>
  <c r="AY184"/>
  <c r="BB184"/>
  <c r="BC184"/>
  <c r="A185"/>
  <c r="B185"/>
  <c r="D185"/>
  <c r="E185" s="1"/>
  <c r="F185"/>
  <c r="G185"/>
  <c r="H185"/>
  <c r="I185"/>
  <c r="J185"/>
  <c r="M185"/>
  <c r="N185"/>
  <c r="O185"/>
  <c r="P185"/>
  <c r="Q185"/>
  <c r="R185"/>
  <c r="S185"/>
  <c r="T185"/>
  <c r="U185"/>
  <c r="V185"/>
  <c r="W185"/>
  <c r="X185"/>
  <c r="Y185"/>
  <c r="Z185"/>
  <c r="AA185"/>
  <c r="AB185"/>
  <c r="AC185"/>
  <c r="AD185"/>
  <c r="AE185"/>
  <c r="AG185"/>
  <c r="AH185"/>
  <c r="AI185"/>
  <c r="AJ185"/>
  <c r="AK185"/>
  <c r="AL185"/>
  <c r="AM185"/>
  <c r="AN185"/>
  <c r="AO185"/>
  <c r="AP185"/>
  <c r="AQ185"/>
  <c r="AR185"/>
  <c r="AW185"/>
  <c r="AX185"/>
  <c r="AY185"/>
  <c r="BB185"/>
  <c r="BC185"/>
  <c r="A186"/>
  <c r="B186"/>
  <c r="D186"/>
  <c r="E186" s="1"/>
  <c r="F186"/>
  <c r="G186"/>
  <c r="H186"/>
  <c r="I186"/>
  <c r="J186"/>
  <c r="M186"/>
  <c r="N186"/>
  <c r="O186"/>
  <c r="P186"/>
  <c r="Q186"/>
  <c r="R186"/>
  <c r="S186"/>
  <c r="T186"/>
  <c r="U186"/>
  <c r="V186"/>
  <c r="W186"/>
  <c r="X186"/>
  <c r="Y186"/>
  <c r="Z186"/>
  <c r="AA186"/>
  <c r="AB186"/>
  <c r="AC186"/>
  <c r="AD186"/>
  <c r="AE186"/>
  <c r="AG186"/>
  <c r="AH186"/>
  <c r="AI186"/>
  <c r="AJ186"/>
  <c r="AK186"/>
  <c r="AL186"/>
  <c r="AM186"/>
  <c r="AN186"/>
  <c r="AO186"/>
  <c r="AP186"/>
  <c r="AQ186"/>
  <c r="AR186"/>
  <c r="AW186"/>
  <c r="AX186"/>
  <c r="AY186"/>
  <c r="BB186"/>
  <c r="BC186"/>
  <c r="A187"/>
  <c r="B187"/>
  <c r="D187"/>
  <c r="E187" s="1"/>
  <c r="F187"/>
  <c r="G187"/>
  <c r="H187"/>
  <c r="I187"/>
  <c r="J187"/>
  <c r="M187"/>
  <c r="N187"/>
  <c r="O187"/>
  <c r="P187"/>
  <c r="Q187"/>
  <c r="R187"/>
  <c r="S187"/>
  <c r="T187"/>
  <c r="U187"/>
  <c r="V187"/>
  <c r="W187"/>
  <c r="X187"/>
  <c r="Y187"/>
  <c r="Z187"/>
  <c r="AA187"/>
  <c r="AB187"/>
  <c r="AC187"/>
  <c r="AD187"/>
  <c r="AE187"/>
  <c r="AG187"/>
  <c r="AH187"/>
  <c r="AI187"/>
  <c r="AJ187"/>
  <c r="AK187"/>
  <c r="AL187"/>
  <c r="AM187"/>
  <c r="AN187"/>
  <c r="AO187"/>
  <c r="AP187"/>
  <c r="AQ187"/>
  <c r="AR187"/>
  <c r="AW187"/>
  <c r="AX187"/>
  <c r="AY187"/>
  <c r="BB187"/>
  <c r="BC187"/>
  <c r="A188"/>
  <c r="B188"/>
  <c r="D188"/>
  <c r="E188" s="1"/>
  <c r="F188"/>
  <c r="G188"/>
  <c r="H188"/>
  <c r="I188"/>
  <c r="J188"/>
  <c r="M188"/>
  <c r="N188"/>
  <c r="O188"/>
  <c r="P188"/>
  <c r="Q188"/>
  <c r="R188"/>
  <c r="S188"/>
  <c r="T188"/>
  <c r="U188"/>
  <c r="V188"/>
  <c r="W188"/>
  <c r="X188"/>
  <c r="Y188"/>
  <c r="Z188"/>
  <c r="AA188"/>
  <c r="AB188"/>
  <c r="AC188"/>
  <c r="AD188"/>
  <c r="AE188"/>
  <c r="AG188"/>
  <c r="AH188"/>
  <c r="AI188"/>
  <c r="AJ188"/>
  <c r="AK188"/>
  <c r="AL188"/>
  <c r="AM188"/>
  <c r="AN188"/>
  <c r="AO188"/>
  <c r="AP188"/>
  <c r="AQ188"/>
  <c r="AR188"/>
  <c r="AW188"/>
  <c r="AX188"/>
  <c r="AY188"/>
  <c r="BB188"/>
  <c r="BC188"/>
  <c r="A189"/>
  <c r="B189"/>
  <c r="D189"/>
  <c r="E189" s="1"/>
  <c r="F189"/>
  <c r="G189"/>
  <c r="H189"/>
  <c r="I189"/>
  <c r="J189"/>
  <c r="M189"/>
  <c r="N189"/>
  <c r="O189"/>
  <c r="P189"/>
  <c r="Q189"/>
  <c r="R189"/>
  <c r="S189"/>
  <c r="T189"/>
  <c r="U189"/>
  <c r="V189"/>
  <c r="W189"/>
  <c r="X189"/>
  <c r="Y189"/>
  <c r="Z189"/>
  <c r="AA189"/>
  <c r="AB189"/>
  <c r="AC189"/>
  <c r="AD189"/>
  <c r="AE189"/>
  <c r="AG189"/>
  <c r="AH189"/>
  <c r="AI189"/>
  <c r="AJ189"/>
  <c r="AK189"/>
  <c r="AL189"/>
  <c r="AM189"/>
  <c r="AN189"/>
  <c r="AO189"/>
  <c r="AP189"/>
  <c r="AQ189"/>
  <c r="AR189"/>
  <c r="AW189"/>
  <c r="AX189"/>
  <c r="AY189"/>
  <c r="BB189"/>
  <c r="BC189"/>
  <c r="A190"/>
  <c r="B190"/>
  <c r="D190"/>
  <c r="E190" s="1"/>
  <c r="F190"/>
  <c r="G190"/>
  <c r="H190"/>
  <c r="I190"/>
  <c r="J190"/>
  <c r="M190"/>
  <c r="N190"/>
  <c r="O190"/>
  <c r="P190"/>
  <c r="Q190"/>
  <c r="R190"/>
  <c r="S190"/>
  <c r="T190"/>
  <c r="U190"/>
  <c r="V190"/>
  <c r="W190"/>
  <c r="X190"/>
  <c r="Y190"/>
  <c r="Z190"/>
  <c r="AA190"/>
  <c r="AB190"/>
  <c r="AC190"/>
  <c r="AD190"/>
  <c r="AE190"/>
  <c r="AG190"/>
  <c r="AH190"/>
  <c r="AI190"/>
  <c r="AJ190"/>
  <c r="AK190"/>
  <c r="AL190"/>
  <c r="AM190"/>
  <c r="AN190"/>
  <c r="AO190"/>
  <c r="AP190"/>
  <c r="AQ190"/>
  <c r="AW190"/>
  <c r="AX190"/>
  <c r="AY190"/>
  <c r="BB190"/>
  <c r="BC190"/>
  <c r="A191"/>
  <c r="B191"/>
  <c r="D191"/>
  <c r="E191" s="1"/>
  <c r="F191"/>
  <c r="G191"/>
  <c r="H191"/>
  <c r="I191"/>
  <c r="J191"/>
  <c r="M191"/>
  <c r="N191"/>
  <c r="O191"/>
  <c r="P191"/>
  <c r="Q191"/>
  <c r="R191"/>
  <c r="S191"/>
  <c r="T191"/>
  <c r="U191"/>
  <c r="V191"/>
  <c r="W191"/>
  <c r="X191"/>
  <c r="Y191"/>
  <c r="Z191"/>
  <c r="AA191"/>
  <c r="AB191"/>
  <c r="AC191"/>
  <c r="AD191"/>
  <c r="AE191"/>
  <c r="AG191"/>
  <c r="AH191"/>
  <c r="AI191"/>
  <c r="AJ191"/>
  <c r="AK191"/>
  <c r="AL191"/>
  <c r="AM191"/>
  <c r="AN191"/>
  <c r="AO191"/>
  <c r="AP191"/>
  <c r="AQ191"/>
  <c r="AW191"/>
  <c r="AX191"/>
  <c r="AY191"/>
  <c r="BB191"/>
  <c r="BC191"/>
  <c r="A192"/>
  <c r="B192"/>
  <c r="D192"/>
  <c r="E192" s="1"/>
  <c r="F192"/>
  <c r="G192"/>
  <c r="H192"/>
  <c r="I192"/>
  <c r="J192"/>
  <c r="M192"/>
  <c r="N192"/>
  <c r="O192"/>
  <c r="P192"/>
  <c r="Q192"/>
  <c r="R192"/>
  <c r="S192"/>
  <c r="T192"/>
  <c r="U192"/>
  <c r="V192"/>
  <c r="W192"/>
  <c r="X192"/>
  <c r="Y192"/>
  <c r="Z192"/>
  <c r="AA192"/>
  <c r="AB192"/>
  <c r="AC192"/>
  <c r="AD192"/>
  <c r="AE192"/>
  <c r="AG192"/>
  <c r="AH192"/>
  <c r="AI192"/>
  <c r="AJ192"/>
  <c r="AK192"/>
  <c r="AL192"/>
  <c r="AM192"/>
  <c r="AN192"/>
  <c r="AO192"/>
  <c r="AP192"/>
  <c r="AQ192"/>
  <c r="AW192"/>
  <c r="AX192"/>
  <c r="AY192"/>
  <c r="BB192"/>
  <c r="BC192"/>
  <c r="A193"/>
  <c r="B193"/>
  <c r="D193"/>
  <c r="E193" s="1"/>
  <c r="F193"/>
  <c r="G193"/>
  <c r="H193"/>
  <c r="I193"/>
  <c r="J193"/>
  <c r="M193"/>
  <c r="N193"/>
  <c r="O193"/>
  <c r="P193"/>
  <c r="Q193"/>
  <c r="R193"/>
  <c r="S193"/>
  <c r="T193"/>
  <c r="U193"/>
  <c r="V193"/>
  <c r="W193"/>
  <c r="X193"/>
  <c r="Y193"/>
  <c r="Z193"/>
  <c r="AA193"/>
  <c r="AB193"/>
  <c r="AC193"/>
  <c r="AD193"/>
  <c r="AE193"/>
  <c r="AG193"/>
  <c r="AH193"/>
  <c r="AI193"/>
  <c r="AJ193"/>
  <c r="AK193"/>
  <c r="AL193"/>
  <c r="AM193"/>
  <c r="AN193"/>
  <c r="AO193"/>
  <c r="AP193"/>
  <c r="AQ193"/>
  <c r="AW193"/>
  <c r="AX193"/>
  <c r="AY193"/>
  <c r="BB193"/>
  <c r="BC193"/>
  <c r="A194"/>
  <c r="B194"/>
  <c r="D194"/>
  <c r="E194" s="1"/>
  <c r="F194"/>
  <c r="G194"/>
  <c r="H194"/>
  <c r="I194"/>
  <c r="J194"/>
  <c r="M194"/>
  <c r="N194"/>
  <c r="O194"/>
  <c r="P194"/>
  <c r="Q194"/>
  <c r="R194"/>
  <c r="S194"/>
  <c r="T194"/>
  <c r="U194"/>
  <c r="V194"/>
  <c r="W194"/>
  <c r="X194"/>
  <c r="Y194"/>
  <c r="Z194"/>
  <c r="AA194"/>
  <c r="AB194"/>
  <c r="AC194"/>
  <c r="AD194"/>
  <c r="AE194"/>
  <c r="AG194"/>
  <c r="AH194"/>
  <c r="AI194"/>
  <c r="AJ194"/>
  <c r="AK194"/>
  <c r="AL194"/>
  <c r="AM194"/>
  <c r="AN194"/>
  <c r="AO194"/>
  <c r="AP194"/>
  <c r="AQ194"/>
  <c r="AR194"/>
  <c r="AW194"/>
  <c r="AX194"/>
  <c r="AY194"/>
  <c r="BB194"/>
  <c r="BC194"/>
  <c r="A195"/>
  <c r="B195"/>
  <c r="D195"/>
  <c r="E195" s="1"/>
  <c r="F195"/>
  <c r="G195"/>
  <c r="H195"/>
  <c r="I195"/>
  <c r="J195"/>
  <c r="M195"/>
  <c r="N195"/>
  <c r="O195"/>
  <c r="P195"/>
  <c r="Q195"/>
  <c r="R195"/>
  <c r="S195"/>
  <c r="T195"/>
  <c r="U195"/>
  <c r="V195"/>
  <c r="W195"/>
  <c r="X195"/>
  <c r="Y195"/>
  <c r="Z195"/>
  <c r="AA195"/>
  <c r="AB195"/>
  <c r="AC195"/>
  <c r="AD195"/>
  <c r="AE195"/>
  <c r="AG195"/>
  <c r="AH195"/>
  <c r="AI195"/>
  <c r="AJ195"/>
  <c r="AK195"/>
  <c r="AL195"/>
  <c r="AM195"/>
  <c r="AN195"/>
  <c r="AO195"/>
  <c r="AP195"/>
  <c r="AQ195"/>
  <c r="AW195"/>
  <c r="AX195"/>
  <c r="AY195"/>
  <c r="BB195"/>
  <c r="BC195"/>
  <c r="A196"/>
  <c r="B196"/>
  <c r="D196"/>
  <c r="E196" s="1"/>
  <c r="F196"/>
  <c r="G196"/>
  <c r="H196"/>
  <c r="I196"/>
  <c r="J196"/>
  <c r="M196"/>
  <c r="N196"/>
  <c r="O196"/>
  <c r="P196"/>
  <c r="Q196"/>
  <c r="R196"/>
  <c r="S196"/>
  <c r="T196"/>
  <c r="U196"/>
  <c r="V196"/>
  <c r="W196"/>
  <c r="X196"/>
  <c r="Y196"/>
  <c r="Z196"/>
  <c r="AA196"/>
  <c r="AB196"/>
  <c r="AC196"/>
  <c r="AD196"/>
  <c r="AE196"/>
  <c r="AG196"/>
  <c r="AH196"/>
  <c r="AI196"/>
  <c r="AJ196"/>
  <c r="AK196"/>
  <c r="AL196"/>
  <c r="AM196"/>
  <c r="AN196"/>
  <c r="AO196"/>
  <c r="AP196"/>
  <c r="AQ196"/>
  <c r="AW196"/>
  <c r="AX196"/>
  <c r="AY196"/>
  <c r="BB196"/>
  <c r="BC196"/>
  <c r="A197"/>
  <c r="B197"/>
  <c r="D197"/>
  <c r="E197" s="1"/>
  <c r="F197"/>
  <c r="G197"/>
  <c r="H197"/>
  <c r="I197"/>
  <c r="J197"/>
  <c r="M197"/>
  <c r="N197"/>
  <c r="O197"/>
  <c r="P197"/>
  <c r="Q197"/>
  <c r="R197"/>
  <c r="S197"/>
  <c r="T197"/>
  <c r="U197"/>
  <c r="V197"/>
  <c r="W197"/>
  <c r="X197"/>
  <c r="Y197"/>
  <c r="Z197"/>
  <c r="AA197"/>
  <c r="AB197"/>
  <c r="AC197"/>
  <c r="AD197"/>
  <c r="AE197"/>
  <c r="AG197"/>
  <c r="AH197"/>
  <c r="AI197"/>
  <c r="AJ197"/>
  <c r="AK197"/>
  <c r="AL197"/>
  <c r="AM197"/>
  <c r="AN197"/>
  <c r="AO197"/>
  <c r="AP197"/>
  <c r="AQ197"/>
  <c r="AW197"/>
  <c r="AX197"/>
  <c r="AY197"/>
  <c r="BB197"/>
  <c r="BC197"/>
  <c r="A198"/>
  <c r="B198"/>
  <c r="D198"/>
  <c r="E198" s="1"/>
  <c r="F198"/>
  <c r="G198"/>
  <c r="H198"/>
  <c r="I198"/>
  <c r="J198"/>
  <c r="M198"/>
  <c r="N198"/>
  <c r="O198"/>
  <c r="P198"/>
  <c r="Q198"/>
  <c r="R198"/>
  <c r="S198"/>
  <c r="T198"/>
  <c r="U198"/>
  <c r="V198"/>
  <c r="W198"/>
  <c r="X198"/>
  <c r="Y198"/>
  <c r="Z198"/>
  <c r="AA198"/>
  <c r="AB198"/>
  <c r="AC198"/>
  <c r="AD198"/>
  <c r="AE198"/>
  <c r="AG198"/>
  <c r="AH198"/>
  <c r="AI198"/>
  <c r="AJ198"/>
  <c r="AK198"/>
  <c r="AL198"/>
  <c r="AM198"/>
  <c r="AN198"/>
  <c r="AO198"/>
  <c r="AP198"/>
  <c r="AQ198"/>
  <c r="AW198"/>
  <c r="AX198"/>
  <c r="AY198"/>
  <c r="BB198"/>
  <c r="BC198"/>
  <c r="A199"/>
  <c r="B199"/>
  <c r="D199"/>
  <c r="E199" s="1"/>
  <c r="F199"/>
  <c r="G199"/>
  <c r="H199"/>
  <c r="I199"/>
  <c r="J199"/>
  <c r="M199"/>
  <c r="N199"/>
  <c r="O199"/>
  <c r="P199"/>
  <c r="Q199"/>
  <c r="R199"/>
  <c r="S199"/>
  <c r="T199"/>
  <c r="U199"/>
  <c r="V199"/>
  <c r="W199"/>
  <c r="X199"/>
  <c r="Y199"/>
  <c r="Z199"/>
  <c r="AA199"/>
  <c r="AB199"/>
  <c r="AC199"/>
  <c r="AD199"/>
  <c r="AE199"/>
  <c r="AG199"/>
  <c r="AH199"/>
  <c r="AI199"/>
  <c r="AJ199"/>
  <c r="AK199"/>
  <c r="AL199"/>
  <c r="AM199"/>
  <c r="AN199"/>
  <c r="AO199"/>
  <c r="AP199"/>
  <c r="AQ199"/>
  <c r="AW199"/>
  <c r="AX199"/>
  <c r="AY199"/>
  <c r="BB199"/>
  <c r="BC199"/>
  <c r="A200"/>
  <c r="B200"/>
  <c r="D200"/>
  <c r="E200" s="1"/>
  <c r="F200"/>
  <c r="G200"/>
  <c r="H200"/>
  <c r="I200"/>
  <c r="J200"/>
  <c r="M200"/>
  <c r="N200"/>
  <c r="O200"/>
  <c r="P200"/>
  <c r="Q200"/>
  <c r="R200"/>
  <c r="S200"/>
  <c r="T200"/>
  <c r="U200"/>
  <c r="V200"/>
  <c r="W200"/>
  <c r="X200"/>
  <c r="Y200"/>
  <c r="Z200"/>
  <c r="AA200"/>
  <c r="AB200"/>
  <c r="AC200"/>
  <c r="AD200"/>
  <c r="AE200"/>
  <c r="AG200"/>
  <c r="AH200"/>
  <c r="AI200"/>
  <c r="AJ200"/>
  <c r="AK200"/>
  <c r="AL200"/>
  <c r="AM200"/>
  <c r="AN200"/>
  <c r="AO200"/>
  <c r="AP200"/>
  <c r="AQ200"/>
  <c r="AW200"/>
  <c r="AX200"/>
  <c r="AY200"/>
  <c r="BB200"/>
  <c r="BC200"/>
  <c r="A201"/>
  <c r="B201"/>
  <c r="D201"/>
  <c r="E201" s="1"/>
  <c r="F201"/>
  <c r="G201"/>
  <c r="H201"/>
  <c r="I201"/>
  <c r="J201"/>
  <c r="M201"/>
  <c r="N201"/>
  <c r="O201"/>
  <c r="P201"/>
  <c r="Q201"/>
  <c r="R201"/>
  <c r="S201"/>
  <c r="T201"/>
  <c r="U201"/>
  <c r="V201"/>
  <c r="W201"/>
  <c r="X201"/>
  <c r="Y201"/>
  <c r="Z201"/>
  <c r="AA201"/>
  <c r="AB201"/>
  <c r="AC201"/>
  <c r="AD201"/>
  <c r="AE201"/>
  <c r="AG201"/>
  <c r="AH201"/>
  <c r="AI201"/>
  <c r="AJ201"/>
  <c r="AK201"/>
  <c r="AL201"/>
  <c r="AM201"/>
  <c r="AN201"/>
  <c r="AO201"/>
  <c r="AP201"/>
  <c r="AQ201"/>
  <c r="AW201"/>
  <c r="AX201"/>
  <c r="AY201"/>
  <c r="BB201"/>
  <c r="BC201"/>
  <c r="A202"/>
  <c r="B202"/>
  <c r="D202"/>
  <c r="E202" s="1"/>
  <c r="F202"/>
  <c r="G202"/>
  <c r="H202"/>
  <c r="I202"/>
  <c r="J202"/>
  <c r="M202"/>
  <c r="N202"/>
  <c r="O202"/>
  <c r="P202"/>
  <c r="Q202"/>
  <c r="R202"/>
  <c r="S202"/>
  <c r="T202"/>
  <c r="U202"/>
  <c r="V202"/>
  <c r="W202"/>
  <c r="X202"/>
  <c r="Y202"/>
  <c r="Z202"/>
  <c r="AA202"/>
  <c r="AB202"/>
  <c r="AC202"/>
  <c r="AD202"/>
  <c r="AE202"/>
  <c r="AG202"/>
  <c r="AH202"/>
  <c r="AI202"/>
  <c r="AJ202"/>
  <c r="AK202"/>
  <c r="AL202"/>
  <c r="AM202"/>
  <c r="AN202"/>
  <c r="AO202"/>
  <c r="AP202"/>
  <c r="AQ202"/>
  <c r="AW202"/>
  <c r="AX202"/>
  <c r="AY202"/>
  <c r="BB202"/>
  <c r="BC202"/>
  <c r="A203"/>
  <c r="B203"/>
  <c r="D203"/>
  <c r="E203" s="1"/>
  <c r="F203"/>
  <c r="G203"/>
  <c r="H203"/>
  <c r="I203"/>
  <c r="J203"/>
  <c r="M203"/>
  <c r="N203"/>
  <c r="O203"/>
  <c r="P203"/>
  <c r="Q203"/>
  <c r="R203"/>
  <c r="S203"/>
  <c r="T203"/>
  <c r="U203"/>
  <c r="V203"/>
  <c r="W203"/>
  <c r="X203"/>
  <c r="Y203"/>
  <c r="Z203"/>
  <c r="AA203"/>
  <c r="AB203"/>
  <c r="AC203"/>
  <c r="AD203"/>
  <c r="AE203"/>
  <c r="AG203"/>
  <c r="AH203"/>
  <c r="AI203"/>
  <c r="AJ203"/>
  <c r="AK203"/>
  <c r="AL203"/>
  <c r="AM203"/>
  <c r="AN203"/>
  <c r="AO203"/>
  <c r="AP203"/>
  <c r="AQ203"/>
  <c r="AW203"/>
  <c r="AX203"/>
  <c r="AY203"/>
  <c r="BB203"/>
  <c r="BC203"/>
  <c r="A204"/>
  <c r="B204"/>
  <c r="D204"/>
  <c r="E204" s="1"/>
  <c r="F204"/>
  <c r="G204"/>
  <c r="H204"/>
  <c r="I204"/>
  <c r="J204"/>
  <c r="M204"/>
  <c r="N204"/>
  <c r="O204"/>
  <c r="P204"/>
  <c r="Q204"/>
  <c r="R204"/>
  <c r="S204"/>
  <c r="T204"/>
  <c r="U204"/>
  <c r="V204"/>
  <c r="W204"/>
  <c r="X204"/>
  <c r="Y204"/>
  <c r="Z204"/>
  <c r="AA204"/>
  <c r="AB204"/>
  <c r="AC204"/>
  <c r="AD204"/>
  <c r="AE204"/>
  <c r="AG204"/>
  <c r="AH204"/>
  <c r="AI204"/>
  <c r="AJ204"/>
  <c r="AK204"/>
  <c r="AL204"/>
  <c r="AM204"/>
  <c r="AN204"/>
  <c r="AO204"/>
  <c r="AP204"/>
  <c r="AQ204"/>
  <c r="AW204"/>
  <c r="AX204"/>
  <c r="AY204"/>
  <c r="BB204"/>
  <c r="BC204"/>
  <c r="A205"/>
  <c r="B205"/>
  <c r="D205"/>
  <c r="E205" s="1"/>
  <c r="F205"/>
  <c r="G205"/>
  <c r="H205"/>
  <c r="I205"/>
  <c r="J205"/>
  <c r="M205"/>
  <c r="N205"/>
  <c r="O205"/>
  <c r="P205"/>
  <c r="Q205"/>
  <c r="R205"/>
  <c r="S205"/>
  <c r="T205"/>
  <c r="U205"/>
  <c r="V205"/>
  <c r="W205"/>
  <c r="X205"/>
  <c r="Y205"/>
  <c r="Z205"/>
  <c r="AA205"/>
  <c r="AB205"/>
  <c r="AC205"/>
  <c r="AD205"/>
  <c r="AE205"/>
  <c r="AG205"/>
  <c r="AH205"/>
  <c r="AI205"/>
  <c r="AJ205"/>
  <c r="AK205"/>
  <c r="AL205"/>
  <c r="AM205"/>
  <c r="AN205"/>
  <c r="AO205"/>
  <c r="AP205"/>
  <c r="AQ205"/>
  <c r="AW205"/>
  <c r="AX205"/>
  <c r="AY205"/>
  <c r="BB205"/>
  <c r="BC205"/>
  <c r="A206"/>
  <c r="B206"/>
  <c r="D206"/>
  <c r="E206" s="1"/>
  <c r="F206"/>
  <c r="G206"/>
  <c r="H206"/>
  <c r="I206"/>
  <c r="J206"/>
  <c r="M206"/>
  <c r="N206"/>
  <c r="O206"/>
  <c r="P206"/>
  <c r="Q206"/>
  <c r="R206"/>
  <c r="S206"/>
  <c r="T206"/>
  <c r="U206"/>
  <c r="V206"/>
  <c r="W206"/>
  <c r="X206"/>
  <c r="Y206"/>
  <c r="Z206"/>
  <c r="AA206"/>
  <c r="AB206"/>
  <c r="AC206"/>
  <c r="AD206"/>
  <c r="AE206"/>
  <c r="AG206"/>
  <c r="AH206"/>
  <c r="AI206"/>
  <c r="AJ206"/>
  <c r="AK206"/>
  <c r="AL206"/>
  <c r="AM206"/>
  <c r="AN206"/>
  <c r="AO206"/>
  <c r="AP206"/>
  <c r="AQ206"/>
  <c r="AW206"/>
  <c r="AX206"/>
  <c r="AY206"/>
  <c r="BB206"/>
  <c r="BC206"/>
  <c r="A207"/>
  <c r="B207"/>
  <c r="D207"/>
  <c r="E207" s="1"/>
  <c r="F207"/>
  <c r="G207"/>
  <c r="H207"/>
  <c r="I207"/>
  <c r="J207"/>
  <c r="M207"/>
  <c r="N207"/>
  <c r="O207"/>
  <c r="P207"/>
  <c r="Q207"/>
  <c r="R207"/>
  <c r="S207"/>
  <c r="T207"/>
  <c r="U207"/>
  <c r="V207"/>
  <c r="W207"/>
  <c r="X207"/>
  <c r="Y207"/>
  <c r="Z207"/>
  <c r="AA207"/>
  <c r="AB207"/>
  <c r="AC207"/>
  <c r="AD207"/>
  <c r="AE207"/>
  <c r="AG207"/>
  <c r="AH207"/>
  <c r="AI207"/>
  <c r="AJ207"/>
  <c r="AK207"/>
  <c r="AL207"/>
  <c r="AM207"/>
  <c r="AN207"/>
  <c r="AO207"/>
  <c r="AP207"/>
  <c r="AQ207"/>
  <c r="AW207"/>
  <c r="AX207"/>
  <c r="AY207"/>
  <c r="BB207"/>
  <c r="BC207"/>
  <c r="A208"/>
  <c r="B208"/>
  <c r="D208"/>
  <c r="E208" s="1"/>
  <c r="F208"/>
  <c r="G208"/>
  <c r="H208"/>
  <c r="I208"/>
  <c r="J208"/>
  <c r="M208"/>
  <c r="N208"/>
  <c r="O208"/>
  <c r="P208"/>
  <c r="Q208"/>
  <c r="R208"/>
  <c r="S208"/>
  <c r="T208"/>
  <c r="U208"/>
  <c r="V208"/>
  <c r="W208"/>
  <c r="X208"/>
  <c r="Y208"/>
  <c r="Z208"/>
  <c r="AA208"/>
  <c r="AB208"/>
  <c r="AC208"/>
  <c r="AD208"/>
  <c r="AE208"/>
  <c r="AG208"/>
  <c r="AH208"/>
  <c r="AI208"/>
  <c r="AJ208"/>
  <c r="AK208"/>
  <c r="AL208"/>
  <c r="AM208"/>
  <c r="AN208"/>
  <c r="AO208"/>
  <c r="AP208"/>
  <c r="AQ208"/>
  <c r="AW208"/>
  <c r="AX208"/>
  <c r="AY208"/>
  <c r="BB208"/>
  <c r="BC208"/>
  <c r="A209"/>
  <c r="B209"/>
  <c r="D209"/>
  <c r="E209" s="1"/>
  <c r="F209"/>
  <c r="G209"/>
  <c r="H209"/>
  <c r="I209"/>
  <c r="J209"/>
  <c r="M209"/>
  <c r="N209"/>
  <c r="O209"/>
  <c r="P209"/>
  <c r="Q209"/>
  <c r="R209"/>
  <c r="S209"/>
  <c r="T209"/>
  <c r="U209"/>
  <c r="V209"/>
  <c r="W209"/>
  <c r="X209"/>
  <c r="Y209"/>
  <c r="Z209"/>
  <c r="AA209"/>
  <c r="AB209"/>
  <c r="AC209"/>
  <c r="AD209"/>
  <c r="AE209"/>
  <c r="AG209"/>
  <c r="AH209"/>
  <c r="AI209"/>
  <c r="AJ209"/>
  <c r="AK209"/>
  <c r="AL209"/>
  <c r="AM209"/>
  <c r="AN209"/>
  <c r="AO209"/>
  <c r="AP209"/>
  <c r="AQ209"/>
  <c r="AW209"/>
  <c r="AX209"/>
  <c r="AY209"/>
  <c r="BB209"/>
  <c r="BC209"/>
  <c r="A210"/>
  <c r="B210"/>
  <c r="D210"/>
  <c r="E210" s="1"/>
  <c r="F210"/>
  <c r="G210"/>
  <c r="H210"/>
  <c r="I210"/>
  <c r="J210"/>
  <c r="M210"/>
  <c r="N210"/>
  <c r="O210"/>
  <c r="P210"/>
  <c r="Q210"/>
  <c r="R210"/>
  <c r="S210"/>
  <c r="T210"/>
  <c r="U210"/>
  <c r="V210"/>
  <c r="W210"/>
  <c r="X210"/>
  <c r="Y210"/>
  <c r="Z210"/>
  <c r="AA210"/>
  <c r="AB210"/>
  <c r="AC210"/>
  <c r="AD210"/>
  <c r="AE210"/>
  <c r="AG210"/>
  <c r="AH210"/>
  <c r="AI210"/>
  <c r="AJ210"/>
  <c r="AK210"/>
  <c r="AL210"/>
  <c r="AM210"/>
  <c r="AN210"/>
  <c r="AO210"/>
  <c r="AP210"/>
  <c r="AQ210"/>
  <c r="AW210"/>
  <c r="AX210"/>
  <c r="AY210"/>
  <c r="BB210"/>
  <c r="BC210"/>
  <c r="A211"/>
  <c r="B211"/>
  <c r="D211"/>
  <c r="E211" s="1"/>
  <c r="F211"/>
  <c r="G211"/>
  <c r="H211"/>
  <c r="I211"/>
  <c r="J211"/>
  <c r="M211"/>
  <c r="N211"/>
  <c r="O211"/>
  <c r="P211"/>
  <c r="Q211"/>
  <c r="R211"/>
  <c r="S211"/>
  <c r="T211"/>
  <c r="U211"/>
  <c r="V211"/>
  <c r="W211"/>
  <c r="X211"/>
  <c r="Y211"/>
  <c r="Z211"/>
  <c r="AA211"/>
  <c r="AB211"/>
  <c r="AC211"/>
  <c r="AD211"/>
  <c r="AE211"/>
  <c r="AG211"/>
  <c r="AH211"/>
  <c r="AI211"/>
  <c r="AJ211"/>
  <c r="AK211"/>
  <c r="AL211"/>
  <c r="AM211"/>
  <c r="AN211"/>
  <c r="AO211"/>
  <c r="AP211"/>
  <c r="AQ211"/>
  <c r="AW211"/>
  <c r="AX211"/>
  <c r="AY211"/>
  <c r="BB211"/>
  <c r="BC211"/>
  <c r="A212"/>
  <c r="B212"/>
  <c r="D212"/>
  <c r="E212" s="1"/>
  <c r="F212"/>
  <c r="G212"/>
  <c r="H212"/>
  <c r="I212"/>
  <c r="J212"/>
  <c r="M212"/>
  <c r="N212"/>
  <c r="O212"/>
  <c r="P212"/>
  <c r="Q212"/>
  <c r="R212"/>
  <c r="S212"/>
  <c r="T212"/>
  <c r="U212"/>
  <c r="V212"/>
  <c r="W212"/>
  <c r="X212"/>
  <c r="Y212"/>
  <c r="Z212"/>
  <c r="AA212"/>
  <c r="AB212"/>
  <c r="AC212"/>
  <c r="AD212"/>
  <c r="AE212"/>
  <c r="AG212"/>
  <c r="AH212"/>
  <c r="AI212"/>
  <c r="AJ212"/>
  <c r="AK212"/>
  <c r="AL212"/>
  <c r="AM212"/>
  <c r="AN212"/>
  <c r="AO212"/>
  <c r="AP212"/>
  <c r="AQ212"/>
  <c r="AW212"/>
  <c r="AX212"/>
  <c r="AY212"/>
  <c r="BB212"/>
  <c r="BC212"/>
  <c r="A213"/>
  <c r="B213"/>
  <c r="D213"/>
  <c r="E213" s="1"/>
  <c r="F213"/>
  <c r="G213"/>
  <c r="H213"/>
  <c r="I213"/>
  <c r="J213"/>
  <c r="M213"/>
  <c r="N213"/>
  <c r="O213"/>
  <c r="P213"/>
  <c r="Q213"/>
  <c r="R213"/>
  <c r="S213"/>
  <c r="T213"/>
  <c r="U213"/>
  <c r="V213"/>
  <c r="W213"/>
  <c r="X213"/>
  <c r="Y213"/>
  <c r="Z213"/>
  <c r="AA213"/>
  <c r="AB213"/>
  <c r="AC213"/>
  <c r="AD213"/>
  <c r="AE213"/>
  <c r="AG213"/>
  <c r="AH213"/>
  <c r="AI213"/>
  <c r="AJ213"/>
  <c r="AK213"/>
  <c r="AL213"/>
  <c r="AM213"/>
  <c r="AN213"/>
  <c r="AO213"/>
  <c r="AP213"/>
  <c r="AQ213"/>
  <c r="AW213"/>
  <c r="AX213"/>
  <c r="AY213"/>
  <c r="BB213"/>
  <c r="BC213"/>
  <c r="A214"/>
  <c r="B214"/>
  <c r="D214"/>
  <c r="E214" s="1"/>
  <c r="F214"/>
  <c r="G214"/>
  <c r="H214"/>
  <c r="I214"/>
  <c r="J214"/>
  <c r="M214"/>
  <c r="N214"/>
  <c r="O214"/>
  <c r="P214"/>
  <c r="Q214"/>
  <c r="R214"/>
  <c r="S214"/>
  <c r="T214"/>
  <c r="U214"/>
  <c r="V214"/>
  <c r="W214"/>
  <c r="X214"/>
  <c r="Y214"/>
  <c r="Z214"/>
  <c r="AA214"/>
  <c r="AB214"/>
  <c r="AC214"/>
  <c r="AD214"/>
  <c r="AE214"/>
  <c r="AG214"/>
  <c r="AH214"/>
  <c r="AI214"/>
  <c r="AJ214"/>
  <c r="AK214"/>
  <c r="AL214"/>
  <c r="AM214"/>
  <c r="AN214"/>
  <c r="AO214"/>
  <c r="AP214"/>
  <c r="AQ214"/>
  <c r="AW214"/>
  <c r="AX214"/>
  <c r="AY214"/>
  <c r="BB214"/>
  <c r="BC214"/>
  <c r="A215"/>
  <c r="B215"/>
  <c r="D215"/>
  <c r="E215" s="1"/>
  <c r="F215"/>
  <c r="G215"/>
  <c r="H215"/>
  <c r="I215"/>
  <c r="J215"/>
  <c r="M215"/>
  <c r="N215"/>
  <c r="O215"/>
  <c r="P215"/>
  <c r="Q215"/>
  <c r="R215"/>
  <c r="S215"/>
  <c r="T215"/>
  <c r="U215"/>
  <c r="V215"/>
  <c r="W215"/>
  <c r="X215"/>
  <c r="Y215"/>
  <c r="Z215"/>
  <c r="AA215"/>
  <c r="AB215"/>
  <c r="AC215"/>
  <c r="AD215"/>
  <c r="AE215"/>
  <c r="AG215"/>
  <c r="AH215"/>
  <c r="AI215"/>
  <c r="AJ215"/>
  <c r="AK215"/>
  <c r="AL215"/>
  <c r="AM215"/>
  <c r="AN215"/>
  <c r="AO215"/>
  <c r="AP215"/>
  <c r="AQ215"/>
  <c r="AW215"/>
  <c r="AX215"/>
  <c r="AY215"/>
  <c r="BB215"/>
  <c r="BC215"/>
  <c r="A216"/>
  <c r="B216"/>
  <c r="D216"/>
  <c r="E216" s="1"/>
  <c r="F216"/>
  <c r="G216"/>
  <c r="H216"/>
  <c r="I216"/>
  <c r="J216"/>
  <c r="M216"/>
  <c r="N216"/>
  <c r="O216"/>
  <c r="P216"/>
  <c r="Q216"/>
  <c r="R216"/>
  <c r="S216"/>
  <c r="T216"/>
  <c r="U216"/>
  <c r="V216"/>
  <c r="W216"/>
  <c r="X216"/>
  <c r="Y216"/>
  <c r="Z216"/>
  <c r="AA216"/>
  <c r="AB216"/>
  <c r="AC216"/>
  <c r="AD216"/>
  <c r="AE216"/>
  <c r="AG216"/>
  <c r="AH216"/>
  <c r="AI216"/>
  <c r="AJ216"/>
  <c r="AK216"/>
  <c r="AL216"/>
  <c r="AM216"/>
  <c r="AN216"/>
  <c r="AO216"/>
  <c r="AP216"/>
  <c r="AQ216"/>
  <c r="AW216"/>
  <c r="AX216"/>
  <c r="AY216"/>
  <c r="BB216"/>
  <c r="BC216"/>
  <c r="A217"/>
  <c r="B217"/>
  <c r="D217"/>
  <c r="E217" s="1"/>
  <c r="F217"/>
  <c r="G217"/>
  <c r="H217"/>
  <c r="I217"/>
  <c r="J217"/>
  <c r="M217"/>
  <c r="N217"/>
  <c r="O217"/>
  <c r="P217"/>
  <c r="Q217"/>
  <c r="R217"/>
  <c r="S217"/>
  <c r="T217"/>
  <c r="U217"/>
  <c r="V217"/>
  <c r="W217"/>
  <c r="X217"/>
  <c r="Y217"/>
  <c r="Z217"/>
  <c r="AA217"/>
  <c r="AB217"/>
  <c r="AC217"/>
  <c r="AD217"/>
  <c r="AE217"/>
  <c r="AG217"/>
  <c r="AH217"/>
  <c r="AI217"/>
  <c r="AJ217"/>
  <c r="AK217"/>
  <c r="AL217"/>
  <c r="AM217"/>
  <c r="AN217"/>
  <c r="AO217"/>
  <c r="AP217"/>
  <c r="AQ217"/>
  <c r="AW217"/>
  <c r="AX217"/>
  <c r="AY217"/>
  <c r="BB217"/>
  <c r="BC217"/>
  <c r="A218"/>
  <c r="B218"/>
  <c r="D218"/>
  <c r="E218" s="1"/>
  <c r="F218"/>
  <c r="G218"/>
  <c r="H218"/>
  <c r="I218"/>
  <c r="J218"/>
  <c r="M218"/>
  <c r="N218"/>
  <c r="O218"/>
  <c r="P218"/>
  <c r="Q218"/>
  <c r="R218"/>
  <c r="S218"/>
  <c r="T218"/>
  <c r="U218"/>
  <c r="V218"/>
  <c r="W218"/>
  <c r="X218"/>
  <c r="Y218"/>
  <c r="Z218"/>
  <c r="AA218"/>
  <c r="AB218"/>
  <c r="AC218"/>
  <c r="AD218"/>
  <c r="AE218"/>
  <c r="AG218"/>
  <c r="AH218"/>
  <c r="AI218"/>
  <c r="AJ218"/>
  <c r="AK218"/>
  <c r="AL218"/>
  <c r="AM218"/>
  <c r="AN218"/>
  <c r="AO218"/>
  <c r="AP218"/>
  <c r="AQ218"/>
  <c r="AW218"/>
  <c r="AX218"/>
  <c r="AY218"/>
  <c r="BB218"/>
  <c r="BC218"/>
  <c r="A219"/>
  <c r="B219"/>
  <c r="D219"/>
  <c r="E219" s="1"/>
  <c r="F219"/>
  <c r="G219"/>
  <c r="H219"/>
  <c r="I219"/>
  <c r="J219"/>
  <c r="M219"/>
  <c r="N219"/>
  <c r="O219"/>
  <c r="P219"/>
  <c r="Q219"/>
  <c r="R219"/>
  <c r="S219"/>
  <c r="T219"/>
  <c r="U219"/>
  <c r="V219"/>
  <c r="W219"/>
  <c r="X219"/>
  <c r="Y219"/>
  <c r="Z219"/>
  <c r="AA219"/>
  <c r="AB219"/>
  <c r="AC219"/>
  <c r="AD219"/>
  <c r="AE219"/>
  <c r="AG219"/>
  <c r="AH219"/>
  <c r="AI219"/>
  <c r="AJ219"/>
  <c r="AK219"/>
  <c r="AL219"/>
  <c r="AM219"/>
  <c r="AN219"/>
  <c r="AO219"/>
  <c r="AP219"/>
  <c r="AQ219"/>
  <c r="AW219"/>
  <c r="AX219"/>
  <c r="AY219"/>
  <c r="BB219"/>
  <c r="BC219"/>
  <c r="A220"/>
  <c r="B220"/>
  <c r="D220"/>
  <c r="E220" s="1"/>
  <c r="F220"/>
  <c r="G220"/>
  <c r="H220"/>
  <c r="I220"/>
  <c r="J220"/>
  <c r="M220"/>
  <c r="N220"/>
  <c r="O220"/>
  <c r="P220"/>
  <c r="Q220"/>
  <c r="R220"/>
  <c r="S220"/>
  <c r="T220"/>
  <c r="U220"/>
  <c r="V220"/>
  <c r="W220"/>
  <c r="X220"/>
  <c r="Y220"/>
  <c r="Z220"/>
  <c r="AA220"/>
  <c r="AB220"/>
  <c r="AC220"/>
  <c r="AD220"/>
  <c r="AE220"/>
  <c r="AG220"/>
  <c r="AH220"/>
  <c r="AI220"/>
  <c r="AJ220"/>
  <c r="AK220"/>
  <c r="AL220"/>
  <c r="AM220"/>
  <c r="AN220"/>
  <c r="AO220"/>
  <c r="AP220"/>
  <c r="AQ220"/>
  <c r="AW220"/>
  <c r="AX220"/>
  <c r="AY220"/>
  <c r="BB220"/>
  <c r="BC220"/>
  <c r="A221"/>
  <c r="B221"/>
  <c r="D221"/>
  <c r="E221" s="1"/>
  <c r="F221"/>
  <c r="G221"/>
  <c r="H221"/>
  <c r="I221"/>
  <c r="J221"/>
  <c r="M221"/>
  <c r="N221"/>
  <c r="O221"/>
  <c r="P221"/>
  <c r="Q221"/>
  <c r="R221"/>
  <c r="S221"/>
  <c r="T221"/>
  <c r="U221"/>
  <c r="V221"/>
  <c r="W221"/>
  <c r="X221"/>
  <c r="Y221"/>
  <c r="Z221"/>
  <c r="AA221"/>
  <c r="AB221"/>
  <c r="AC221"/>
  <c r="AD221"/>
  <c r="AE221"/>
  <c r="AG221"/>
  <c r="AH221"/>
  <c r="AI221"/>
  <c r="AJ221"/>
  <c r="AK221"/>
  <c r="AL221"/>
  <c r="AM221"/>
  <c r="AN221"/>
  <c r="AO221"/>
  <c r="AP221"/>
  <c r="AQ221"/>
  <c r="AW221"/>
  <c r="AX221"/>
  <c r="AY221"/>
  <c r="BB221"/>
  <c r="BC221"/>
  <c r="A222"/>
  <c r="B222"/>
  <c r="D222"/>
  <c r="E222" s="1"/>
  <c r="F222"/>
  <c r="G222"/>
  <c r="H222"/>
  <c r="I222"/>
  <c r="J222"/>
  <c r="M222"/>
  <c r="N222"/>
  <c r="O222"/>
  <c r="P222"/>
  <c r="Q222"/>
  <c r="R222"/>
  <c r="S222"/>
  <c r="T222"/>
  <c r="U222"/>
  <c r="V222"/>
  <c r="W222"/>
  <c r="X222"/>
  <c r="Y222"/>
  <c r="Z222"/>
  <c r="AA222"/>
  <c r="AB222"/>
  <c r="AC222"/>
  <c r="AD222"/>
  <c r="AE222"/>
  <c r="AG222"/>
  <c r="AH222"/>
  <c r="AI222"/>
  <c r="AJ222"/>
  <c r="AK222"/>
  <c r="AL222"/>
  <c r="AM222"/>
  <c r="AN222"/>
  <c r="AO222"/>
  <c r="AP222"/>
  <c r="AQ222"/>
  <c r="AW222"/>
  <c r="AX222"/>
  <c r="AY222"/>
  <c r="BB222"/>
  <c r="BC222"/>
  <c r="A223"/>
  <c r="B223"/>
  <c r="D223"/>
  <c r="E223" s="1"/>
  <c r="F223"/>
  <c r="G223"/>
  <c r="H223"/>
  <c r="I223"/>
  <c r="J223"/>
  <c r="M223"/>
  <c r="N223"/>
  <c r="O223"/>
  <c r="P223"/>
  <c r="Q223"/>
  <c r="R223"/>
  <c r="S223"/>
  <c r="T223"/>
  <c r="U223"/>
  <c r="V223"/>
  <c r="W223"/>
  <c r="X223"/>
  <c r="Y223"/>
  <c r="Z223"/>
  <c r="AA223"/>
  <c r="AB223"/>
  <c r="AC223"/>
  <c r="AD223"/>
  <c r="AE223"/>
  <c r="AG223"/>
  <c r="AH223"/>
  <c r="AI223"/>
  <c r="AJ223"/>
  <c r="AK223"/>
  <c r="AL223"/>
  <c r="AM223"/>
  <c r="AN223"/>
  <c r="AO223"/>
  <c r="AP223"/>
  <c r="AQ223"/>
  <c r="AW223"/>
  <c r="AX223"/>
  <c r="AY223"/>
  <c r="BB223"/>
  <c r="BC223"/>
  <c r="A224"/>
  <c r="B224"/>
  <c r="D224"/>
  <c r="E224" s="1"/>
  <c r="F224"/>
  <c r="G224"/>
  <c r="H224"/>
  <c r="I224"/>
  <c r="J224"/>
  <c r="M224"/>
  <c r="N224"/>
  <c r="O224"/>
  <c r="P224"/>
  <c r="Q224"/>
  <c r="R224"/>
  <c r="S224"/>
  <c r="T224"/>
  <c r="U224"/>
  <c r="V224"/>
  <c r="W224"/>
  <c r="X224"/>
  <c r="Y224"/>
  <c r="Z224"/>
  <c r="AA224"/>
  <c r="AB224"/>
  <c r="AC224"/>
  <c r="AD224"/>
  <c r="AE224"/>
  <c r="AG224"/>
  <c r="AH224"/>
  <c r="AI224"/>
  <c r="AJ224"/>
  <c r="AK224"/>
  <c r="AL224"/>
  <c r="AM224"/>
  <c r="AN224"/>
  <c r="AO224"/>
  <c r="AP224"/>
  <c r="AQ224"/>
  <c r="AW224"/>
  <c r="AX224"/>
  <c r="AY224"/>
  <c r="BB224"/>
  <c r="BC224"/>
  <c r="A225"/>
  <c r="B225"/>
  <c r="D225"/>
  <c r="E225" s="1"/>
  <c r="F225"/>
  <c r="G225"/>
  <c r="H225"/>
  <c r="I225"/>
  <c r="J225"/>
  <c r="M225"/>
  <c r="N225"/>
  <c r="O225"/>
  <c r="P225"/>
  <c r="Q225"/>
  <c r="R225"/>
  <c r="S225"/>
  <c r="T225"/>
  <c r="U225"/>
  <c r="V225"/>
  <c r="W225"/>
  <c r="X225"/>
  <c r="Y225"/>
  <c r="Z225"/>
  <c r="AA225"/>
  <c r="AB225"/>
  <c r="AC225"/>
  <c r="AD225"/>
  <c r="AE225"/>
  <c r="AG225"/>
  <c r="AH225"/>
  <c r="AI225"/>
  <c r="AJ225"/>
  <c r="AK225"/>
  <c r="AL225"/>
  <c r="AM225"/>
  <c r="AN225"/>
  <c r="AO225"/>
  <c r="AP225"/>
  <c r="AQ225"/>
  <c r="AR225"/>
  <c r="AW225"/>
  <c r="AX225"/>
  <c r="AY225"/>
  <c r="BB225"/>
  <c r="BC225"/>
  <c r="A226"/>
  <c r="B226"/>
  <c r="D226"/>
  <c r="E226" s="1"/>
  <c r="F226"/>
  <c r="G226"/>
  <c r="H226"/>
  <c r="I226"/>
  <c r="J226"/>
  <c r="M226"/>
  <c r="N226"/>
  <c r="O226"/>
  <c r="P226"/>
  <c r="Q226"/>
  <c r="R226"/>
  <c r="S226"/>
  <c r="T226"/>
  <c r="U226"/>
  <c r="V226"/>
  <c r="W226"/>
  <c r="X226"/>
  <c r="Y226"/>
  <c r="Z226"/>
  <c r="AA226"/>
  <c r="AB226"/>
  <c r="AC226"/>
  <c r="AD226"/>
  <c r="AE226"/>
  <c r="AG226"/>
  <c r="AH226"/>
  <c r="AI226"/>
  <c r="AJ226"/>
  <c r="AK226"/>
  <c r="AL226"/>
  <c r="AM226"/>
  <c r="AN226"/>
  <c r="AO226"/>
  <c r="AP226"/>
  <c r="AQ226"/>
  <c r="AW226"/>
  <c r="AX226"/>
  <c r="AY226"/>
  <c r="BB226"/>
  <c r="BC226"/>
  <c r="A227"/>
  <c r="B227"/>
  <c r="D227"/>
  <c r="E227" s="1"/>
  <c r="F227"/>
  <c r="G227"/>
  <c r="H227"/>
  <c r="I227"/>
  <c r="J227"/>
  <c r="M227"/>
  <c r="N227"/>
  <c r="O227"/>
  <c r="P227"/>
  <c r="Q227"/>
  <c r="R227"/>
  <c r="S227"/>
  <c r="T227"/>
  <c r="U227"/>
  <c r="V227"/>
  <c r="W227"/>
  <c r="X227"/>
  <c r="Y227"/>
  <c r="Z227"/>
  <c r="AA227"/>
  <c r="AB227"/>
  <c r="AC227"/>
  <c r="AD227"/>
  <c r="AE227"/>
  <c r="AG227"/>
  <c r="AH227"/>
  <c r="AI227"/>
  <c r="AJ227"/>
  <c r="AK227"/>
  <c r="AL227"/>
  <c r="AM227"/>
  <c r="AN227"/>
  <c r="AO227"/>
  <c r="AP227"/>
  <c r="AQ227"/>
  <c r="AW227"/>
  <c r="AX227"/>
  <c r="AY227"/>
  <c r="BB227"/>
  <c r="BC227"/>
  <c r="A228"/>
  <c r="B228"/>
  <c r="D228"/>
  <c r="E228" s="1"/>
  <c r="F228"/>
  <c r="G228"/>
  <c r="H228"/>
  <c r="I228"/>
  <c r="J228"/>
  <c r="M228"/>
  <c r="N228"/>
  <c r="O228"/>
  <c r="P228"/>
  <c r="Q228"/>
  <c r="R228"/>
  <c r="S228"/>
  <c r="T228"/>
  <c r="U228"/>
  <c r="V228"/>
  <c r="W228"/>
  <c r="X228"/>
  <c r="Y228"/>
  <c r="Z228"/>
  <c r="AA228"/>
  <c r="AB228"/>
  <c r="AC228"/>
  <c r="AD228"/>
  <c r="AE228"/>
  <c r="AG228"/>
  <c r="AH228"/>
  <c r="AI228"/>
  <c r="AJ228"/>
  <c r="AK228"/>
  <c r="AL228"/>
  <c r="AM228"/>
  <c r="AN228"/>
  <c r="AO228"/>
  <c r="AP228"/>
  <c r="AQ228"/>
  <c r="AW228"/>
  <c r="AX228"/>
  <c r="AY228"/>
  <c r="BB228"/>
  <c r="BC228"/>
  <c r="A229"/>
  <c r="B229"/>
  <c r="D229"/>
  <c r="E229" s="1"/>
  <c r="F229"/>
  <c r="G229"/>
  <c r="H229"/>
  <c r="I229"/>
  <c r="J229"/>
  <c r="M229"/>
  <c r="N229"/>
  <c r="O229"/>
  <c r="P229"/>
  <c r="Q229"/>
  <c r="R229"/>
  <c r="S229"/>
  <c r="T229"/>
  <c r="U229"/>
  <c r="V229"/>
  <c r="W229"/>
  <c r="X229"/>
  <c r="Y229"/>
  <c r="Z229"/>
  <c r="AA229"/>
  <c r="AB229"/>
  <c r="AC229"/>
  <c r="AD229"/>
  <c r="AE229"/>
  <c r="AG229"/>
  <c r="AH229"/>
  <c r="AI229"/>
  <c r="AJ229"/>
  <c r="AK229"/>
  <c r="AL229"/>
  <c r="AM229"/>
  <c r="AN229"/>
  <c r="AO229"/>
  <c r="AP229"/>
  <c r="AQ229"/>
  <c r="AW229"/>
  <c r="AX229"/>
  <c r="AY229"/>
  <c r="BB229"/>
  <c r="BC229"/>
  <c r="A230"/>
  <c r="B230"/>
  <c r="D230"/>
  <c r="E230" s="1"/>
  <c r="F230"/>
  <c r="G230"/>
  <c r="H230"/>
  <c r="I230"/>
  <c r="J230"/>
  <c r="M230"/>
  <c r="N230"/>
  <c r="O230"/>
  <c r="P230"/>
  <c r="Q230"/>
  <c r="R230"/>
  <c r="S230"/>
  <c r="T230"/>
  <c r="U230"/>
  <c r="V230"/>
  <c r="W230"/>
  <c r="X230"/>
  <c r="Y230"/>
  <c r="Z230"/>
  <c r="AA230"/>
  <c r="AB230"/>
  <c r="AC230"/>
  <c r="AD230"/>
  <c r="AE230"/>
  <c r="AG230"/>
  <c r="AH230"/>
  <c r="AI230"/>
  <c r="AJ230"/>
  <c r="AK230"/>
  <c r="AL230"/>
  <c r="AM230"/>
  <c r="AN230"/>
  <c r="AO230"/>
  <c r="AP230"/>
  <c r="AQ230"/>
  <c r="AW230"/>
  <c r="AX230"/>
  <c r="AY230"/>
  <c r="BB230"/>
  <c r="BC230"/>
  <c r="A231"/>
  <c r="B231"/>
  <c r="D231"/>
  <c r="E231" s="1"/>
  <c r="F231"/>
  <c r="G231"/>
  <c r="H231"/>
  <c r="I231"/>
  <c r="J231"/>
  <c r="M231"/>
  <c r="N231"/>
  <c r="O231"/>
  <c r="P231"/>
  <c r="Q231"/>
  <c r="R231"/>
  <c r="S231"/>
  <c r="T231"/>
  <c r="U231"/>
  <c r="V231"/>
  <c r="W231"/>
  <c r="X231"/>
  <c r="Y231"/>
  <c r="Z231"/>
  <c r="AA231"/>
  <c r="AB231"/>
  <c r="AC231"/>
  <c r="AD231"/>
  <c r="AE231"/>
  <c r="AG231"/>
  <c r="AH231"/>
  <c r="AI231"/>
  <c r="AJ231"/>
  <c r="AK231"/>
  <c r="AL231"/>
  <c r="AM231"/>
  <c r="AN231"/>
  <c r="AO231"/>
  <c r="AP231"/>
  <c r="AQ231"/>
  <c r="AW231"/>
  <c r="AX231"/>
  <c r="AY231"/>
  <c r="BB231"/>
  <c r="BC231"/>
  <c r="A232"/>
  <c r="B232"/>
  <c r="D232"/>
  <c r="E232" s="1"/>
  <c r="F232"/>
  <c r="G232"/>
  <c r="H232"/>
  <c r="I232"/>
  <c r="J232"/>
  <c r="M232"/>
  <c r="N232"/>
  <c r="O232"/>
  <c r="P232"/>
  <c r="Q232"/>
  <c r="R232"/>
  <c r="S232"/>
  <c r="T232"/>
  <c r="U232"/>
  <c r="V232"/>
  <c r="W232"/>
  <c r="X232"/>
  <c r="Y232"/>
  <c r="Z232"/>
  <c r="AA232"/>
  <c r="AB232"/>
  <c r="AC232"/>
  <c r="AD232"/>
  <c r="AE232"/>
  <c r="AG232"/>
  <c r="AH232"/>
  <c r="AI232"/>
  <c r="AJ232"/>
  <c r="AK232"/>
  <c r="AL232"/>
  <c r="AM232"/>
  <c r="AN232"/>
  <c r="AO232"/>
  <c r="AP232"/>
  <c r="AQ232"/>
  <c r="AW232"/>
  <c r="AX232"/>
  <c r="AY232"/>
  <c r="BB232"/>
  <c r="BC232"/>
  <c r="A233"/>
  <c r="B233"/>
  <c r="D233"/>
  <c r="E233" s="1"/>
  <c r="F233"/>
  <c r="G233"/>
  <c r="H233"/>
  <c r="I233"/>
  <c r="J233"/>
  <c r="M233"/>
  <c r="N233"/>
  <c r="O233"/>
  <c r="P233"/>
  <c r="Q233"/>
  <c r="R233"/>
  <c r="S233"/>
  <c r="T233"/>
  <c r="U233"/>
  <c r="V233"/>
  <c r="W233"/>
  <c r="X233"/>
  <c r="Y233"/>
  <c r="Z233"/>
  <c r="AA233"/>
  <c r="AB233"/>
  <c r="AC233"/>
  <c r="AD233"/>
  <c r="AE233"/>
  <c r="AG233"/>
  <c r="AH233"/>
  <c r="AI233"/>
  <c r="AJ233"/>
  <c r="AK233"/>
  <c r="AL233"/>
  <c r="AM233"/>
  <c r="AN233"/>
  <c r="AO233"/>
  <c r="AP233"/>
  <c r="AQ233"/>
  <c r="AW233"/>
  <c r="AX233"/>
  <c r="AY233"/>
  <c r="BB233"/>
  <c r="BC233"/>
  <c r="A234"/>
  <c r="B234"/>
  <c r="D234"/>
  <c r="E234" s="1"/>
  <c r="F234"/>
  <c r="G234"/>
  <c r="H234"/>
  <c r="I234"/>
  <c r="J234"/>
  <c r="M234"/>
  <c r="N234"/>
  <c r="O234"/>
  <c r="P234"/>
  <c r="Q234"/>
  <c r="R234"/>
  <c r="S234"/>
  <c r="T234"/>
  <c r="U234"/>
  <c r="V234"/>
  <c r="W234"/>
  <c r="X234"/>
  <c r="Y234"/>
  <c r="Z234"/>
  <c r="AA234"/>
  <c r="AB234"/>
  <c r="AC234"/>
  <c r="AD234"/>
  <c r="AE234"/>
  <c r="AG234"/>
  <c r="AH234"/>
  <c r="AI234"/>
  <c r="AJ234"/>
  <c r="AK234"/>
  <c r="AL234"/>
  <c r="AM234"/>
  <c r="AN234"/>
  <c r="AO234"/>
  <c r="AP234"/>
  <c r="AQ234"/>
  <c r="AW234"/>
  <c r="AX234"/>
  <c r="AY234"/>
  <c r="BB234"/>
  <c r="BC234"/>
  <c r="A235"/>
  <c r="B235"/>
  <c r="D235"/>
  <c r="E235" s="1"/>
  <c r="F235"/>
  <c r="G235"/>
  <c r="H235"/>
  <c r="I235"/>
  <c r="J235"/>
  <c r="M235"/>
  <c r="N235"/>
  <c r="O235"/>
  <c r="P235"/>
  <c r="Q235"/>
  <c r="R235"/>
  <c r="S235"/>
  <c r="T235"/>
  <c r="U235"/>
  <c r="V235"/>
  <c r="W235"/>
  <c r="X235"/>
  <c r="Y235"/>
  <c r="Z235"/>
  <c r="AA235"/>
  <c r="AB235"/>
  <c r="AC235"/>
  <c r="AD235"/>
  <c r="AE235"/>
  <c r="AG235"/>
  <c r="AH235"/>
  <c r="AI235"/>
  <c r="AJ235"/>
  <c r="AK235"/>
  <c r="AL235"/>
  <c r="AM235"/>
  <c r="AN235"/>
  <c r="AO235"/>
  <c r="AP235"/>
  <c r="AQ235"/>
  <c r="AW235"/>
  <c r="AX235"/>
  <c r="AY235"/>
  <c r="BB235"/>
  <c r="BC235"/>
  <c r="A236"/>
  <c r="B236"/>
  <c r="D236"/>
  <c r="E236" s="1"/>
  <c r="F236"/>
  <c r="G236"/>
  <c r="H236"/>
  <c r="I236"/>
  <c r="J236"/>
  <c r="M236"/>
  <c r="N236"/>
  <c r="O236"/>
  <c r="P236"/>
  <c r="Q236"/>
  <c r="R236"/>
  <c r="S236"/>
  <c r="T236"/>
  <c r="U236"/>
  <c r="V236"/>
  <c r="W236"/>
  <c r="X236"/>
  <c r="Y236"/>
  <c r="Z236"/>
  <c r="AA236"/>
  <c r="AB236"/>
  <c r="AC236"/>
  <c r="AD236"/>
  <c r="AE236"/>
  <c r="AG236"/>
  <c r="AH236"/>
  <c r="AI236"/>
  <c r="AJ236"/>
  <c r="AK236"/>
  <c r="AL236"/>
  <c r="AM236"/>
  <c r="AN236"/>
  <c r="AO236"/>
  <c r="AP236"/>
  <c r="AQ236"/>
  <c r="AW236"/>
  <c r="AX236"/>
  <c r="AY236"/>
  <c r="BB236"/>
  <c r="BC236"/>
  <c r="A237"/>
  <c r="B237"/>
  <c r="D237"/>
  <c r="E237" s="1"/>
  <c r="F237"/>
  <c r="G237"/>
  <c r="H237"/>
  <c r="I237"/>
  <c r="J237"/>
  <c r="M237"/>
  <c r="N237"/>
  <c r="O237"/>
  <c r="P237"/>
  <c r="Q237"/>
  <c r="R237"/>
  <c r="S237"/>
  <c r="T237"/>
  <c r="U237"/>
  <c r="V237"/>
  <c r="W237"/>
  <c r="X237"/>
  <c r="Y237"/>
  <c r="Z237"/>
  <c r="AA237"/>
  <c r="AB237"/>
  <c r="AC237"/>
  <c r="AD237"/>
  <c r="AE237"/>
  <c r="AG237"/>
  <c r="AH237"/>
  <c r="AI237"/>
  <c r="AJ237"/>
  <c r="AK237"/>
  <c r="AL237"/>
  <c r="AM237"/>
  <c r="AN237"/>
  <c r="AO237"/>
  <c r="AP237"/>
  <c r="AQ237"/>
  <c r="AW237"/>
  <c r="AX237"/>
  <c r="AY237"/>
  <c r="BB237"/>
  <c r="BC237"/>
  <c r="A238"/>
  <c r="B238"/>
  <c r="D238"/>
  <c r="E238" s="1"/>
  <c r="F238"/>
  <c r="G238"/>
  <c r="H238"/>
  <c r="I238"/>
  <c r="J238"/>
  <c r="M238"/>
  <c r="N238"/>
  <c r="O238"/>
  <c r="P238"/>
  <c r="Q238"/>
  <c r="R238"/>
  <c r="S238"/>
  <c r="T238"/>
  <c r="U238"/>
  <c r="V238"/>
  <c r="W238"/>
  <c r="X238"/>
  <c r="Y238"/>
  <c r="Z238"/>
  <c r="AA238"/>
  <c r="AB238"/>
  <c r="AC238"/>
  <c r="AD238"/>
  <c r="AE238"/>
  <c r="AG238"/>
  <c r="AH238"/>
  <c r="AI238"/>
  <c r="AJ238"/>
  <c r="AK238"/>
  <c r="AL238"/>
  <c r="AM238"/>
  <c r="AN238"/>
  <c r="AO238"/>
  <c r="AP238"/>
  <c r="AQ238"/>
  <c r="AW238"/>
  <c r="AX238"/>
  <c r="AY238"/>
  <c r="BB238"/>
  <c r="BC238"/>
  <c r="A239"/>
  <c r="B239"/>
  <c r="D239"/>
  <c r="E239" s="1"/>
  <c r="F239"/>
  <c r="G239"/>
  <c r="H239"/>
  <c r="I239"/>
  <c r="J239"/>
  <c r="M239"/>
  <c r="N239"/>
  <c r="O239"/>
  <c r="P239"/>
  <c r="Q239"/>
  <c r="R239"/>
  <c r="S239"/>
  <c r="T239"/>
  <c r="U239"/>
  <c r="V239"/>
  <c r="W239"/>
  <c r="X239"/>
  <c r="Y239"/>
  <c r="Z239"/>
  <c r="AA239"/>
  <c r="AB239"/>
  <c r="AC239"/>
  <c r="AD239"/>
  <c r="AE239"/>
  <c r="AG239"/>
  <c r="AH239"/>
  <c r="AI239"/>
  <c r="AJ239"/>
  <c r="AK239"/>
  <c r="AL239"/>
  <c r="AM239"/>
  <c r="AN239"/>
  <c r="AO239"/>
  <c r="AP239"/>
  <c r="AQ239"/>
  <c r="AW239"/>
  <c r="AX239"/>
  <c r="AY239"/>
  <c r="BB239"/>
  <c r="BC239"/>
  <c r="A240"/>
  <c r="B240"/>
  <c r="D240"/>
  <c r="E240" s="1"/>
  <c r="F240"/>
  <c r="G240"/>
  <c r="H240"/>
  <c r="I240"/>
  <c r="J240"/>
  <c r="M240"/>
  <c r="N240"/>
  <c r="O240"/>
  <c r="P240"/>
  <c r="Q240"/>
  <c r="R240"/>
  <c r="S240"/>
  <c r="T240"/>
  <c r="U240"/>
  <c r="V240"/>
  <c r="W240"/>
  <c r="X240"/>
  <c r="Y240"/>
  <c r="Z240"/>
  <c r="AA240"/>
  <c r="AB240"/>
  <c r="AC240"/>
  <c r="AD240"/>
  <c r="AE240"/>
  <c r="AG240"/>
  <c r="AH240"/>
  <c r="AI240"/>
  <c r="AJ240"/>
  <c r="AK240"/>
  <c r="AL240"/>
  <c r="AM240"/>
  <c r="AN240"/>
  <c r="AO240"/>
  <c r="AP240"/>
  <c r="AQ240"/>
  <c r="AW240"/>
  <c r="AX240"/>
  <c r="AY240"/>
  <c r="BB240"/>
  <c r="BC240"/>
  <c r="A241"/>
  <c r="B241"/>
  <c r="D241"/>
  <c r="E241" s="1"/>
  <c r="F241"/>
  <c r="G241"/>
  <c r="H241"/>
  <c r="I241"/>
  <c r="J241"/>
  <c r="M241"/>
  <c r="N241"/>
  <c r="O241"/>
  <c r="P241"/>
  <c r="Q241"/>
  <c r="R241"/>
  <c r="S241"/>
  <c r="T241"/>
  <c r="U241"/>
  <c r="V241"/>
  <c r="W241"/>
  <c r="X241"/>
  <c r="Y241"/>
  <c r="Z241"/>
  <c r="AA241"/>
  <c r="AB241"/>
  <c r="AC241"/>
  <c r="AD241"/>
  <c r="AE241"/>
  <c r="AG241"/>
  <c r="AH241"/>
  <c r="AI241"/>
  <c r="AJ241"/>
  <c r="AK241"/>
  <c r="AL241"/>
  <c r="AM241"/>
  <c r="AN241"/>
  <c r="AO241"/>
  <c r="AP241"/>
  <c r="AQ241"/>
  <c r="AW241"/>
  <c r="AX241"/>
  <c r="AY241"/>
  <c r="BB241"/>
  <c r="BC241"/>
  <c r="A242"/>
  <c r="B242"/>
  <c r="D242"/>
  <c r="E242" s="1"/>
  <c r="F242"/>
  <c r="G242"/>
  <c r="H242"/>
  <c r="I242"/>
  <c r="J242"/>
  <c r="M242"/>
  <c r="N242"/>
  <c r="O242"/>
  <c r="P242"/>
  <c r="Q242"/>
  <c r="R242"/>
  <c r="S242"/>
  <c r="T242"/>
  <c r="U242"/>
  <c r="V242"/>
  <c r="W242"/>
  <c r="X242"/>
  <c r="Y242"/>
  <c r="Z242"/>
  <c r="AA242"/>
  <c r="AB242"/>
  <c r="AC242"/>
  <c r="AD242"/>
  <c r="AE242"/>
  <c r="AG242"/>
  <c r="AH242"/>
  <c r="AI242"/>
  <c r="AJ242"/>
  <c r="AK242"/>
  <c r="AL242"/>
  <c r="AM242"/>
  <c r="AN242"/>
  <c r="AO242"/>
  <c r="AP242"/>
  <c r="AQ242"/>
  <c r="AW242"/>
  <c r="AX242"/>
  <c r="AY242"/>
  <c r="BB242"/>
  <c r="BC242"/>
  <c r="A243"/>
  <c r="B243"/>
  <c r="D243"/>
  <c r="E243" s="1"/>
  <c r="F243"/>
  <c r="G243"/>
  <c r="H243"/>
  <c r="I243"/>
  <c r="J243"/>
  <c r="M243"/>
  <c r="N243"/>
  <c r="O243"/>
  <c r="P243"/>
  <c r="Q243"/>
  <c r="R243"/>
  <c r="S243"/>
  <c r="T243"/>
  <c r="U243"/>
  <c r="V243"/>
  <c r="W243"/>
  <c r="X243"/>
  <c r="Y243"/>
  <c r="Z243"/>
  <c r="AA243"/>
  <c r="AB243"/>
  <c r="AC243"/>
  <c r="AD243"/>
  <c r="AE243"/>
  <c r="AG243"/>
  <c r="AH243"/>
  <c r="AI243"/>
  <c r="AJ243"/>
  <c r="AK243"/>
  <c r="AL243"/>
  <c r="AM243"/>
  <c r="AN243"/>
  <c r="AO243"/>
  <c r="AP243"/>
  <c r="AQ243"/>
  <c r="AW243"/>
  <c r="AX243"/>
  <c r="AY243"/>
  <c r="BB243"/>
  <c r="BC243"/>
  <c r="A244"/>
  <c r="B244"/>
  <c r="D244"/>
  <c r="E244" s="1"/>
  <c r="F244"/>
  <c r="G244"/>
  <c r="H244"/>
  <c r="I244"/>
  <c r="J244"/>
  <c r="M244"/>
  <c r="N244"/>
  <c r="O244"/>
  <c r="P244"/>
  <c r="Q244"/>
  <c r="R244"/>
  <c r="S244"/>
  <c r="T244"/>
  <c r="U244"/>
  <c r="V244"/>
  <c r="W244"/>
  <c r="X244"/>
  <c r="Y244"/>
  <c r="Z244"/>
  <c r="AA244"/>
  <c r="AB244"/>
  <c r="AC244"/>
  <c r="AD244"/>
  <c r="AE244"/>
  <c r="AG244"/>
  <c r="AH244"/>
  <c r="AI244"/>
  <c r="AJ244"/>
  <c r="AK244"/>
  <c r="AL244"/>
  <c r="AM244"/>
  <c r="AN244"/>
  <c r="AO244"/>
  <c r="AP244"/>
  <c r="AQ244"/>
  <c r="AW244"/>
  <c r="AX244"/>
  <c r="AY244"/>
  <c r="BB244"/>
  <c r="BC244"/>
  <c r="A245"/>
  <c r="B245"/>
  <c r="D245"/>
  <c r="E245" s="1"/>
  <c r="F245"/>
  <c r="G245"/>
  <c r="H245"/>
  <c r="I245"/>
  <c r="J245"/>
  <c r="M245"/>
  <c r="N245"/>
  <c r="O245"/>
  <c r="P245"/>
  <c r="Q245"/>
  <c r="R245"/>
  <c r="S245"/>
  <c r="T245"/>
  <c r="U245"/>
  <c r="V245"/>
  <c r="W245"/>
  <c r="X245"/>
  <c r="Y245"/>
  <c r="Z245"/>
  <c r="AA245"/>
  <c r="AB245"/>
  <c r="AC245"/>
  <c r="AD245"/>
  <c r="AE245"/>
  <c r="AG245"/>
  <c r="AH245"/>
  <c r="AI245"/>
  <c r="AJ245"/>
  <c r="AK245"/>
  <c r="AL245"/>
  <c r="AM245"/>
  <c r="AN245"/>
  <c r="AO245"/>
  <c r="AP245"/>
  <c r="AQ245"/>
  <c r="AW245"/>
  <c r="AX245"/>
  <c r="AY245"/>
  <c r="BB245"/>
  <c r="BC245"/>
  <c r="A246"/>
  <c r="B246"/>
  <c r="D246"/>
  <c r="E246" s="1"/>
  <c r="F246"/>
  <c r="G246"/>
  <c r="H246"/>
  <c r="I246"/>
  <c r="J246"/>
  <c r="M246"/>
  <c r="N246"/>
  <c r="O246"/>
  <c r="P246"/>
  <c r="Q246"/>
  <c r="R246"/>
  <c r="S246"/>
  <c r="T246"/>
  <c r="U246"/>
  <c r="V246"/>
  <c r="W246"/>
  <c r="X246"/>
  <c r="Y246"/>
  <c r="Z246"/>
  <c r="AA246"/>
  <c r="AB246"/>
  <c r="AC246"/>
  <c r="AD246"/>
  <c r="AE246"/>
  <c r="AG246"/>
  <c r="AH246"/>
  <c r="AI246"/>
  <c r="AJ246"/>
  <c r="AK246"/>
  <c r="AL246"/>
  <c r="AM246"/>
  <c r="AN246"/>
  <c r="AO246"/>
  <c r="AP246"/>
  <c r="AQ246"/>
  <c r="AW246"/>
  <c r="AX246"/>
  <c r="AY246"/>
  <c r="BB246"/>
  <c r="BC246"/>
  <c r="A247"/>
  <c r="B247"/>
  <c r="D247"/>
  <c r="E247" s="1"/>
  <c r="F247"/>
  <c r="G247"/>
  <c r="H247"/>
  <c r="I247"/>
  <c r="J247"/>
  <c r="M247"/>
  <c r="N247"/>
  <c r="O247"/>
  <c r="P247"/>
  <c r="Q247"/>
  <c r="R247"/>
  <c r="S247"/>
  <c r="T247"/>
  <c r="U247"/>
  <c r="V247"/>
  <c r="W247"/>
  <c r="X247"/>
  <c r="Y247"/>
  <c r="Z247"/>
  <c r="AA247"/>
  <c r="AB247"/>
  <c r="AC247"/>
  <c r="AD247"/>
  <c r="AE247"/>
  <c r="AG247"/>
  <c r="AH247"/>
  <c r="AI247"/>
  <c r="AJ247"/>
  <c r="AK247"/>
  <c r="AL247"/>
  <c r="AM247"/>
  <c r="AN247"/>
  <c r="AO247"/>
  <c r="AP247"/>
  <c r="AQ247"/>
  <c r="AW247"/>
  <c r="AX247"/>
  <c r="AY247"/>
  <c r="BB247"/>
  <c r="BC247"/>
  <c r="A248"/>
  <c r="B248"/>
  <c r="D248"/>
  <c r="E248" s="1"/>
  <c r="F248"/>
  <c r="G248"/>
  <c r="H248"/>
  <c r="I248"/>
  <c r="J248"/>
  <c r="M248"/>
  <c r="N248"/>
  <c r="O248"/>
  <c r="P248"/>
  <c r="Q248"/>
  <c r="R248"/>
  <c r="S248"/>
  <c r="T248"/>
  <c r="U248"/>
  <c r="V248"/>
  <c r="W248"/>
  <c r="X248"/>
  <c r="Y248"/>
  <c r="Z248"/>
  <c r="AA248"/>
  <c r="AB248"/>
  <c r="AC248"/>
  <c r="AD248"/>
  <c r="AE248"/>
  <c r="AG248"/>
  <c r="AH248"/>
  <c r="AI248"/>
  <c r="AJ248"/>
  <c r="AK248"/>
  <c r="AL248"/>
  <c r="AM248"/>
  <c r="AN248"/>
  <c r="AO248"/>
  <c r="AP248"/>
  <c r="AQ248"/>
  <c r="AW248"/>
  <c r="AX248"/>
  <c r="AY248"/>
  <c r="BB248"/>
  <c r="BC248"/>
  <c r="A249"/>
  <c r="B249"/>
  <c r="D249"/>
  <c r="E249" s="1"/>
  <c r="F249"/>
  <c r="G249"/>
  <c r="H249"/>
  <c r="I249"/>
  <c r="J249"/>
  <c r="M249"/>
  <c r="N249"/>
  <c r="O249"/>
  <c r="P249"/>
  <c r="Q249"/>
  <c r="R249"/>
  <c r="S249"/>
  <c r="T249"/>
  <c r="U249"/>
  <c r="V249"/>
  <c r="W249"/>
  <c r="X249"/>
  <c r="Y249"/>
  <c r="Z249"/>
  <c r="AA249"/>
  <c r="AB249"/>
  <c r="AC249"/>
  <c r="AD249"/>
  <c r="AE249"/>
  <c r="AG249"/>
  <c r="AH249"/>
  <c r="AI249"/>
  <c r="AJ249"/>
  <c r="AK249"/>
  <c r="AL249"/>
  <c r="AM249"/>
  <c r="AN249"/>
  <c r="AO249"/>
  <c r="AP249"/>
  <c r="AQ249"/>
  <c r="AW249"/>
  <c r="AX249"/>
  <c r="AY249"/>
  <c r="BB249"/>
  <c r="BC249"/>
  <c r="A250"/>
  <c r="B250"/>
  <c r="D250"/>
  <c r="E250" s="1"/>
  <c r="F250"/>
  <c r="G250"/>
  <c r="H250"/>
  <c r="I250"/>
  <c r="J250"/>
  <c r="M250"/>
  <c r="N250"/>
  <c r="O250"/>
  <c r="P250"/>
  <c r="Q250"/>
  <c r="R250"/>
  <c r="S250"/>
  <c r="T250"/>
  <c r="U250"/>
  <c r="V250"/>
  <c r="W250"/>
  <c r="X250"/>
  <c r="Y250"/>
  <c r="Z250"/>
  <c r="AA250"/>
  <c r="AB250"/>
  <c r="AC250"/>
  <c r="AD250"/>
  <c r="AE250"/>
  <c r="AG250"/>
  <c r="AH250"/>
  <c r="AI250"/>
  <c r="AJ250"/>
  <c r="AK250"/>
  <c r="AL250"/>
  <c r="AM250"/>
  <c r="AN250"/>
  <c r="AO250"/>
  <c r="AP250"/>
  <c r="AQ250"/>
  <c r="AW250"/>
  <c r="AX250"/>
  <c r="AY250"/>
  <c r="BB250"/>
  <c r="BC250"/>
  <c r="A251"/>
  <c r="B251"/>
  <c r="D251"/>
  <c r="E251" s="1"/>
  <c r="F251"/>
  <c r="G251"/>
  <c r="H251"/>
  <c r="I251"/>
  <c r="J251"/>
  <c r="M251"/>
  <c r="N251"/>
  <c r="O251"/>
  <c r="P251"/>
  <c r="Q251"/>
  <c r="R251"/>
  <c r="S251"/>
  <c r="T251"/>
  <c r="U251"/>
  <c r="V251"/>
  <c r="W251"/>
  <c r="X251"/>
  <c r="Y251"/>
  <c r="Z251"/>
  <c r="AA251"/>
  <c r="AB251"/>
  <c r="AC251"/>
  <c r="AD251"/>
  <c r="AE251"/>
  <c r="AG251"/>
  <c r="AH251"/>
  <c r="AI251"/>
  <c r="AJ251"/>
  <c r="AK251"/>
  <c r="AL251"/>
  <c r="AM251"/>
  <c r="AN251"/>
  <c r="AO251"/>
  <c r="AP251"/>
  <c r="AQ251"/>
  <c r="AW251"/>
  <c r="AX251"/>
  <c r="AY251"/>
  <c r="BB251"/>
  <c r="BC251"/>
  <c r="A252"/>
  <c r="B252"/>
  <c r="D252"/>
  <c r="E252" s="1"/>
  <c r="F252"/>
  <c r="G252"/>
  <c r="H252"/>
  <c r="I252"/>
  <c r="J252"/>
  <c r="M252"/>
  <c r="N252"/>
  <c r="O252"/>
  <c r="P252"/>
  <c r="Q252"/>
  <c r="R252"/>
  <c r="S252"/>
  <c r="T252"/>
  <c r="U252"/>
  <c r="V252"/>
  <c r="W252"/>
  <c r="X252"/>
  <c r="Y252"/>
  <c r="Z252"/>
  <c r="AA252"/>
  <c r="AB252"/>
  <c r="AC252"/>
  <c r="AD252"/>
  <c r="AE252"/>
  <c r="AG252"/>
  <c r="AH252"/>
  <c r="AI252"/>
  <c r="AJ252"/>
  <c r="AK252"/>
  <c r="AL252"/>
  <c r="AM252"/>
  <c r="AN252"/>
  <c r="AO252"/>
  <c r="AP252"/>
  <c r="AQ252"/>
  <c r="AW252"/>
  <c r="AX252"/>
  <c r="AY252"/>
  <c r="BB252"/>
  <c r="BC252"/>
  <c r="A253"/>
  <c r="B253"/>
  <c r="D253"/>
  <c r="E253" s="1"/>
  <c r="F253"/>
  <c r="G253"/>
  <c r="H253"/>
  <c r="I253"/>
  <c r="J253"/>
  <c r="M253"/>
  <c r="N253"/>
  <c r="O253"/>
  <c r="P253"/>
  <c r="Q253"/>
  <c r="R253"/>
  <c r="S253"/>
  <c r="T253"/>
  <c r="U253"/>
  <c r="V253"/>
  <c r="W253"/>
  <c r="X253"/>
  <c r="Y253"/>
  <c r="Z253"/>
  <c r="AA253"/>
  <c r="AB253"/>
  <c r="AC253"/>
  <c r="AD253"/>
  <c r="AE253"/>
  <c r="AG253"/>
  <c r="AH253"/>
  <c r="AI253"/>
  <c r="AJ253"/>
  <c r="AK253"/>
  <c r="AL253"/>
  <c r="AM253"/>
  <c r="AN253"/>
  <c r="AO253"/>
  <c r="AP253"/>
  <c r="AQ253"/>
  <c r="AW253"/>
  <c r="AX253"/>
  <c r="AY253"/>
  <c r="BB253"/>
  <c r="BC253"/>
  <c r="A254"/>
  <c r="B254"/>
  <c r="D254"/>
  <c r="E254" s="1"/>
  <c r="F254"/>
  <c r="G254"/>
  <c r="H254"/>
  <c r="I254"/>
  <c r="J254"/>
  <c r="M254"/>
  <c r="N254"/>
  <c r="O254"/>
  <c r="P254"/>
  <c r="Q254"/>
  <c r="R254"/>
  <c r="S254"/>
  <c r="T254"/>
  <c r="U254"/>
  <c r="V254"/>
  <c r="W254"/>
  <c r="X254"/>
  <c r="Y254"/>
  <c r="Z254"/>
  <c r="AA254"/>
  <c r="AB254"/>
  <c r="AC254"/>
  <c r="AD254"/>
  <c r="AE254"/>
  <c r="AG254"/>
  <c r="AH254"/>
  <c r="AI254"/>
  <c r="AJ254"/>
  <c r="AK254"/>
  <c r="AL254"/>
  <c r="AM254"/>
  <c r="AN254"/>
  <c r="AO254"/>
  <c r="AP254"/>
  <c r="AQ254"/>
  <c r="AW254"/>
  <c r="AX254"/>
  <c r="AY254"/>
  <c r="BB254"/>
  <c r="BC254"/>
  <c r="A255"/>
  <c r="B255"/>
  <c r="D255"/>
  <c r="E255" s="1"/>
  <c r="F255"/>
  <c r="G255"/>
  <c r="H255"/>
  <c r="I255"/>
  <c r="J255"/>
  <c r="M255"/>
  <c r="N255"/>
  <c r="O255"/>
  <c r="P255"/>
  <c r="Q255"/>
  <c r="R255"/>
  <c r="S255"/>
  <c r="T255"/>
  <c r="U255"/>
  <c r="V255"/>
  <c r="W255"/>
  <c r="X255"/>
  <c r="Y255"/>
  <c r="Z255"/>
  <c r="AA255"/>
  <c r="AB255"/>
  <c r="AC255"/>
  <c r="AD255"/>
  <c r="AE255"/>
  <c r="AG255"/>
  <c r="AH255"/>
  <c r="AI255"/>
  <c r="AJ255"/>
  <c r="AK255"/>
  <c r="AL255"/>
  <c r="AM255"/>
  <c r="AN255"/>
  <c r="AO255"/>
  <c r="AP255"/>
  <c r="AQ255"/>
  <c r="AW255"/>
  <c r="AX255"/>
  <c r="AY255"/>
  <c r="BB255"/>
  <c r="BC255"/>
  <c r="A256"/>
  <c r="B256"/>
  <c r="D256"/>
  <c r="E256" s="1"/>
  <c r="F256"/>
  <c r="G256"/>
  <c r="H256"/>
  <c r="I256"/>
  <c r="J256"/>
  <c r="M256"/>
  <c r="N256"/>
  <c r="O256"/>
  <c r="P256"/>
  <c r="Q256"/>
  <c r="R256"/>
  <c r="S256"/>
  <c r="T256"/>
  <c r="U256"/>
  <c r="V256"/>
  <c r="W256"/>
  <c r="X256"/>
  <c r="Y256"/>
  <c r="Z256"/>
  <c r="AA256"/>
  <c r="AB256"/>
  <c r="AC256"/>
  <c r="AD256"/>
  <c r="AE256"/>
  <c r="AG256"/>
  <c r="AH256"/>
  <c r="AI256"/>
  <c r="AJ256"/>
  <c r="AK256"/>
  <c r="AL256"/>
  <c r="AM256"/>
  <c r="AN256"/>
  <c r="AO256"/>
  <c r="AP256"/>
  <c r="AQ256"/>
  <c r="AW256"/>
  <c r="AX256"/>
  <c r="AY256"/>
  <c r="BB256"/>
  <c r="BC256"/>
  <c r="A257"/>
  <c r="B257"/>
  <c r="D257"/>
  <c r="E257" s="1"/>
  <c r="F257"/>
  <c r="G257"/>
  <c r="H257"/>
  <c r="I257"/>
  <c r="J257"/>
  <c r="M257"/>
  <c r="N257"/>
  <c r="O257"/>
  <c r="P257"/>
  <c r="Q257"/>
  <c r="R257"/>
  <c r="S257"/>
  <c r="T257"/>
  <c r="U257"/>
  <c r="V257"/>
  <c r="W257"/>
  <c r="X257"/>
  <c r="Y257"/>
  <c r="Z257"/>
  <c r="AA257"/>
  <c r="AB257"/>
  <c r="AC257"/>
  <c r="AD257"/>
  <c r="AE257"/>
  <c r="AG257"/>
  <c r="AH257"/>
  <c r="AI257"/>
  <c r="AJ257"/>
  <c r="AK257"/>
  <c r="AL257"/>
  <c r="AM257"/>
  <c r="AN257"/>
  <c r="AO257"/>
  <c r="AP257"/>
  <c r="AQ257"/>
  <c r="AW257"/>
  <c r="AX257"/>
  <c r="AY257"/>
  <c r="BB257"/>
  <c r="BC257"/>
  <c r="A258"/>
  <c r="B258"/>
  <c r="D258"/>
  <c r="E258" s="1"/>
  <c r="F258"/>
  <c r="G258"/>
  <c r="H258"/>
  <c r="I258"/>
  <c r="J258"/>
  <c r="M258"/>
  <c r="N258"/>
  <c r="O258"/>
  <c r="P258"/>
  <c r="Q258"/>
  <c r="R258"/>
  <c r="S258"/>
  <c r="T258"/>
  <c r="U258"/>
  <c r="V258"/>
  <c r="W258"/>
  <c r="X258"/>
  <c r="Y258"/>
  <c r="Z258"/>
  <c r="AA258"/>
  <c r="AB258"/>
  <c r="AC258"/>
  <c r="AD258"/>
  <c r="AE258"/>
  <c r="AG258"/>
  <c r="AH258"/>
  <c r="AI258"/>
  <c r="AJ258"/>
  <c r="AK258"/>
  <c r="AL258"/>
  <c r="AM258"/>
  <c r="AN258"/>
  <c r="AO258"/>
  <c r="AP258"/>
  <c r="AQ258"/>
  <c r="AW258"/>
  <c r="AX258"/>
  <c r="AY258"/>
  <c r="BB258"/>
  <c r="BC258"/>
  <c r="A259"/>
  <c r="B259"/>
  <c r="D259"/>
  <c r="E259" s="1"/>
  <c r="F259"/>
  <c r="G259"/>
  <c r="H259"/>
  <c r="I259"/>
  <c r="J259"/>
  <c r="M259"/>
  <c r="N259"/>
  <c r="O259"/>
  <c r="P259"/>
  <c r="Q259"/>
  <c r="R259"/>
  <c r="S259"/>
  <c r="T259"/>
  <c r="U259"/>
  <c r="V259"/>
  <c r="W259"/>
  <c r="X259"/>
  <c r="Y259"/>
  <c r="Z259"/>
  <c r="AA259"/>
  <c r="AB259"/>
  <c r="AC259"/>
  <c r="AD259"/>
  <c r="AE259"/>
  <c r="AG259"/>
  <c r="AH259"/>
  <c r="AI259"/>
  <c r="AJ259"/>
  <c r="AK259"/>
  <c r="AL259"/>
  <c r="AM259"/>
  <c r="AN259"/>
  <c r="AO259"/>
  <c r="AP259"/>
  <c r="AQ259"/>
  <c r="AW259"/>
  <c r="AX259"/>
  <c r="AY259"/>
  <c r="BB259"/>
  <c r="BC259"/>
  <c r="A260"/>
  <c r="B260"/>
  <c r="D260"/>
  <c r="E260" s="1"/>
  <c r="F260"/>
  <c r="G260"/>
  <c r="H260"/>
  <c r="I260"/>
  <c r="J260"/>
  <c r="M260"/>
  <c r="N260"/>
  <c r="O260"/>
  <c r="P260"/>
  <c r="Q260"/>
  <c r="R260"/>
  <c r="S260"/>
  <c r="T260"/>
  <c r="U260"/>
  <c r="V260"/>
  <c r="W260"/>
  <c r="X260"/>
  <c r="Y260"/>
  <c r="Z260"/>
  <c r="AA260"/>
  <c r="AB260"/>
  <c r="AC260"/>
  <c r="AD260"/>
  <c r="AE260"/>
  <c r="AG260"/>
  <c r="AH260"/>
  <c r="AI260"/>
  <c r="AJ260"/>
  <c r="AK260"/>
  <c r="AL260"/>
  <c r="AM260"/>
  <c r="AN260"/>
  <c r="AO260"/>
  <c r="AP260"/>
  <c r="AQ260"/>
  <c r="AW260"/>
  <c r="AX260"/>
  <c r="AY260"/>
  <c r="BB260"/>
  <c r="BC260"/>
  <c r="A261"/>
  <c r="B261"/>
  <c r="D261"/>
  <c r="E261" s="1"/>
  <c r="F261"/>
  <c r="G261"/>
  <c r="H261"/>
  <c r="I261"/>
  <c r="J261"/>
  <c r="M261"/>
  <c r="N261"/>
  <c r="O261"/>
  <c r="P261"/>
  <c r="Q261"/>
  <c r="R261"/>
  <c r="S261"/>
  <c r="T261"/>
  <c r="U261"/>
  <c r="V261"/>
  <c r="W261"/>
  <c r="X261"/>
  <c r="Y261"/>
  <c r="Z261"/>
  <c r="AA261"/>
  <c r="AB261"/>
  <c r="AC261"/>
  <c r="AD261"/>
  <c r="AE261"/>
  <c r="AG261"/>
  <c r="AH261"/>
  <c r="AI261"/>
  <c r="AJ261"/>
  <c r="AK261"/>
  <c r="AL261"/>
  <c r="AM261"/>
  <c r="AN261"/>
  <c r="AO261"/>
  <c r="AP261"/>
  <c r="AQ261"/>
  <c r="AW261"/>
  <c r="AX261"/>
  <c r="AY261"/>
  <c r="BB261"/>
  <c r="BC261"/>
  <c r="A262"/>
  <c r="B262"/>
  <c r="D262"/>
  <c r="E262" s="1"/>
  <c r="F262"/>
  <c r="G262"/>
  <c r="H262"/>
  <c r="I262"/>
  <c r="J262"/>
  <c r="M262"/>
  <c r="N262"/>
  <c r="O262"/>
  <c r="P262"/>
  <c r="Q262"/>
  <c r="R262"/>
  <c r="S262"/>
  <c r="T262"/>
  <c r="U262"/>
  <c r="V262"/>
  <c r="W262"/>
  <c r="X262"/>
  <c r="Y262"/>
  <c r="Z262"/>
  <c r="AA262"/>
  <c r="AB262"/>
  <c r="AC262"/>
  <c r="AD262"/>
  <c r="AE262"/>
  <c r="AG262"/>
  <c r="AH262"/>
  <c r="AI262"/>
  <c r="AJ262"/>
  <c r="AK262"/>
  <c r="AL262"/>
  <c r="AM262"/>
  <c r="AN262"/>
  <c r="AO262"/>
  <c r="AP262"/>
  <c r="AQ262"/>
  <c r="AW262"/>
  <c r="AX262"/>
  <c r="AY262"/>
  <c r="BB262"/>
  <c r="BC262"/>
  <c r="A263"/>
  <c r="B263"/>
  <c r="D263"/>
  <c r="E263" s="1"/>
  <c r="F263"/>
  <c r="G263"/>
  <c r="H263"/>
  <c r="I263"/>
  <c r="J263"/>
  <c r="M263"/>
  <c r="N263"/>
  <c r="O263"/>
  <c r="P263"/>
  <c r="Q263"/>
  <c r="R263"/>
  <c r="S263"/>
  <c r="T263"/>
  <c r="U263"/>
  <c r="V263"/>
  <c r="W263"/>
  <c r="X263"/>
  <c r="Y263"/>
  <c r="Z263"/>
  <c r="AA263"/>
  <c r="AB263"/>
  <c r="AC263"/>
  <c r="AD263"/>
  <c r="AE263"/>
  <c r="AG263"/>
  <c r="AH263"/>
  <c r="AI263"/>
  <c r="AJ263"/>
  <c r="AK263"/>
  <c r="AL263"/>
  <c r="AM263"/>
  <c r="AN263"/>
  <c r="AO263"/>
  <c r="AP263"/>
  <c r="AQ263"/>
  <c r="AW263"/>
  <c r="AX263"/>
  <c r="AY263"/>
  <c r="BB263"/>
  <c r="BC263"/>
  <c r="A264"/>
  <c r="B264"/>
  <c r="D264"/>
  <c r="E264" s="1"/>
  <c r="F264"/>
  <c r="G264"/>
  <c r="H264"/>
  <c r="I264"/>
  <c r="J264"/>
  <c r="M264"/>
  <c r="N264"/>
  <c r="O264"/>
  <c r="P264"/>
  <c r="Q264"/>
  <c r="R264"/>
  <c r="S264"/>
  <c r="T264"/>
  <c r="U264"/>
  <c r="V264"/>
  <c r="W264"/>
  <c r="X264"/>
  <c r="Y264"/>
  <c r="Z264"/>
  <c r="AA264"/>
  <c r="AB264"/>
  <c r="AC264"/>
  <c r="AD264"/>
  <c r="AE264"/>
  <c r="AG264"/>
  <c r="AH264"/>
  <c r="AI264"/>
  <c r="AJ264"/>
  <c r="AK264"/>
  <c r="AL264"/>
  <c r="AM264"/>
  <c r="AN264"/>
  <c r="AO264"/>
  <c r="AP264"/>
  <c r="AQ264"/>
  <c r="AW264"/>
  <c r="AX264"/>
  <c r="AY264"/>
  <c r="BB264"/>
  <c r="BC264"/>
  <c r="A265"/>
  <c r="B265"/>
  <c r="D265"/>
  <c r="E265" s="1"/>
  <c r="F265"/>
  <c r="G265"/>
  <c r="H265"/>
  <c r="I265"/>
  <c r="J265"/>
  <c r="M265"/>
  <c r="N265"/>
  <c r="O265"/>
  <c r="P265"/>
  <c r="Q265"/>
  <c r="R265"/>
  <c r="S265"/>
  <c r="T265"/>
  <c r="U265"/>
  <c r="V265"/>
  <c r="W265"/>
  <c r="X265"/>
  <c r="Y265"/>
  <c r="Z265"/>
  <c r="AA265"/>
  <c r="AB265"/>
  <c r="AC265"/>
  <c r="AD265"/>
  <c r="AE265"/>
  <c r="AG265"/>
  <c r="AH265"/>
  <c r="AI265"/>
  <c r="AJ265"/>
  <c r="AK265"/>
  <c r="AL265"/>
  <c r="AM265"/>
  <c r="AN265"/>
  <c r="AO265"/>
  <c r="AP265"/>
  <c r="AQ265"/>
  <c r="AW265"/>
  <c r="AX265"/>
  <c r="AY265"/>
  <c r="BB265"/>
  <c r="BC265"/>
  <c r="A266"/>
  <c r="B266"/>
  <c r="D266"/>
  <c r="E266" s="1"/>
  <c r="F266"/>
  <c r="G266"/>
  <c r="H266"/>
  <c r="I266"/>
  <c r="J266"/>
  <c r="M266"/>
  <c r="N266"/>
  <c r="O266"/>
  <c r="P266"/>
  <c r="Q266"/>
  <c r="R266"/>
  <c r="S266"/>
  <c r="T266"/>
  <c r="U266"/>
  <c r="V266"/>
  <c r="W266"/>
  <c r="X266"/>
  <c r="Y266"/>
  <c r="Z266"/>
  <c r="AA266"/>
  <c r="AB266"/>
  <c r="AC266"/>
  <c r="AD266"/>
  <c r="AE266"/>
  <c r="AG266"/>
  <c r="AH266"/>
  <c r="AI266"/>
  <c r="AJ266"/>
  <c r="AK266"/>
  <c r="AL266"/>
  <c r="AM266"/>
  <c r="AN266"/>
  <c r="AO266"/>
  <c r="AP266"/>
  <c r="AQ266"/>
  <c r="AW266"/>
  <c r="AX266"/>
  <c r="AY266"/>
  <c r="BB266"/>
  <c r="BC266"/>
  <c r="A267"/>
  <c r="B267"/>
  <c r="D267"/>
  <c r="E267" s="1"/>
  <c r="F267"/>
  <c r="G267"/>
  <c r="H267"/>
  <c r="I267"/>
  <c r="J267"/>
  <c r="M267"/>
  <c r="N267"/>
  <c r="O267"/>
  <c r="P267"/>
  <c r="Q267"/>
  <c r="R267"/>
  <c r="S267"/>
  <c r="T267"/>
  <c r="U267"/>
  <c r="V267"/>
  <c r="W267"/>
  <c r="X267"/>
  <c r="Y267"/>
  <c r="Z267"/>
  <c r="AA267"/>
  <c r="AB267"/>
  <c r="AC267"/>
  <c r="AD267"/>
  <c r="AE267"/>
  <c r="AG267"/>
  <c r="AH267"/>
  <c r="AI267"/>
  <c r="AJ267"/>
  <c r="AK267"/>
  <c r="AL267"/>
  <c r="AM267"/>
  <c r="AN267"/>
  <c r="AO267"/>
  <c r="AP267"/>
  <c r="AQ267"/>
  <c r="AW267"/>
  <c r="AX267"/>
  <c r="AY267"/>
  <c r="BB267"/>
  <c r="BC267"/>
  <c r="A268"/>
  <c r="B268"/>
  <c r="D268"/>
  <c r="E268" s="1"/>
  <c r="F268"/>
  <c r="G268"/>
  <c r="H268"/>
  <c r="I268"/>
  <c r="J268"/>
  <c r="M268"/>
  <c r="N268"/>
  <c r="O268"/>
  <c r="P268"/>
  <c r="Q268"/>
  <c r="R268"/>
  <c r="S268"/>
  <c r="T268"/>
  <c r="U268"/>
  <c r="V268"/>
  <c r="W268"/>
  <c r="X268"/>
  <c r="Y268"/>
  <c r="Z268"/>
  <c r="AA268"/>
  <c r="AB268"/>
  <c r="AC268"/>
  <c r="AD268"/>
  <c r="AE268"/>
  <c r="AG268"/>
  <c r="AH268"/>
  <c r="AI268"/>
  <c r="AJ268"/>
  <c r="AK268"/>
  <c r="AL268"/>
  <c r="AM268"/>
  <c r="AN268"/>
  <c r="AO268"/>
  <c r="AP268"/>
  <c r="AQ268"/>
  <c r="AW268"/>
  <c r="AX268"/>
  <c r="AY268"/>
  <c r="BB268"/>
  <c r="BC268"/>
  <c r="A269"/>
  <c r="B269"/>
  <c r="D269"/>
  <c r="E269" s="1"/>
  <c r="F269"/>
  <c r="G269"/>
  <c r="H269"/>
  <c r="I269"/>
  <c r="J269"/>
  <c r="M269"/>
  <c r="N269"/>
  <c r="O269"/>
  <c r="P269"/>
  <c r="Q269"/>
  <c r="R269"/>
  <c r="S269"/>
  <c r="T269"/>
  <c r="U269"/>
  <c r="V269"/>
  <c r="W269"/>
  <c r="X269"/>
  <c r="Y269"/>
  <c r="Z269"/>
  <c r="AA269"/>
  <c r="AB269"/>
  <c r="AC269"/>
  <c r="AD269"/>
  <c r="AE269"/>
  <c r="AG269"/>
  <c r="AH269"/>
  <c r="AI269"/>
  <c r="AJ269"/>
  <c r="AK269"/>
  <c r="AL269"/>
  <c r="AM269"/>
  <c r="AN269"/>
  <c r="AO269"/>
  <c r="AP269"/>
  <c r="AQ269"/>
  <c r="AW269"/>
  <c r="AX269"/>
  <c r="AY269"/>
  <c r="BB269"/>
  <c r="BC269"/>
  <c r="A270"/>
  <c r="B270"/>
  <c r="D270"/>
  <c r="E270" s="1"/>
  <c r="F270"/>
  <c r="G270"/>
  <c r="H270"/>
  <c r="I270"/>
  <c r="J270"/>
  <c r="M270"/>
  <c r="N270"/>
  <c r="O270"/>
  <c r="P270"/>
  <c r="Q270"/>
  <c r="R270"/>
  <c r="S270"/>
  <c r="T270"/>
  <c r="U270"/>
  <c r="V270"/>
  <c r="W270"/>
  <c r="X270"/>
  <c r="Y270"/>
  <c r="Z270"/>
  <c r="AA270"/>
  <c r="AB270"/>
  <c r="AC270"/>
  <c r="AD270"/>
  <c r="AE270"/>
  <c r="AG270"/>
  <c r="AH270"/>
  <c r="AI270"/>
  <c r="AJ270"/>
  <c r="AK270"/>
  <c r="AL270"/>
  <c r="AM270"/>
  <c r="AN270"/>
  <c r="AO270"/>
  <c r="AP270"/>
  <c r="AQ270"/>
  <c r="AW270"/>
  <c r="AX270"/>
  <c r="AY270"/>
  <c r="BB270"/>
  <c r="BC270"/>
  <c r="A271"/>
  <c r="B271"/>
  <c r="D271"/>
  <c r="E271" s="1"/>
  <c r="F271"/>
  <c r="G271"/>
  <c r="H271"/>
  <c r="I271"/>
  <c r="J271"/>
  <c r="M271"/>
  <c r="N271"/>
  <c r="O271"/>
  <c r="P271"/>
  <c r="Q271"/>
  <c r="R271"/>
  <c r="S271"/>
  <c r="T271"/>
  <c r="U271"/>
  <c r="V271"/>
  <c r="W271"/>
  <c r="X271"/>
  <c r="Y271"/>
  <c r="Z271"/>
  <c r="AA271"/>
  <c r="AB271"/>
  <c r="AC271"/>
  <c r="AD271"/>
  <c r="AE271"/>
  <c r="AG271"/>
  <c r="AH271"/>
  <c r="AI271"/>
  <c r="AJ271"/>
  <c r="AK271"/>
  <c r="AL271"/>
  <c r="AM271"/>
  <c r="AN271"/>
  <c r="AO271"/>
  <c r="AP271"/>
  <c r="AQ271"/>
  <c r="AW271"/>
  <c r="AX271"/>
  <c r="AY271"/>
  <c r="BB271"/>
  <c r="BC271"/>
  <c r="A272"/>
  <c r="B272"/>
  <c r="D272"/>
  <c r="E272" s="1"/>
  <c r="F272"/>
  <c r="G272"/>
  <c r="H272"/>
  <c r="I272"/>
  <c r="J272"/>
  <c r="M272"/>
  <c r="N272"/>
  <c r="O272"/>
  <c r="P272"/>
  <c r="Q272"/>
  <c r="R272"/>
  <c r="S272"/>
  <c r="T272"/>
  <c r="U272"/>
  <c r="V272"/>
  <c r="W272"/>
  <c r="X272"/>
  <c r="Y272"/>
  <c r="Z272"/>
  <c r="AA272"/>
  <c r="AB272"/>
  <c r="AC272"/>
  <c r="AD272"/>
  <c r="AE272"/>
  <c r="AG272"/>
  <c r="AH272"/>
  <c r="AI272"/>
  <c r="AJ272"/>
  <c r="AK272"/>
  <c r="AL272"/>
  <c r="AM272"/>
  <c r="AN272"/>
  <c r="AO272"/>
  <c r="AP272"/>
  <c r="AQ272"/>
  <c r="AW272"/>
  <c r="AX272"/>
  <c r="AY272"/>
  <c r="BB272"/>
  <c r="BC272"/>
  <c r="A273"/>
  <c r="B273"/>
  <c r="D273"/>
  <c r="E273" s="1"/>
  <c r="F273"/>
  <c r="G273"/>
  <c r="H273"/>
  <c r="I273"/>
  <c r="J273"/>
  <c r="M273"/>
  <c r="N273"/>
  <c r="O273"/>
  <c r="P273"/>
  <c r="Q273"/>
  <c r="R273"/>
  <c r="S273"/>
  <c r="T273"/>
  <c r="U273"/>
  <c r="V273"/>
  <c r="W273"/>
  <c r="X273"/>
  <c r="Y273"/>
  <c r="Z273"/>
  <c r="AA273"/>
  <c r="AB273"/>
  <c r="AC273"/>
  <c r="AD273"/>
  <c r="AE273"/>
  <c r="AG273"/>
  <c r="AH273"/>
  <c r="AI273"/>
  <c r="AJ273"/>
  <c r="AK273"/>
  <c r="AL273"/>
  <c r="AM273"/>
  <c r="AN273"/>
  <c r="AO273"/>
  <c r="AP273"/>
  <c r="AQ273"/>
  <c r="AW273"/>
  <c r="AX273"/>
  <c r="AY273"/>
  <c r="BB273"/>
  <c r="BC273"/>
  <c r="A274"/>
  <c r="B274"/>
  <c r="D274"/>
  <c r="E274" s="1"/>
  <c r="F274"/>
  <c r="G274"/>
  <c r="H274"/>
  <c r="I274"/>
  <c r="J274"/>
  <c r="M274"/>
  <c r="N274"/>
  <c r="O274"/>
  <c r="P274"/>
  <c r="Q274"/>
  <c r="R274"/>
  <c r="S274"/>
  <c r="T274"/>
  <c r="U274"/>
  <c r="V274"/>
  <c r="W274"/>
  <c r="X274"/>
  <c r="Y274"/>
  <c r="Z274"/>
  <c r="AA274"/>
  <c r="AB274"/>
  <c r="AC274"/>
  <c r="AD274"/>
  <c r="AE274"/>
  <c r="AG274"/>
  <c r="AH274"/>
  <c r="AI274"/>
  <c r="AJ274"/>
  <c r="AK274"/>
  <c r="AL274"/>
  <c r="AM274"/>
  <c r="AN274"/>
  <c r="AO274"/>
  <c r="AP274"/>
  <c r="AQ274"/>
  <c r="AW274"/>
  <c r="AX274"/>
  <c r="AY274"/>
  <c r="BB274"/>
  <c r="BC274"/>
  <c r="A275"/>
  <c r="B275"/>
  <c r="D275"/>
  <c r="E275" s="1"/>
  <c r="F275"/>
  <c r="G275"/>
  <c r="H275"/>
  <c r="I275"/>
  <c r="J275"/>
  <c r="M275"/>
  <c r="N275"/>
  <c r="O275"/>
  <c r="P275"/>
  <c r="Q275"/>
  <c r="R275"/>
  <c r="S275"/>
  <c r="T275"/>
  <c r="U275"/>
  <c r="V275"/>
  <c r="W275"/>
  <c r="X275"/>
  <c r="Y275"/>
  <c r="Z275"/>
  <c r="AA275"/>
  <c r="AB275"/>
  <c r="AC275"/>
  <c r="AD275"/>
  <c r="AE275"/>
  <c r="AG275"/>
  <c r="AH275"/>
  <c r="AI275"/>
  <c r="AJ275"/>
  <c r="AK275"/>
  <c r="AL275"/>
  <c r="AM275"/>
  <c r="AN275"/>
  <c r="AO275"/>
  <c r="AP275"/>
  <c r="AQ275"/>
  <c r="AW275"/>
  <c r="AX275"/>
  <c r="AY275"/>
  <c r="BB275"/>
  <c r="BC275"/>
  <c r="A276"/>
  <c r="B276"/>
  <c r="D276"/>
  <c r="E276" s="1"/>
  <c r="F276"/>
  <c r="G276"/>
  <c r="H276"/>
  <c r="I276"/>
  <c r="J276"/>
  <c r="M276"/>
  <c r="N276"/>
  <c r="O276"/>
  <c r="P276"/>
  <c r="Q276"/>
  <c r="R276"/>
  <c r="S276"/>
  <c r="T276"/>
  <c r="U276"/>
  <c r="V276"/>
  <c r="W276"/>
  <c r="X276"/>
  <c r="Y276"/>
  <c r="Z276"/>
  <c r="AA276"/>
  <c r="AB276"/>
  <c r="AC276"/>
  <c r="AD276"/>
  <c r="AE276"/>
  <c r="AG276"/>
  <c r="AH276"/>
  <c r="AI276"/>
  <c r="AJ276"/>
  <c r="AK276"/>
  <c r="AL276"/>
  <c r="AM276"/>
  <c r="AN276"/>
  <c r="AO276"/>
  <c r="AP276"/>
  <c r="AQ276"/>
  <c r="AW276"/>
  <c r="AX276"/>
  <c r="AY276"/>
  <c r="BB276"/>
  <c r="BC276"/>
  <c r="A277"/>
  <c r="B277"/>
  <c r="D277"/>
  <c r="E277" s="1"/>
  <c r="F277"/>
  <c r="G277"/>
  <c r="H277"/>
  <c r="I277"/>
  <c r="J277"/>
  <c r="M277"/>
  <c r="N277"/>
  <c r="O277"/>
  <c r="P277"/>
  <c r="Q277"/>
  <c r="R277"/>
  <c r="S277"/>
  <c r="T277"/>
  <c r="U277"/>
  <c r="V277"/>
  <c r="W277"/>
  <c r="X277"/>
  <c r="Y277"/>
  <c r="Z277"/>
  <c r="AA277"/>
  <c r="AB277"/>
  <c r="AC277"/>
  <c r="AD277"/>
  <c r="AE277"/>
  <c r="AG277"/>
  <c r="AH277"/>
  <c r="AI277"/>
  <c r="AJ277"/>
  <c r="AK277"/>
  <c r="AL277"/>
  <c r="AM277"/>
  <c r="AN277"/>
  <c r="AO277"/>
  <c r="AP277"/>
  <c r="AQ277"/>
  <c r="AW277"/>
  <c r="AX277"/>
  <c r="AY277"/>
  <c r="BB277"/>
  <c r="BC277"/>
  <c r="A278"/>
  <c r="B278"/>
  <c r="D278"/>
  <c r="E278" s="1"/>
  <c r="F278"/>
  <c r="G278"/>
  <c r="H278"/>
  <c r="I278"/>
  <c r="J278"/>
  <c r="M278"/>
  <c r="N278"/>
  <c r="O278"/>
  <c r="P278"/>
  <c r="Q278"/>
  <c r="R278"/>
  <c r="S278"/>
  <c r="T278"/>
  <c r="U278"/>
  <c r="V278"/>
  <c r="W278"/>
  <c r="X278"/>
  <c r="Y278"/>
  <c r="Z278"/>
  <c r="AA278"/>
  <c r="AB278"/>
  <c r="AC278"/>
  <c r="AD278"/>
  <c r="AE278"/>
  <c r="AG278"/>
  <c r="AH278"/>
  <c r="AI278"/>
  <c r="AJ278"/>
  <c r="AK278"/>
  <c r="AL278"/>
  <c r="AM278"/>
  <c r="AN278"/>
  <c r="AO278"/>
  <c r="AP278"/>
  <c r="AQ278"/>
  <c r="AW278"/>
  <c r="AX278"/>
  <c r="AY278"/>
  <c r="BB278"/>
  <c r="BC278"/>
  <c r="A279"/>
  <c r="B279"/>
  <c r="D279"/>
  <c r="E279" s="1"/>
  <c r="F279"/>
  <c r="G279"/>
  <c r="H279"/>
  <c r="I279"/>
  <c r="J279"/>
  <c r="M279"/>
  <c r="N279"/>
  <c r="O279"/>
  <c r="P279"/>
  <c r="Q279"/>
  <c r="R279"/>
  <c r="S279"/>
  <c r="T279"/>
  <c r="U279"/>
  <c r="V279"/>
  <c r="W279"/>
  <c r="X279"/>
  <c r="Y279"/>
  <c r="Z279"/>
  <c r="AA279"/>
  <c r="AB279"/>
  <c r="AC279"/>
  <c r="AD279"/>
  <c r="AE279"/>
  <c r="AG279"/>
  <c r="AH279"/>
  <c r="AI279"/>
  <c r="AJ279"/>
  <c r="AK279"/>
  <c r="AL279"/>
  <c r="AM279"/>
  <c r="AN279"/>
  <c r="AO279"/>
  <c r="AP279"/>
  <c r="AQ279"/>
  <c r="AW279"/>
  <c r="AX279"/>
  <c r="AY279"/>
  <c r="BB279"/>
  <c r="BC279"/>
  <c r="A280"/>
  <c r="B280"/>
  <c r="D280"/>
  <c r="E280" s="1"/>
  <c r="F280"/>
  <c r="G280"/>
  <c r="H280"/>
  <c r="I280"/>
  <c r="J280"/>
  <c r="M280"/>
  <c r="N280"/>
  <c r="O280"/>
  <c r="P280"/>
  <c r="Q280"/>
  <c r="R280"/>
  <c r="S280"/>
  <c r="T280"/>
  <c r="U280"/>
  <c r="V280"/>
  <c r="W280"/>
  <c r="X280"/>
  <c r="Y280"/>
  <c r="Z280"/>
  <c r="AA280"/>
  <c r="AB280"/>
  <c r="AC280"/>
  <c r="AD280"/>
  <c r="AE280"/>
  <c r="AG280"/>
  <c r="AH280"/>
  <c r="AI280"/>
  <c r="AJ280"/>
  <c r="AK280"/>
  <c r="AL280"/>
  <c r="AM280"/>
  <c r="AN280"/>
  <c r="AO280"/>
  <c r="AP280"/>
  <c r="AQ280"/>
  <c r="AW280"/>
  <c r="AX280"/>
  <c r="AY280"/>
  <c r="BB280"/>
  <c r="BC280"/>
  <c r="A281"/>
  <c r="B281"/>
  <c r="D281"/>
  <c r="E281" s="1"/>
  <c r="F281"/>
  <c r="G281"/>
  <c r="H281"/>
  <c r="I281"/>
  <c r="J281"/>
  <c r="M281"/>
  <c r="N281"/>
  <c r="O281"/>
  <c r="P281"/>
  <c r="Q281"/>
  <c r="R281"/>
  <c r="S281"/>
  <c r="T281"/>
  <c r="U281"/>
  <c r="V281"/>
  <c r="W281"/>
  <c r="X281"/>
  <c r="Y281"/>
  <c r="Z281"/>
  <c r="AA281"/>
  <c r="AB281"/>
  <c r="AC281"/>
  <c r="AD281"/>
  <c r="AE281"/>
  <c r="AG281"/>
  <c r="AH281"/>
  <c r="AI281"/>
  <c r="AJ281"/>
  <c r="AK281"/>
  <c r="AL281"/>
  <c r="AM281"/>
  <c r="AN281"/>
  <c r="AO281"/>
  <c r="AP281"/>
  <c r="AQ281"/>
  <c r="AW281"/>
  <c r="AX281"/>
  <c r="AY281"/>
  <c r="BB281"/>
  <c r="BC281"/>
  <c r="A282"/>
  <c r="B282"/>
  <c r="D282"/>
  <c r="E282" s="1"/>
  <c r="F282"/>
  <c r="G282"/>
  <c r="H282"/>
  <c r="I282"/>
  <c r="J282"/>
  <c r="M282"/>
  <c r="N282"/>
  <c r="O282"/>
  <c r="P282"/>
  <c r="Q282"/>
  <c r="R282"/>
  <c r="S282"/>
  <c r="T282"/>
  <c r="U282"/>
  <c r="V282"/>
  <c r="W282"/>
  <c r="X282"/>
  <c r="Y282"/>
  <c r="Z282"/>
  <c r="AA282"/>
  <c r="AB282"/>
  <c r="AC282"/>
  <c r="AD282"/>
  <c r="AE282"/>
  <c r="AG282"/>
  <c r="AH282"/>
  <c r="AI282"/>
  <c r="AJ282"/>
  <c r="AK282"/>
  <c r="AL282"/>
  <c r="AM282"/>
  <c r="AN282"/>
  <c r="AO282"/>
  <c r="AP282"/>
  <c r="AQ282"/>
  <c r="AW282"/>
  <c r="AX282"/>
  <c r="AY282"/>
  <c r="BB282"/>
  <c r="BC282"/>
  <c r="A283"/>
  <c r="B283"/>
  <c r="D283"/>
  <c r="E283" s="1"/>
  <c r="F283"/>
  <c r="G283"/>
  <c r="H283"/>
  <c r="I283"/>
  <c r="J283"/>
  <c r="M283"/>
  <c r="N283"/>
  <c r="O283"/>
  <c r="P283"/>
  <c r="Q283"/>
  <c r="R283"/>
  <c r="S283"/>
  <c r="T283"/>
  <c r="U283"/>
  <c r="V283"/>
  <c r="W283"/>
  <c r="X283"/>
  <c r="Y283"/>
  <c r="Z283"/>
  <c r="AA283"/>
  <c r="AB283"/>
  <c r="AC283"/>
  <c r="AD283"/>
  <c r="AE283"/>
  <c r="AG283"/>
  <c r="AH283"/>
  <c r="AI283"/>
  <c r="AJ283"/>
  <c r="AK283"/>
  <c r="AL283"/>
  <c r="AM283"/>
  <c r="AN283"/>
  <c r="AO283"/>
  <c r="AP283"/>
  <c r="AQ283"/>
  <c r="AW283"/>
  <c r="AX283"/>
  <c r="AY283"/>
  <c r="BB283"/>
  <c r="BC283"/>
  <c r="A284"/>
  <c r="B284"/>
  <c r="D284"/>
  <c r="E284" s="1"/>
  <c r="F284"/>
  <c r="G284"/>
  <c r="H284"/>
  <c r="I284"/>
  <c r="J284"/>
  <c r="M284"/>
  <c r="N284"/>
  <c r="O284"/>
  <c r="P284"/>
  <c r="Q284"/>
  <c r="R284"/>
  <c r="S284"/>
  <c r="T284"/>
  <c r="U284"/>
  <c r="V284"/>
  <c r="W284"/>
  <c r="X284"/>
  <c r="Y284"/>
  <c r="Z284"/>
  <c r="AA284"/>
  <c r="AB284"/>
  <c r="AC284"/>
  <c r="AD284"/>
  <c r="AE284"/>
  <c r="AG284"/>
  <c r="AH284"/>
  <c r="AI284"/>
  <c r="AJ284"/>
  <c r="AK284"/>
  <c r="AL284"/>
  <c r="AM284"/>
  <c r="AN284"/>
  <c r="AO284"/>
  <c r="AP284"/>
  <c r="AQ284"/>
  <c r="AW284"/>
  <c r="AX284"/>
  <c r="AY284"/>
  <c r="BB284"/>
  <c r="BC284"/>
  <c r="A285"/>
  <c r="B285"/>
  <c r="D285"/>
  <c r="E285" s="1"/>
  <c r="F285"/>
  <c r="G285"/>
  <c r="H285"/>
  <c r="I285"/>
  <c r="J285"/>
  <c r="M285"/>
  <c r="N285"/>
  <c r="O285"/>
  <c r="P285"/>
  <c r="Q285"/>
  <c r="R285"/>
  <c r="S285"/>
  <c r="T285"/>
  <c r="U285"/>
  <c r="V285"/>
  <c r="W285"/>
  <c r="X285"/>
  <c r="Y285"/>
  <c r="Z285"/>
  <c r="AA285"/>
  <c r="AB285"/>
  <c r="AC285"/>
  <c r="AD285"/>
  <c r="AE285"/>
  <c r="AG285"/>
  <c r="AH285"/>
  <c r="AI285"/>
  <c r="AJ285"/>
  <c r="AK285"/>
  <c r="AL285"/>
  <c r="AM285"/>
  <c r="AN285"/>
  <c r="AO285"/>
  <c r="AP285"/>
  <c r="AQ285"/>
  <c r="AR285"/>
  <c r="AW285"/>
  <c r="AX285"/>
  <c r="AY285"/>
  <c r="BB285"/>
  <c r="BC285"/>
  <c r="A286"/>
  <c r="B286"/>
  <c r="C286"/>
  <c r="D286"/>
  <c r="E286" s="1"/>
  <c r="F286"/>
  <c r="G286"/>
  <c r="H286"/>
  <c r="I286"/>
  <c r="J286"/>
  <c r="M286"/>
  <c r="N286"/>
  <c r="O286"/>
  <c r="P286"/>
  <c r="Q286"/>
  <c r="R286"/>
  <c r="S286"/>
  <c r="T286"/>
  <c r="U286"/>
  <c r="V286"/>
  <c r="W286"/>
  <c r="X286"/>
  <c r="Y286"/>
  <c r="Z286"/>
  <c r="AA286"/>
  <c r="AB286"/>
  <c r="AC286"/>
  <c r="AD286"/>
  <c r="AE286"/>
  <c r="AG286"/>
  <c r="AH286"/>
  <c r="AI286"/>
  <c r="AJ286"/>
  <c r="AK286"/>
  <c r="AL286"/>
  <c r="AM286"/>
  <c r="AN286"/>
  <c r="AO286"/>
  <c r="AP286"/>
  <c r="AQ286"/>
  <c r="AR286"/>
  <c r="AW286"/>
  <c r="AX286"/>
  <c r="AY286"/>
  <c r="BB286"/>
  <c r="BC286"/>
  <c r="A287"/>
  <c r="B287"/>
  <c r="C287"/>
  <c r="D287"/>
  <c r="E287" s="1"/>
  <c r="F287"/>
  <c r="G287"/>
  <c r="H287"/>
  <c r="I287"/>
  <c r="J287"/>
  <c r="M287"/>
  <c r="N287"/>
  <c r="O287"/>
  <c r="P287"/>
  <c r="Q287"/>
  <c r="R287"/>
  <c r="S287"/>
  <c r="T287"/>
  <c r="U287"/>
  <c r="V287"/>
  <c r="W287"/>
  <c r="X287"/>
  <c r="Y287"/>
  <c r="Z287"/>
  <c r="AA287"/>
  <c r="AB287"/>
  <c r="AC287"/>
  <c r="AD287"/>
  <c r="AE287"/>
  <c r="AG287"/>
  <c r="AH287"/>
  <c r="AI287"/>
  <c r="AJ287"/>
  <c r="AK287"/>
  <c r="AL287"/>
  <c r="AM287"/>
  <c r="AN287"/>
  <c r="AO287"/>
  <c r="AP287"/>
  <c r="AQ287"/>
  <c r="AR287"/>
  <c r="AW287"/>
  <c r="AX287"/>
  <c r="AY287"/>
  <c r="BB287"/>
  <c r="BC287"/>
  <c r="A288"/>
  <c r="B288"/>
  <c r="C288"/>
  <c r="D288"/>
  <c r="E288" s="1"/>
  <c r="F288"/>
  <c r="G288"/>
  <c r="H288"/>
  <c r="I288"/>
  <c r="J288"/>
  <c r="M288"/>
  <c r="N288"/>
  <c r="O288"/>
  <c r="P288"/>
  <c r="Q288"/>
  <c r="R288"/>
  <c r="S288"/>
  <c r="T288"/>
  <c r="U288"/>
  <c r="V288"/>
  <c r="W288"/>
  <c r="X288"/>
  <c r="Y288"/>
  <c r="Z288"/>
  <c r="AA288"/>
  <c r="AB288"/>
  <c r="AC288"/>
  <c r="AD288"/>
  <c r="AE288"/>
  <c r="AG288"/>
  <c r="AH288"/>
  <c r="AI288"/>
  <c r="AJ288"/>
  <c r="AK288"/>
  <c r="AL288"/>
  <c r="AM288"/>
  <c r="AN288"/>
  <c r="AO288"/>
  <c r="AP288"/>
  <c r="AQ288"/>
  <c r="AR288"/>
  <c r="AW288"/>
  <c r="AX288"/>
  <c r="AY288"/>
  <c r="BB288"/>
  <c r="BC288"/>
  <c r="A289"/>
  <c r="B289"/>
  <c r="C289"/>
  <c r="D289"/>
  <c r="E289" s="1"/>
  <c r="F289"/>
  <c r="G289"/>
  <c r="H289"/>
  <c r="I289"/>
  <c r="J289"/>
  <c r="M289"/>
  <c r="N289"/>
  <c r="O289"/>
  <c r="P289"/>
  <c r="Q289"/>
  <c r="R289"/>
  <c r="S289"/>
  <c r="T289"/>
  <c r="U289"/>
  <c r="V289"/>
  <c r="W289"/>
  <c r="X289"/>
  <c r="Y289"/>
  <c r="Z289"/>
  <c r="AA289"/>
  <c r="AB289"/>
  <c r="AC289"/>
  <c r="AD289"/>
  <c r="AE289"/>
  <c r="AG289"/>
  <c r="AH289"/>
  <c r="AI289"/>
  <c r="AJ289"/>
  <c r="AK289"/>
  <c r="AL289"/>
  <c r="AM289"/>
  <c r="AN289"/>
  <c r="AO289"/>
  <c r="AP289"/>
  <c r="AQ289"/>
  <c r="AR289"/>
  <c r="AW289"/>
  <c r="AX289"/>
  <c r="AY289"/>
  <c r="BB289"/>
  <c r="BC289"/>
  <c r="A290"/>
  <c r="B290"/>
  <c r="C290"/>
  <c r="D290"/>
  <c r="E290" s="1"/>
  <c r="F290"/>
  <c r="G290"/>
  <c r="H290"/>
  <c r="I290"/>
  <c r="J290"/>
  <c r="M290"/>
  <c r="N290"/>
  <c r="O290"/>
  <c r="P290"/>
  <c r="Q290"/>
  <c r="R290"/>
  <c r="S290"/>
  <c r="T290"/>
  <c r="U290"/>
  <c r="V290"/>
  <c r="W290"/>
  <c r="X290"/>
  <c r="Y290"/>
  <c r="Z290"/>
  <c r="AA290"/>
  <c r="AB290"/>
  <c r="AC290"/>
  <c r="AD290"/>
  <c r="AE290"/>
  <c r="AG290"/>
  <c r="AH290"/>
  <c r="AI290"/>
  <c r="AJ290"/>
  <c r="AK290"/>
  <c r="AL290"/>
  <c r="AM290"/>
  <c r="AN290"/>
  <c r="AO290"/>
  <c r="AP290"/>
  <c r="AQ290"/>
  <c r="AR290"/>
  <c r="AW290"/>
  <c r="AX290"/>
  <c r="AY290"/>
  <c r="BB290"/>
  <c r="BC290"/>
  <c r="A291"/>
  <c r="B291"/>
  <c r="C291"/>
  <c r="D291"/>
  <c r="E291" s="1"/>
  <c r="F291"/>
  <c r="G291"/>
  <c r="H291"/>
  <c r="I291"/>
  <c r="J291"/>
  <c r="M291"/>
  <c r="N291"/>
  <c r="O291"/>
  <c r="P291"/>
  <c r="Q291"/>
  <c r="R291"/>
  <c r="S291"/>
  <c r="T291"/>
  <c r="U291"/>
  <c r="V291"/>
  <c r="W291"/>
  <c r="X291"/>
  <c r="Y291"/>
  <c r="Z291"/>
  <c r="AA291"/>
  <c r="AB291"/>
  <c r="AC291"/>
  <c r="AD291"/>
  <c r="AE291"/>
  <c r="AG291"/>
  <c r="AH291"/>
  <c r="AI291"/>
  <c r="AJ291"/>
  <c r="AK291"/>
  <c r="AL291"/>
  <c r="AM291"/>
  <c r="AN291"/>
  <c r="AO291"/>
  <c r="AP291"/>
  <c r="AQ291"/>
  <c r="AR291"/>
  <c r="AW291"/>
  <c r="AX291"/>
  <c r="AY291"/>
  <c r="BB291"/>
  <c r="BC291"/>
  <c r="A292"/>
  <c r="B292"/>
  <c r="C292"/>
  <c r="D292"/>
  <c r="E292" s="1"/>
  <c r="F292"/>
  <c r="G292"/>
  <c r="H292"/>
  <c r="I292"/>
  <c r="J292"/>
  <c r="M292"/>
  <c r="N292"/>
  <c r="O292"/>
  <c r="P292"/>
  <c r="Q292"/>
  <c r="R292"/>
  <c r="S292"/>
  <c r="T292"/>
  <c r="U292"/>
  <c r="V292"/>
  <c r="W292"/>
  <c r="X292"/>
  <c r="Y292"/>
  <c r="Z292"/>
  <c r="AA292"/>
  <c r="AB292"/>
  <c r="AC292"/>
  <c r="AD292"/>
  <c r="AE292"/>
  <c r="AG292"/>
  <c r="AH292"/>
  <c r="AI292"/>
  <c r="AJ292"/>
  <c r="AK292"/>
  <c r="AL292"/>
  <c r="AM292"/>
  <c r="AN292"/>
  <c r="AO292"/>
  <c r="AP292"/>
  <c r="AQ292"/>
  <c r="AR292"/>
  <c r="AW292"/>
  <c r="AX292"/>
  <c r="AY292"/>
  <c r="BB292"/>
  <c r="BC292"/>
  <c r="A293"/>
  <c r="B293"/>
  <c r="C293"/>
  <c r="D293"/>
  <c r="E293" s="1"/>
  <c r="F293"/>
  <c r="G293"/>
  <c r="H293"/>
  <c r="I293"/>
  <c r="J293"/>
  <c r="M293"/>
  <c r="N293"/>
  <c r="O293"/>
  <c r="P293"/>
  <c r="Q293"/>
  <c r="R293"/>
  <c r="S293"/>
  <c r="T293"/>
  <c r="U293"/>
  <c r="V293"/>
  <c r="W293"/>
  <c r="X293"/>
  <c r="Y293"/>
  <c r="Z293"/>
  <c r="AA293"/>
  <c r="AB293"/>
  <c r="AC293"/>
  <c r="AD293"/>
  <c r="AE293"/>
  <c r="AG293"/>
  <c r="AH293"/>
  <c r="AI293"/>
  <c r="AJ293"/>
  <c r="AK293"/>
  <c r="AL293"/>
  <c r="AM293"/>
  <c r="AN293"/>
  <c r="AO293"/>
  <c r="AP293"/>
  <c r="AQ293"/>
  <c r="AR293"/>
  <c r="AW293"/>
  <c r="AX293"/>
  <c r="AY293"/>
  <c r="BB293"/>
  <c r="BC293"/>
  <c r="A294"/>
  <c r="B294"/>
  <c r="C294"/>
  <c r="D294"/>
  <c r="E294" s="1"/>
  <c r="F294"/>
  <c r="G294"/>
  <c r="H294"/>
  <c r="I294"/>
  <c r="J294"/>
  <c r="M294"/>
  <c r="N294"/>
  <c r="O294"/>
  <c r="P294"/>
  <c r="Q294"/>
  <c r="R294"/>
  <c r="S294"/>
  <c r="T294"/>
  <c r="U294"/>
  <c r="V294"/>
  <c r="W294"/>
  <c r="X294"/>
  <c r="Y294"/>
  <c r="Z294"/>
  <c r="AA294"/>
  <c r="AB294"/>
  <c r="AC294"/>
  <c r="AD294"/>
  <c r="AE294"/>
  <c r="AG294"/>
  <c r="AH294"/>
  <c r="AI294"/>
  <c r="AJ294"/>
  <c r="AK294"/>
  <c r="AL294"/>
  <c r="AM294"/>
  <c r="AN294"/>
  <c r="AO294"/>
  <c r="AP294"/>
  <c r="AQ294"/>
  <c r="AR294"/>
  <c r="AW294"/>
  <c r="AX294"/>
  <c r="AY294"/>
  <c r="BB294"/>
  <c r="BC294"/>
  <c r="A295"/>
  <c r="B295"/>
  <c r="C295"/>
  <c r="D295"/>
  <c r="E295" s="1"/>
  <c r="F295"/>
  <c r="G295"/>
  <c r="H295"/>
  <c r="I295"/>
  <c r="J295"/>
  <c r="M295"/>
  <c r="N295"/>
  <c r="O295"/>
  <c r="P295"/>
  <c r="Q295"/>
  <c r="R295"/>
  <c r="S295"/>
  <c r="T295"/>
  <c r="U295"/>
  <c r="V295"/>
  <c r="W295"/>
  <c r="X295"/>
  <c r="Y295"/>
  <c r="Z295"/>
  <c r="AA295"/>
  <c r="AB295"/>
  <c r="AC295"/>
  <c r="AD295"/>
  <c r="AE295"/>
  <c r="AG295"/>
  <c r="AH295"/>
  <c r="AI295"/>
  <c r="AJ295"/>
  <c r="AK295"/>
  <c r="AL295"/>
  <c r="AM295"/>
  <c r="AN295"/>
  <c r="AO295"/>
  <c r="AP295"/>
  <c r="AQ295"/>
  <c r="AR295"/>
  <c r="AW295"/>
  <c r="AX295"/>
  <c r="AY295"/>
  <c r="BB295"/>
  <c r="BC295"/>
  <c r="A296"/>
  <c r="B296"/>
  <c r="C296"/>
  <c r="D296"/>
  <c r="E296" s="1"/>
  <c r="F296"/>
  <c r="G296"/>
  <c r="H296"/>
  <c r="I296"/>
  <c r="J296"/>
  <c r="M296"/>
  <c r="N296"/>
  <c r="O296"/>
  <c r="P296"/>
  <c r="Q296"/>
  <c r="R296"/>
  <c r="S296"/>
  <c r="T296"/>
  <c r="U296"/>
  <c r="V296"/>
  <c r="W296"/>
  <c r="X296"/>
  <c r="Y296"/>
  <c r="Z296"/>
  <c r="AA296"/>
  <c r="AB296"/>
  <c r="AC296"/>
  <c r="AD296"/>
  <c r="AE296"/>
  <c r="AG296"/>
  <c r="AH296"/>
  <c r="AI296"/>
  <c r="AJ296"/>
  <c r="AK296"/>
  <c r="AL296"/>
  <c r="AM296"/>
  <c r="AN296"/>
  <c r="AO296"/>
  <c r="AP296"/>
  <c r="AQ296"/>
  <c r="AR296"/>
  <c r="AW296"/>
  <c r="AX296"/>
  <c r="AY296"/>
  <c r="BB296"/>
  <c r="BC296"/>
  <c r="A297"/>
  <c r="B297"/>
  <c r="D297"/>
  <c r="E297" s="1"/>
  <c r="F297"/>
  <c r="G297"/>
  <c r="H297"/>
  <c r="I297"/>
  <c r="J297"/>
  <c r="M297"/>
  <c r="N297"/>
  <c r="O297"/>
  <c r="P297"/>
  <c r="Q297"/>
  <c r="R297"/>
  <c r="S297"/>
  <c r="T297"/>
  <c r="U297"/>
  <c r="V297"/>
  <c r="W297"/>
  <c r="X297"/>
  <c r="Y297"/>
  <c r="Z297"/>
  <c r="AA297"/>
  <c r="AB297"/>
  <c r="AC297"/>
  <c r="AD297"/>
  <c r="AE297"/>
  <c r="AG297"/>
  <c r="AH297"/>
  <c r="AI297"/>
  <c r="AJ297"/>
  <c r="AK297"/>
  <c r="AL297"/>
  <c r="AM297"/>
  <c r="AN297"/>
  <c r="AO297"/>
  <c r="AP297"/>
  <c r="AQ297"/>
  <c r="AR297"/>
  <c r="AW297"/>
  <c r="AX297"/>
  <c r="AY297"/>
  <c r="BB297"/>
  <c r="BC297"/>
  <c r="A298"/>
  <c r="B298"/>
  <c r="D298"/>
  <c r="E298" s="1"/>
  <c r="F298"/>
  <c r="G298"/>
  <c r="H298"/>
  <c r="I298"/>
  <c r="J298"/>
  <c r="M298"/>
  <c r="N298"/>
  <c r="O298"/>
  <c r="P298"/>
  <c r="Q298"/>
  <c r="R298"/>
  <c r="S298"/>
  <c r="T298"/>
  <c r="U298"/>
  <c r="V298"/>
  <c r="W298"/>
  <c r="X298"/>
  <c r="Y298"/>
  <c r="Z298"/>
  <c r="AA298"/>
  <c r="AB298"/>
  <c r="AC298"/>
  <c r="AD298"/>
  <c r="AE298"/>
  <c r="AG298"/>
  <c r="AH298"/>
  <c r="AI298"/>
  <c r="AJ298"/>
  <c r="AK298"/>
  <c r="AL298"/>
  <c r="AM298"/>
  <c r="AN298"/>
  <c r="AO298"/>
  <c r="AP298"/>
  <c r="AQ298"/>
  <c r="AR298"/>
  <c r="AW298"/>
  <c r="AX298"/>
  <c r="AY298"/>
  <c r="BB298"/>
  <c r="BC298"/>
  <c r="A299"/>
  <c r="B299"/>
  <c r="D299"/>
  <c r="E299" s="1"/>
  <c r="F299"/>
  <c r="G299"/>
  <c r="H299"/>
  <c r="I299"/>
  <c r="J299"/>
  <c r="M299"/>
  <c r="N299"/>
  <c r="O299"/>
  <c r="P299"/>
  <c r="Q299"/>
  <c r="R299"/>
  <c r="S299"/>
  <c r="T299"/>
  <c r="U299"/>
  <c r="V299"/>
  <c r="W299"/>
  <c r="X299"/>
  <c r="Y299"/>
  <c r="Z299"/>
  <c r="AA299"/>
  <c r="AB299"/>
  <c r="AC299"/>
  <c r="AD299"/>
  <c r="AE299"/>
  <c r="AG299"/>
  <c r="AH299"/>
  <c r="AI299"/>
  <c r="AJ299"/>
  <c r="AK299"/>
  <c r="AL299"/>
  <c r="AM299"/>
  <c r="AN299"/>
  <c r="AO299"/>
  <c r="AP299"/>
  <c r="AQ299"/>
  <c r="AR299"/>
  <c r="AW299"/>
  <c r="AX299"/>
  <c r="AY299"/>
  <c r="BB299"/>
  <c r="BC299"/>
  <c r="A300"/>
  <c r="B300"/>
  <c r="D300"/>
  <c r="E300" s="1"/>
  <c r="F300"/>
  <c r="G300"/>
  <c r="H300"/>
  <c r="I300"/>
  <c r="J300"/>
  <c r="M300"/>
  <c r="N300"/>
  <c r="O300"/>
  <c r="P300"/>
  <c r="Q300"/>
  <c r="R300"/>
  <c r="S300"/>
  <c r="T300"/>
  <c r="U300"/>
  <c r="V300"/>
  <c r="W300"/>
  <c r="X300"/>
  <c r="Y300"/>
  <c r="Z300"/>
  <c r="AA300"/>
  <c r="AB300"/>
  <c r="AC300"/>
  <c r="AD300"/>
  <c r="AE300"/>
  <c r="AG300"/>
  <c r="AH300"/>
  <c r="AI300"/>
  <c r="AJ300"/>
  <c r="AK300"/>
  <c r="AL300"/>
  <c r="AM300"/>
  <c r="AN300"/>
  <c r="AO300"/>
  <c r="AP300"/>
  <c r="AQ300"/>
  <c r="AR300"/>
  <c r="AW300"/>
  <c r="AX300"/>
  <c r="AY300"/>
  <c r="BB300"/>
  <c r="BC300"/>
  <c r="A301"/>
  <c r="B301"/>
  <c r="D301"/>
  <c r="E301" s="1"/>
  <c r="F301"/>
  <c r="G301"/>
  <c r="H301"/>
  <c r="I301"/>
  <c r="J301"/>
  <c r="M301"/>
  <c r="N301"/>
  <c r="O301"/>
  <c r="P301"/>
  <c r="Q301"/>
  <c r="R301"/>
  <c r="S301"/>
  <c r="T301"/>
  <c r="U301"/>
  <c r="V301"/>
  <c r="W301"/>
  <c r="X301"/>
  <c r="Y301"/>
  <c r="Z301"/>
  <c r="AA301"/>
  <c r="AB301"/>
  <c r="AC301"/>
  <c r="AD301"/>
  <c r="AE301"/>
  <c r="AG301"/>
  <c r="AH301"/>
  <c r="AI301"/>
  <c r="AJ301"/>
  <c r="AK301"/>
  <c r="AL301"/>
  <c r="AM301"/>
  <c r="AN301"/>
  <c r="AO301"/>
  <c r="AP301"/>
  <c r="AQ301"/>
  <c r="AR301"/>
  <c r="AW301"/>
  <c r="AX301"/>
  <c r="AY301"/>
  <c r="BB301"/>
  <c r="BC301"/>
  <c r="A302"/>
  <c r="B302"/>
  <c r="D302"/>
  <c r="E302" s="1"/>
  <c r="F302"/>
  <c r="G302"/>
  <c r="H302"/>
  <c r="I302"/>
  <c r="J302"/>
  <c r="M302"/>
  <c r="N302"/>
  <c r="O302"/>
  <c r="P302"/>
  <c r="Q302"/>
  <c r="R302"/>
  <c r="S302"/>
  <c r="T302"/>
  <c r="U302"/>
  <c r="V302"/>
  <c r="W302"/>
  <c r="X302"/>
  <c r="Y302"/>
  <c r="Z302"/>
  <c r="AA302"/>
  <c r="AB302"/>
  <c r="AC302"/>
  <c r="AD302"/>
  <c r="AE302"/>
  <c r="AG302"/>
  <c r="AH302"/>
  <c r="AI302"/>
  <c r="AJ302"/>
  <c r="AK302"/>
  <c r="AL302"/>
  <c r="AM302"/>
  <c r="AN302"/>
  <c r="AO302"/>
  <c r="AP302"/>
  <c r="AQ302"/>
  <c r="AR302"/>
  <c r="AW302"/>
  <c r="AX302"/>
  <c r="AY302"/>
  <c r="BB302"/>
  <c r="BC302"/>
  <c r="A303"/>
  <c r="B303"/>
  <c r="D303"/>
  <c r="E303" s="1"/>
  <c r="F303"/>
  <c r="G303"/>
  <c r="H303"/>
  <c r="I303"/>
  <c r="J303"/>
  <c r="M303"/>
  <c r="N303"/>
  <c r="O303"/>
  <c r="P303"/>
  <c r="Q303"/>
  <c r="R303"/>
  <c r="S303"/>
  <c r="T303"/>
  <c r="U303"/>
  <c r="V303"/>
  <c r="W303"/>
  <c r="X303"/>
  <c r="Y303"/>
  <c r="Z303"/>
  <c r="AA303"/>
  <c r="AB303"/>
  <c r="AC303"/>
  <c r="AD303"/>
  <c r="AE303"/>
  <c r="AG303"/>
  <c r="AH303"/>
  <c r="AI303"/>
  <c r="AJ303"/>
  <c r="AK303"/>
  <c r="AL303"/>
  <c r="AM303"/>
  <c r="AN303"/>
  <c r="AO303"/>
  <c r="AP303"/>
  <c r="AQ303"/>
  <c r="AR303"/>
  <c r="AW303"/>
  <c r="AX303"/>
  <c r="AY303"/>
  <c r="BB303"/>
  <c r="BC303"/>
  <c r="A304"/>
  <c r="B304"/>
  <c r="D304"/>
  <c r="E304" s="1"/>
  <c r="F304"/>
  <c r="G304"/>
  <c r="H304"/>
  <c r="I304"/>
  <c r="J304"/>
  <c r="M304"/>
  <c r="N304"/>
  <c r="O304"/>
  <c r="P304"/>
  <c r="Q304"/>
  <c r="R304"/>
  <c r="S304"/>
  <c r="T304"/>
  <c r="U304"/>
  <c r="V304"/>
  <c r="W304"/>
  <c r="X304"/>
  <c r="Y304"/>
  <c r="Z304"/>
  <c r="AA304"/>
  <c r="AB304"/>
  <c r="AC304"/>
  <c r="AD304"/>
  <c r="AE304"/>
  <c r="AG304"/>
  <c r="AH304"/>
  <c r="AI304"/>
  <c r="AJ304"/>
  <c r="AK304"/>
  <c r="AL304"/>
  <c r="AM304"/>
  <c r="AN304"/>
  <c r="AO304"/>
  <c r="AP304"/>
  <c r="AQ304"/>
  <c r="AR304"/>
  <c r="AW304"/>
  <c r="AX304"/>
  <c r="AY304"/>
  <c r="BB304"/>
  <c r="BC304"/>
  <c r="A305"/>
  <c r="B305"/>
  <c r="D305"/>
  <c r="E305" s="1"/>
  <c r="F305"/>
  <c r="G305"/>
  <c r="H305"/>
  <c r="I305"/>
  <c r="J305"/>
  <c r="M305"/>
  <c r="N305"/>
  <c r="O305"/>
  <c r="P305"/>
  <c r="Q305"/>
  <c r="R305"/>
  <c r="S305"/>
  <c r="T305"/>
  <c r="U305"/>
  <c r="V305"/>
  <c r="W305"/>
  <c r="X305"/>
  <c r="Y305"/>
  <c r="Z305"/>
  <c r="AA305"/>
  <c r="AB305"/>
  <c r="AC305"/>
  <c r="AD305"/>
  <c r="AE305"/>
  <c r="AG305"/>
  <c r="AH305"/>
  <c r="AI305"/>
  <c r="AJ305"/>
  <c r="AK305"/>
  <c r="AL305"/>
  <c r="AM305"/>
  <c r="AN305"/>
  <c r="AO305"/>
  <c r="AP305"/>
  <c r="AQ305"/>
  <c r="AR305"/>
  <c r="AW305"/>
  <c r="AX305"/>
  <c r="AY305"/>
  <c r="BB305"/>
  <c r="BC305"/>
  <c r="A306"/>
  <c r="B306"/>
  <c r="D306"/>
  <c r="E306" s="1"/>
  <c r="F306"/>
  <c r="G306"/>
  <c r="H306"/>
  <c r="I306"/>
  <c r="J306"/>
  <c r="M306"/>
  <c r="N306"/>
  <c r="O306"/>
  <c r="P306"/>
  <c r="Q306"/>
  <c r="R306"/>
  <c r="S306"/>
  <c r="T306"/>
  <c r="U306"/>
  <c r="V306"/>
  <c r="W306"/>
  <c r="X306"/>
  <c r="Y306"/>
  <c r="Z306"/>
  <c r="AA306"/>
  <c r="AB306"/>
  <c r="AC306"/>
  <c r="AD306"/>
  <c r="AE306"/>
  <c r="AG306"/>
  <c r="AH306"/>
  <c r="AI306"/>
  <c r="AJ306"/>
  <c r="AK306"/>
  <c r="AL306"/>
  <c r="AM306"/>
  <c r="AN306"/>
  <c r="AO306"/>
  <c r="AP306"/>
  <c r="AQ306"/>
  <c r="AR306"/>
  <c r="AW306"/>
  <c r="AX306"/>
  <c r="AY306"/>
  <c r="BB306"/>
  <c r="BC306"/>
  <c r="A307"/>
  <c r="B307"/>
  <c r="D307"/>
  <c r="E307" s="1"/>
  <c r="F307"/>
  <c r="G307"/>
  <c r="H307"/>
  <c r="I307"/>
  <c r="J307"/>
  <c r="M307"/>
  <c r="N307"/>
  <c r="O307"/>
  <c r="P307"/>
  <c r="Q307"/>
  <c r="R307"/>
  <c r="S307"/>
  <c r="T307"/>
  <c r="U307"/>
  <c r="V307"/>
  <c r="W307"/>
  <c r="X307"/>
  <c r="Y307"/>
  <c r="Z307"/>
  <c r="AA307"/>
  <c r="AB307"/>
  <c r="AC307"/>
  <c r="AD307"/>
  <c r="AE307"/>
  <c r="AG307"/>
  <c r="AH307"/>
  <c r="AI307"/>
  <c r="AJ307"/>
  <c r="AK307"/>
  <c r="AL307"/>
  <c r="AM307"/>
  <c r="AN307"/>
  <c r="AO307"/>
  <c r="AP307"/>
  <c r="AQ307"/>
  <c r="AR307"/>
  <c r="AW307"/>
  <c r="AX307"/>
  <c r="AY307"/>
  <c r="BB307"/>
  <c r="BC307"/>
  <c r="A308"/>
  <c r="B308"/>
  <c r="D308"/>
  <c r="E308" s="1"/>
  <c r="F308"/>
  <c r="G308"/>
  <c r="H308"/>
  <c r="I308"/>
  <c r="J308"/>
  <c r="M308"/>
  <c r="N308"/>
  <c r="O308"/>
  <c r="P308"/>
  <c r="Q308"/>
  <c r="R308"/>
  <c r="S308"/>
  <c r="T308"/>
  <c r="U308"/>
  <c r="V308"/>
  <c r="W308"/>
  <c r="X308"/>
  <c r="Y308"/>
  <c r="Z308"/>
  <c r="AA308"/>
  <c r="AB308"/>
  <c r="AC308"/>
  <c r="AD308"/>
  <c r="AE308"/>
  <c r="AG308"/>
  <c r="AH308"/>
  <c r="AI308"/>
  <c r="AJ308"/>
  <c r="AK308"/>
  <c r="AL308"/>
  <c r="AM308"/>
  <c r="AN308"/>
  <c r="AO308"/>
  <c r="AP308"/>
  <c r="AQ308"/>
  <c r="AR308"/>
  <c r="AW308"/>
  <c r="AX308"/>
  <c r="AY308"/>
  <c r="BB308"/>
  <c r="BC308"/>
  <c r="A309"/>
  <c r="B309"/>
  <c r="D309"/>
  <c r="E309" s="1"/>
  <c r="F309"/>
  <c r="G309"/>
  <c r="H309"/>
  <c r="I309"/>
  <c r="J309"/>
  <c r="M309"/>
  <c r="N309"/>
  <c r="O309"/>
  <c r="P309"/>
  <c r="Q309"/>
  <c r="R309"/>
  <c r="S309"/>
  <c r="T309"/>
  <c r="U309"/>
  <c r="V309"/>
  <c r="W309"/>
  <c r="X309"/>
  <c r="Y309"/>
  <c r="Z309"/>
  <c r="AA309"/>
  <c r="AB309"/>
  <c r="AC309"/>
  <c r="AD309"/>
  <c r="AE309"/>
  <c r="AG309"/>
  <c r="AH309"/>
  <c r="AI309"/>
  <c r="AJ309"/>
  <c r="AK309"/>
  <c r="AL309"/>
  <c r="AM309"/>
  <c r="AN309"/>
  <c r="AO309"/>
  <c r="AP309"/>
  <c r="AQ309"/>
  <c r="AR309"/>
  <c r="AW309"/>
  <c r="AX309"/>
  <c r="AY309"/>
  <c r="BB309"/>
  <c r="BC309"/>
  <c r="A310"/>
  <c r="B310"/>
  <c r="D310"/>
  <c r="E310" s="1"/>
  <c r="F310"/>
  <c r="G310"/>
  <c r="H310"/>
  <c r="I310"/>
  <c r="J310"/>
  <c r="M310"/>
  <c r="N310"/>
  <c r="O310"/>
  <c r="P310"/>
  <c r="Q310"/>
  <c r="R310"/>
  <c r="S310"/>
  <c r="T310"/>
  <c r="U310"/>
  <c r="V310"/>
  <c r="W310"/>
  <c r="X310"/>
  <c r="Y310"/>
  <c r="Z310"/>
  <c r="AA310"/>
  <c r="AB310"/>
  <c r="AC310"/>
  <c r="AD310"/>
  <c r="AE310"/>
  <c r="AG310"/>
  <c r="AH310"/>
  <c r="AI310"/>
  <c r="AJ310"/>
  <c r="AK310"/>
  <c r="AL310"/>
  <c r="AM310"/>
  <c r="AN310"/>
  <c r="AO310"/>
  <c r="AP310"/>
  <c r="AQ310"/>
  <c r="AR310"/>
  <c r="AW310"/>
  <c r="AX310"/>
  <c r="AY310"/>
  <c r="BB310"/>
  <c r="BC310"/>
  <c r="A311"/>
  <c r="B311"/>
  <c r="D311"/>
  <c r="E311" s="1"/>
  <c r="F311"/>
  <c r="G311"/>
  <c r="H311"/>
  <c r="I311"/>
  <c r="J311"/>
  <c r="M311"/>
  <c r="N311"/>
  <c r="O311"/>
  <c r="P311"/>
  <c r="Q311"/>
  <c r="R311"/>
  <c r="S311"/>
  <c r="T311"/>
  <c r="U311"/>
  <c r="V311"/>
  <c r="W311"/>
  <c r="X311"/>
  <c r="Y311"/>
  <c r="Z311"/>
  <c r="AA311"/>
  <c r="AB311"/>
  <c r="AC311"/>
  <c r="AD311"/>
  <c r="AE311"/>
  <c r="AG311"/>
  <c r="AH311"/>
  <c r="AI311"/>
  <c r="AJ311"/>
  <c r="AK311"/>
  <c r="AL311"/>
  <c r="AM311"/>
  <c r="AN311"/>
  <c r="AO311"/>
  <c r="AP311"/>
  <c r="AQ311"/>
  <c r="AR311"/>
  <c r="AW311"/>
  <c r="AX311"/>
  <c r="AY311"/>
  <c r="BB311"/>
  <c r="BC311"/>
  <c r="A312"/>
  <c r="B312"/>
  <c r="D312"/>
  <c r="E312" s="1"/>
  <c r="F312"/>
  <c r="G312"/>
  <c r="H312"/>
  <c r="I312"/>
  <c r="J312"/>
  <c r="M312"/>
  <c r="N312"/>
  <c r="O312"/>
  <c r="P312"/>
  <c r="Q312"/>
  <c r="R312"/>
  <c r="S312"/>
  <c r="T312"/>
  <c r="U312"/>
  <c r="V312"/>
  <c r="W312"/>
  <c r="X312"/>
  <c r="Y312"/>
  <c r="Z312"/>
  <c r="AA312"/>
  <c r="AB312"/>
  <c r="AC312"/>
  <c r="AD312"/>
  <c r="AE312"/>
  <c r="AG312"/>
  <c r="AH312"/>
  <c r="AI312"/>
  <c r="AJ312"/>
  <c r="AK312"/>
  <c r="AL312"/>
  <c r="AM312"/>
  <c r="AN312"/>
  <c r="AO312"/>
  <c r="AP312"/>
  <c r="AQ312"/>
  <c r="AR312"/>
  <c r="AW312"/>
  <c r="AX312"/>
  <c r="AY312"/>
  <c r="BB312"/>
  <c r="BC312"/>
  <c r="A313"/>
  <c r="B313"/>
  <c r="D313"/>
  <c r="E313" s="1"/>
  <c r="F313"/>
  <c r="G313"/>
  <c r="H313"/>
  <c r="I313"/>
  <c r="J313"/>
  <c r="M313"/>
  <c r="N313"/>
  <c r="O313"/>
  <c r="P313"/>
  <c r="Q313"/>
  <c r="R313"/>
  <c r="S313"/>
  <c r="T313"/>
  <c r="U313"/>
  <c r="V313"/>
  <c r="W313"/>
  <c r="X313"/>
  <c r="Y313"/>
  <c r="Z313"/>
  <c r="AA313"/>
  <c r="AB313"/>
  <c r="AC313"/>
  <c r="AD313"/>
  <c r="AE313"/>
  <c r="AG313"/>
  <c r="AH313"/>
  <c r="AI313"/>
  <c r="AJ313"/>
  <c r="AK313"/>
  <c r="AL313"/>
  <c r="AM313"/>
  <c r="AN313"/>
  <c r="AO313"/>
  <c r="AP313"/>
  <c r="AQ313"/>
  <c r="AR313"/>
  <c r="AW313"/>
  <c r="AX313"/>
  <c r="AY313"/>
  <c r="BB313"/>
  <c r="BC313"/>
  <c r="A314"/>
  <c r="B314"/>
  <c r="D314"/>
  <c r="E314" s="1"/>
  <c r="F314"/>
  <c r="G314"/>
  <c r="H314"/>
  <c r="I314"/>
  <c r="J314"/>
  <c r="M314"/>
  <c r="N314"/>
  <c r="O314"/>
  <c r="P314"/>
  <c r="Q314"/>
  <c r="R314"/>
  <c r="S314"/>
  <c r="T314"/>
  <c r="U314"/>
  <c r="V314"/>
  <c r="W314"/>
  <c r="X314"/>
  <c r="Y314"/>
  <c r="Z314"/>
  <c r="AA314"/>
  <c r="AB314"/>
  <c r="AC314"/>
  <c r="AD314"/>
  <c r="AE314"/>
  <c r="AG314"/>
  <c r="AH314"/>
  <c r="AI314"/>
  <c r="AJ314"/>
  <c r="AK314"/>
  <c r="AL314"/>
  <c r="AM314"/>
  <c r="AN314"/>
  <c r="AO314"/>
  <c r="AP314"/>
  <c r="AQ314"/>
  <c r="AR314"/>
  <c r="AW314"/>
  <c r="AX314"/>
  <c r="AY314"/>
  <c r="BB314"/>
  <c r="BC314"/>
  <c r="A315"/>
  <c r="B315"/>
  <c r="D315"/>
  <c r="E315" s="1"/>
  <c r="F315"/>
  <c r="G315"/>
  <c r="H315"/>
  <c r="I315"/>
  <c r="J315"/>
  <c r="M315"/>
  <c r="N315"/>
  <c r="O315"/>
  <c r="P315"/>
  <c r="Q315"/>
  <c r="R315"/>
  <c r="S315"/>
  <c r="T315"/>
  <c r="U315"/>
  <c r="V315"/>
  <c r="W315"/>
  <c r="X315"/>
  <c r="Y315"/>
  <c r="Z315"/>
  <c r="AA315"/>
  <c r="AB315"/>
  <c r="AC315"/>
  <c r="AD315"/>
  <c r="AE315"/>
  <c r="AG315"/>
  <c r="AH315"/>
  <c r="AI315"/>
  <c r="AJ315"/>
  <c r="AK315"/>
  <c r="AL315"/>
  <c r="AM315"/>
  <c r="AN315"/>
  <c r="AO315"/>
  <c r="AP315"/>
  <c r="AQ315"/>
  <c r="AR315"/>
  <c r="AW315"/>
  <c r="AX315"/>
  <c r="AY315"/>
  <c r="BB315"/>
  <c r="BC315"/>
  <c r="A316"/>
  <c r="B316"/>
  <c r="D316"/>
  <c r="E316" s="1"/>
  <c r="F316"/>
  <c r="G316"/>
  <c r="H316"/>
  <c r="I316"/>
  <c r="J316"/>
  <c r="M316"/>
  <c r="N316"/>
  <c r="O316"/>
  <c r="P316"/>
  <c r="Q316"/>
  <c r="R316"/>
  <c r="S316"/>
  <c r="T316"/>
  <c r="U316"/>
  <c r="V316"/>
  <c r="W316"/>
  <c r="X316"/>
  <c r="Y316"/>
  <c r="Z316"/>
  <c r="AA316"/>
  <c r="AB316"/>
  <c r="AC316"/>
  <c r="AD316"/>
  <c r="AE316"/>
  <c r="AG316"/>
  <c r="AH316"/>
  <c r="AI316"/>
  <c r="AJ316"/>
  <c r="AK316"/>
  <c r="AL316"/>
  <c r="AM316"/>
  <c r="AN316"/>
  <c r="AO316"/>
  <c r="AP316"/>
  <c r="AQ316"/>
  <c r="AR316"/>
  <c r="AW316"/>
  <c r="AX316"/>
  <c r="AY316"/>
  <c r="BB316"/>
  <c r="BC316"/>
  <c r="A317"/>
  <c r="B317"/>
  <c r="D317"/>
  <c r="E317" s="1"/>
  <c r="F317"/>
  <c r="G317"/>
  <c r="H317"/>
  <c r="I317"/>
  <c r="J317"/>
  <c r="M317"/>
  <c r="N317"/>
  <c r="O317"/>
  <c r="P317"/>
  <c r="Q317"/>
  <c r="R317"/>
  <c r="S317"/>
  <c r="T317"/>
  <c r="U317"/>
  <c r="V317"/>
  <c r="W317"/>
  <c r="X317"/>
  <c r="Y317"/>
  <c r="Z317"/>
  <c r="AA317"/>
  <c r="AB317"/>
  <c r="AC317"/>
  <c r="AD317"/>
  <c r="AE317"/>
  <c r="AG317"/>
  <c r="AH317"/>
  <c r="AI317"/>
  <c r="AJ317"/>
  <c r="AK317"/>
  <c r="AL317"/>
  <c r="AM317"/>
  <c r="AN317"/>
  <c r="AO317"/>
  <c r="AP317"/>
  <c r="AQ317"/>
  <c r="AR317"/>
  <c r="AW317"/>
  <c r="AX317"/>
  <c r="AY317"/>
  <c r="BB317"/>
  <c r="BC317"/>
  <c r="A318"/>
  <c r="B318"/>
  <c r="D318"/>
  <c r="E318" s="1"/>
  <c r="F318"/>
  <c r="G318"/>
  <c r="H318"/>
  <c r="I318"/>
  <c r="J318"/>
  <c r="M318"/>
  <c r="N318"/>
  <c r="O318"/>
  <c r="P318"/>
  <c r="Q318"/>
  <c r="R318"/>
  <c r="S318"/>
  <c r="T318"/>
  <c r="U318"/>
  <c r="V318"/>
  <c r="W318"/>
  <c r="X318"/>
  <c r="Y318"/>
  <c r="Z318"/>
  <c r="AA318"/>
  <c r="AB318"/>
  <c r="AC318"/>
  <c r="AD318"/>
  <c r="AE318"/>
  <c r="AG318"/>
  <c r="AH318"/>
  <c r="AI318"/>
  <c r="AJ318"/>
  <c r="AK318"/>
  <c r="AL318"/>
  <c r="AM318"/>
  <c r="AN318"/>
  <c r="AO318"/>
  <c r="AP318"/>
  <c r="AQ318"/>
  <c r="AR318"/>
  <c r="AW318"/>
  <c r="AX318"/>
  <c r="AY318"/>
  <c r="BB318"/>
  <c r="BC318"/>
  <c r="A319"/>
  <c r="B319"/>
  <c r="D319"/>
  <c r="E319" s="1"/>
  <c r="F319"/>
  <c r="G319"/>
  <c r="H319"/>
  <c r="I319"/>
  <c r="J319"/>
  <c r="M319"/>
  <c r="N319"/>
  <c r="O319"/>
  <c r="P319"/>
  <c r="Q319"/>
  <c r="R319"/>
  <c r="S319"/>
  <c r="T319"/>
  <c r="U319"/>
  <c r="V319"/>
  <c r="W319"/>
  <c r="X319"/>
  <c r="Y319"/>
  <c r="Z319"/>
  <c r="AA319"/>
  <c r="AB319"/>
  <c r="AC319"/>
  <c r="AD319"/>
  <c r="AE319"/>
  <c r="AG319"/>
  <c r="AH319"/>
  <c r="AI319"/>
  <c r="AJ319"/>
  <c r="AK319"/>
  <c r="AL319"/>
  <c r="AM319"/>
  <c r="AN319"/>
  <c r="AO319"/>
  <c r="AP319"/>
  <c r="AQ319"/>
  <c r="AR319"/>
  <c r="AW319"/>
  <c r="AX319"/>
  <c r="AY319"/>
  <c r="BB319"/>
  <c r="BC319"/>
  <c r="A320"/>
  <c r="B320"/>
  <c r="D320"/>
  <c r="E320" s="1"/>
  <c r="F320"/>
  <c r="G320"/>
  <c r="H320"/>
  <c r="I320"/>
  <c r="J320"/>
  <c r="M320"/>
  <c r="N320"/>
  <c r="O320"/>
  <c r="P320"/>
  <c r="Q320"/>
  <c r="R320"/>
  <c r="S320"/>
  <c r="T320"/>
  <c r="U320"/>
  <c r="V320"/>
  <c r="W320"/>
  <c r="X320"/>
  <c r="Y320"/>
  <c r="Z320"/>
  <c r="AA320"/>
  <c r="AB320"/>
  <c r="AC320"/>
  <c r="AD320"/>
  <c r="AE320"/>
  <c r="AG320"/>
  <c r="AH320"/>
  <c r="AI320"/>
  <c r="AJ320"/>
  <c r="AK320"/>
  <c r="AL320"/>
  <c r="AM320"/>
  <c r="AN320"/>
  <c r="AO320"/>
  <c r="AP320"/>
  <c r="AQ320"/>
  <c r="AR320"/>
  <c r="AW320"/>
  <c r="AX320"/>
  <c r="AY320"/>
  <c r="BB320"/>
  <c r="BC320"/>
  <c r="A321"/>
  <c r="B321"/>
  <c r="D321"/>
  <c r="E321" s="1"/>
  <c r="F321"/>
  <c r="G321"/>
  <c r="H321"/>
  <c r="I321"/>
  <c r="J321"/>
  <c r="M321"/>
  <c r="N321"/>
  <c r="O321"/>
  <c r="P321"/>
  <c r="Q321"/>
  <c r="R321"/>
  <c r="S321"/>
  <c r="T321"/>
  <c r="U321"/>
  <c r="V321"/>
  <c r="W321"/>
  <c r="X321"/>
  <c r="Y321"/>
  <c r="Z321"/>
  <c r="AA321"/>
  <c r="AB321"/>
  <c r="AC321"/>
  <c r="AD321"/>
  <c r="AE321"/>
  <c r="AG321"/>
  <c r="AH321"/>
  <c r="AI321"/>
  <c r="AJ321"/>
  <c r="AK321"/>
  <c r="AL321"/>
  <c r="AM321"/>
  <c r="AN321"/>
  <c r="AO321"/>
  <c r="AP321"/>
  <c r="AQ321"/>
  <c r="AR321"/>
  <c r="AW321"/>
  <c r="AX321"/>
  <c r="AY321"/>
  <c r="BB321"/>
  <c r="BC321"/>
  <c r="A322"/>
  <c r="B322"/>
  <c r="D322"/>
  <c r="E322" s="1"/>
  <c r="F322"/>
  <c r="G322"/>
  <c r="H322"/>
  <c r="I322"/>
  <c r="J322"/>
  <c r="M322"/>
  <c r="N322"/>
  <c r="O322"/>
  <c r="P322"/>
  <c r="Q322"/>
  <c r="R322"/>
  <c r="S322"/>
  <c r="T322"/>
  <c r="U322"/>
  <c r="V322"/>
  <c r="W322"/>
  <c r="X322"/>
  <c r="Y322"/>
  <c r="Z322"/>
  <c r="AA322"/>
  <c r="AB322"/>
  <c r="AC322"/>
  <c r="AD322"/>
  <c r="AE322"/>
  <c r="AG322"/>
  <c r="AH322"/>
  <c r="AI322"/>
  <c r="AJ322"/>
  <c r="AK322"/>
  <c r="AL322"/>
  <c r="AM322"/>
  <c r="AN322"/>
  <c r="AO322"/>
  <c r="AP322"/>
  <c r="AQ322"/>
  <c r="AR322"/>
  <c r="AW322"/>
  <c r="AX322"/>
  <c r="AY322"/>
  <c r="BB322"/>
  <c r="BC322"/>
  <c r="A323"/>
  <c r="B323"/>
  <c r="D323"/>
  <c r="E323" s="1"/>
  <c r="F323"/>
  <c r="G323"/>
  <c r="H323"/>
  <c r="I323"/>
  <c r="J323"/>
  <c r="M323"/>
  <c r="N323"/>
  <c r="O323"/>
  <c r="P323"/>
  <c r="Q323"/>
  <c r="R323"/>
  <c r="S323"/>
  <c r="T323"/>
  <c r="U323"/>
  <c r="V323"/>
  <c r="W323"/>
  <c r="X323"/>
  <c r="Y323"/>
  <c r="Z323"/>
  <c r="AA323"/>
  <c r="AB323"/>
  <c r="AC323"/>
  <c r="AD323"/>
  <c r="AE323"/>
  <c r="AG323"/>
  <c r="AH323"/>
  <c r="AI323"/>
  <c r="AJ323"/>
  <c r="AK323"/>
  <c r="AL323"/>
  <c r="AM323"/>
  <c r="AN323"/>
  <c r="AO323"/>
  <c r="AP323"/>
  <c r="AQ323"/>
  <c r="AR323"/>
  <c r="AW323"/>
  <c r="AX323"/>
  <c r="AY323"/>
  <c r="BB323"/>
  <c r="BC323"/>
  <c r="A324"/>
  <c r="B324"/>
  <c r="D324"/>
  <c r="E324" s="1"/>
  <c r="F324"/>
  <c r="G324"/>
  <c r="H324"/>
  <c r="I324"/>
  <c r="J324"/>
  <c r="M324"/>
  <c r="N324"/>
  <c r="O324"/>
  <c r="P324"/>
  <c r="Q324"/>
  <c r="R324"/>
  <c r="S324"/>
  <c r="T324"/>
  <c r="U324"/>
  <c r="V324"/>
  <c r="W324"/>
  <c r="X324"/>
  <c r="Y324"/>
  <c r="Z324"/>
  <c r="AA324"/>
  <c r="AB324"/>
  <c r="AC324"/>
  <c r="AD324"/>
  <c r="AE324"/>
  <c r="AG324"/>
  <c r="AH324"/>
  <c r="AI324"/>
  <c r="AJ324"/>
  <c r="AK324"/>
  <c r="AL324"/>
  <c r="AM324"/>
  <c r="AN324"/>
  <c r="AO324"/>
  <c r="AP324"/>
  <c r="AQ324"/>
  <c r="AR324"/>
  <c r="AW324"/>
  <c r="AX324"/>
  <c r="AY324"/>
  <c r="BB324"/>
  <c r="BC324"/>
  <c r="A325"/>
  <c r="B325"/>
  <c r="D325"/>
  <c r="E325" s="1"/>
  <c r="F325"/>
  <c r="G325"/>
  <c r="H325"/>
  <c r="I325"/>
  <c r="J325"/>
  <c r="M325"/>
  <c r="N325"/>
  <c r="O325"/>
  <c r="P325"/>
  <c r="Q325"/>
  <c r="R325"/>
  <c r="S325"/>
  <c r="T325"/>
  <c r="U325"/>
  <c r="V325"/>
  <c r="W325"/>
  <c r="X325"/>
  <c r="Y325"/>
  <c r="Z325"/>
  <c r="AA325"/>
  <c r="AB325"/>
  <c r="AC325"/>
  <c r="AD325"/>
  <c r="AE325"/>
  <c r="AG325"/>
  <c r="AH325"/>
  <c r="AI325"/>
  <c r="AJ325"/>
  <c r="AK325"/>
  <c r="AL325"/>
  <c r="AM325"/>
  <c r="AN325"/>
  <c r="AO325"/>
  <c r="AP325"/>
  <c r="AQ325"/>
  <c r="AR325"/>
  <c r="AW325"/>
  <c r="AX325"/>
  <c r="AY325"/>
  <c r="BB325"/>
  <c r="BC325"/>
  <c r="A326"/>
  <c r="B326"/>
  <c r="D326"/>
  <c r="E326" s="1"/>
  <c r="F326"/>
  <c r="G326"/>
  <c r="H326"/>
  <c r="I326"/>
  <c r="J326"/>
  <c r="M326"/>
  <c r="N326"/>
  <c r="O326"/>
  <c r="P326"/>
  <c r="Q326"/>
  <c r="R326"/>
  <c r="S326"/>
  <c r="T326"/>
  <c r="U326"/>
  <c r="V326"/>
  <c r="W326"/>
  <c r="X326"/>
  <c r="Y326"/>
  <c r="Z326"/>
  <c r="AA326"/>
  <c r="AB326"/>
  <c r="AC326"/>
  <c r="AD326"/>
  <c r="AE326"/>
  <c r="AG326"/>
  <c r="AH326"/>
  <c r="AI326"/>
  <c r="AJ326"/>
  <c r="AK326"/>
  <c r="AL326"/>
  <c r="AM326"/>
  <c r="AN326"/>
  <c r="AO326"/>
  <c r="AP326"/>
  <c r="AQ326"/>
  <c r="AR326"/>
  <c r="AW326"/>
  <c r="AX326"/>
  <c r="AY326"/>
  <c r="BB326"/>
  <c r="BC326"/>
  <c r="A327"/>
  <c r="B327"/>
  <c r="D327"/>
  <c r="E327" s="1"/>
  <c r="F327"/>
  <c r="G327"/>
  <c r="H327"/>
  <c r="I327"/>
  <c r="J327"/>
  <c r="M327"/>
  <c r="N327"/>
  <c r="O327"/>
  <c r="P327"/>
  <c r="Q327"/>
  <c r="R327"/>
  <c r="S327"/>
  <c r="T327"/>
  <c r="U327"/>
  <c r="V327"/>
  <c r="W327"/>
  <c r="X327"/>
  <c r="Y327"/>
  <c r="Z327"/>
  <c r="AA327"/>
  <c r="AB327"/>
  <c r="AC327"/>
  <c r="AD327"/>
  <c r="AE327"/>
  <c r="AG327"/>
  <c r="AH327"/>
  <c r="AI327"/>
  <c r="AJ327"/>
  <c r="AK327"/>
  <c r="AL327"/>
  <c r="AM327"/>
  <c r="AN327"/>
  <c r="AO327"/>
  <c r="AP327"/>
  <c r="AQ327"/>
  <c r="AR327"/>
  <c r="AW327"/>
  <c r="AX327"/>
  <c r="AY327"/>
  <c r="BB327"/>
  <c r="BC327"/>
  <c r="A328"/>
  <c r="B328"/>
  <c r="D328"/>
  <c r="E328" s="1"/>
  <c r="F328"/>
  <c r="G328"/>
  <c r="H328"/>
  <c r="I328"/>
  <c r="J328"/>
  <c r="M328"/>
  <c r="N328"/>
  <c r="O328"/>
  <c r="P328"/>
  <c r="Q328"/>
  <c r="R328"/>
  <c r="S328"/>
  <c r="T328"/>
  <c r="U328"/>
  <c r="V328"/>
  <c r="W328"/>
  <c r="X328"/>
  <c r="Y328"/>
  <c r="Z328"/>
  <c r="AA328"/>
  <c r="AB328"/>
  <c r="AC328"/>
  <c r="AD328"/>
  <c r="AE328"/>
  <c r="AG328"/>
  <c r="AH328"/>
  <c r="AI328"/>
  <c r="AJ328"/>
  <c r="AK328"/>
  <c r="AL328"/>
  <c r="AM328"/>
  <c r="AN328"/>
  <c r="AO328"/>
  <c r="AP328"/>
  <c r="AQ328"/>
  <c r="AR328"/>
  <c r="AW328"/>
  <c r="AX328"/>
  <c r="AY328"/>
  <c r="BB328"/>
  <c r="BC328"/>
  <c r="A329"/>
  <c r="B329"/>
  <c r="D329"/>
  <c r="E329" s="1"/>
  <c r="F329"/>
  <c r="G329"/>
  <c r="H329"/>
  <c r="I329"/>
  <c r="J329"/>
  <c r="M329"/>
  <c r="N329"/>
  <c r="O329"/>
  <c r="P329"/>
  <c r="Q329"/>
  <c r="R329"/>
  <c r="S329"/>
  <c r="T329"/>
  <c r="U329"/>
  <c r="V329"/>
  <c r="W329"/>
  <c r="X329"/>
  <c r="Y329"/>
  <c r="Z329"/>
  <c r="AA329"/>
  <c r="AB329"/>
  <c r="AC329"/>
  <c r="AD329"/>
  <c r="AE329"/>
  <c r="AG329"/>
  <c r="AH329"/>
  <c r="AI329"/>
  <c r="AJ329"/>
  <c r="AK329"/>
  <c r="AL329"/>
  <c r="AM329"/>
  <c r="AN329"/>
  <c r="AO329"/>
  <c r="AP329"/>
  <c r="AQ329"/>
  <c r="AR329"/>
  <c r="AW329"/>
  <c r="AX329"/>
  <c r="AY329"/>
  <c r="BB329"/>
  <c r="BC329"/>
  <c r="A330"/>
  <c r="B330"/>
  <c r="D330"/>
  <c r="E330" s="1"/>
  <c r="F330"/>
  <c r="G330"/>
  <c r="H330"/>
  <c r="I330"/>
  <c r="J330"/>
  <c r="M330"/>
  <c r="N330"/>
  <c r="O330"/>
  <c r="P330"/>
  <c r="Q330"/>
  <c r="R330"/>
  <c r="S330"/>
  <c r="T330"/>
  <c r="U330"/>
  <c r="V330"/>
  <c r="W330"/>
  <c r="X330"/>
  <c r="Y330"/>
  <c r="Z330"/>
  <c r="AA330"/>
  <c r="AB330"/>
  <c r="AC330"/>
  <c r="AD330"/>
  <c r="AE330"/>
  <c r="AG330"/>
  <c r="AH330"/>
  <c r="AI330"/>
  <c r="AJ330"/>
  <c r="AK330"/>
  <c r="AL330"/>
  <c r="AM330"/>
  <c r="AN330"/>
  <c r="AO330"/>
  <c r="AP330"/>
  <c r="AQ330"/>
  <c r="AR330"/>
  <c r="AW330"/>
  <c r="AX330"/>
  <c r="AY330"/>
  <c r="BB330"/>
  <c r="BC330"/>
  <c r="A331"/>
  <c r="B331"/>
  <c r="D331"/>
  <c r="E331" s="1"/>
  <c r="F331"/>
  <c r="G331"/>
  <c r="H331"/>
  <c r="I331"/>
  <c r="J331"/>
  <c r="M331"/>
  <c r="N331"/>
  <c r="O331"/>
  <c r="P331"/>
  <c r="Q331"/>
  <c r="R331"/>
  <c r="S331"/>
  <c r="T331"/>
  <c r="U331"/>
  <c r="V331"/>
  <c r="W331"/>
  <c r="X331"/>
  <c r="Y331"/>
  <c r="Z331"/>
  <c r="AA331"/>
  <c r="AB331"/>
  <c r="AC331"/>
  <c r="AD331"/>
  <c r="AE331"/>
  <c r="AG331"/>
  <c r="AH331"/>
  <c r="AI331"/>
  <c r="AJ331"/>
  <c r="AK331"/>
  <c r="AL331"/>
  <c r="AM331"/>
  <c r="AN331"/>
  <c r="AO331"/>
  <c r="AP331"/>
  <c r="AQ331"/>
  <c r="AR331"/>
  <c r="AW331"/>
  <c r="AX331"/>
  <c r="AY331"/>
  <c r="BB331"/>
  <c r="BC331"/>
  <c r="A332"/>
  <c r="B332"/>
  <c r="D332"/>
  <c r="E332" s="1"/>
  <c r="F332"/>
  <c r="G332"/>
  <c r="H332"/>
  <c r="I332"/>
  <c r="J332"/>
  <c r="M332"/>
  <c r="N332"/>
  <c r="O332"/>
  <c r="P332"/>
  <c r="Q332"/>
  <c r="R332"/>
  <c r="S332"/>
  <c r="T332"/>
  <c r="U332"/>
  <c r="V332"/>
  <c r="W332"/>
  <c r="X332"/>
  <c r="Y332"/>
  <c r="Z332"/>
  <c r="AA332"/>
  <c r="AB332"/>
  <c r="AC332"/>
  <c r="AD332"/>
  <c r="AE332"/>
  <c r="AG332"/>
  <c r="AH332"/>
  <c r="AI332"/>
  <c r="AJ332"/>
  <c r="AK332"/>
  <c r="AL332"/>
  <c r="AM332"/>
  <c r="AN332"/>
  <c r="AO332"/>
  <c r="AP332"/>
  <c r="AQ332"/>
  <c r="AR332"/>
  <c r="AW332"/>
  <c r="AX332"/>
  <c r="AY332"/>
  <c r="BB332"/>
  <c r="BC332"/>
  <c r="A333"/>
  <c r="B333"/>
  <c r="D333"/>
  <c r="E333" s="1"/>
  <c r="F333"/>
  <c r="G333"/>
  <c r="H333"/>
  <c r="I333"/>
  <c r="J333"/>
  <c r="M333"/>
  <c r="N333"/>
  <c r="O333"/>
  <c r="P333"/>
  <c r="Q333"/>
  <c r="R333"/>
  <c r="S333"/>
  <c r="T333"/>
  <c r="U333"/>
  <c r="V333"/>
  <c r="W333"/>
  <c r="X333"/>
  <c r="Y333"/>
  <c r="Z333"/>
  <c r="AA333"/>
  <c r="AB333"/>
  <c r="AC333"/>
  <c r="AD333"/>
  <c r="AE333"/>
  <c r="AG333"/>
  <c r="AH333"/>
  <c r="AI333"/>
  <c r="AJ333"/>
  <c r="AK333"/>
  <c r="AL333"/>
  <c r="AM333"/>
  <c r="AN333"/>
  <c r="AO333"/>
  <c r="AP333"/>
  <c r="AQ333"/>
  <c r="AR333"/>
  <c r="AW333"/>
  <c r="AX333"/>
  <c r="AY333"/>
  <c r="BB333"/>
  <c r="BC333"/>
  <c r="A334"/>
  <c r="B334"/>
  <c r="D334"/>
  <c r="E334" s="1"/>
  <c r="F334"/>
  <c r="G334"/>
  <c r="H334"/>
  <c r="I334"/>
  <c r="J334"/>
  <c r="M334"/>
  <c r="N334"/>
  <c r="O334"/>
  <c r="P334"/>
  <c r="Q334"/>
  <c r="R334"/>
  <c r="S334"/>
  <c r="T334"/>
  <c r="U334"/>
  <c r="V334"/>
  <c r="W334"/>
  <c r="X334"/>
  <c r="Y334"/>
  <c r="Z334"/>
  <c r="AA334"/>
  <c r="AB334"/>
  <c r="AC334"/>
  <c r="AD334"/>
  <c r="AE334"/>
  <c r="AG334"/>
  <c r="AH334"/>
  <c r="AI334"/>
  <c r="AJ334"/>
  <c r="AK334"/>
  <c r="AL334"/>
  <c r="AM334"/>
  <c r="AN334"/>
  <c r="AO334"/>
  <c r="AP334"/>
  <c r="AQ334"/>
  <c r="AR334"/>
  <c r="AW334"/>
  <c r="AX334"/>
  <c r="AY334"/>
  <c r="BB334"/>
  <c r="BC334"/>
  <c r="A335"/>
  <c r="B335"/>
  <c r="D335"/>
  <c r="E335" s="1"/>
  <c r="F335"/>
  <c r="G335"/>
  <c r="H335"/>
  <c r="I335"/>
  <c r="J335"/>
  <c r="M335"/>
  <c r="N335"/>
  <c r="O335"/>
  <c r="P335"/>
  <c r="Q335"/>
  <c r="R335"/>
  <c r="S335"/>
  <c r="T335"/>
  <c r="U335"/>
  <c r="V335"/>
  <c r="W335"/>
  <c r="X335"/>
  <c r="Y335"/>
  <c r="Z335"/>
  <c r="AA335"/>
  <c r="AB335"/>
  <c r="AC335"/>
  <c r="AD335"/>
  <c r="AE335"/>
  <c r="AG335"/>
  <c r="AH335"/>
  <c r="AI335"/>
  <c r="AJ335"/>
  <c r="AK335"/>
  <c r="AL335"/>
  <c r="AM335"/>
  <c r="AN335"/>
  <c r="AO335"/>
  <c r="AP335"/>
  <c r="AQ335"/>
  <c r="AR335"/>
  <c r="AW335"/>
  <c r="AX335"/>
  <c r="AY335"/>
  <c r="BB335"/>
  <c r="BC335"/>
  <c r="A336"/>
  <c r="B336"/>
  <c r="D336"/>
  <c r="E336" s="1"/>
  <c r="F336"/>
  <c r="G336"/>
  <c r="H336"/>
  <c r="I336"/>
  <c r="J336"/>
  <c r="M336"/>
  <c r="N336"/>
  <c r="O336"/>
  <c r="P336"/>
  <c r="Q336"/>
  <c r="R336"/>
  <c r="S336"/>
  <c r="T336"/>
  <c r="U336"/>
  <c r="V336"/>
  <c r="W336"/>
  <c r="X336"/>
  <c r="Y336"/>
  <c r="Z336"/>
  <c r="AA336"/>
  <c r="AB336"/>
  <c r="AC336"/>
  <c r="AD336"/>
  <c r="AE336"/>
  <c r="AG336"/>
  <c r="AH336"/>
  <c r="AI336"/>
  <c r="AJ336"/>
  <c r="AK336"/>
  <c r="AL336"/>
  <c r="AM336"/>
  <c r="AN336"/>
  <c r="AO336"/>
  <c r="AP336"/>
  <c r="AQ336"/>
  <c r="AR336"/>
  <c r="AW336"/>
  <c r="AX336"/>
  <c r="AY336"/>
  <c r="BB336"/>
  <c r="BC336"/>
  <c r="A337"/>
  <c r="B337"/>
  <c r="D337"/>
  <c r="E337" s="1"/>
  <c r="F337"/>
  <c r="G337"/>
  <c r="H337"/>
  <c r="I337"/>
  <c r="J337"/>
  <c r="M337"/>
  <c r="N337"/>
  <c r="O337"/>
  <c r="P337"/>
  <c r="Q337"/>
  <c r="R337"/>
  <c r="S337"/>
  <c r="T337"/>
  <c r="U337"/>
  <c r="V337"/>
  <c r="W337"/>
  <c r="X337"/>
  <c r="Y337"/>
  <c r="Z337"/>
  <c r="AA337"/>
  <c r="AB337"/>
  <c r="AC337"/>
  <c r="AD337"/>
  <c r="AE337"/>
  <c r="AG337"/>
  <c r="AH337"/>
  <c r="AI337"/>
  <c r="AJ337"/>
  <c r="AK337"/>
  <c r="AL337"/>
  <c r="AM337"/>
  <c r="AN337"/>
  <c r="AO337"/>
  <c r="AP337"/>
  <c r="AQ337"/>
  <c r="AR337"/>
  <c r="AW337"/>
  <c r="AX337"/>
  <c r="AY337"/>
  <c r="BB337"/>
  <c r="BC337"/>
  <c r="A338"/>
  <c r="B338"/>
  <c r="D338"/>
  <c r="E338" s="1"/>
  <c r="F338"/>
  <c r="G338"/>
  <c r="H338"/>
  <c r="I338"/>
  <c r="J338"/>
  <c r="M338"/>
  <c r="N338"/>
  <c r="O338"/>
  <c r="P338"/>
  <c r="Q338"/>
  <c r="R338"/>
  <c r="S338"/>
  <c r="T338"/>
  <c r="U338"/>
  <c r="V338"/>
  <c r="W338"/>
  <c r="X338"/>
  <c r="Y338"/>
  <c r="Z338"/>
  <c r="AA338"/>
  <c r="AB338"/>
  <c r="AC338"/>
  <c r="AD338"/>
  <c r="AE338"/>
  <c r="AG338"/>
  <c r="AH338"/>
  <c r="AI338"/>
  <c r="AJ338"/>
  <c r="AK338"/>
  <c r="AL338"/>
  <c r="AM338"/>
  <c r="AN338"/>
  <c r="AO338"/>
  <c r="AP338"/>
  <c r="AQ338"/>
  <c r="AR338"/>
  <c r="AW338"/>
  <c r="AX338"/>
  <c r="AY338"/>
  <c r="BB338"/>
  <c r="BC338"/>
  <c r="A339"/>
  <c r="B339"/>
  <c r="D339"/>
  <c r="E339" s="1"/>
  <c r="F339"/>
  <c r="G339"/>
  <c r="H339"/>
  <c r="I339"/>
  <c r="J339"/>
  <c r="M339"/>
  <c r="N339"/>
  <c r="O339"/>
  <c r="P339"/>
  <c r="Q339"/>
  <c r="R339"/>
  <c r="S339"/>
  <c r="T339"/>
  <c r="U339"/>
  <c r="V339"/>
  <c r="W339"/>
  <c r="X339"/>
  <c r="Y339"/>
  <c r="Z339"/>
  <c r="AA339"/>
  <c r="AB339"/>
  <c r="AC339"/>
  <c r="AD339"/>
  <c r="AE339"/>
  <c r="AG339"/>
  <c r="AH339"/>
  <c r="AI339"/>
  <c r="AJ339"/>
  <c r="AK339"/>
  <c r="AL339"/>
  <c r="AM339"/>
  <c r="AN339"/>
  <c r="AO339"/>
  <c r="AP339"/>
  <c r="AQ339"/>
  <c r="AR339"/>
  <c r="AW339"/>
  <c r="AX339"/>
  <c r="AY339"/>
  <c r="BB339"/>
  <c r="BC339"/>
  <c r="A340"/>
  <c r="B340"/>
  <c r="D340"/>
  <c r="E340" s="1"/>
  <c r="F340"/>
  <c r="G340"/>
  <c r="H340"/>
  <c r="I340"/>
  <c r="J340"/>
  <c r="M340"/>
  <c r="N340"/>
  <c r="O340"/>
  <c r="P340"/>
  <c r="Q340"/>
  <c r="R340"/>
  <c r="S340"/>
  <c r="T340"/>
  <c r="U340"/>
  <c r="V340"/>
  <c r="W340"/>
  <c r="X340"/>
  <c r="Y340"/>
  <c r="Z340"/>
  <c r="AA340"/>
  <c r="AB340"/>
  <c r="AC340"/>
  <c r="AD340"/>
  <c r="AE340"/>
  <c r="AG340"/>
  <c r="AH340"/>
  <c r="AI340"/>
  <c r="AJ340"/>
  <c r="AK340"/>
  <c r="AL340"/>
  <c r="AM340"/>
  <c r="AN340"/>
  <c r="AO340"/>
  <c r="AP340"/>
  <c r="AQ340"/>
  <c r="AR340"/>
  <c r="AW340"/>
  <c r="AX340"/>
  <c r="AY340"/>
  <c r="BB340"/>
  <c r="BC340"/>
  <c r="A341"/>
  <c r="B341"/>
  <c r="D341"/>
  <c r="E341" s="1"/>
  <c r="F341"/>
  <c r="G341"/>
  <c r="H341"/>
  <c r="I341"/>
  <c r="J341"/>
  <c r="M341"/>
  <c r="N341"/>
  <c r="O341"/>
  <c r="P341"/>
  <c r="Q341"/>
  <c r="R341"/>
  <c r="S341"/>
  <c r="T341"/>
  <c r="U341"/>
  <c r="V341"/>
  <c r="W341"/>
  <c r="X341"/>
  <c r="Y341"/>
  <c r="Z341"/>
  <c r="AA341"/>
  <c r="AB341"/>
  <c r="AC341"/>
  <c r="AD341"/>
  <c r="AE341"/>
  <c r="AG341"/>
  <c r="AH341"/>
  <c r="AI341"/>
  <c r="AJ341"/>
  <c r="AK341"/>
  <c r="AL341"/>
  <c r="AM341"/>
  <c r="AN341"/>
  <c r="AO341"/>
  <c r="AP341"/>
  <c r="AQ341"/>
  <c r="AR341"/>
  <c r="AW341"/>
  <c r="AX341"/>
  <c r="AY341"/>
  <c r="BB341"/>
  <c r="BC341"/>
  <c r="A342"/>
  <c r="B342"/>
  <c r="D342"/>
  <c r="E342" s="1"/>
  <c r="F342"/>
  <c r="G342"/>
  <c r="H342"/>
  <c r="I342"/>
  <c r="J342"/>
  <c r="M342"/>
  <c r="N342"/>
  <c r="O342"/>
  <c r="P342"/>
  <c r="Q342"/>
  <c r="R342"/>
  <c r="S342"/>
  <c r="T342"/>
  <c r="U342"/>
  <c r="V342"/>
  <c r="W342"/>
  <c r="X342"/>
  <c r="Y342"/>
  <c r="Z342"/>
  <c r="AA342"/>
  <c r="AB342"/>
  <c r="AC342"/>
  <c r="AD342"/>
  <c r="AE342"/>
  <c r="AG342"/>
  <c r="AH342"/>
  <c r="AI342"/>
  <c r="AJ342"/>
  <c r="AK342"/>
  <c r="AL342"/>
  <c r="AM342"/>
  <c r="AN342"/>
  <c r="AO342"/>
  <c r="AP342"/>
  <c r="AQ342"/>
  <c r="AR342"/>
  <c r="AW342"/>
  <c r="AX342"/>
  <c r="AY342"/>
  <c r="BB342"/>
  <c r="BC342"/>
  <c r="A343"/>
  <c r="B343"/>
  <c r="D343"/>
  <c r="E343" s="1"/>
  <c r="F343"/>
  <c r="G343"/>
  <c r="H343"/>
  <c r="I343"/>
  <c r="J343"/>
  <c r="M343"/>
  <c r="N343"/>
  <c r="O343"/>
  <c r="P343"/>
  <c r="Q343"/>
  <c r="R343"/>
  <c r="S343"/>
  <c r="T343"/>
  <c r="U343"/>
  <c r="V343"/>
  <c r="W343"/>
  <c r="X343"/>
  <c r="Y343"/>
  <c r="Z343"/>
  <c r="AA343"/>
  <c r="AB343"/>
  <c r="AC343"/>
  <c r="AD343"/>
  <c r="AE343"/>
  <c r="AG343"/>
  <c r="AH343"/>
  <c r="AI343"/>
  <c r="AJ343"/>
  <c r="AK343"/>
  <c r="AL343"/>
  <c r="AM343"/>
  <c r="AN343"/>
  <c r="AO343"/>
  <c r="AP343"/>
  <c r="AQ343"/>
  <c r="AR343"/>
  <c r="AW343"/>
  <c r="AX343"/>
  <c r="AY343"/>
  <c r="BB343"/>
  <c r="BC343"/>
  <c r="A344"/>
  <c r="B344"/>
  <c r="D344"/>
  <c r="E344" s="1"/>
  <c r="F344"/>
  <c r="G344"/>
  <c r="H344"/>
  <c r="I344"/>
  <c r="J344"/>
  <c r="M344"/>
  <c r="N344"/>
  <c r="O344"/>
  <c r="P344"/>
  <c r="Q344"/>
  <c r="R344"/>
  <c r="S344"/>
  <c r="T344"/>
  <c r="U344"/>
  <c r="V344"/>
  <c r="W344"/>
  <c r="X344"/>
  <c r="Y344"/>
  <c r="Z344"/>
  <c r="AA344"/>
  <c r="AB344"/>
  <c r="AC344"/>
  <c r="AD344"/>
  <c r="AE344"/>
  <c r="AG344"/>
  <c r="AH344"/>
  <c r="AI344"/>
  <c r="AJ344"/>
  <c r="AK344"/>
  <c r="AL344"/>
  <c r="AM344"/>
  <c r="AN344"/>
  <c r="AO344"/>
  <c r="AP344"/>
  <c r="AQ344"/>
  <c r="AR344"/>
  <c r="AW344"/>
  <c r="AX344"/>
  <c r="AY344"/>
  <c r="BB344"/>
  <c r="BC344"/>
  <c r="A345"/>
  <c r="B345"/>
  <c r="D345"/>
  <c r="E345" s="1"/>
  <c r="F345"/>
  <c r="G345"/>
  <c r="H345"/>
  <c r="I345"/>
  <c r="J345"/>
  <c r="M345"/>
  <c r="N345"/>
  <c r="O345"/>
  <c r="P345"/>
  <c r="Q345"/>
  <c r="R345"/>
  <c r="S345"/>
  <c r="T345"/>
  <c r="U345"/>
  <c r="V345"/>
  <c r="W345"/>
  <c r="X345"/>
  <c r="Y345"/>
  <c r="Z345"/>
  <c r="AA345"/>
  <c r="AB345"/>
  <c r="AC345"/>
  <c r="AD345"/>
  <c r="AE345"/>
  <c r="AG345"/>
  <c r="AH345"/>
  <c r="AI345"/>
  <c r="AJ345"/>
  <c r="AK345"/>
  <c r="AL345"/>
  <c r="AM345"/>
  <c r="AN345"/>
  <c r="AO345"/>
  <c r="AP345"/>
  <c r="AQ345"/>
  <c r="AR345"/>
  <c r="AW345"/>
  <c r="AX345"/>
  <c r="AY345"/>
  <c r="BB345"/>
  <c r="BC345"/>
  <c r="A346"/>
  <c r="B346"/>
  <c r="D346"/>
  <c r="E346" s="1"/>
  <c r="F346"/>
  <c r="G346"/>
  <c r="H346"/>
  <c r="I346"/>
  <c r="J346"/>
  <c r="M346"/>
  <c r="N346"/>
  <c r="O346"/>
  <c r="P346"/>
  <c r="Q346"/>
  <c r="R346"/>
  <c r="S346"/>
  <c r="T346"/>
  <c r="U346"/>
  <c r="V346"/>
  <c r="W346"/>
  <c r="X346"/>
  <c r="Y346"/>
  <c r="Z346"/>
  <c r="AA346"/>
  <c r="AB346"/>
  <c r="AC346"/>
  <c r="AD346"/>
  <c r="AE346"/>
  <c r="AG346"/>
  <c r="AH346"/>
  <c r="AI346"/>
  <c r="AJ346"/>
  <c r="AK346"/>
  <c r="AL346"/>
  <c r="AM346"/>
  <c r="AN346"/>
  <c r="AO346"/>
  <c r="AP346"/>
  <c r="AQ346"/>
  <c r="AR346"/>
  <c r="AW346"/>
  <c r="AX346"/>
  <c r="AY346"/>
  <c r="BB346"/>
  <c r="BC346"/>
  <c r="A347"/>
  <c r="B347"/>
  <c r="D347"/>
  <c r="E347" s="1"/>
  <c r="F347"/>
  <c r="G347"/>
  <c r="H347"/>
  <c r="I347"/>
  <c r="J347"/>
  <c r="M347"/>
  <c r="N347"/>
  <c r="O347"/>
  <c r="P347"/>
  <c r="Q347"/>
  <c r="R347"/>
  <c r="S347"/>
  <c r="T347"/>
  <c r="U347"/>
  <c r="V347"/>
  <c r="W347"/>
  <c r="X347"/>
  <c r="Y347"/>
  <c r="Z347"/>
  <c r="AA347"/>
  <c r="AB347"/>
  <c r="AC347"/>
  <c r="AD347"/>
  <c r="AE347"/>
  <c r="AG347"/>
  <c r="AH347"/>
  <c r="AI347"/>
  <c r="AJ347"/>
  <c r="AK347"/>
  <c r="AL347"/>
  <c r="AM347"/>
  <c r="AN347"/>
  <c r="AO347"/>
  <c r="AP347"/>
  <c r="AQ347"/>
  <c r="AR347"/>
  <c r="AW347"/>
  <c r="AX347"/>
  <c r="AY347"/>
  <c r="BB347"/>
  <c r="BC347"/>
  <c r="A348"/>
  <c r="B348"/>
  <c r="D348"/>
  <c r="E348" s="1"/>
  <c r="F348"/>
  <c r="G348"/>
  <c r="H348"/>
  <c r="I348"/>
  <c r="J348"/>
  <c r="M348"/>
  <c r="N348"/>
  <c r="O348"/>
  <c r="P348"/>
  <c r="Q348"/>
  <c r="R348"/>
  <c r="S348"/>
  <c r="T348"/>
  <c r="U348"/>
  <c r="V348"/>
  <c r="W348"/>
  <c r="X348"/>
  <c r="Y348"/>
  <c r="Z348"/>
  <c r="AA348"/>
  <c r="AB348"/>
  <c r="AC348"/>
  <c r="AD348"/>
  <c r="AE348"/>
  <c r="AG348"/>
  <c r="AH348"/>
  <c r="AI348"/>
  <c r="AJ348"/>
  <c r="AK348"/>
  <c r="AL348"/>
  <c r="AM348"/>
  <c r="AN348"/>
  <c r="AO348"/>
  <c r="AP348"/>
  <c r="AQ348"/>
  <c r="AR348"/>
  <c r="AW348"/>
  <c r="AX348"/>
  <c r="AY348"/>
  <c r="BB348"/>
  <c r="BC348"/>
  <c r="A349"/>
  <c r="B349"/>
  <c r="D349"/>
  <c r="E349" s="1"/>
  <c r="F349"/>
  <c r="G349"/>
  <c r="H349"/>
  <c r="I349"/>
  <c r="J349"/>
  <c r="M349"/>
  <c r="N349"/>
  <c r="O349"/>
  <c r="P349"/>
  <c r="Q349"/>
  <c r="R349"/>
  <c r="S349"/>
  <c r="T349"/>
  <c r="U349"/>
  <c r="V349"/>
  <c r="W349"/>
  <c r="X349"/>
  <c r="Y349"/>
  <c r="Z349"/>
  <c r="AA349"/>
  <c r="AB349"/>
  <c r="AC349"/>
  <c r="AD349"/>
  <c r="AE349"/>
  <c r="AG349"/>
  <c r="AH349"/>
  <c r="AI349"/>
  <c r="AJ349"/>
  <c r="AK349"/>
  <c r="AL349"/>
  <c r="AM349"/>
  <c r="AN349"/>
  <c r="AO349"/>
  <c r="AP349"/>
  <c r="AQ349"/>
  <c r="AR349"/>
  <c r="AW349"/>
  <c r="AX349"/>
  <c r="AY349"/>
  <c r="BB349"/>
  <c r="BC349"/>
  <c r="A350"/>
  <c r="B350"/>
  <c r="D350"/>
  <c r="E350" s="1"/>
  <c r="F350"/>
  <c r="G350"/>
  <c r="H350"/>
  <c r="I350"/>
  <c r="J350"/>
  <c r="M350"/>
  <c r="N350"/>
  <c r="O350"/>
  <c r="P350"/>
  <c r="Q350"/>
  <c r="R350"/>
  <c r="S350"/>
  <c r="T350"/>
  <c r="U350"/>
  <c r="V350"/>
  <c r="W350"/>
  <c r="X350"/>
  <c r="Y350"/>
  <c r="Z350"/>
  <c r="AA350"/>
  <c r="AB350"/>
  <c r="AC350"/>
  <c r="AD350"/>
  <c r="AE350"/>
  <c r="AG350"/>
  <c r="AH350"/>
  <c r="AI350"/>
  <c r="AJ350"/>
  <c r="AK350"/>
  <c r="AL350"/>
  <c r="AM350"/>
  <c r="AN350"/>
  <c r="AO350"/>
  <c r="AP350"/>
  <c r="AQ350"/>
  <c r="AR350"/>
  <c r="AW350"/>
  <c r="AX350"/>
  <c r="AY350"/>
  <c r="BB350"/>
  <c r="BC350"/>
  <c r="A351"/>
  <c r="B351"/>
  <c r="D351"/>
  <c r="E351" s="1"/>
  <c r="F351"/>
  <c r="G351"/>
  <c r="H351"/>
  <c r="I351"/>
  <c r="J351"/>
  <c r="M351"/>
  <c r="N351"/>
  <c r="O351"/>
  <c r="P351"/>
  <c r="Q351"/>
  <c r="R351"/>
  <c r="S351"/>
  <c r="T351"/>
  <c r="U351"/>
  <c r="V351"/>
  <c r="W351"/>
  <c r="X351"/>
  <c r="Y351"/>
  <c r="Z351"/>
  <c r="AA351"/>
  <c r="AB351"/>
  <c r="AC351"/>
  <c r="AD351"/>
  <c r="AE351"/>
  <c r="AG351"/>
  <c r="AH351"/>
  <c r="AI351"/>
  <c r="AJ351"/>
  <c r="AK351"/>
  <c r="AL351"/>
  <c r="AM351"/>
  <c r="AN351"/>
  <c r="AO351"/>
  <c r="AP351"/>
  <c r="AQ351"/>
  <c r="AR351"/>
  <c r="AW351"/>
  <c r="AX351"/>
  <c r="AY351"/>
  <c r="BB351"/>
  <c r="BC351"/>
  <c r="A352"/>
  <c r="B352"/>
  <c r="D352"/>
  <c r="E352" s="1"/>
  <c r="F352"/>
  <c r="G352"/>
  <c r="H352"/>
  <c r="I352"/>
  <c r="J352"/>
  <c r="M352"/>
  <c r="N352"/>
  <c r="O352"/>
  <c r="P352"/>
  <c r="Q352"/>
  <c r="R352"/>
  <c r="S352"/>
  <c r="T352"/>
  <c r="U352"/>
  <c r="V352"/>
  <c r="W352"/>
  <c r="X352"/>
  <c r="Y352"/>
  <c r="Z352"/>
  <c r="AA352"/>
  <c r="AB352"/>
  <c r="AC352"/>
  <c r="AD352"/>
  <c r="AE352"/>
  <c r="AG352"/>
  <c r="AH352"/>
  <c r="AI352"/>
  <c r="AJ352"/>
  <c r="AK352"/>
  <c r="AL352"/>
  <c r="AM352"/>
  <c r="AN352"/>
  <c r="AO352"/>
  <c r="AP352"/>
  <c r="AQ352"/>
  <c r="AR352"/>
  <c r="AW352"/>
  <c r="AX352"/>
  <c r="AY352"/>
  <c r="BB352"/>
  <c r="BC352"/>
  <c r="A353"/>
  <c r="B353"/>
  <c r="D353"/>
  <c r="E353" s="1"/>
  <c r="F353"/>
  <c r="G353"/>
  <c r="H353"/>
  <c r="I353"/>
  <c r="J353"/>
  <c r="M353"/>
  <c r="N353"/>
  <c r="O353"/>
  <c r="P353"/>
  <c r="Q353"/>
  <c r="R353"/>
  <c r="S353"/>
  <c r="T353"/>
  <c r="U353"/>
  <c r="V353"/>
  <c r="W353"/>
  <c r="X353"/>
  <c r="Y353"/>
  <c r="Z353"/>
  <c r="AA353"/>
  <c r="AB353"/>
  <c r="AC353"/>
  <c r="AD353"/>
  <c r="AE353"/>
  <c r="AG353"/>
  <c r="AH353"/>
  <c r="AI353"/>
  <c r="AJ353"/>
  <c r="AK353"/>
  <c r="AL353"/>
  <c r="AM353"/>
  <c r="AN353"/>
  <c r="AO353"/>
  <c r="AP353"/>
  <c r="AQ353"/>
  <c r="AR353"/>
  <c r="AW353"/>
  <c r="AX353"/>
  <c r="AY353"/>
  <c r="BB353"/>
  <c r="BC353"/>
  <c r="A354"/>
  <c r="B354"/>
  <c r="D354"/>
  <c r="E354" s="1"/>
  <c r="F354"/>
  <c r="G354"/>
  <c r="H354"/>
  <c r="I354"/>
  <c r="J354"/>
  <c r="M354"/>
  <c r="N354"/>
  <c r="O354"/>
  <c r="P354"/>
  <c r="Q354"/>
  <c r="R354"/>
  <c r="S354"/>
  <c r="T354"/>
  <c r="U354"/>
  <c r="V354"/>
  <c r="W354"/>
  <c r="X354"/>
  <c r="Y354"/>
  <c r="Z354"/>
  <c r="AA354"/>
  <c r="AB354"/>
  <c r="AC354"/>
  <c r="AD354"/>
  <c r="AE354"/>
  <c r="AG354"/>
  <c r="AH354"/>
  <c r="AI354"/>
  <c r="AJ354"/>
  <c r="AK354"/>
  <c r="AL354"/>
  <c r="AM354"/>
  <c r="AN354"/>
  <c r="AO354"/>
  <c r="AP354"/>
  <c r="AQ354"/>
  <c r="AR354"/>
  <c r="AW354"/>
  <c r="AX354"/>
  <c r="AY354"/>
  <c r="BB354"/>
  <c r="BC354"/>
  <c r="A355"/>
  <c r="B355"/>
  <c r="D355"/>
  <c r="E355" s="1"/>
  <c r="F355"/>
  <c r="G355"/>
  <c r="H355"/>
  <c r="I355"/>
  <c r="J355"/>
  <c r="M355"/>
  <c r="N355"/>
  <c r="O355"/>
  <c r="P355"/>
  <c r="Q355"/>
  <c r="R355"/>
  <c r="S355"/>
  <c r="T355"/>
  <c r="U355"/>
  <c r="V355"/>
  <c r="W355"/>
  <c r="X355"/>
  <c r="Y355"/>
  <c r="Z355"/>
  <c r="AA355"/>
  <c r="AB355"/>
  <c r="AC355"/>
  <c r="AD355"/>
  <c r="AE355"/>
  <c r="AG355"/>
  <c r="AH355"/>
  <c r="AI355"/>
  <c r="AJ355"/>
  <c r="AK355"/>
  <c r="AL355"/>
  <c r="AM355"/>
  <c r="AN355"/>
  <c r="AO355"/>
  <c r="AP355"/>
  <c r="AQ355"/>
  <c r="AR355"/>
  <c r="AW355"/>
  <c r="AX355"/>
  <c r="AY355"/>
  <c r="BB355"/>
  <c r="BC355"/>
  <c r="A356"/>
  <c r="B356"/>
  <c r="D356"/>
  <c r="E356" s="1"/>
  <c r="F356"/>
  <c r="G356"/>
  <c r="H356"/>
  <c r="I356"/>
  <c r="J356"/>
  <c r="M356"/>
  <c r="N356"/>
  <c r="O356"/>
  <c r="P356"/>
  <c r="Q356"/>
  <c r="R356"/>
  <c r="S356"/>
  <c r="T356"/>
  <c r="U356"/>
  <c r="V356"/>
  <c r="W356"/>
  <c r="X356"/>
  <c r="Y356"/>
  <c r="Z356"/>
  <c r="AA356"/>
  <c r="AB356"/>
  <c r="AC356"/>
  <c r="AD356"/>
  <c r="AE356"/>
  <c r="AG356"/>
  <c r="AH356"/>
  <c r="AI356"/>
  <c r="AJ356"/>
  <c r="AK356"/>
  <c r="AL356"/>
  <c r="AM356"/>
  <c r="AN356"/>
  <c r="AO356"/>
  <c r="AP356"/>
  <c r="AQ356"/>
  <c r="AR356"/>
  <c r="AW356"/>
  <c r="AX356"/>
  <c r="AY356"/>
  <c r="BB356"/>
  <c r="BC356"/>
  <c r="A357"/>
  <c r="B357"/>
  <c r="D357"/>
  <c r="E357" s="1"/>
  <c r="F357"/>
  <c r="G357"/>
  <c r="H357"/>
  <c r="I357"/>
  <c r="J357"/>
  <c r="M357"/>
  <c r="N357"/>
  <c r="O357"/>
  <c r="P357"/>
  <c r="Q357"/>
  <c r="R357"/>
  <c r="S357"/>
  <c r="T357"/>
  <c r="U357"/>
  <c r="V357"/>
  <c r="W357"/>
  <c r="X357"/>
  <c r="Y357"/>
  <c r="Z357"/>
  <c r="AA357"/>
  <c r="AB357"/>
  <c r="AC357"/>
  <c r="AD357"/>
  <c r="AE357"/>
  <c r="AG357"/>
  <c r="AH357"/>
  <c r="AI357"/>
  <c r="AJ357"/>
  <c r="AK357"/>
  <c r="AL357"/>
  <c r="AM357"/>
  <c r="AN357"/>
  <c r="AO357"/>
  <c r="AP357"/>
  <c r="AQ357"/>
  <c r="AR357"/>
  <c r="AW357"/>
  <c r="AX357"/>
  <c r="AY357"/>
  <c r="BB357"/>
  <c r="BC357"/>
  <c r="A358"/>
  <c r="B358"/>
  <c r="D358"/>
  <c r="E358" s="1"/>
  <c r="F358"/>
  <c r="G358"/>
  <c r="H358"/>
  <c r="I358"/>
  <c r="J358"/>
  <c r="M358"/>
  <c r="N358"/>
  <c r="O358"/>
  <c r="P358"/>
  <c r="Q358"/>
  <c r="R358"/>
  <c r="S358"/>
  <c r="T358"/>
  <c r="U358"/>
  <c r="V358"/>
  <c r="W358"/>
  <c r="X358"/>
  <c r="Y358"/>
  <c r="Z358"/>
  <c r="AA358"/>
  <c r="AB358"/>
  <c r="AC358"/>
  <c r="AD358"/>
  <c r="AE358"/>
  <c r="AG358"/>
  <c r="AH358"/>
  <c r="AI358"/>
  <c r="AJ358"/>
  <c r="AK358"/>
  <c r="AL358"/>
  <c r="AM358"/>
  <c r="AN358"/>
  <c r="AO358"/>
  <c r="AP358"/>
  <c r="AQ358"/>
  <c r="AR358"/>
  <c r="AW358"/>
  <c r="AX358"/>
  <c r="AY358"/>
  <c r="BB358"/>
  <c r="BC358"/>
  <c r="A359"/>
  <c r="B359"/>
  <c r="D359"/>
  <c r="E359" s="1"/>
  <c r="F359"/>
  <c r="G359"/>
  <c r="H359"/>
  <c r="I359"/>
  <c r="J359"/>
  <c r="M359"/>
  <c r="N359"/>
  <c r="O359"/>
  <c r="P359"/>
  <c r="Q359"/>
  <c r="R359"/>
  <c r="S359"/>
  <c r="T359"/>
  <c r="U359"/>
  <c r="V359"/>
  <c r="W359"/>
  <c r="X359"/>
  <c r="Y359"/>
  <c r="Z359"/>
  <c r="AA359"/>
  <c r="AB359"/>
  <c r="AC359"/>
  <c r="AD359"/>
  <c r="AE359"/>
  <c r="AG359"/>
  <c r="AH359"/>
  <c r="AI359"/>
  <c r="AJ359"/>
  <c r="AK359"/>
  <c r="AL359"/>
  <c r="AM359"/>
  <c r="AN359"/>
  <c r="AO359"/>
  <c r="AP359"/>
  <c r="AQ359"/>
  <c r="AR359"/>
  <c r="AW359"/>
  <c r="AX359"/>
  <c r="AY359"/>
  <c r="BB359"/>
  <c r="BC359"/>
  <c r="A360"/>
  <c r="B360"/>
  <c r="D360"/>
  <c r="E360" s="1"/>
  <c r="F360"/>
  <c r="G360"/>
  <c r="H360"/>
  <c r="I360"/>
  <c r="J360"/>
  <c r="M360"/>
  <c r="N360"/>
  <c r="O360"/>
  <c r="P360"/>
  <c r="Q360"/>
  <c r="R360"/>
  <c r="S360"/>
  <c r="T360"/>
  <c r="U360"/>
  <c r="V360"/>
  <c r="W360"/>
  <c r="X360"/>
  <c r="Y360"/>
  <c r="Z360"/>
  <c r="AA360"/>
  <c r="AB360"/>
  <c r="AC360"/>
  <c r="AD360"/>
  <c r="AE360"/>
  <c r="AG360"/>
  <c r="AH360"/>
  <c r="AI360"/>
  <c r="AJ360"/>
  <c r="AK360"/>
  <c r="AL360"/>
  <c r="AM360"/>
  <c r="AN360"/>
  <c r="AO360"/>
  <c r="AP360"/>
  <c r="AQ360"/>
  <c r="AR360"/>
  <c r="AW360"/>
  <c r="AX360"/>
  <c r="AY360"/>
  <c r="BB360"/>
  <c r="BC360"/>
  <c r="A361"/>
  <c r="B361"/>
  <c r="D361"/>
  <c r="E361" s="1"/>
  <c r="F361"/>
  <c r="G361"/>
  <c r="H361"/>
  <c r="I361"/>
  <c r="J361"/>
  <c r="M361"/>
  <c r="N361"/>
  <c r="O361"/>
  <c r="P361"/>
  <c r="Q361"/>
  <c r="R361"/>
  <c r="S361"/>
  <c r="T361"/>
  <c r="U361"/>
  <c r="V361"/>
  <c r="W361"/>
  <c r="X361"/>
  <c r="Y361"/>
  <c r="Z361"/>
  <c r="AA361"/>
  <c r="AB361"/>
  <c r="AC361"/>
  <c r="AD361"/>
  <c r="AE361"/>
  <c r="AG361"/>
  <c r="AH361"/>
  <c r="AI361"/>
  <c r="AJ361"/>
  <c r="AK361"/>
  <c r="AL361"/>
  <c r="AM361"/>
  <c r="AN361"/>
  <c r="AO361"/>
  <c r="AP361"/>
  <c r="AQ361"/>
  <c r="AR361"/>
  <c r="AW361"/>
  <c r="AX361"/>
  <c r="AY361"/>
  <c r="BB361"/>
  <c r="BC361"/>
  <c r="A362"/>
  <c r="B362"/>
  <c r="D362"/>
  <c r="E362" s="1"/>
  <c r="F362"/>
  <c r="G362"/>
  <c r="H362"/>
  <c r="I362"/>
  <c r="J362"/>
  <c r="M362"/>
  <c r="N362"/>
  <c r="O362"/>
  <c r="P362"/>
  <c r="Q362"/>
  <c r="R362"/>
  <c r="S362"/>
  <c r="T362"/>
  <c r="U362"/>
  <c r="V362"/>
  <c r="W362"/>
  <c r="X362"/>
  <c r="Y362"/>
  <c r="Z362"/>
  <c r="AA362"/>
  <c r="AB362"/>
  <c r="AC362"/>
  <c r="AD362"/>
  <c r="AE362"/>
  <c r="AG362"/>
  <c r="AH362"/>
  <c r="AI362"/>
  <c r="AJ362"/>
  <c r="AK362"/>
  <c r="AL362"/>
  <c r="AM362"/>
  <c r="AN362"/>
  <c r="AO362"/>
  <c r="AP362"/>
  <c r="AQ362"/>
  <c r="AR362"/>
  <c r="AW362"/>
  <c r="AX362"/>
  <c r="AY362"/>
  <c r="BB362"/>
  <c r="BC362"/>
  <c r="A363"/>
  <c r="B363"/>
  <c r="D363"/>
  <c r="E363" s="1"/>
  <c r="F363"/>
  <c r="G363"/>
  <c r="H363"/>
  <c r="I363"/>
  <c r="J363"/>
  <c r="M363"/>
  <c r="N363"/>
  <c r="O363"/>
  <c r="P363"/>
  <c r="Q363"/>
  <c r="R363"/>
  <c r="S363"/>
  <c r="T363"/>
  <c r="U363"/>
  <c r="V363"/>
  <c r="W363"/>
  <c r="X363"/>
  <c r="Y363"/>
  <c r="Z363"/>
  <c r="AA363"/>
  <c r="AB363"/>
  <c r="AC363"/>
  <c r="AD363"/>
  <c r="AE363"/>
  <c r="AG363"/>
  <c r="AH363"/>
  <c r="AI363"/>
  <c r="AJ363"/>
  <c r="AK363"/>
  <c r="AL363"/>
  <c r="AM363"/>
  <c r="AN363"/>
  <c r="AO363"/>
  <c r="AP363"/>
  <c r="AQ363"/>
  <c r="AR363"/>
  <c r="AW363"/>
  <c r="AX363"/>
  <c r="AY363"/>
  <c r="BB363"/>
  <c r="BC363"/>
  <c r="A364"/>
  <c r="B364"/>
  <c r="D364"/>
  <c r="E364" s="1"/>
  <c r="F364"/>
  <c r="G364"/>
  <c r="H364"/>
  <c r="I364"/>
  <c r="J364"/>
  <c r="M364"/>
  <c r="N364"/>
  <c r="O364"/>
  <c r="P364"/>
  <c r="Q364"/>
  <c r="R364"/>
  <c r="S364"/>
  <c r="T364"/>
  <c r="U364"/>
  <c r="V364"/>
  <c r="W364"/>
  <c r="X364"/>
  <c r="Y364"/>
  <c r="Z364"/>
  <c r="AA364"/>
  <c r="AB364"/>
  <c r="AC364"/>
  <c r="AD364"/>
  <c r="AE364"/>
  <c r="AG364"/>
  <c r="AH364"/>
  <c r="AI364"/>
  <c r="AJ364"/>
  <c r="AK364"/>
  <c r="AL364"/>
  <c r="AM364"/>
  <c r="AN364"/>
  <c r="AO364"/>
  <c r="AP364"/>
  <c r="AQ364"/>
  <c r="AR364"/>
  <c r="AW364"/>
  <c r="AX364"/>
  <c r="AY364"/>
  <c r="BB364"/>
  <c r="BC364"/>
  <c r="A365"/>
  <c r="B365"/>
  <c r="D365"/>
  <c r="E365" s="1"/>
  <c r="F365"/>
  <c r="G365"/>
  <c r="H365"/>
  <c r="I365"/>
  <c r="J365"/>
  <c r="M365"/>
  <c r="N365"/>
  <c r="O365"/>
  <c r="P365"/>
  <c r="Q365"/>
  <c r="R365"/>
  <c r="S365"/>
  <c r="T365"/>
  <c r="U365"/>
  <c r="V365"/>
  <c r="W365"/>
  <c r="X365"/>
  <c r="Y365"/>
  <c r="Z365"/>
  <c r="AA365"/>
  <c r="AB365"/>
  <c r="AC365"/>
  <c r="AD365"/>
  <c r="AE365"/>
  <c r="AG365"/>
  <c r="AH365"/>
  <c r="AI365"/>
  <c r="AJ365"/>
  <c r="AK365"/>
  <c r="AL365"/>
  <c r="AM365"/>
  <c r="AN365"/>
  <c r="AO365"/>
  <c r="AP365"/>
  <c r="AQ365"/>
  <c r="AR365"/>
  <c r="AW365"/>
  <c r="AX365"/>
  <c r="AY365"/>
  <c r="BB365"/>
  <c r="BC365"/>
  <c r="A366"/>
  <c r="B366"/>
  <c r="D366"/>
  <c r="E366" s="1"/>
  <c r="F366"/>
  <c r="G366"/>
  <c r="H366"/>
  <c r="I366"/>
  <c r="J366"/>
  <c r="M366"/>
  <c r="N366"/>
  <c r="O366"/>
  <c r="P366"/>
  <c r="Q366"/>
  <c r="R366"/>
  <c r="S366"/>
  <c r="T366"/>
  <c r="U366"/>
  <c r="V366"/>
  <c r="W366"/>
  <c r="X366"/>
  <c r="Y366"/>
  <c r="Z366"/>
  <c r="AA366"/>
  <c r="AB366"/>
  <c r="AC366"/>
  <c r="AD366"/>
  <c r="AE366"/>
  <c r="AG366"/>
  <c r="AH366"/>
  <c r="AI366"/>
  <c r="AJ366"/>
  <c r="AK366"/>
  <c r="AL366"/>
  <c r="AM366"/>
  <c r="AN366"/>
  <c r="AO366"/>
  <c r="AP366"/>
  <c r="AQ366"/>
  <c r="AR366"/>
  <c r="AW366"/>
  <c r="AX366"/>
  <c r="AY366"/>
  <c r="BB366"/>
  <c r="BC366"/>
  <c r="A367"/>
  <c r="B367"/>
  <c r="D367"/>
  <c r="E367" s="1"/>
  <c r="F367"/>
  <c r="G367"/>
  <c r="H367"/>
  <c r="I367"/>
  <c r="J367"/>
  <c r="M367"/>
  <c r="N367"/>
  <c r="O367"/>
  <c r="P367"/>
  <c r="Q367"/>
  <c r="R367"/>
  <c r="S367"/>
  <c r="T367"/>
  <c r="U367"/>
  <c r="V367"/>
  <c r="W367"/>
  <c r="X367"/>
  <c r="Y367"/>
  <c r="Z367"/>
  <c r="AA367"/>
  <c r="AB367"/>
  <c r="AC367"/>
  <c r="AD367"/>
  <c r="AE367"/>
  <c r="AG367"/>
  <c r="AH367"/>
  <c r="AI367"/>
  <c r="AJ367"/>
  <c r="AK367"/>
  <c r="AL367"/>
  <c r="AM367"/>
  <c r="AN367"/>
  <c r="AO367"/>
  <c r="AP367"/>
  <c r="AQ367"/>
  <c r="AR367"/>
  <c r="AW367"/>
  <c r="AX367"/>
  <c r="AY367"/>
  <c r="BB367"/>
  <c r="BC367"/>
  <c r="A368"/>
  <c r="B368"/>
  <c r="D368"/>
  <c r="E368" s="1"/>
  <c r="F368"/>
  <c r="G368"/>
  <c r="H368"/>
  <c r="I368"/>
  <c r="J368"/>
  <c r="M368"/>
  <c r="N368"/>
  <c r="O368"/>
  <c r="P368"/>
  <c r="Q368"/>
  <c r="R368"/>
  <c r="S368"/>
  <c r="T368"/>
  <c r="U368"/>
  <c r="V368"/>
  <c r="W368"/>
  <c r="X368"/>
  <c r="Y368"/>
  <c r="Z368"/>
  <c r="AA368"/>
  <c r="AB368"/>
  <c r="AC368"/>
  <c r="AD368"/>
  <c r="AE368"/>
  <c r="AG368"/>
  <c r="AH368"/>
  <c r="AI368"/>
  <c r="AJ368"/>
  <c r="AK368"/>
  <c r="AL368"/>
  <c r="AM368"/>
  <c r="AN368"/>
  <c r="AO368"/>
  <c r="AP368"/>
  <c r="AQ368"/>
  <c r="AR368"/>
  <c r="AW368"/>
  <c r="AX368"/>
  <c r="AY368"/>
  <c r="BB368"/>
  <c r="BC368"/>
  <c r="A369"/>
  <c r="B369"/>
  <c r="D369"/>
  <c r="E369" s="1"/>
  <c r="F369"/>
  <c r="G369"/>
  <c r="H369"/>
  <c r="I369"/>
  <c r="J369"/>
  <c r="M369"/>
  <c r="N369"/>
  <c r="O369"/>
  <c r="P369"/>
  <c r="Q369"/>
  <c r="R369"/>
  <c r="S369"/>
  <c r="T369"/>
  <c r="U369"/>
  <c r="V369"/>
  <c r="W369"/>
  <c r="X369"/>
  <c r="Y369"/>
  <c r="Z369"/>
  <c r="AA369"/>
  <c r="AB369"/>
  <c r="AC369"/>
  <c r="AD369"/>
  <c r="AE369"/>
  <c r="AG369"/>
  <c r="AH369"/>
  <c r="AI369"/>
  <c r="AJ369"/>
  <c r="AK369"/>
  <c r="AL369"/>
  <c r="AM369"/>
  <c r="AN369"/>
  <c r="AO369"/>
  <c r="AP369"/>
  <c r="AQ369"/>
  <c r="AR369"/>
  <c r="AW369"/>
  <c r="AX369"/>
  <c r="AY369"/>
  <c r="BB369"/>
  <c r="BC369"/>
  <c r="A370"/>
  <c r="B370"/>
  <c r="D370"/>
  <c r="E370" s="1"/>
  <c r="F370"/>
  <c r="G370"/>
  <c r="H370"/>
  <c r="I370"/>
  <c r="J370"/>
  <c r="M370"/>
  <c r="N370"/>
  <c r="O370"/>
  <c r="P370"/>
  <c r="Q370"/>
  <c r="R370"/>
  <c r="S370"/>
  <c r="T370"/>
  <c r="U370"/>
  <c r="V370"/>
  <c r="W370"/>
  <c r="X370"/>
  <c r="Y370"/>
  <c r="Z370"/>
  <c r="AA370"/>
  <c r="AB370"/>
  <c r="AC370"/>
  <c r="AD370"/>
  <c r="AE370"/>
  <c r="AG370"/>
  <c r="AH370"/>
  <c r="AI370"/>
  <c r="AJ370"/>
  <c r="AK370"/>
  <c r="AL370"/>
  <c r="AM370"/>
  <c r="AN370"/>
  <c r="AO370"/>
  <c r="AP370"/>
  <c r="AQ370"/>
  <c r="AR370"/>
  <c r="AW370"/>
  <c r="AX370"/>
  <c r="AY370"/>
  <c r="BB370"/>
  <c r="BC370"/>
  <c r="A371"/>
  <c r="B371"/>
  <c r="D371"/>
  <c r="E371" s="1"/>
  <c r="F371"/>
  <c r="G371"/>
  <c r="H371"/>
  <c r="I371"/>
  <c r="J371"/>
  <c r="M371"/>
  <c r="N371"/>
  <c r="O371"/>
  <c r="P371"/>
  <c r="Q371"/>
  <c r="R371"/>
  <c r="S371"/>
  <c r="T371"/>
  <c r="U371"/>
  <c r="V371"/>
  <c r="W371"/>
  <c r="X371"/>
  <c r="Y371"/>
  <c r="Z371"/>
  <c r="AA371"/>
  <c r="AB371"/>
  <c r="AC371"/>
  <c r="AD371"/>
  <c r="AE371"/>
  <c r="AG371"/>
  <c r="AH371"/>
  <c r="AI371"/>
  <c r="AJ371"/>
  <c r="AK371"/>
  <c r="AL371"/>
  <c r="AM371"/>
  <c r="AN371"/>
  <c r="AO371"/>
  <c r="AP371"/>
  <c r="AQ371"/>
  <c r="AR371"/>
  <c r="AW371"/>
  <c r="AX371"/>
  <c r="AY371"/>
  <c r="BB371"/>
  <c r="BC371"/>
  <c r="A372"/>
  <c r="B372"/>
  <c r="C372"/>
  <c r="D372"/>
  <c r="E372" s="1"/>
  <c r="F372"/>
  <c r="G372"/>
  <c r="H372"/>
  <c r="I372"/>
  <c r="J372"/>
  <c r="M372"/>
  <c r="N372"/>
  <c r="O372"/>
  <c r="P372"/>
  <c r="Q372"/>
  <c r="R372"/>
  <c r="S372"/>
  <c r="T372"/>
  <c r="U372"/>
  <c r="V372"/>
  <c r="W372"/>
  <c r="X372"/>
  <c r="Y372"/>
  <c r="Z372"/>
  <c r="AA372"/>
  <c r="AB372"/>
  <c r="AC372"/>
  <c r="AD372"/>
  <c r="AE372"/>
  <c r="AG372"/>
  <c r="AH372"/>
  <c r="AI372"/>
  <c r="AJ372"/>
  <c r="AK372"/>
  <c r="AL372"/>
  <c r="AM372"/>
  <c r="AN372"/>
  <c r="AO372"/>
  <c r="AP372"/>
  <c r="AQ372"/>
  <c r="AR372"/>
  <c r="AW372"/>
  <c r="AX372"/>
  <c r="AY372"/>
  <c r="BB372"/>
  <c r="BC372"/>
  <c r="A373"/>
  <c r="B373"/>
  <c r="C373"/>
  <c r="D373"/>
  <c r="E373" s="1"/>
  <c r="F373"/>
  <c r="G373"/>
  <c r="H373"/>
  <c r="I373"/>
  <c r="J373"/>
  <c r="M373"/>
  <c r="N373"/>
  <c r="O373"/>
  <c r="P373"/>
  <c r="Q373"/>
  <c r="R373"/>
  <c r="S373"/>
  <c r="T373"/>
  <c r="U373"/>
  <c r="V373"/>
  <c r="W373"/>
  <c r="X373"/>
  <c r="Y373"/>
  <c r="Z373"/>
  <c r="AA373"/>
  <c r="AB373"/>
  <c r="AC373"/>
  <c r="AD373"/>
  <c r="AE373"/>
  <c r="AG373"/>
  <c r="AH373"/>
  <c r="AI373"/>
  <c r="AJ373"/>
  <c r="AK373"/>
  <c r="AL373"/>
  <c r="AM373"/>
  <c r="AN373"/>
  <c r="AO373"/>
  <c r="AP373"/>
  <c r="AQ373"/>
  <c r="AR373"/>
  <c r="AW373"/>
  <c r="AX373"/>
  <c r="AY373"/>
  <c r="BB373"/>
  <c r="BC373"/>
  <c r="A374"/>
  <c r="B374"/>
  <c r="C374"/>
  <c r="D374"/>
  <c r="E374" s="1"/>
  <c r="F374"/>
  <c r="G374"/>
  <c r="H374"/>
  <c r="I374"/>
  <c r="J374"/>
  <c r="M374"/>
  <c r="N374"/>
  <c r="O374"/>
  <c r="P374"/>
  <c r="Q374"/>
  <c r="R374"/>
  <c r="S374"/>
  <c r="T374"/>
  <c r="U374"/>
  <c r="V374"/>
  <c r="W374"/>
  <c r="X374"/>
  <c r="Y374"/>
  <c r="Z374"/>
  <c r="AA374"/>
  <c r="AB374"/>
  <c r="AC374"/>
  <c r="AD374"/>
  <c r="AE374"/>
  <c r="AG374"/>
  <c r="AH374"/>
  <c r="AI374"/>
  <c r="AJ374"/>
  <c r="AK374"/>
  <c r="AL374"/>
  <c r="AM374"/>
  <c r="AN374"/>
  <c r="AO374"/>
  <c r="AP374"/>
  <c r="AQ374"/>
  <c r="AR374"/>
  <c r="AW374"/>
  <c r="AX374"/>
  <c r="AY374"/>
  <c r="BB374"/>
  <c r="BC374"/>
  <c r="A375"/>
  <c r="B375"/>
  <c r="C375"/>
  <c r="D375"/>
  <c r="E375" s="1"/>
  <c r="F375"/>
  <c r="G375"/>
  <c r="H375"/>
  <c r="I375"/>
  <c r="J375"/>
  <c r="M375"/>
  <c r="N375"/>
  <c r="O375"/>
  <c r="P375"/>
  <c r="Q375"/>
  <c r="R375"/>
  <c r="S375"/>
  <c r="T375"/>
  <c r="U375"/>
  <c r="V375"/>
  <c r="W375"/>
  <c r="X375"/>
  <c r="Y375"/>
  <c r="Z375"/>
  <c r="AA375"/>
  <c r="AB375"/>
  <c r="AC375"/>
  <c r="AD375"/>
  <c r="AE375"/>
  <c r="AG375"/>
  <c r="AH375"/>
  <c r="AI375"/>
  <c r="AJ375"/>
  <c r="AK375"/>
  <c r="AL375"/>
  <c r="AM375"/>
  <c r="AN375"/>
  <c r="AO375"/>
  <c r="AP375"/>
  <c r="AQ375"/>
  <c r="AR375"/>
  <c r="AW375"/>
  <c r="AX375"/>
  <c r="AY375"/>
  <c r="BB375"/>
  <c r="BC375"/>
  <c r="A376"/>
  <c r="B376"/>
  <c r="C376"/>
  <c r="D376"/>
  <c r="E376" s="1"/>
  <c r="F376"/>
  <c r="G376"/>
  <c r="H376"/>
  <c r="I376"/>
  <c r="J376"/>
  <c r="M376"/>
  <c r="N376"/>
  <c r="O376"/>
  <c r="P376"/>
  <c r="Q376"/>
  <c r="R376"/>
  <c r="S376"/>
  <c r="T376"/>
  <c r="U376"/>
  <c r="V376"/>
  <c r="W376"/>
  <c r="X376"/>
  <c r="Y376"/>
  <c r="Z376"/>
  <c r="AA376"/>
  <c r="AB376"/>
  <c r="AC376"/>
  <c r="AD376"/>
  <c r="AE376"/>
  <c r="AG376"/>
  <c r="AH376"/>
  <c r="AI376"/>
  <c r="AJ376"/>
  <c r="AK376"/>
  <c r="AL376"/>
  <c r="AM376"/>
  <c r="AN376"/>
  <c r="AO376"/>
  <c r="AP376"/>
  <c r="AQ376"/>
  <c r="AR376"/>
  <c r="AW376"/>
  <c r="AX376"/>
  <c r="AY376"/>
  <c r="BB376"/>
  <c r="BC376"/>
  <c r="A377"/>
  <c r="B377"/>
  <c r="C377"/>
  <c r="D377"/>
  <c r="E377" s="1"/>
  <c r="F377"/>
  <c r="G377"/>
  <c r="H377"/>
  <c r="I377"/>
  <c r="J377"/>
  <c r="M377"/>
  <c r="N377"/>
  <c r="O377"/>
  <c r="P377"/>
  <c r="Q377"/>
  <c r="R377"/>
  <c r="S377"/>
  <c r="T377"/>
  <c r="U377"/>
  <c r="V377"/>
  <c r="W377"/>
  <c r="X377"/>
  <c r="Y377"/>
  <c r="Z377"/>
  <c r="AA377"/>
  <c r="AB377"/>
  <c r="AC377"/>
  <c r="AD377"/>
  <c r="AE377"/>
  <c r="AG377"/>
  <c r="AH377"/>
  <c r="AI377"/>
  <c r="AJ377"/>
  <c r="AK377"/>
  <c r="AL377"/>
  <c r="AM377"/>
  <c r="AN377"/>
  <c r="AO377"/>
  <c r="AP377"/>
  <c r="AQ377"/>
  <c r="AR377"/>
  <c r="AW377"/>
  <c r="AX377"/>
  <c r="AY377"/>
  <c r="BB377"/>
  <c r="BC377"/>
  <c r="A378"/>
  <c r="B378"/>
  <c r="C378"/>
  <c r="D378"/>
  <c r="E378" s="1"/>
  <c r="F378"/>
  <c r="G378"/>
  <c r="H378"/>
  <c r="I378"/>
  <c r="J378"/>
  <c r="M378"/>
  <c r="N378"/>
  <c r="O378"/>
  <c r="P378"/>
  <c r="Q378"/>
  <c r="R378"/>
  <c r="S378"/>
  <c r="T378"/>
  <c r="U378"/>
  <c r="V378"/>
  <c r="W378"/>
  <c r="X378"/>
  <c r="Y378"/>
  <c r="Z378"/>
  <c r="AA378"/>
  <c r="AB378"/>
  <c r="AC378"/>
  <c r="AD378"/>
  <c r="AE378"/>
  <c r="AG378"/>
  <c r="AH378"/>
  <c r="AI378"/>
  <c r="AJ378"/>
  <c r="AK378"/>
  <c r="AL378"/>
  <c r="AM378"/>
  <c r="AN378"/>
  <c r="AO378"/>
  <c r="AP378"/>
  <c r="AQ378"/>
  <c r="AR378"/>
  <c r="AW378"/>
  <c r="AX378"/>
  <c r="AY378"/>
  <c r="BB378"/>
  <c r="BC378"/>
  <c r="A379"/>
  <c r="B379"/>
  <c r="C379"/>
  <c r="D379"/>
  <c r="E379" s="1"/>
  <c r="F379"/>
  <c r="G379"/>
  <c r="H379"/>
  <c r="I379"/>
  <c r="J379"/>
  <c r="M379"/>
  <c r="N379"/>
  <c r="O379"/>
  <c r="P379"/>
  <c r="Q379"/>
  <c r="R379"/>
  <c r="S379"/>
  <c r="T379"/>
  <c r="U379"/>
  <c r="V379"/>
  <c r="W379"/>
  <c r="X379"/>
  <c r="Y379"/>
  <c r="Z379"/>
  <c r="AA379"/>
  <c r="AB379"/>
  <c r="AC379"/>
  <c r="AD379"/>
  <c r="AE379"/>
  <c r="AG379"/>
  <c r="AH379"/>
  <c r="AI379"/>
  <c r="AJ379"/>
  <c r="AK379"/>
  <c r="AL379"/>
  <c r="AM379"/>
  <c r="AN379"/>
  <c r="AO379"/>
  <c r="AP379"/>
  <c r="AQ379"/>
  <c r="AR379"/>
  <c r="AW379"/>
  <c r="AX379"/>
  <c r="AY379"/>
  <c r="BB379"/>
  <c r="BC379"/>
  <c r="A380"/>
  <c r="B380"/>
  <c r="C380"/>
  <c r="D380"/>
  <c r="E380" s="1"/>
  <c r="F380"/>
  <c r="G380"/>
  <c r="H380"/>
  <c r="I380"/>
  <c r="J380"/>
  <c r="M380"/>
  <c r="N380"/>
  <c r="O380"/>
  <c r="P380"/>
  <c r="Q380"/>
  <c r="R380"/>
  <c r="S380"/>
  <c r="T380"/>
  <c r="U380"/>
  <c r="V380"/>
  <c r="W380"/>
  <c r="X380"/>
  <c r="Y380"/>
  <c r="Z380"/>
  <c r="AA380"/>
  <c r="AB380"/>
  <c r="AC380"/>
  <c r="AD380"/>
  <c r="AE380"/>
  <c r="AG380"/>
  <c r="AH380"/>
  <c r="AI380"/>
  <c r="AJ380"/>
  <c r="AK380"/>
  <c r="AL380"/>
  <c r="AM380"/>
  <c r="AN380"/>
  <c r="AO380"/>
  <c r="AP380"/>
  <c r="AQ380"/>
  <c r="AR380"/>
  <c r="AW380"/>
  <c r="AX380"/>
  <c r="AY380"/>
  <c r="BB380"/>
  <c r="BC380"/>
  <c r="A381"/>
  <c r="B381"/>
  <c r="C381"/>
  <c r="D381"/>
  <c r="E381" s="1"/>
  <c r="F381"/>
  <c r="G381"/>
  <c r="H381"/>
  <c r="I381"/>
  <c r="J381"/>
  <c r="M381"/>
  <c r="N381"/>
  <c r="O381"/>
  <c r="P381"/>
  <c r="Q381"/>
  <c r="R381"/>
  <c r="S381"/>
  <c r="T381"/>
  <c r="U381"/>
  <c r="V381"/>
  <c r="W381"/>
  <c r="X381"/>
  <c r="Y381"/>
  <c r="Z381"/>
  <c r="AA381"/>
  <c r="AB381"/>
  <c r="AC381"/>
  <c r="AD381"/>
  <c r="AE381"/>
  <c r="AG381"/>
  <c r="AH381"/>
  <c r="AI381"/>
  <c r="AJ381"/>
  <c r="AK381"/>
  <c r="AL381"/>
  <c r="AM381"/>
  <c r="AN381"/>
  <c r="AO381"/>
  <c r="AP381"/>
  <c r="AQ381"/>
  <c r="AR381"/>
  <c r="AW381"/>
  <c r="AX381"/>
  <c r="AY381"/>
  <c r="BB381"/>
  <c r="BC381"/>
  <c r="A382"/>
  <c r="B382"/>
  <c r="C382"/>
  <c r="D382"/>
  <c r="E382" s="1"/>
  <c r="F382"/>
  <c r="G382"/>
  <c r="H382"/>
  <c r="I382"/>
  <c r="J382"/>
  <c r="M382"/>
  <c r="N382"/>
  <c r="O382"/>
  <c r="P382"/>
  <c r="Q382"/>
  <c r="R382"/>
  <c r="S382"/>
  <c r="T382"/>
  <c r="U382"/>
  <c r="V382"/>
  <c r="W382"/>
  <c r="X382"/>
  <c r="Y382"/>
  <c r="Z382"/>
  <c r="AA382"/>
  <c r="AB382"/>
  <c r="AC382"/>
  <c r="AD382"/>
  <c r="AE382"/>
  <c r="AG382"/>
  <c r="AH382"/>
  <c r="AI382"/>
  <c r="AJ382"/>
  <c r="AK382"/>
  <c r="AL382"/>
  <c r="AM382"/>
  <c r="AN382"/>
  <c r="AO382"/>
  <c r="AP382"/>
  <c r="AQ382"/>
  <c r="AR382"/>
  <c r="AW382"/>
  <c r="AX382"/>
  <c r="AY382"/>
  <c r="BB382"/>
  <c r="BC382"/>
  <c r="A383"/>
  <c r="B383"/>
  <c r="C383"/>
  <c r="D383"/>
  <c r="E383" s="1"/>
  <c r="F383"/>
  <c r="G383"/>
  <c r="H383"/>
  <c r="I383"/>
  <c r="J383"/>
  <c r="M383"/>
  <c r="N383"/>
  <c r="O383"/>
  <c r="P383"/>
  <c r="Q383"/>
  <c r="R383"/>
  <c r="S383"/>
  <c r="T383"/>
  <c r="U383"/>
  <c r="V383"/>
  <c r="W383"/>
  <c r="X383"/>
  <c r="Y383"/>
  <c r="Z383"/>
  <c r="AA383"/>
  <c r="AB383"/>
  <c r="AC383"/>
  <c r="AD383"/>
  <c r="AE383"/>
  <c r="AG383"/>
  <c r="AH383"/>
  <c r="AI383"/>
  <c r="AJ383"/>
  <c r="AK383"/>
  <c r="AL383"/>
  <c r="AM383"/>
  <c r="AN383"/>
  <c r="AO383"/>
  <c r="AP383"/>
  <c r="AQ383"/>
  <c r="AR383"/>
  <c r="AW383"/>
  <c r="AX383"/>
  <c r="AY383"/>
  <c r="BB383"/>
  <c r="BC383"/>
  <c r="A384"/>
  <c r="B384"/>
  <c r="C384"/>
  <c r="D384"/>
  <c r="E384" s="1"/>
  <c r="F384"/>
  <c r="G384"/>
  <c r="H384"/>
  <c r="I384"/>
  <c r="J384"/>
  <c r="M384"/>
  <c r="N384"/>
  <c r="O384"/>
  <c r="P384"/>
  <c r="Q384"/>
  <c r="R384"/>
  <c r="S384"/>
  <c r="T384"/>
  <c r="U384"/>
  <c r="V384"/>
  <c r="W384"/>
  <c r="X384"/>
  <c r="Y384"/>
  <c r="Z384"/>
  <c r="AA384"/>
  <c r="AB384"/>
  <c r="AC384"/>
  <c r="AD384"/>
  <c r="AE384"/>
  <c r="AG384"/>
  <c r="AH384"/>
  <c r="AI384"/>
  <c r="AJ384"/>
  <c r="AK384"/>
  <c r="AL384"/>
  <c r="AM384"/>
  <c r="AN384"/>
  <c r="AO384"/>
  <c r="AP384"/>
  <c r="AQ384"/>
  <c r="AR384"/>
  <c r="AW384"/>
  <c r="AX384"/>
  <c r="AY384"/>
  <c r="BB384"/>
  <c r="BC384"/>
  <c r="A385"/>
  <c r="B385"/>
  <c r="C385"/>
  <c r="D385"/>
  <c r="E385" s="1"/>
  <c r="F385"/>
  <c r="G385"/>
  <c r="H385"/>
  <c r="I385"/>
  <c r="J385"/>
  <c r="M385"/>
  <c r="N385"/>
  <c r="O385"/>
  <c r="P385"/>
  <c r="Q385"/>
  <c r="R385"/>
  <c r="S385"/>
  <c r="T385"/>
  <c r="U385"/>
  <c r="V385"/>
  <c r="W385"/>
  <c r="X385"/>
  <c r="Y385"/>
  <c r="Z385"/>
  <c r="AA385"/>
  <c r="AB385"/>
  <c r="AC385"/>
  <c r="AD385"/>
  <c r="AE385"/>
  <c r="AG385"/>
  <c r="AH385"/>
  <c r="AI385"/>
  <c r="AJ385"/>
  <c r="AK385"/>
  <c r="AL385"/>
  <c r="AM385"/>
  <c r="AN385"/>
  <c r="AO385"/>
  <c r="AP385"/>
  <c r="AQ385"/>
  <c r="AR385"/>
  <c r="AW385"/>
  <c r="AX385"/>
  <c r="AY385"/>
  <c r="BB385"/>
  <c r="BC385"/>
  <c r="A386"/>
  <c r="B386"/>
  <c r="C386"/>
  <c r="D386"/>
  <c r="E386" s="1"/>
  <c r="F386"/>
  <c r="G386"/>
  <c r="H386"/>
  <c r="I386"/>
  <c r="J386"/>
  <c r="M386"/>
  <c r="N386"/>
  <c r="O386"/>
  <c r="P386"/>
  <c r="Q386"/>
  <c r="R386"/>
  <c r="S386"/>
  <c r="T386"/>
  <c r="U386"/>
  <c r="V386"/>
  <c r="W386"/>
  <c r="X386"/>
  <c r="Y386"/>
  <c r="Z386"/>
  <c r="AA386"/>
  <c r="AB386"/>
  <c r="AC386"/>
  <c r="AD386"/>
  <c r="AE386"/>
  <c r="AG386"/>
  <c r="AH386"/>
  <c r="AI386"/>
  <c r="AJ386"/>
  <c r="AK386"/>
  <c r="AL386"/>
  <c r="AM386"/>
  <c r="AN386"/>
  <c r="AO386"/>
  <c r="AP386"/>
  <c r="AQ386"/>
  <c r="AR386"/>
  <c r="AW386"/>
  <c r="AX386"/>
  <c r="AY386"/>
  <c r="BB386"/>
  <c r="BC386"/>
  <c r="A387"/>
  <c r="B387"/>
  <c r="C387"/>
  <c r="D387"/>
  <c r="E387" s="1"/>
  <c r="F387"/>
  <c r="G387"/>
  <c r="H387"/>
  <c r="I387"/>
  <c r="J387"/>
  <c r="M387"/>
  <c r="N387"/>
  <c r="O387"/>
  <c r="P387"/>
  <c r="Q387"/>
  <c r="R387"/>
  <c r="S387"/>
  <c r="T387"/>
  <c r="U387"/>
  <c r="V387"/>
  <c r="W387"/>
  <c r="X387"/>
  <c r="Y387"/>
  <c r="Z387"/>
  <c r="AA387"/>
  <c r="AB387"/>
  <c r="AC387"/>
  <c r="AD387"/>
  <c r="AE387"/>
  <c r="AG387"/>
  <c r="AH387"/>
  <c r="AI387"/>
  <c r="AJ387"/>
  <c r="AK387"/>
  <c r="AL387"/>
  <c r="AM387"/>
  <c r="AN387"/>
  <c r="AO387"/>
  <c r="AP387"/>
  <c r="AQ387"/>
  <c r="AR387"/>
  <c r="AW387"/>
  <c r="AX387"/>
  <c r="AY387"/>
  <c r="BB387"/>
  <c r="BC387"/>
  <c r="A388"/>
  <c r="B388"/>
  <c r="C388"/>
  <c r="D388"/>
  <c r="E388" s="1"/>
  <c r="F388"/>
  <c r="G388"/>
  <c r="H388"/>
  <c r="I388"/>
  <c r="J388"/>
  <c r="M388"/>
  <c r="N388"/>
  <c r="O388"/>
  <c r="P388"/>
  <c r="Q388"/>
  <c r="R388"/>
  <c r="S388"/>
  <c r="T388"/>
  <c r="U388"/>
  <c r="V388"/>
  <c r="W388"/>
  <c r="X388"/>
  <c r="Y388"/>
  <c r="Z388"/>
  <c r="AA388"/>
  <c r="AB388"/>
  <c r="AC388"/>
  <c r="AD388"/>
  <c r="AE388"/>
  <c r="AG388"/>
  <c r="AH388"/>
  <c r="AI388"/>
  <c r="AJ388"/>
  <c r="AK388"/>
  <c r="AL388"/>
  <c r="AM388"/>
  <c r="AN388"/>
  <c r="AO388"/>
  <c r="AP388"/>
  <c r="AQ388"/>
  <c r="AR388"/>
  <c r="AW388"/>
  <c r="AX388"/>
  <c r="AY388"/>
  <c r="BB388"/>
  <c r="BC388"/>
  <c r="A389"/>
  <c r="B389"/>
  <c r="C389"/>
  <c r="D389"/>
  <c r="E389" s="1"/>
  <c r="F389"/>
  <c r="G389"/>
  <c r="H389"/>
  <c r="I389"/>
  <c r="J389"/>
  <c r="M389"/>
  <c r="N389"/>
  <c r="O389"/>
  <c r="P389"/>
  <c r="Q389"/>
  <c r="R389"/>
  <c r="S389"/>
  <c r="T389"/>
  <c r="U389"/>
  <c r="V389"/>
  <c r="W389"/>
  <c r="X389"/>
  <c r="Y389"/>
  <c r="Z389"/>
  <c r="AA389"/>
  <c r="AB389"/>
  <c r="AC389"/>
  <c r="AD389"/>
  <c r="AE389"/>
  <c r="AG389"/>
  <c r="AH389"/>
  <c r="AI389"/>
  <c r="AJ389"/>
  <c r="AK389"/>
  <c r="AL389"/>
  <c r="AM389"/>
  <c r="AN389"/>
  <c r="AO389"/>
  <c r="AP389"/>
  <c r="AQ389"/>
  <c r="AR389"/>
  <c r="AW389"/>
  <c r="AX389"/>
  <c r="AY389"/>
  <c r="BB389"/>
  <c r="BC389"/>
  <c r="A390"/>
  <c r="B390"/>
  <c r="C390"/>
  <c r="D390"/>
  <c r="E390" s="1"/>
  <c r="F390"/>
  <c r="G390"/>
  <c r="H390"/>
  <c r="I390"/>
  <c r="J390"/>
  <c r="M390"/>
  <c r="N390"/>
  <c r="O390"/>
  <c r="P390"/>
  <c r="Q390"/>
  <c r="R390"/>
  <c r="S390"/>
  <c r="T390"/>
  <c r="U390"/>
  <c r="V390"/>
  <c r="W390"/>
  <c r="X390"/>
  <c r="Y390"/>
  <c r="Z390"/>
  <c r="AA390"/>
  <c r="AB390"/>
  <c r="AC390"/>
  <c r="AD390"/>
  <c r="AE390"/>
  <c r="AG390"/>
  <c r="AH390"/>
  <c r="AI390"/>
  <c r="AJ390"/>
  <c r="AK390"/>
  <c r="AL390"/>
  <c r="AM390"/>
  <c r="AN390"/>
  <c r="AO390"/>
  <c r="AP390"/>
  <c r="AQ390"/>
  <c r="AR390"/>
  <c r="AW390"/>
  <c r="AX390"/>
  <c r="AY390"/>
  <c r="BB390"/>
  <c r="BC390"/>
  <c r="A391"/>
  <c r="B391"/>
  <c r="C391"/>
  <c r="D391"/>
  <c r="E391" s="1"/>
  <c r="F391"/>
  <c r="G391"/>
  <c r="H391"/>
  <c r="I391"/>
  <c r="J391"/>
  <c r="M391"/>
  <c r="N391"/>
  <c r="O391"/>
  <c r="P391"/>
  <c r="Q391"/>
  <c r="R391"/>
  <c r="S391"/>
  <c r="T391"/>
  <c r="U391"/>
  <c r="V391"/>
  <c r="W391"/>
  <c r="X391"/>
  <c r="Y391"/>
  <c r="Z391"/>
  <c r="AA391"/>
  <c r="AB391"/>
  <c r="AC391"/>
  <c r="AD391"/>
  <c r="AE391"/>
  <c r="AG391"/>
  <c r="AH391"/>
  <c r="AI391"/>
  <c r="AJ391"/>
  <c r="AK391"/>
  <c r="AL391"/>
  <c r="AM391"/>
  <c r="AN391"/>
  <c r="AO391"/>
  <c r="AP391"/>
  <c r="AQ391"/>
  <c r="AR391"/>
  <c r="AW391"/>
  <c r="AX391"/>
  <c r="AY391"/>
  <c r="BB391"/>
  <c r="BC391"/>
  <c r="A392"/>
  <c r="B392"/>
  <c r="C392"/>
  <c r="D392"/>
  <c r="E392" s="1"/>
  <c r="F392"/>
  <c r="G392"/>
  <c r="H392"/>
  <c r="I392"/>
  <c r="J392"/>
  <c r="M392"/>
  <c r="N392"/>
  <c r="O392"/>
  <c r="P392"/>
  <c r="Q392"/>
  <c r="R392"/>
  <c r="S392"/>
  <c r="T392"/>
  <c r="U392"/>
  <c r="V392"/>
  <c r="W392"/>
  <c r="X392"/>
  <c r="Y392"/>
  <c r="Z392"/>
  <c r="AA392"/>
  <c r="AB392"/>
  <c r="AC392"/>
  <c r="AD392"/>
  <c r="AE392"/>
  <c r="AG392"/>
  <c r="AH392"/>
  <c r="AI392"/>
  <c r="AJ392"/>
  <c r="AK392"/>
  <c r="AL392"/>
  <c r="AM392"/>
  <c r="AN392"/>
  <c r="AO392"/>
  <c r="AP392"/>
  <c r="AQ392"/>
  <c r="AR392"/>
  <c r="AW392"/>
  <c r="AX392"/>
  <c r="AY392"/>
  <c r="BB392"/>
  <c r="BC392"/>
  <c r="A393"/>
  <c r="B393"/>
  <c r="C393"/>
  <c r="D393"/>
  <c r="E393" s="1"/>
  <c r="F393"/>
  <c r="G393"/>
  <c r="H393"/>
  <c r="I393"/>
  <c r="J393"/>
  <c r="M393"/>
  <c r="N393"/>
  <c r="O393"/>
  <c r="P393"/>
  <c r="Q393"/>
  <c r="R393"/>
  <c r="S393"/>
  <c r="T393"/>
  <c r="U393"/>
  <c r="V393"/>
  <c r="W393"/>
  <c r="X393"/>
  <c r="Y393"/>
  <c r="Z393"/>
  <c r="AA393"/>
  <c r="AB393"/>
  <c r="AC393"/>
  <c r="AD393"/>
  <c r="AE393"/>
  <c r="AG393"/>
  <c r="AH393"/>
  <c r="AI393"/>
  <c r="AJ393"/>
  <c r="AK393"/>
  <c r="AL393"/>
  <c r="AM393"/>
  <c r="AN393"/>
  <c r="AO393"/>
  <c r="AP393"/>
  <c r="AQ393"/>
  <c r="AR393"/>
  <c r="AW393"/>
  <c r="AX393"/>
  <c r="AY393"/>
  <c r="BB393"/>
  <c r="BC393"/>
  <c r="A394"/>
  <c r="B394"/>
  <c r="C394"/>
  <c r="D394"/>
  <c r="E394" s="1"/>
  <c r="F394"/>
  <c r="G394"/>
  <c r="H394"/>
  <c r="I394"/>
  <c r="J394"/>
  <c r="M394"/>
  <c r="N394"/>
  <c r="O394"/>
  <c r="P394"/>
  <c r="Q394"/>
  <c r="R394"/>
  <c r="S394"/>
  <c r="T394"/>
  <c r="U394"/>
  <c r="V394"/>
  <c r="W394"/>
  <c r="X394"/>
  <c r="Y394"/>
  <c r="Z394"/>
  <c r="AA394"/>
  <c r="AB394"/>
  <c r="AC394"/>
  <c r="AD394"/>
  <c r="AE394"/>
  <c r="AG394"/>
  <c r="AH394"/>
  <c r="AI394"/>
  <c r="AJ394"/>
  <c r="AK394"/>
  <c r="AL394"/>
  <c r="AM394"/>
  <c r="AN394"/>
  <c r="AO394"/>
  <c r="AP394"/>
  <c r="AQ394"/>
  <c r="AR394"/>
  <c r="AW394"/>
  <c r="AX394"/>
  <c r="AY394"/>
  <c r="BB394"/>
  <c r="BC394"/>
  <c r="A395"/>
  <c r="B395"/>
  <c r="C395"/>
  <c r="D395"/>
  <c r="E395" s="1"/>
  <c r="F395"/>
  <c r="G395"/>
  <c r="H395"/>
  <c r="I395"/>
  <c r="J395"/>
  <c r="M395"/>
  <c r="N395"/>
  <c r="O395"/>
  <c r="P395"/>
  <c r="Q395"/>
  <c r="R395"/>
  <c r="S395"/>
  <c r="T395"/>
  <c r="U395"/>
  <c r="V395"/>
  <c r="W395"/>
  <c r="X395"/>
  <c r="Y395"/>
  <c r="Z395"/>
  <c r="AA395"/>
  <c r="AB395"/>
  <c r="AC395"/>
  <c r="AD395"/>
  <c r="AE395"/>
  <c r="AG395"/>
  <c r="AH395"/>
  <c r="AI395"/>
  <c r="AJ395"/>
  <c r="AK395"/>
  <c r="AL395"/>
  <c r="AM395"/>
  <c r="AN395"/>
  <c r="AO395"/>
  <c r="AP395"/>
  <c r="AQ395"/>
  <c r="AR395"/>
  <c r="AW395"/>
  <c r="AX395"/>
  <c r="AY395"/>
  <c r="BB395"/>
  <c r="BC395"/>
  <c r="A396"/>
  <c r="B396"/>
  <c r="C396"/>
  <c r="D396"/>
  <c r="E396" s="1"/>
  <c r="F396"/>
  <c r="G396"/>
  <c r="H396"/>
  <c r="I396"/>
  <c r="J396"/>
  <c r="M396"/>
  <c r="N396"/>
  <c r="O396"/>
  <c r="P396"/>
  <c r="Q396"/>
  <c r="R396"/>
  <c r="S396"/>
  <c r="T396"/>
  <c r="U396"/>
  <c r="V396"/>
  <c r="W396"/>
  <c r="X396"/>
  <c r="Y396"/>
  <c r="Z396"/>
  <c r="AA396"/>
  <c r="AB396"/>
  <c r="AC396"/>
  <c r="AD396"/>
  <c r="AE396"/>
  <c r="AG396"/>
  <c r="AH396"/>
  <c r="AI396"/>
  <c r="AJ396"/>
  <c r="AK396"/>
  <c r="AL396"/>
  <c r="AM396"/>
  <c r="AN396"/>
  <c r="AO396"/>
  <c r="AP396"/>
  <c r="AQ396"/>
  <c r="AR396"/>
  <c r="AW396"/>
  <c r="AX396"/>
  <c r="AY396"/>
  <c r="BB396"/>
  <c r="BC396"/>
  <c r="A397"/>
  <c r="B397"/>
  <c r="C397"/>
  <c r="D397"/>
  <c r="E397" s="1"/>
  <c r="F397"/>
  <c r="G397"/>
  <c r="H397"/>
  <c r="I397"/>
  <c r="J397"/>
  <c r="M397"/>
  <c r="N397"/>
  <c r="O397"/>
  <c r="P397"/>
  <c r="Q397"/>
  <c r="R397"/>
  <c r="S397"/>
  <c r="T397"/>
  <c r="U397"/>
  <c r="V397"/>
  <c r="W397"/>
  <c r="X397"/>
  <c r="Y397"/>
  <c r="Z397"/>
  <c r="AA397"/>
  <c r="AB397"/>
  <c r="AC397"/>
  <c r="AD397"/>
  <c r="AE397"/>
  <c r="AG397"/>
  <c r="AH397"/>
  <c r="AI397"/>
  <c r="AJ397"/>
  <c r="AK397"/>
  <c r="AL397"/>
  <c r="AM397"/>
  <c r="AN397"/>
  <c r="AO397"/>
  <c r="AP397"/>
  <c r="AQ397"/>
  <c r="AR397"/>
  <c r="AW397"/>
  <c r="AX397"/>
  <c r="AY397"/>
  <c r="BB397"/>
  <c r="BC397"/>
  <c r="A398"/>
  <c r="B398"/>
  <c r="C398"/>
  <c r="D398"/>
  <c r="E398" s="1"/>
  <c r="F398"/>
  <c r="G398"/>
  <c r="H398"/>
  <c r="I398"/>
  <c r="J398"/>
  <c r="M398"/>
  <c r="N398"/>
  <c r="O398"/>
  <c r="P398"/>
  <c r="Q398"/>
  <c r="R398"/>
  <c r="S398"/>
  <c r="T398"/>
  <c r="U398"/>
  <c r="V398"/>
  <c r="W398"/>
  <c r="X398"/>
  <c r="Y398"/>
  <c r="Z398"/>
  <c r="AA398"/>
  <c r="AB398"/>
  <c r="AC398"/>
  <c r="AD398"/>
  <c r="AE398"/>
  <c r="AG398"/>
  <c r="AH398"/>
  <c r="AI398"/>
  <c r="AJ398"/>
  <c r="AK398"/>
  <c r="AL398"/>
  <c r="AM398"/>
  <c r="AN398"/>
  <c r="AO398"/>
  <c r="AP398"/>
  <c r="AQ398"/>
  <c r="AR398"/>
  <c r="AW398"/>
  <c r="AX398"/>
  <c r="AY398"/>
  <c r="BB398"/>
  <c r="BC398"/>
  <c r="A399"/>
  <c r="B399"/>
  <c r="C399"/>
  <c r="D399"/>
  <c r="E399" s="1"/>
  <c r="F399"/>
  <c r="G399"/>
  <c r="H399"/>
  <c r="I399"/>
  <c r="J399"/>
  <c r="M399"/>
  <c r="N399"/>
  <c r="O399"/>
  <c r="P399"/>
  <c r="Q399"/>
  <c r="R399"/>
  <c r="S399"/>
  <c r="T399"/>
  <c r="U399"/>
  <c r="V399"/>
  <c r="W399"/>
  <c r="X399"/>
  <c r="Y399"/>
  <c r="Z399"/>
  <c r="AA399"/>
  <c r="AB399"/>
  <c r="AC399"/>
  <c r="AD399"/>
  <c r="AE399"/>
  <c r="AG399"/>
  <c r="AH399"/>
  <c r="AI399"/>
  <c r="AJ399"/>
  <c r="AK399"/>
  <c r="AL399"/>
  <c r="AM399"/>
  <c r="AN399"/>
  <c r="AO399"/>
  <c r="AP399"/>
  <c r="AQ399"/>
  <c r="AR399"/>
  <c r="AW399"/>
  <c r="AX399"/>
  <c r="AY399"/>
  <c r="BB399"/>
  <c r="BC399"/>
  <c r="A400"/>
  <c r="B400"/>
  <c r="C400"/>
  <c r="D400"/>
  <c r="E400" s="1"/>
  <c r="F400"/>
  <c r="G400"/>
  <c r="H400"/>
  <c r="I400"/>
  <c r="J400"/>
  <c r="M400"/>
  <c r="N400"/>
  <c r="O400"/>
  <c r="P400"/>
  <c r="Q400"/>
  <c r="R400"/>
  <c r="S400"/>
  <c r="T400"/>
  <c r="U400"/>
  <c r="V400"/>
  <c r="W400"/>
  <c r="X400"/>
  <c r="Y400"/>
  <c r="Z400"/>
  <c r="AA400"/>
  <c r="AB400"/>
  <c r="AC400"/>
  <c r="AD400"/>
  <c r="AE400"/>
  <c r="AG400"/>
  <c r="AH400"/>
  <c r="AI400"/>
  <c r="AJ400"/>
  <c r="AK400"/>
  <c r="AL400"/>
  <c r="AM400"/>
  <c r="AN400"/>
  <c r="AO400"/>
  <c r="AP400"/>
  <c r="AQ400"/>
  <c r="AR400"/>
  <c r="AW400"/>
  <c r="AX400"/>
  <c r="AY400"/>
  <c r="BB400"/>
  <c r="BC400"/>
  <c r="A401"/>
  <c r="B401"/>
  <c r="C401"/>
  <c r="D401"/>
  <c r="E401" s="1"/>
  <c r="F401"/>
  <c r="G401"/>
  <c r="H401"/>
  <c r="I401"/>
  <c r="J401"/>
  <c r="M401"/>
  <c r="N401"/>
  <c r="O401"/>
  <c r="P401"/>
  <c r="Q401"/>
  <c r="R401"/>
  <c r="S401"/>
  <c r="T401"/>
  <c r="U401"/>
  <c r="V401"/>
  <c r="W401"/>
  <c r="X401"/>
  <c r="Y401"/>
  <c r="Z401"/>
  <c r="AA401"/>
  <c r="AB401"/>
  <c r="AC401"/>
  <c r="AD401"/>
  <c r="AE401"/>
  <c r="AG401"/>
  <c r="AH401"/>
  <c r="AI401"/>
  <c r="AJ401"/>
  <c r="AK401"/>
  <c r="AL401"/>
  <c r="AM401"/>
  <c r="AN401"/>
  <c r="AO401"/>
  <c r="AP401"/>
  <c r="AQ401"/>
  <c r="AR401"/>
  <c r="AW401"/>
  <c r="AX401"/>
  <c r="AY401"/>
  <c r="BB401"/>
  <c r="BC401"/>
  <c r="A402"/>
  <c r="B402"/>
  <c r="C402"/>
  <c r="D402"/>
  <c r="E402" s="1"/>
  <c r="F402"/>
  <c r="G402"/>
  <c r="H402"/>
  <c r="I402"/>
  <c r="J402"/>
  <c r="M402"/>
  <c r="N402"/>
  <c r="O402"/>
  <c r="P402"/>
  <c r="Q402"/>
  <c r="R402"/>
  <c r="S402"/>
  <c r="T402"/>
  <c r="U402"/>
  <c r="V402"/>
  <c r="W402"/>
  <c r="X402"/>
  <c r="Y402"/>
  <c r="Z402"/>
  <c r="AA402"/>
  <c r="AB402"/>
  <c r="AC402"/>
  <c r="AD402"/>
  <c r="AE402"/>
  <c r="AG402"/>
  <c r="AH402"/>
  <c r="AI402"/>
  <c r="AJ402"/>
  <c r="AK402"/>
  <c r="AL402"/>
  <c r="AM402"/>
  <c r="AN402"/>
  <c r="AO402"/>
  <c r="AP402"/>
  <c r="AQ402"/>
  <c r="AR402"/>
  <c r="AW402"/>
  <c r="AX402"/>
  <c r="AY402"/>
  <c r="BB402"/>
  <c r="BC402"/>
  <c r="A403"/>
  <c r="B403"/>
  <c r="C403"/>
  <c r="D403"/>
  <c r="E403" s="1"/>
  <c r="F403"/>
  <c r="G403"/>
  <c r="H403"/>
  <c r="I403"/>
  <c r="J403"/>
  <c r="M403"/>
  <c r="N403"/>
  <c r="O403"/>
  <c r="P403"/>
  <c r="Q403"/>
  <c r="R403"/>
  <c r="S403"/>
  <c r="T403"/>
  <c r="U403"/>
  <c r="V403"/>
  <c r="W403"/>
  <c r="X403"/>
  <c r="Y403"/>
  <c r="Z403"/>
  <c r="AA403"/>
  <c r="AB403"/>
  <c r="AC403"/>
  <c r="AD403"/>
  <c r="AE403"/>
  <c r="AG403"/>
  <c r="AH403"/>
  <c r="AI403"/>
  <c r="AJ403"/>
  <c r="AK403"/>
  <c r="AL403"/>
  <c r="AM403"/>
  <c r="AN403"/>
  <c r="AO403"/>
  <c r="AP403"/>
  <c r="AQ403"/>
  <c r="AR403"/>
  <c r="AW403"/>
  <c r="AX403"/>
  <c r="AY403"/>
  <c r="BB403"/>
  <c r="BC403"/>
  <c r="A404"/>
  <c r="B404"/>
  <c r="C404"/>
  <c r="D404"/>
  <c r="E404" s="1"/>
  <c r="F404"/>
  <c r="G404"/>
  <c r="H404"/>
  <c r="I404"/>
  <c r="J404"/>
  <c r="M404"/>
  <c r="N404"/>
  <c r="O404"/>
  <c r="P404"/>
  <c r="Q404"/>
  <c r="R404"/>
  <c r="S404"/>
  <c r="T404"/>
  <c r="U404"/>
  <c r="V404"/>
  <c r="W404"/>
  <c r="X404"/>
  <c r="Y404"/>
  <c r="Z404"/>
  <c r="AA404"/>
  <c r="AB404"/>
  <c r="AC404"/>
  <c r="AD404"/>
  <c r="AE404"/>
  <c r="AG404"/>
  <c r="AH404"/>
  <c r="AI404"/>
  <c r="AJ404"/>
  <c r="AK404"/>
  <c r="AL404"/>
  <c r="AM404"/>
  <c r="AN404"/>
  <c r="AO404"/>
  <c r="AP404"/>
  <c r="AQ404"/>
  <c r="AR404"/>
  <c r="AW404"/>
  <c r="AX404"/>
  <c r="AY404"/>
  <c r="BB404"/>
  <c r="BC404"/>
  <c r="A405"/>
  <c r="B405"/>
  <c r="C405"/>
  <c r="D405"/>
  <c r="E405" s="1"/>
  <c r="F405"/>
  <c r="G405"/>
  <c r="H405"/>
  <c r="I405"/>
  <c r="J405"/>
  <c r="M405"/>
  <c r="N405"/>
  <c r="O405"/>
  <c r="P405"/>
  <c r="Q405"/>
  <c r="R405"/>
  <c r="S405"/>
  <c r="T405"/>
  <c r="U405"/>
  <c r="V405"/>
  <c r="W405"/>
  <c r="X405"/>
  <c r="Y405"/>
  <c r="Z405"/>
  <c r="AA405"/>
  <c r="AB405"/>
  <c r="AC405"/>
  <c r="AD405"/>
  <c r="AE405"/>
  <c r="AG405"/>
  <c r="AH405"/>
  <c r="AI405"/>
  <c r="AJ405"/>
  <c r="AK405"/>
  <c r="AL405"/>
  <c r="AM405"/>
  <c r="AN405"/>
  <c r="AO405"/>
  <c r="AP405"/>
  <c r="AQ405"/>
  <c r="AR405"/>
  <c r="AW405"/>
  <c r="AX405"/>
  <c r="AY405"/>
  <c r="BB405"/>
  <c r="BC405"/>
  <c r="A406"/>
  <c r="B406"/>
  <c r="C406"/>
  <c r="D406"/>
  <c r="E406" s="1"/>
  <c r="F406"/>
  <c r="G406"/>
  <c r="H406"/>
  <c r="I406"/>
  <c r="J406"/>
  <c r="M406"/>
  <c r="N406"/>
  <c r="O406"/>
  <c r="P406"/>
  <c r="Q406"/>
  <c r="R406"/>
  <c r="S406"/>
  <c r="T406"/>
  <c r="U406"/>
  <c r="V406"/>
  <c r="W406"/>
  <c r="X406"/>
  <c r="Y406"/>
  <c r="Z406"/>
  <c r="AA406"/>
  <c r="AB406"/>
  <c r="AC406"/>
  <c r="AD406"/>
  <c r="AE406"/>
  <c r="AG406"/>
  <c r="AH406"/>
  <c r="AI406"/>
  <c r="AJ406"/>
  <c r="AK406"/>
  <c r="AL406"/>
  <c r="AM406"/>
  <c r="AN406"/>
  <c r="AO406"/>
  <c r="AP406"/>
  <c r="AQ406"/>
  <c r="AR406"/>
  <c r="AW406"/>
  <c r="AX406"/>
  <c r="AY406"/>
  <c r="BB406"/>
  <c r="BC406"/>
  <c r="A407"/>
  <c r="B407"/>
  <c r="C407"/>
  <c r="D407"/>
  <c r="E407" s="1"/>
  <c r="F407"/>
  <c r="G407"/>
  <c r="H407"/>
  <c r="I407"/>
  <c r="J407"/>
  <c r="M407"/>
  <c r="N407"/>
  <c r="O407"/>
  <c r="P407"/>
  <c r="Q407"/>
  <c r="R407"/>
  <c r="S407"/>
  <c r="T407"/>
  <c r="U407"/>
  <c r="V407"/>
  <c r="W407"/>
  <c r="X407"/>
  <c r="Y407"/>
  <c r="Z407"/>
  <c r="AA407"/>
  <c r="AB407"/>
  <c r="AC407"/>
  <c r="AD407"/>
  <c r="AE407"/>
  <c r="AG407"/>
  <c r="AH407"/>
  <c r="AI407"/>
  <c r="AJ407"/>
  <c r="AK407"/>
  <c r="AL407"/>
  <c r="AM407"/>
  <c r="AN407"/>
  <c r="AO407"/>
  <c r="AP407"/>
  <c r="AQ407"/>
  <c r="AR407"/>
  <c r="AW407"/>
  <c r="AX407"/>
  <c r="AY407"/>
  <c r="BB407"/>
  <c r="BC407"/>
  <c r="A408"/>
  <c r="B408"/>
  <c r="C408"/>
  <c r="D408"/>
  <c r="E408" s="1"/>
  <c r="F408"/>
  <c r="G408"/>
  <c r="H408"/>
  <c r="I408"/>
  <c r="J408"/>
  <c r="M408"/>
  <c r="N408"/>
  <c r="O408"/>
  <c r="P408"/>
  <c r="Q408"/>
  <c r="R408"/>
  <c r="S408"/>
  <c r="T408"/>
  <c r="U408"/>
  <c r="V408"/>
  <c r="W408"/>
  <c r="X408"/>
  <c r="Y408"/>
  <c r="Z408"/>
  <c r="AA408"/>
  <c r="AB408"/>
  <c r="AC408"/>
  <c r="AD408"/>
  <c r="AE408"/>
  <c r="AG408"/>
  <c r="AH408"/>
  <c r="AI408"/>
  <c r="AJ408"/>
  <c r="AK408"/>
  <c r="AL408"/>
  <c r="AM408"/>
  <c r="AN408"/>
  <c r="AO408"/>
  <c r="AP408"/>
  <c r="AQ408"/>
  <c r="AR408"/>
  <c r="AW408"/>
  <c r="AX408"/>
  <c r="AY408"/>
  <c r="BB408"/>
  <c r="BC408"/>
  <c r="A409"/>
  <c r="B409"/>
  <c r="C409"/>
  <c r="D409"/>
  <c r="E409" s="1"/>
  <c r="F409"/>
  <c r="G409"/>
  <c r="H409"/>
  <c r="I409"/>
  <c r="J409"/>
  <c r="M409"/>
  <c r="N409"/>
  <c r="O409"/>
  <c r="P409"/>
  <c r="Q409"/>
  <c r="R409"/>
  <c r="S409"/>
  <c r="T409"/>
  <c r="U409"/>
  <c r="V409"/>
  <c r="W409"/>
  <c r="X409"/>
  <c r="Y409"/>
  <c r="Z409"/>
  <c r="AA409"/>
  <c r="AB409"/>
  <c r="AC409"/>
  <c r="AD409"/>
  <c r="AE409"/>
  <c r="AG409"/>
  <c r="AH409"/>
  <c r="AI409"/>
  <c r="AJ409"/>
  <c r="AK409"/>
  <c r="AL409"/>
  <c r="AM409"/>
  <c r="AN409"/>
  <c r="AO409"/>
  <c r="AP409"/>
  <c r="AQ409"/>
  <c r="AR409"/>
  <c r="AW409"/>
  <c r="AX409"/>
  <c r="AY409"/>
  <c r="BB409"/>
  <c r="BC409"/>
  <c r="A410"/>
  <c r="B410"/>
  <c r="C410"/>
  <c r="D410"/>
  <c r="E410" s="1"/>
  <c r="F410"/>
  <c r="G410"/>
  <c r="H410"/>
  <c r="I410"/>
  <c r="J410"/>
  <c r="M410"/>
  <c r="N410"/>
  <c r="O410"/>
  <c r="P410"/>
  <c r="Q410"/>
  <c r="R410"/>
  <c r="S410"/>
  <c r="T410"/>
  <c r="U410"/>
  <c r="V410"/>
  <c r="W410"/>
  <c r="X410"/>
  <c r="Y410"/>
  <c r="Z410"/>
  <c r="AA410"/>
  <c r="AB410"/>
  <c r="AC410"/>
  <c r="AD410"/>
  <c r="AE410"/>
  <c r="AG410"/>
  <c r="AH410"/>
  <c r="AI410"/>
  <c r="AJ410"/>
  <c r="AK410"/>
  <c r="AL410"/>
  <c r="AM410"/>
  <c r="AN410"/>
  <c r="AO410"/>
  <c r="AP410"/>
  <c r="AQ410"/>
  <c r="AR410"/>
  <c r="AW410"/>
  <c r="AX410"/>
  <c r="AY410"/>
  <c r="BB410"/>
  <c r="BC410"/>
  <c r="A411"/>
  <c r="B411"/>
  <c r="C411"/>
  <c r="D411"/>
  <c r="E411" s="1"/>
  <c r="F411"/>
  <c r="G411"/>
  <c r="H411"/>
  <c r="I411"/>
  <c r="J411"/>
  <c r="M411"/>
  <c r="N411"/>
  <c r="O411"/>
  <c r="P411"/>
  <c r="Q411"/>
  <c r="R411"/>
  <c r="S411"/>
  <c r="T411"/>
  <c r="U411"/>
  <c r="V411"/>
  <c r="W411"/>
  <c r="X411"/>
  <c r="Y411"/>
  <c r="Z411"/>
  <c r="AA411"/>
  <c r="AB411"/>
  <c r="AC411"/>
  <c r="AD411"/>
  <c r="AE411"/>
  <c r="AG411"/>
  <c r="AH411"/>
  <c r="AI411"/>
  <c r="AJ411"/>
  <c r="AK411"/>
  <c r="AL411"/>
  <c r="AM411"/>
  <c r="AN411"/>
  <c r="AO411"/>
  <c r="AP411"/>
  <c r="AQ411"/>
  <c r="AR411"/>
  <c r="AW411"/>
  <c r="AX411"/>
  <c r="AY411"/>
  <c r="BB411"/>
  <c r="BC411"/>
  <c r="A412"/>
  <c r="B412"/>
  <c r="C412"/>
  <c r="D412"/>
  <c r="E412" s="1"/>
  <c r="F412"/>
  <c r="G412"/>
  <c r="H412"/>
  <c r="I412"/>
  <c r="J412"/>
  <c r="M412"/>
  <c r="N412"/>
  <c r="O412"/>
  <c r="P412"/>
  <c r="Q412"/>
  <c r="R412"/>
  <c r="S412"/>
  <c r="T412"/>
  <c r="U412"/>
  <c r="V412"/>
  <c r="W412"/>
  <c r="X412"/>
  <c r="Y412"/>
  <c r="Z412"/>
  <c r="AA412"/>
  <c r="AB412"/>
  <c r="AC412"/>
  <c r="AD412"/>
  <c r="AE412"/>
  <c r="AG412"/>
  <c r="AH412"/>
  <c r="AI412"/>
  <c r="AJ412"/>
  <c r="AK412"/>
  <c r="AL412"/>
  <c r="AM412"/>
  <c r="AN412"/>
  <c r="AO412"/>
  <c r="AP412"/>
  <c r="AQ412"/>
  <c r="AR412"/>
  <c r="AW412"/>
  <c r="AX412"/>
  <c r="AY412"/>
  <c r="BB412"/>
  <c r="BC412"/>
  <c r="A413"/>
  <c r="B413"/>
  <c r="C413"/>
  <c r="D413"/>
  <c r="E413" s="1"/>
  <c r="F413"/>
  <c r="G413"/>
  <c r="H413"/>
  <c r="I413"/>
  <c r="J413"/>
  <c r="M413"/>
  <c r="N413"/>
  <c r="O413"/>
  <c r="P413"/>
  <c r="Q413"/>
  <c r="R413"/>
  <c r="S413"/>
  <c r="T413"/>
  <c r="U413"/>
  <c r="V413"/>
  <c r="W413"/>
  <c r="X413"/>
  <c r="Y413"/>
  <c r="Z413"/>
  <c r="AA413"/>
  <c r="AB413"/>
  <c r="AC413"/>
  <c r="AD413"/>
  <c r="AE413"/>
  <c r="AG413"/>
  <c r="AH413"/>
  <c r="AI413"/>
  <c r="AJ413"/>
  <c r="AK413"/>
  <c r="AL413"/>
  <c r="AM413"/>
  <c r="AN413"/>
  <c r="AO413"/>
  <c r="AP413"/>
  <c r="AQ413"/>
  <c r="AR413"/>
  <c r="AW413"/>
  <c r="AX413"/>
  <c r="AY413"/>
  <c r="BB413"/>
  <c r="BC413"/>
  <c r="A414"/>
  <c r="B414"/>
  <c r="C414"/>
  <c r="D414"/>
  <c r="E414" s="1"/>
  <c r="F414"/>
  <c r="G414"/>
  <c r="H414"/>
  <c r="I414"/>
  <c r="J414"/>
  <c r="M414"/>
  <c r="N414"/>
  <c r="O414"/>
  <c r="P414"/>
  <c r="Q414"/>
  <c r="R414"/>
  <c r="S414"/>
  <c r="T414"/>
  <c r="U414"/>
  <c r="V414"/>
  <c r="W414"/>
  <c r="X414"/>
  <c r="Y414"/>
  <c r="Z414"/>
  <c r="AA414"/>
  <c r="AB414"/>
  <c r="AC414"/>
  <c r="AD414"/>
  <c r="AE414"/>
  <c r="AG414"/>
  <c r="AH414"/>
  <c r="AI414"/>
  <c r="AJ414"/>
  <c r="AK414"/>
  <c r="AL414"/>
  <c r="AM414"/>
  <c r="AN414"/>
  <c r="AO414"/>
  <c r="AP414"/>
  <c r="AQ414"/>
  <c r="AR414"/>
  <c r="AW414"/>
  <c r="AX414"/>
  <c r="AY414"/>
  <c r="BB414"/>
  <c r="BC414"/>
  <c r="A415"/>
  <c r="B415"/>
  <c r="C415"/>
  <c r="D415"/>
  <c r="E415" s="1"/>
  <c r="F415"/>
  <c r="G415"/>
  <c r="H415"/>
  <c r="I415"/>
  <c r="J415"/>
  <c r="M415"/>
  <c r="N415"/>
  <c r="O415"/>
  <c r="P415"/>
  <c r="Q415"/>
  <c r="R415"/>
  <c r="S415"/>
  <c r="T415"/>
  <c r="U415"/>
  <c r="V415"/>
  <c r="W415"/>
  <c r="X415"/>
  <c r="Y415"/>
  <c r="Z415"/>
  <c r="AA415"/>
  <c r="AB415"/>
  <c r="AC415"/>
  <c r="AD415"/>
  <c r="AE415"/>
  <c r="AG415"/>
  <c r="AH415"/>
  <c r="AI415"/>
  <c r="AJ415"/>
  <c r="AK415"/>
  <c r="AL415"/>
  <c r="AM415"/>
  <c r="AN415"/>
  <c r="AO415"/>
  <c r="AP415"/>
  <c r="AQ415"/>
  <c r="AR415"/>
  <c r="AW415"/>
  <c r="AX415"/>
  <c r="AY415"/>
  <c r="BB415"/>
  <c r="BC415"/>
  <c r="A416"/>
  <c r="B416"/>
  <c r="C416"/>
  <c r="D416"/>
  <c r="E416" s="1"/>
  <c r="F416"/>
  <c r="G416"/>
  <c r="H416"/>
  <c r="I416"/>
  <c r="J416"/>
  <c r="M416"/>
  <c r="N416"/>
  <c r="O416"/>
  <c r="P416"/>
  <c r="Q416"/>
  <c r="R416"/>
  <c r="S416"/>
  <c r="T416"/>
  <c r="U416"/>
  <c r="V416"/>
  <c r="W416"/>
  <c r="X416"/>
  <c r="Y416"/>
  <c r="Z416"/>
  <c r="AA416"/>
  <c r="AB416"/>
  <c r="AC416"/>
  <c r="AD416"/>
  <c r="AE416"/>
  <c r="AG416"/>
  <c r="AH416"/>
  <c r="AI416"/>
  <c r="AJ416"/>
  <c r="AK416"/>
  <c r="AL416"/>
  <c r="AM416"/>
  <c r="AN416"/>
  <c r="AO416"/>
  <c r="AP416"/>
  <c r="AQ416"/>
  <c r="AR416"/>
  <c r="AW416"/>
  <c r="AX416"/>
  <c r="AY416"/>
  <c r="BB416"/>
  <c r="BC416"/>
  <c r="A417"/>
  <c r="B417"/>
  <c r="C417"/>
  <c r="D417"/>
  <c r="E417" s="1"/>
  <c r="F417"/>
  <c r="G417"/>
  <c r="H417"/>
  <c r="I417"/>
  <c r="J417"/>
  <c r="M417"/>
  <c r="N417"/>
  <c r="O417"/>
  <c r="P417"/>
  <c r="Q417"/>
  <c r="R417"/>
  <c r="S417"/>
  <c r="T417"/>
  <c r="U417"/>
  <c r="V417"/>
  <c r="W417"/>
  <c r="X417"/>
  <c r="Y417"/>
  <c r="Z417"/>
  <c r="AA417"/>
  <c r="AB417"/>
  <c r="AC417"/>
  <c r="AD417"/>
  <c r="AE417"/>
  <c r="AG417"/>
  <c r="AH417"/>
  <c r="AI417"/>
  <c r="AJ417"/>
  <c r="AK417"/>
  <c r="AL417"/>
  <c r="AM417"/>
  <c r="AN417"/>
  <c r="AO417"/>
  <c r="AP417"/>
  <c r="AQ417"/>
  <c r="AR417"/>
  <c r="AW417"/>
  <c r="AX417"/>
  <c r="AY417"/>
  <c r="BB417"/>
  <c r="BC417"/>
  <c r="A418"/>
  <c r="B418"/>
  <c r="C418"/>
  <c r="D418"/>
  <c r="E418" s="1"/>
  <c r="F418"/>
  <c r="G418"/>
  <c r="H418"/>
  <c r="I418"/>
  <c r="J418"/>
  <c r="M418"/>
  <c r="N418"/>
  <c r="O418"/>
  <c r="P418"/>
  <c r="Q418"/>
  <c r="R418"/>
  <c r="S418"/>
  <c r="T418"/>
  <c r="U418"/>
  <c r="V418"/>
  <c r="W418"/>
  <c r="X418"/>
  <c r="Y418"/>
  <c r="Z418"/>
  <c r="AA418"/>
  <c r="AB418"/>
  <c r="AC418"/>
  <c r="AD418"/>
  <c r="AE418"/>
  <c r="AG418"/>
  <c r="AH418"/>
  <c r="AI418"/>
  <c r="AJ418"/>
  <c r="AK418"/>
  <c r="AL418"/>
  <c r="AM418"/>
  <c r="AN418"/>
  <c r="AO418"/>
  <c r="AP418"/>
  <c r="AQ418"/>
  <c r="AR418"/>
  <c r="AW418"/>
  <c r="AX418"/>
  <c r="AY418"/>
  <c r="BB418"/>
  <c r="BC418"/>
  <c r="A419"/>
  <c r="B419"/>
  <c r="C419"/>
  <c r="D419"/>
  <c r="E419" s="1"/>
  <c r="F419"/>
  <c r="G419"/>
  <c r="H419"/>
  <c r="I419"/>
  <c r="J419"/>
  <c r="M419"/>
  <c r="N419"/>
  <c r="O419"/>
  <c r="P419"/>
  <c r="Q419"/>
  <c r="R419"/>
  <c r="S419"/>
  <c r="T419"/>
  <c r="U419"/>
  <c r="V419"/>
  <c r="W419"/>
  <c r="X419"/>
  <c r="Y419"/>
  <c r="Z419"/>
  <c r="AA419"/>
  <c r="AB419"/>
  <c r="AC419"/>
  <c r="AD419"/>
  <c r="AE419"/>
  <c r="AG419"/>
  <c r="AH419"/>
  <c r="AI419"/>
  <c r="AJ419"/>
  <c r="AK419"/>
  <c r="AL419"/>
  <c r="AM419"/>
  <c r="AN419"/>
  <c r="AO419"/>
  <c r="AP419"/>
  <c r="AQ419"/>
  <c r="AR419"/>
  <c r="AW419"/>
  <c r="AX419"/>
  <c r="AY419"/>
  <c r="BB419"/>
  <c r="BC419"/>
  <c r="A420"/>
  <c r="B420"/>
  <c r="C420"/>
  <c r="D420"/>
  <c r="E420" s="1"/>
  <c r="F420"/>
  <c r="G420"/>
  <c r="H420"/>
  <c r="I420"/>
  <c r="J420"/>
  <c r="M420"/>
  <c r="N420"/>
  <c r="O420"/>
  <c r="P420"/>
  <c r="Q420"/>
  <c r="R420"/>
  <c r="S420"/>
  <c r="T420"/>
  <c r="U420"/>
  <c r="V420"/>
  <c r="W420"/>
  <c r="X420"/>
  <c r="Y420"/>
  <c r="Z420"/>
  <c r="AA420"/>
  <c r="AB420"/>
  <c r="AC420"/>
  <c r="AD420"/>
  <c r="AE420"/>
  <c r="AG420"/>
  <c r="AH420"/>
  <c r="AI420"/>
  <c r="AJ420"/>
  <c r="AK420"/>
  <c r="AL420"/>
  <c r="AM420"/>
  <c r="AN420"/>
  <c r="AO420"/>
  <c r="AP420"/>
  <c r="AQ420"/>
  <c r="AR420"/>
  <c r="AW420"/>
  <c r="AX420"/>
  <c r="AY420"/>
  <c r="BB420"/>
  <c r="BC420"/>
  <c r="A421"/>
  <c r="B421"/>
  <c r="C421"/>
  <c r="D421"/>
  <c r="E421" s="1"/>
  <c r="F421"/>
  <c r="G421"/>
  <c r="H421"/>
  <c r="I421"/>
  <c r="J421"/>
  <c r="M421"/>
  <c r="N421"/>
  <c r="O421"/>
  <c r="P421"/>
  <c r="Q421"/>
  <c r="R421"/>
  <c r="S421"/>
  <c r="T421"/>
  <c r="U421"/>
  <c r="V421"/>
  <c r="W421"/>
  <c r="X421"/>
  <c r="Y421"/>
  <c r="Z421"/>
  <c r="AA421"/>
  <c r="AB421"/>
  <c r="AC421"/>
  <c r="AD421"/>
  <c r="AE421"/>
  <c r="AG421"/>
  <c r="AH421"/>
  <c r="AI421"/>
  <c r="AJ421"/>
  <c r="AK421"/>
  <c r="AL421"/>
  <c r="AM421"/>
  <c r="AN421"/>
  <c r="AO421"/>
  <c r="AP421"/>
  <c r="AQ421"/>
  <c r="AR421"/>
  <c r="AW421"/>
  <c r="AX421"/>
  <c r="AY421"/>
  <c r="BB421"/>
  <c r="BC421"/>
  <c r="A422"/>
  <c r="B422"/>
  <c r="C422"/>
  <c r="D422"/>
  <c r="E422" s="1"/>
  <c r="F422"/>
  <c r="G422"/>
  <c r="H422"/>
  <c r="I422"/>
  <c r="J422"/>
  <c r="M422"/>
  <c r="N422"/>
  <c r="O422"/>
  <c r="P422"/>
  <c r="Q422"/>
  <c r="R422"/>
  <c r="S422"/>
  <c r="T422"/>
  <c r="U422"/>
  <c r="V422"/>
  <c r="W422"/>
  <c r="X422"/>
  <c r="Y422"/>
  <c r="Z422"/>
  <c r="AA422"/>
  <c r="AB422"/>
  <c r="AC422"/>
  <c r="AD422"/>
  <c r="AE422"/>
  <c r="AG422"/>
  <c r="AH422"/>
  <c r="AI422"/>
  <c r="AJ422"/>
  <c r="AK422"/>
  <c r="AL422"/>
  <c r="AM422"/>
  <c r="AN422"/>
  <c r="AO422"/>
  <c r="AP422"/>
  <c r="AQ422"/>
  <c r="AR422"/>
  <c r="AW422"/>
  <c r="AX422"/>
  <c r="AY422"/>
  <c r="BB422"/>
  <c r="BC422"/>
  <c r="A423"/>
  <c r="B423"/>
  <c r="C423"/>
  <c r="D423"/>
  <c r="E423" s="1"/>
  <c r="F423"/>
  <c r="G423"/>
  <c r="H423"/>
  <c r="I423"/>
  <c r="J423"/>
  <c r="M423"/>
  <c r="N423"/>
  <c r="O423"/>
  <c r="P423"/>
  <c r="Q423"/>
  <c r="R423"/>
  <c r="S423"/>
  <c r="T423"/>
  <c r="U423"/>
  <c r="V423"/>
  <c r="W423"/>
  <c r="X423"/>
  <c r="Y423"/>
  <c r="Z423"/>
  <c r="AA423"/>
  <c r="AB423"/>
  <c r="AC423"/>
  <c r="AD423"/>
  <c r="AE423"/>
  <c r="AG423"/>
  <c r="AH423"/>
  <c r="AI423"/>
  <c r="AJ423"/>
  <c r="AK423"/>
  <c r="AL423"/>
  <c r="AM423"/>
  <c r="AN423"/>
  <c r="AO423"/>
  <c r="AP423"/>
  <c r="AQ423"/>
  <c r="AR423"/>
  <c r="AW423"/>
  <c r="AX423"/>
  <c r="AY423"/>
  <c r="BB423"/>
  <c r="BC423"/>
  <c r="DE378" i="1" l="1"/>
  <c r="DE397"/>
  <c r="DC458"/>
  <c r="DD458" s="1"/>
  <c r="DE458" s="1"/>
  <c r="DC419"/>
  <c r="DD419" s="1"/>
  <c r="DD392"/>
  <c r="DE392" s="1"/>
  <c r="DC436"/>
  <c r="DD436" s="1"/>
  <c r="DE436" s="1"/>
  <c r="DC353"/>
  <c r="DD353" s="1"/>
  <c r="DE353" s="1"/>
  <c r="DD376"/>
  <c r="DE376" s="1"/>
  <c r="DB402"/>
  <c r="DB385"/>
  <c r="DC385" s="1"/>
  <c r="DB362"/>
  <c r="DC362" s="1"/>
  <c r="DC478"/>
  <c r="DD478" s="1"/>
  <c r="DE478" s="1"/>
  <c r="DC384"/>
  <c r="DD384" s="1"/>
  <c r="DE384" s="1"/>
  <c r="E50"/>
  <c r="BX50"/>
  <c r="E42"/>
  <c r="BX42"/>
  <c r="E54"/>
  <c r="BX54"/>
  <c r="E49"/>
  <c r="BX49"/>
  <c r="CQ58"/>
  <c r="CS58"/>
  <c r="CU58"/>
  <c r="C57" i="20"/>
  <c r="CP58" i="1"/>
  <c r="CR58"/>
  <c r="CT58"/>
  <c r="C58" i="20"/>
  <c r="CS59" i="1"/>
  <c r="CP59"/>
  <c r="CR59"/>
  <c r="CQ59"/>
  <c r="CU59"/>
  <c r="CT59"/>
  <c r="CS60"/>
  <c r="CP60"/>
  <c r="CR60"/>
  <c r="C59" i="20"/>
  <c r="CQ60" i="1"/>
  <c r="CU60"/>
  <c r="CT60"/>
  <c r="C54" i="20"/>
  <c r="CQ61" i="1"/>
  <c r="CU61"/>
  <c r="CR61"/>
  <c r="CT61"/>
  <c r="CS61"/>
  <c r="CP61"/>
  <c r="DE443"/>
  <c r="DF443" s="1"/>
  <c r="DG443" s="1"/>
  <c r="DC456"/>
  <c r="DD456" s="1"/>
  <c r="DE456" s="1"/>
  <c r="DC448"/>
  <c r="DD448" s="1"/>
  <c r="DE448" s="1"/>
  <c r="DC423"/>
  <c r="DD423" s="1"/>
  <c r="DE423" s="1"/>
  <c r="DC415"/>
  <c r="DC389"/>
  <c r="DD389" s="1"/>
  <c r="DC381"/>
  <c r="DD381" s="1"/>
  <c r="DE381" s="1"/>
  <c r="DC373"/>
  <c r="DC368"/>
  <c r="DD368" s="1"/>
  <c r="DE368" s="1"/>
  <c r="DF368" s="1"/>
  <c r="DG368" s="1"/>
  <c r="DC364"/>
  <c r="DD364" s="1"/>
  <c r="DC360"/>
  <c r="DD360" s="1"/>
  <c r="DE360" s="1"/>
  <c r="DF360" s="1"/>
  <c r="DG360" s="1"/>
  <c r="DC355"/>
  <c r="DD355" s="1"/>
  <c r="DE355" s="1"/>
  <c r="DC494"/>
  <c r="DD494" s="1"/>
  <c r="DE494" s="1"/>
  <c r="DC483"/>
  <c r="DD483" s="1"/>
  <c r="DE483" s="1"/>
  <c r="DC426"/>
  <c r="DD426" s="1"/>
  <c r="DE426" s="1"/>
  <c r="DC418"/>
  <c r="DD418" s="1"/>
  <c r="DE418" s="1"/>
  <c r="DC410"/>
  <c r="DD410" s="1"/>
  <c r="DE410" s="1"/>
  <c r="DC388"/>
  <c r="DD388" s="1"/>
  <c r="DE388" s="1"/>
  <c r="DC380"/>
  <c r="DD380" s="1"/>
  <c r="DE380" s="1"/>
  <c r="DC372"/>
  <c r="DD372" s="1"/>
  <c r="DE372" s="1"/>
  <c r="DF372" s="1"/>
  <c r="DG372" s="1"/>
  <c r="DE416"/>
  <c r="CQ55"/>
  <c r="CS55"/>
  <c r="CU55"/>
  <c r="CR55"/>
  <c r="CP55"/>
  <c r="CT55"/>
  <c r="CQ57"/>
  <c r="CS57"/>
  <c r="CU57"/>
  <c r="CR57"/>
  <c r="CP57"/>
  <c r="CT57"/>
  <c r="DE364"/>
  <c r="DD415"/>
  <c r="DE415" s="1"/>
  <c r="DF415" s="1"/>
  <c r="DG415" s="1"/>
  <c r="DD373"/>
  <c r="DE373" s="1"/>
  <c r="DD57"/>
  <c r="DE57" s="1"/>
  <c r="DC49"/>
  <c r="DD49" s="1"/>
  <c r="DE49" s="1"/>
  <c r="DF49" s="1"/>
  <c r="DB77"/>
  <c r="DC44"/>
  <c r="DD44" s="1"/>
  <c r="DB78"/>
  <c r="DB54"/>
  <c r="DB272"/>
  <c r="DB270"/>
  <c r="DB268"/>
  <c r="DB266"/>
  <c r="DC266" s="1"/>
  <c r="DB264"/>
  <c r="DB262"/>
  <c r="DB260"/>
  <c r="DB258"/>
  <c r="DC258" s="1"/>
  <c r="DB256"/>
  <c r="DB254"/>
  <c r="DB252"/>
  <c r="DB250"/>
  <c r="DC250" s="1"/>
  <c r="DB248"/>
  <c r="DB246"/>
  <c r="DB244"/>
  <c r="DB242"/>
  <c r="DC242" s="1"/>
  <c r="DB240"/>
  <c r="DB238"/>
  <c r="DB236"/>
  <c r="DB234"/>
  <c r="DC234" s="1"/>
  <c r="DB232"/>
  <c r="DB230"/>
  <c r="CZ4"/>
  <c r="DC347"/>
  <c r="DD347" s="1"/>
  <c r="DE347" s="1"/>
  <c r="DC290"/>
  <c r="DD290" s="1"/>
  <c r="DC286"/>
  <c r="DD286" s="1"/>
  <c r="DC282"/>
  <c r="DD282" s="1"/>
  <c r="DC278"/>
  <c r="DD278" s="1"/>
  <c r="DC274"/>
  <c r="DD274" s="1"/>
  <c r="DB349"/>
  <c r="DA4"/>
  <c r="DB180"/>
  <c r="DC180" s="1"/>
  <c r="DD180" s="1"/>
  <c r="DB168"/>
  <c r="DC168" s="1"/>
  <c r="DD168" s="1"/>
  <c r="DB160"/>
  <c r="DC160" s="1"/>
  <c r="DD160" s="1"/>
  <c r="DB152"/>
  <c r="DC152" s="1"/>
  <c r="DD152" s="1"/>
  <c r="DB144"/>
  <c r="DC144" s="1"/>
  <c r="DD144" s="1"/>
  <c r="DB136"/>
  <c r="DC136" s="1"/>
  <c r="DD136" s="1"/>
  <c r="DB128"/>
  <c r="DC128" s="1"/>
  <c r="DD128" s="1"/>
  <c r="DB120"/>
  <c r="DC120" s="1"/>
  <c r="DD120" s="1"/>
  <c r="DB112"/>
  <c r="DC112" s="1"/>
  <c r="DD112" s="1"/>
  <c r="DB108"/>
  <c r="DC108" s="1"/>
  <c r="DD108" s="1"/>
  <c r="CY39"/>
  <c r="CZ39" s="1"/>
  <c r="DA39" s="1"/>
  <c r="CY31"/>
  <c r="CZ31" s="1"/>
  <c r="DA31" s="1"/>
  <c r="CY24"/>
  <c r="CZ24" s="1"/>
  <c r="CY15"/>
  <c r="CZ15" s="1"/>
  <c r="CY7"/>
  <c r="CZ7" s="1"/>
  <c r="DF422"/>
  <c r="DG422" s="1"/>
  <c r="DF414"/>
  <c r="DG414" s="1"/>
  <c r="DF384"/>
  <c r="DG384" s="1"/>
  <c r="DF376"/>
  <c r="DG376" s="1"/>
  <c r="DC186"/>
  <c r="DC182"/>
  <c r="DC174"/>
  <c r="DC170"/>
  <c r="DC162"/>
  <c r="DC154"/>
  <c r="DC146"/>
  <c r="DC138"/>
  <c r="DC130"/>
  <c r="DC122"/>
  <c r="DC114"/>
  <c r="DB74"/>
  <c r="DB58"/>
  <c r="DC58" s="1"/>
  <c r="DB50"/>
  <c r="DF423"/>
  <c r="DG423" s="1"/>
  <c r="DF381"/>
  <c r="DG381" s="1"/>
  <c r="DF355"/>
  <c r="DE81"/>
  <c r="DF81" s="1"/>
  <c r="DC351"/>
  <c r="DD351" s="1"/>
  <c r="DE351" s="1"/>
  <c r="DC292"/>
  <c r="DD292" s="1"/>
  <c r="DC288"/>
  <c r="DD288" s="1"/>
  <c r="DC284"/>
  <c r="DD284" s="1"/>
  <c r="DC280"/>
  <c r="DD280" s="1"/>
  <c r="DC276"/>
  <c r="DD276" s="1"/>
  <c r="DB491"/>
  <c r="DC491" s="1"/>
  <c r="DB480"/>
  <c r="DC480" s="1"/>
  <c r="DD480" s="1"/>
  <c r="DB492"/>
  <c r="DC492" s="1"/>
  <c r="DD492" s="1"/>
  <c r="DE492" s="1"/>
  <c r="DB489"/>
  <c r="DC489" s="1"/>
  <c r="DD489" s="1"/>
  <c r="DE489" s="1"/>
  <c r="DB481"/>
  <c r="DC481" s="1"/>
  <c r="DB470"/>
  <c r="DC470" s="1"/>
  <c r="DD470" s="1"/>
  <c r="DE470" s="1"/>
  <c r="DB466"/>
  <c r="DC466" s="1"/>
  <c r="DD466" s="1"/>
  <c r="DE466" s="1"/>
  <c r="DF466" s="1"/>
  <c r="DG466" s="1"/>
  <c r="CZ342"/>
  <c r="CZ334"/>
  <c r="DA334" s="1"/>
  <c r="CZ326"/>
  <c r="DA326" s="1"/>
  <c r="CZ318"/>
  <c r="DA318" s="1"/>
  <c r="CZ310"/>
  <c r="CZ302"/>
  <c r="DA302" s="1"/>
  <c r="DB495"/>
  <c r="DC495" s="1"/>
  <c r="DD495" s="1"/>
  <c r="DB471"/>
  <c r="DB467"/>
  <c r="DC467" s="1"/>
  <c r="DB459"/>
  <c r="DC459" s="1"/>
  <c r="DB454"/>
  <c r="DB450"/>
  <c r="DB438"/>
  <c r="DB430"/>
  <c r="DC430" s="1"/>
  <c r="DD430" s="1"/>
  <c r="DE430" s="1"/>
  <c r="DB421"/>
  <c r="DC421" s="1"/>
  <c r="DB413"/>
  <c r="DC413" s="1"/>
  <c r="DB404"/>
  <c r="DB396"/>
  <c r="DC396" s="1"/>
  <c r="DD396" s="1"/>
  <c r="DE396" s="1"/>
  <c r="DB387"/>
  <c r="DC387" s="1"/>
  <c r="DB379"/>
  <c r="DC379" s="1"/>
  <c r="DD379" s="1"/>
  <c r="DE379" s="1"/>
  <c r="DB371"/>
  <c r="DC371" s="1"/>
  <c r="DB367"/>
  <c r="DC367" s="1"/>
  <c r="DD367" s="1"/>
  <c r="DE367" s="1"/>
  <c r="DB363"/>
  <c r="DC363" s="1"/>
  <c r="DB358"/>
  <c r="DC358" s="1"/>
  <c r="DD358" s="1"/>
  <c r="DE358" s="1"/>
  <c r="DB354"/>
  <c r="DB350"/>
  <c r="DC350" s="1"/>
  <c r="DD350" s="1"/>
  <c r="DE350" s="1"/>
  <c r="DB346"/>
  <c r="DD487"/>
  <c r="DE487" s="1"/>
  <c r="DD472"/>
  <c r="DE472" s="1"/>
  <c r="DB469"/>
  <c r="DC469" s="1"/>
  <c r="DD469" s="1"/>
  <c r="DB460"/>
  <c r="DC460" s="1"/>
  <c r="DD460" s="1"/>
  <c r="DB343"/>
  <c r="DB339"/>
  <c r="DB335"/>
  <c r="DB331"/>
  <c r="DB327"/>
  <c r="DB323"/>
  <c r="DB319"/>
  <c r="DB315"/>
  <c r="DB311"/>
  <c r="DB307"/>
  <c r="DB303"/>
  <c r="DB299"/>
  <c r="DB295"/>
  <c r="CZ338"/>
  <c r="CZ330"/>
  <c r="DA330" s="1"/>
  <c r="CZ322"/>
  <c r="DA322" s="1"/>
  <c r="CZ314"/>
  <c r="DA314" s="1"/>
  <c r="CZ306"/>
  <c r="CZ298"/>
  <c r="DA298" s="1"/>
  <c r="DD493"/>
  <c r="DE493" s="1"/>
  <c r="DB476"/>
  <c r="DB465"/>
  <c r="DC465" s="1"/>
  <c r="DB496"/>
  <c r="DC496" s="1"/>
  <c r="DB479"/>
  <c r="DC479" s="1"/>
  <c r="DD479" s="1"/>
  <c r="DB474"/>
  <c r="DC474" s="1"/>
  <c r="DA342"/>
  <c r="DA310"/>
  <c r="DF488"/>
  <c r="DF478"/>
  <c r="DG478" s="1"/>
  <c r="DF463"/>
  <c r="DF475"/>
  <c r="DF428"/>
  <c r="DF420"/>
  <c r="DG420" s="1"/>
  <c r="DF412"/>
  <c r="DF386"/>
  <c r="DG386" s="1"/>
  <c r="DF378"/>
  <c r="DG378" s="1"/>
  <c r="DF486"/>
  <c r="DG486" s="1"/>
  <c r="DF456"/>
  <c r="DG456" s="1"/>
  <c r="DF448"/>
  <c r="DF458"/>
  <c r="DF451"/>
  <c r="DG451" s="1"/>
  <c r="DF435"/>
  <c r="DG435" s="1"/>
  <c r="DF409"/>
  <c r="DG409" s="1"/>
  <c r="DF401"/>
  <c r="DG401" s="1"/>
  <c r="DF393"/>
  <c r="DG393" s="1"/>
  <c r="DE440"/>
  <c r="DE432"/>
  <c r="DE406"/>
  <c r="DE398"/>
  <c r="DA338"/>
  <c r="DA306"/>
  <c r="DC471"/>
  <c r="DD471" s="1"/>
  <c r="DG355"/>
  <c r="DF484"/>
  <c r="DG484" s="1"/>
  <c r="DF483"/>
  <c r="DG483" s="1"/>
  <c r="DF426"/>
  <c r="DG426" s="1"/>
  <c r="DF418"/>
  <c r="DG418" s="1"/>
  <c r="DF410"/>
  <c r="DG410" s="1"/>
  <c r="DF388"/>
  <c r="DG388" s="1"/>
  <c r="DF380"/>
  <c r="DG380" s="1"/>
  <c r="DF424"/>
  <c r="DG424" s="1"/>
  <c r="DF416"/>
  <c r="DG416" s="1"/>
  <c r="DF390"/>
  <c r="DG390" s="1"/>
  <c r="DF382"/>
  <c r="DG382" s="1"/>
  <c r="DF374"/>
  <c r="DG374" s="1"/>
  <c r="DF461"/>
  <c r="DG461" s="1"/>
  <c r="DF452"/>
  <c r="DG452" s="1"/>
  <c r="DF444"/>
  <c r="DG444" s="1"/>
  <c r="DF436"/>
  <c r="DG436" s="1"/>
  <c r="DF427"/>
  <c r="DG427" s="1"/>
  <c r="DF411"/>
  <c r="DG411" s="1"/>
  <c r="DF394"/>
  <c r="DG394" s="1"/>
  <c r="DF377"/>
  <c r="DG377" s="1"/>
  <c r="DF370"/>
  <c r="DG370" s="1"/>
  <c r="DF366"/>
  <c r="DG366" s="1"/>
  <c r="DF357"/>
  <c r="DG357" s="1"/>
  <c r="DF353"/>
  <c r="DG353" s="1"/>
  <c r="DF455"/>
  <c r="DG455" s="1"/>
  <c r="DF447"/>
  <c r="DG447" s="1"/>
  <c r="DF439"/>
  <c r="DG439" s="1"/>
  <c r="DF431"/>
  <c r="DG431" s="1"/>
  <c r="DF405"/>
  <c r="DG405" s="1"/>
  <c r="DF397"/>
  <c r="DG397" s="1"/>
  <c r="DF359"/>
  <c r="DG359" s="1"/>
  <c r="DB446"/>
  <c r="DC446" s="1"/>
  <c r="DD446" s="1"/>
  <c r="DB442"/>
  <c r="DC442" s="1"/>
  <c r="DD442" s="1"/>
  <c r="DB434"/>
  <c r="DC434" s="1"/>
  <c r="DD434" s="1"/>
  <c r="DB425"/>
  <c r="DB417"/>
  <c r="DC417" s="1"/>
  <c r="DB408"/>
  <c r="DB400"/>
  <c r="DB391"/>
  <c r="DC391" s="1"/>
  <c r="DB383"/>
  <c r="DC383" s="1"/>
  <c r="DB375"/>
  <c r="DB369"/>
  <c r="DC369" s="1"/>
  <c r="DB365"/>
  <c r="DC365" s="1"/>
  <c r="DB361"/>
  <c r="DC361" s="1"/>
  <c r="DB356"/>
  <c r="DC356" s="1"/>
  <c r="DB352"/>
  <c r="DB348"/>
  <c r="DC348" s="1"/>
  <c r="DB490"/>
  <c r="DB485"/>
  <c r="DB477"/>
  <c r="DC477" s="1"/>
  <c r="DB468"/>
  <c r="DB294"/>
  <c r="DC294" s="1"/>
  <c r="CZ340"/>
  <c r="DA340" s="1"/>
  <c r="DB340" s="1"/>
  <c r="CZ332"/>
  <c r="DA332" s="1"/>
  <c r="DB332" s="1"/>
  <c r="CZ324"/>
  <c r="DA324" s="1"/>
  <c r="DB324" s="1"/>
  <c r="CZ316"/>
  <c r="DA316" s="1"/>
  <c r="DB316" s="1"/>
  <c r="CZ308"/>
  <c r="DA308" s="1"/>
  <c r="DB308" s="1"/>
  <c r="CZ300"/>
  <c r="CZ191"/>
  <c r="CZ104"/>
  <c r="DA79"/>
  <c r="DA76"/>
  <c r="DB76" s="1"/>
  <c r="DA59"/>
  <c r="DA55"/>
  <c r="DA51"/>
  <c r="DB51" s="1"/>
  <c r="DG458"/>
  <c r="DG428"/>
  <c r="DG412"/>
  <c r="DE292"/>
  <c r="DE288"/>
  <c r="DE284"/>
  <c r="DE280"/>
  <c r="DE276"/>
  <c r="DD464"/>
  <c r="DE464" s="1"/>
  <c r="DD293"/>
  <c r="DD291"/>
  <c r="DE291" s="1"/>
  <c r="DD289"/>
  <c r="DD287"/>
  <c r="DE287" s="1"/>
  <c r="DD285"/>
  <c r="DD283"/>
  <c r="DE283" s="1"/>
  <c r="DD281"/>
  <c r="DD279"/>
  <c r="DE279" s="1"/>
  <c r="DD277"/>
  <c r="DD275"/>
  <c r="DE275" s="1"/>
  <c r="DD273"/>
  <c r="DD271"/>
  <c r="DE271" s="1"/>
  <c r="DD269"/>
  <c r="DD267"/>
  <c r="DE267" s="1"/>
  <c r="DD265"/>
  <c r="DD263"/>
  <c r="DE263" s="1"/>
  <c r="DD261"/>
  <c r="DD259"/>
  <c r="DE259" s="1"/>
  <c r="DD257"/>
  <c r="DD255"/>
  <c r="DE255" s="1"/>
  <c r="DD253"/>
  <c r="DD251"/>
  <c r="DE251" s="1"/>
  <c r="DD249"/>
  <c r="DD247"/>
  <c r="DE247" s="1"/>
  <c r="DD245"/>
  <c r="DD243"/>
  <c r="DE243" s="1"/>
  <c r="DD241"/>
  <c r="DD239"/>
  <c r="DE239" s="1"/>
  <c r="DD237"/>
  <c r="DD235"/>
  <c r="DE235" s="1"/>
  <c r="DD233"/>
  <c r="DD231"/>
  <c r="DE231" s="1"/>
  <c r="DD229"/>
  <c r="DA300"/>
  <c r="DB300" s="1"/>
  <c r="DC400"/>
  <c r="DD400" s="1"/>
  <c r="DB189"/>
  <c r="DB187"/>
  <c r="DC187" s="1"/>
  <c r="DD187" s="1"/>
  <c r="DB185"/>
  <c r="DC185" s="1"/>
  <c r="DD185" s="1"/>
  <c r="DB183"/>
  <c r="DC183" s="1"/>
  <c r="DD183" s="1"/>
  <c r="DB181"/>
  <c r="DB179"/>
  <c r="DC179" s="1"/>
  <c r="DD179" s="1"/>
  <c r="DB177"/>
  <c r="DC177" s="1"/>
  <c r="DD177" s="1"/>
  <c r="DB175"/>
  <c r="DC175" s="1"/>
  <c r="DD175" s="1"/>
  <c r="DB173"/>
  <c r="DB171"/>
  <c r="DC171" s="1"/>
  <c r="DD171" s="1"/>
  <c r="DB169"/>
  <c r="DC169" s="1"/>
  <c r="DD169" s="1"/>
  <c r="DB167"/>
  <c r="DC167" s="1"/>
  <c r="DD167" s="1"/>
  <c r="DB165"/>
  <c r="DB163"/>
  <c r="DC163" s="1"/>
  <c r="DD163" s="1"/>
  <c r="DB161"/>
  <c r="DC161" s="1"/>
  <c r="DD161" s="1"/>
  <c r="DB159"/>
  <c r="DC159" s="1"/>
  <c r="DD159" s="1"/>
  <c r="DB157"/>
  <c r="DB155"/>
  <c r="DC155" s="1"/>
  <c r="DD155" s="1"/>
  <c r="DB153"/>
  <c r="DC153" s="1"/>
  <c r="DD153" s="1"/>
  <c r="DB151"/>
  <c r="DC151" s="1"/>
  <c r="DD151" s="1"/>
  <c r="DB149"/>
  <c r="DB147"/>
  <c r="DC147" s="1"/>
  <c r="DD147" s="1"/>
  <c r="DB145"/>
  <c r="DC145" s="1"/>
  <c r="DD145" s="1"/>
  <c r="DB143"/>
  <c r="DC143" s="1"/>
  <c r="DD143" s="1"/>
  <c r="DB141"/>
  <c r="DB139"/>
  <c r="DC139" s="1"/>
  <c r="DD139" s="1"/>
  <c r="DB137"/>
  <c r="DC137" s="1"/>
  <c r="DD137" s="1"/>
  <c r="DB135"/>
  <c r="DC135" s="1"/>
  <c r="DD135" s="1"/>
  <c r="DB133"/>
  <c r="DB131"/>
  <c r="DC131" s="1"/>
  <c r="DD131" s="1"/>
  <c r="DB129"/>
  <c r="DC129" s="1"/>
  <c r="DD129" s="1"/>
  <c r="DB127"/>
  <c r="DC127" s="1"/>
  <c r="DD127" s="1"/>
  <c r="DB125"/>
  <c r="DB123"/>
  <c r="DC123" s="1"/>
  <c r="DD123" s="1"/>
  <c r="DB121"/>
  <c r="DC121" s="1"/>
  <c r="DD121" s="1"/>
  <c r="DB119"/>
  <c r="DC119" s="1"/>
  <c r="DD119" s="1"/>
  <c r="DB117"/>
  <c r="DB115"/>
  <c r="DC115" s="1"/>
  <c r="DD115" s="1"/>
  <c r="DB113"/>
  <c r="DC113" s="1"/>
  <c r="DD113" s="1"/>
  <c r="DB111"/>
  <c r="DC111" s="1"/>
  <c r="DD111" s="1"/>
  <c r="DB109"/>
  <c r="DB107"/>
  <c r="DC107" s="1"/>
  <c r="DD107" s="1"/>
  <c r="DB105"/>
  <c r="DC105" s="1"/>
  <c r="DD105" s="1"/>
  <c r="DA12"/>
  <c r="DC78"/>
  <c r="DD78" s="1"/>
  <c r="DE78" s="1"/>
  <c r="DC74"/>
  <c r="DD74" s="1"/>
  <c r="DE74" s="1"/>
  <c r="DC50"/>
  <c r="DC341"/>
  <c r="DC333"/>
  <c r="DC325"/>
  <c r="DC317"/>
  <c r="DD317" s="1"/>
  <c r="DE317" s="1"/>
  <c r="DF317" s="1"/>
  <c r="DC309"/>
  <c r="DC301"/>
  <c r="CZ42"/>
  <c r="DA42" s="1"/>
  <c r="CZ41"/>
  <c r="CZ36"/>
  <c r="CZ34"/>
  <c r="CZ33"/>
  <c r="CZ27"/>
  <c r="CZ29"/>
  <c r="DA29" s="1"/>
  <c r="CZ26"/>
  <c r="CZ21"/>
  <c r="DA21" s="1"/>
  <c r="CZ22"/>
  <c r="DA22" s="1"/>
  <c r="CZ20"/>
  <c r="CZ19"/>
  <c r="CZ16"/>
  <c r="CZ10"/>
  <c r="CZ11"/>
  <c r="DA11" s="1"/>
  <c r="CZ8"/>
  <c r="DG488"/>
  <c r="DG475"/>
  <c r="DG463"/>
  <c r="DC453"/>
  <c r="DC445"/>
  <c r="DC437"/>
  <c r="DC429"/>
  <c r="DC425"/>
  <c r="DC407"/>
  <c r="DC399"/>
  <c r="DC375"/>
  <c r="DD227"/>
  <c r="DE227" s="1"/>
  <c r="DD225"/>
  <c r="DE225" s="1"/>
  <c r="DD223"/>
  <c r="DD221"/>
  <c r="DE221" s="1"/>
  <c r="DD219"/>
  <c r="DE219" s="1"/>
  <c r="DD217"/>
  <c r="DE217" s="1"/>
  <c r="DD215"/>
  <c r="DD213"/>
  <c r="DE213" s="1"/>
  <c r="DD211"/>
  <c r="DE211" s="1"/>
  <c r="DD209"/>
  <c r="DE209" s="1"/>
  <c r="DD207"/>
  <c r="DD205"/>
  <c r="DE205" s="1"/>
  <c r="DD203"/>
  <c r="DE203" s="1"/>
  <c r="DD201"/>
  <c r="DE201" s="1"/>
  <c r="DD199"/>
  <c r="DD197"/>
  <c r="DE197" s="1"/>
  <c r="DD195"/>
  <c r="DE195" s="1"/>
  <c r="DB80"/>
  <c r="DB72"/>
  <c r="DC72" s="1"/>
  <c r="DB60"/>
  <c r="DC60" s="1"/>
  <c r="DB56"/>
  <c r="DD190"/>
  <c r="DE190" s="1"/>
  <c r="DD186"/>
  <c r="DD182"/>
  <c r="DE182" s="1"/>
  <c r="DD174"/>
  <c r="DE174" s="1"/>
  <c r="DD170"/>
  <c r="DD162"/>
  <c r="DD154"/>
  <c r="DD146"/>
  <c r="DD138"/>
  <c r="DD130"/>
  <c r="DD122"/>
  <c r="DD114"/>
  <c r="DC228"/>
  <c r="DD228" s="1"/>
  <c r="DC226"/>
  <c r="DD226" s="1"/>
  <c r="DE226" s="1"/>
  <c r="DC224"/>
  <c r="DC222"/>
  <c r="DD222" s="1"/>
  <c r="DE222" s="1"/>
  <c r="DC220"/>
  <c r="DC218"/>
  <c r="DD218" s="1"/>
  <c r="DE218" s="1"/>
  <c r="DC216"/>
  <c r="DC214"/>
  <c r="DD214" s="1"/>
  <c r="DE214" s="1"/>
  <c r="DC212"/>
  <c r="DC210"/>
  <c r="DD210" s="1"/>
  <c r="DE210" s="1"/>
  <c r="DC208"/>
  <c r="DC206"/>
  <c r="DD206" s="1"/>
  <c r="DE206" s="1"/>
  <c r="DC204"/>
  <c r="DC202"/>
  <c r="DD202" s="1"/>
  <c r="DE202" s="1"/>
  <c r="DC200"/>
  <c r="DC198"/>
  <c r="DD198" s="1"/>
  <c r="DE198" s="1"/>
  <c r="DC196"/>
  <c r="DC194"/>
  <c r="DD194" s="1"/>
  <c r="DE194" s="1"/>
  <c r="CZ103"/>
  <c r="CZ101"/>
  <c r="DA101" s="1"/>
  <c r="CZ100"/>
  <c r="CZ99"/>
  <c r="DA99" s="1"/>
  <c r="CZ98"/>
  <c r="CZ97"/>
  <c r="DA97" s="1"/>
  <c r="CZ95"/>
  <c r="CZ93"/>
  <c r="DA93" s="1"/>
  <c r="CZ92"/>
  <c r="CZ91"/>
  <c r="DA91" s="1"/>
  <c r="DB91" s="1"/>
  <c r="CZ90"/>
  <c r="CZ89"/>
  <c r="DA89" s="1"/>
  <c r="CZ87"/>
  <c r="CZ85"/>
  <c r="DA85" s="1"/>
  <c r="CZ84"/>
  <c r="CZ83"/>
  <c r="DA83" s="1"/>
  <c r="DC189"/>
  <c r="DD189" s="1"/>
  <c r="DC181"/>
  <c r="DD181" s="1"/>
  <c r="DC173"/>
  <c r="DD173" s="1"/>
  <c r="DC165"/>
  <c r="DD165" s="1"/>
  <c r="DC157"/>
  <c r="DD157" s="1"/>
  <c r="DC149"/>
  <c r="DD149" s="1"/>
  <c r="DC141"/>
  <c r="DD141" s="1"/>
  <c r="DC133"/>
  <c r="DD133" s="1"/>
  <c r="DC125"/>
  <c r="DD125" s="1"/>
  <c r="DC117"/>
  <c r="DD117" s="1"/>
  <c r="DC109"/>
  <c r="DD109" s="1"/>
  <c r="DA32"/>
  <c r="DA30"/>
  <c r="DB30" s="1"/>
  <c r="DA23"/>
  <c r="DB23" s="1"/>
  <c r="DA14"/>
  <c r="DB14" s="1"/>
  <c r="DB59"/>
  <c r="DE73"/>
  <c r="DB462"/>
  <c r="DB482"/>
  <c r="DC482" s="1"/>
  <c r="CZ344"/>
  <c r="DA344" s="1"/>
  <c r="DB344" s="1"/>
  <c r="CZ336"/>
  <c r="CZ328"/>
  <c r="DA328" s="1"/>
  <c r="DB328" s="1"/>
  <c r="CZ320"/>
  <c r="DA320" s="1"/>
  <c r="DB320" s="1"/>
  <c r="CZ312"/>
  <c r="DA312" s="1"/>
  <c r="DB312" s="1"/>
  <c r="CZ304"/>
  <c r="DA304" s="1"/>
  <c r="DB304" s="1"/>
  <c r="CZ296"/>
  <c r="DA296" s="1"/>
  <c r="DB296" s="1"/>
  <c r="DA336"/>
  <c r="DB336" s="1"/>
  <c r="DC352"/>
  <c r="DD352" s="1"/>
  <c r="DB12"/>
  <c r="DA38"/>
  <c r="DB38" s="1"/>
  <c r="DA5"/>
  <c r="DB5" s="1"/>
  <c r="DF473"/>
  <c r="DG473" s="1"/>
  <c r="DF494"/>
  <c r="DG494" s="1"/>
  <c r="DF457"/>
  <c r="DG457" s="1"/>
  <c r="DF449"/>
  <c r="DG449" s="1"/>
  <c r="DF441"/>
  <c r="DG441" s="1"/>
  <c r="DF433"/>
  <c r="DG433" s="1"/>
  <c r="DF403"/>
  <c r="DG403" s="1"/>
  <c r="DF395"/>
  <c r="DG395" s="1"/>
  <c r="DB345"/>
  <c r="DD341"/>
  <c r="DE341" s="1"/>
  <c r="DF341" s="1"/>
  <c r="DC337"/>
  <c r="DD337" s="1"/>
  <c r="DE337" s="1"/>
  <c r="DD333"/>
  <c r="DE333" s="1"/>
  <c r="DF333" s="1"/>
  <c r="DC329"/>
  <c r="DD329" s="1"/>
  <c r="DE329" s="1"/>
  <c r="DD325"/>
  <c r="DE325" s="1"/>
  <c r="DF325" s="1"/>
  <c r="DC321"/>
  <c r="DD321" s="1"/>
  <c r="DE321" s="1"/>
  <c r="DC313"/>
  <c r="DD313" s="1"/>
  <c r="DE313" s="1"/>
  <c r="DD309"/>
  <c r="DE309" s="1"/>
  <c r="DF309" s="1"/>
  <c r="DC305"/>
  <c r="DD305" s="1"/>
  <c r="DE305" s="1"/>
  <c r="DD301"/>
  <c r="DE301" s="1"/>
  <c r="DF301" s="1"/>
  <c r="DC297"/>
  <c r="DD297" s="1"/>
  <c r="DE297" s="1"/>
  <c r="DA192"/>
  <c r="DA193"/>
  <c r="DA104"/>
  <c r="DC188"/>
  <c r="DC184"/>
  <c r="DC178"/>
  <c r="DC176"/>
  <c r="DC172"/>
  <c r="DD172" s="1"/>
  <c r="DE172" s="1"/>
  <c r="DC166"/>
  <c r="DC164"/>
  <c r="DC158"/>
  <c r="DC156"/>
  <c r="DD156" s="1"/>
  <c r="DE156" s="1"/>
  <c r="DC150"/>
  <c r="DC148"/>
  <c r="DC142"/>
  <c r="DC140"/>
  <c r="DD140" s="1"/>
  <c r="DE140" s="1"/>
  <c r="DC134"/>
  <c r="DC132"/>
  <c r="DC126"/>
  <c r="DC124"/>
  <c r="DD124" s="1"/>
  <c r="DE124" s="1"/>
  <c r="DC118"/>
  <c r="DC116"/>
  <c r="DC110"/>
  <c r="DC106"/>
  <c r="DD224"/>
  <c r="DE224" s="1"/>
  <c r="DD220"/>
  <c r="DE220" s="1"/>
  <c r="DD216"/>
  <c r="DE216" s="1"/>
  <c r="DD212"/>
  <c r="DE212" s="1"/>
  <c r="DD208"/>
  <c r="DE208" s="1"/>
  <c r="DD204"/>
  <c r="DE204" s="1"/>
  <c r="DD200"/>
  <c r="DE200" s="1"/>
  <c r="DD196"/>
  <c r="DE196" s="1"/>
  <c r="DA103"/>
  <c r="DA102"/>
  <c r="DA100"/>
  <c r="DA98"/>
  <c r="DB98" s="1"/>
  <c r="DA96"/>
  <c r="DA95"/>
  <c r="DA94"/>
  <c r="DA92"/>
  <c r="DA90"/>
  <c r="DB90" s="1"/>
  <c r="DA88"/>
  <c r="DA87"/>
  <c r="DA86"/>
  <c r="DB86" s="1"/>
  <c r="DA84"/>
  <c r="DB82"/>
  <c r="DC82" s="1"/>
  <c r="DD50"/>
  <c r="DE50" s="1"/>
  <c r="DA47"/>
  <c r="DB47" s="1"/>
  <c r="DA16"/>
  <c r="DC54"/>
  <c r="CZ48"/>
  <c r="DA48" s="1"/>
  <c r="CZ46"/>
  <c r="DA46" s="1"/>
  <c r="CZ43"/>
  <c r="DA43" s="1"/>
  <c r="CZ40"/>
  <c r="CZ37"/>
  <c r="DA37" s="1"/>
  <c r="CZ35"/>
  <c r="CZ28"/>
  <c r="DA28" s="1"/>
  <c r="CZ25"/>
  <c r="CZ17"/>
  <c r="DA17" s="1"/>
  <c r="CZ18"/>
  <c r="CZ13"/>
  <c r="DA13" s="1"/>
  <c r="CZ9"/>
  <c r="CZ6"/>
  <c r="DA6" s="1"/>
  <c r="DB79"/>
  <c r="DB55"/>
  <c r="K63" i="8"/>
  <c r="L63" s="1"/>
  <c r="K53"/>
  <c r="L53" s="1"/>
  <c r="AZ63"/>
  <c r="BA63" s="1"/>
  <c r="AZ53"/>
  <c r="BA53" s="1"/>
  <c r="AZ71"/>
  <c r="BA71" s="1"/>
  <c r="AZ51"/>
  <c r="BA51" s="1"/>
  <c r="K157"/>
  <c r="L157" s="1"/>
  <c r="AZ156"/>
  <c r="BA156" s="1"/>
  <c r="K189"/>
  <c r="L189" s="1"/>
  <c r="AZ188"/>
  <c r="BA188" s="1"/>
  <c r="K128"/>
  <c r="L128" s="1"/>
  <c r="K141"/>
  <c r="L141" s="1"/>
  <c r="AZ140"/>
  <c r="BA140" s="1"/>
  <c r="K173"/>
  <c r="L173" s="1"/>
  <c r="AZ172"/>
  <c r="BA172" s="1"/>
  <c r="K113"/>
  <c r="L113" s="1"/>
  <c r="K181"/>
  <c r="L181" s="1"/>
  <c r="AZ180"/>
  <c r="BA180" s="1"/>
  <c r="K149"/>
  <c r="L149" s="1"/>
  <c r="AZ148"/>
  <c r="BA148" s="1"/>
  <c r="K121"/>
  <c r="L121" s="1"/>
  <c r="AZ120"/>
  <c r="BA120" s="1"/>
  <c r="K51"/>
  <c r="L51" s="1"/>
  <c r="AZ50"/>
  <c r="BA50" s="1"/>
  <c r="K49"/>
  <c r="L49" s="1"/>
  <c r="AZ48"/>
  <c r="BA48" s="1"/>
  <c r="K47"/>
  <c r="L47" s="1"/>
  <c r="AZ46"/>
  <c r="BA46" s="1"/>
  <c r="K45"/>
  <c r="L45" s="1"/>
  <c r="AZ44"/>
  <c r="BA44" s="1"/>
  <c r="K43"/>
  <c r="L43" s="1"/>
  <c r="AZ42"/>
  <c r="BA42" s="1"/>
  <c r="K41"/>
  <c r="L41" s="1"/>
  <c r="AZ40"/>
  <c r="BA40" s="1"/>
  <c r="AZ38"/>
  <c r="BA38" s="1"/>
  <c r="K37"/>
  <c r="L37" s="1"/>
  <c r="AZ36"/>
  <c r="BA36" s="1"/>
  <c r="K164"/>
  <c r="L164" s="1"/>
  <c r="AZ163"/>
  <c r="BA163" s="1"/>
  <c r="AZ134"/>
  <c r="BA134" s="1"/>
  <c r="AZ112"/>
  <c r="BA112" s="1"/>
  <c r="K50"/>
  <c r="L50" s="1"/>
  <c r="AZ49"/>
  <c r="BA49" s="1"/>
  <c r="K48"/>
  <c r="L48" s="1"/>
  <c r="AZ47"/>
  <c r="BA47" s="1"/>
  <c r="K46"/>
  <c r="L46" s="1"/>
  <c r="AZ45"/>
  <c r="BA45" s="1"/>
  <c r="K44"/>
  <c r="L44" s="1"/>
  <c r="AZ43"/>
  <c r="BA43" s="1"/>
  <c r="K42"/>
  <c r="L42" s="1"/>
  <c r="AZ41"/>
  <c r="BA41" s="1"/>
  <c r="K40"/>
  <c r="L40" s="1"/>
  <c r="K38"/>
  <c r="L38" s="1"/>
  <c r="AZ37"/>
  <c r="BA37" s="1"/>
  <c r="K36"/>
  <c r="L36" s="1"/>
  <c r="AZ34"/>
  <c r="BA34" s="1"/>
  <c r="K333"/>
  <c r="L333" s="1"/>
  <c r="K332"/>
  <c r="L332" s="1"/>
  <c r="K331"/>
  <c r="L331" s="1"/>
  <c r="K330"/>
  <c r="L330" s="1"/>
  <c r="K329"/>
  <c r="L329" s="1"/>
  <c r="K328"/>
  <c r="L328" s="1"/>
  <c r="K327"/>
  <c r="L327" s="1"/>
  <c r="K326"/>
  <c r="L326" s="1"/>
  <c r="K325"/>
  <c r="L325" s="1"/>
  <c r="K324"/>
  <c r="L324" s="1"/>
  <c r="K323"/>
  <c r="L323" s="1"/>
  <c r="K322"/>
  <c r="L322" s="1"/>
  <c r="K321"/>
  <c r="L321" s="1"/>
  <c r="K319"/>
  <c r="L319" s="1"/>
  <c r="K318"/>
  <c r="L318" s="1"/>
  <c r="K317"/>
  <c r="L317" s="1"/>
  <c r="K316"/>
  <c r="L316" s="1"/>
  <c r="K315"/>
  <c r="L315" s="1"/>
  <c r="K314"/>
  <c r="L314" s="1"/>
  <c r="K313"/>
  <c r="L313" s="1"/>
  <c r="K312"/>
  <c r="L312" s="1"/>
  <c r="K311"/>
  <c r="L311" s="1"/>
  <c r="K310"/>
  <c r="L310" s="1"/>
  <c r="K309"/>
  <c r="L309" s="1"/>
  <c r="K308"/>
  <c r="L308" s="1"/>
  <c r="K307"/>
  <c r="L307" s="1"/>
  <c r="K306"/>
  <c r="L306" s="1"/>
  <c r="K305"/>
  <c r="L305" s="1"/>
  <c r="K303"/>
  <c r="L303" s="1"/>
  <c r="K302"/>
  <c r="L302" s="1"/>
  <c r="K301"/>
  <c r="L301" s="1"/>
  <c r="K300"/>
  <c r="L300" s="1"/>
  <c r="K299"/>
  <c r="L299" s="1"/>
  <c r="K298"/>
  <c r="L298" s="1"/>
  <c r="K297"/>
  <c r="L297" s="1"/>
  <c r="K296"/>
  <c r="L296" s="1"/>
  <c r="K295"/>
  <c r="L295" s="1"/>
  <c r="K294"/>
  <c r="L294" s="1"/>
  <c r="K293"/>
  <c r="L293" s="1"/>
  <c r="K292"/>
  <c r="L292" s="1"/>
  <c r="K291"/>
  <c r="L291" s="1"/>
  <c r="K290"/>
  <c r="L290" s="1"/>
  <c r="K289"/>
  <c r="L289" s="1"/>
  <c r="K288"/>
  <c r="L288" s="1"/>
  <c r="K287"/>
  <c r="L287" s="1"/>
  <c r="K286"/>
  <c r="L286" s="1"/>
  <c r="K285"/>
  <c r="L285" s="1"/>
  <c r="AZ284"/>
  <c r="BA284" s="1"/>
  <c r="K284"/>
  <c r="L284" s="1"/>
  <c r="AZ283"/>
  <c r="BA283" s="1"/>
  <c r="K283"/>
  <c r="L283" s="1"/>
  <c r="AZ282"/>
  <c r="BA282" s="1"/>
  <c r="K282"/>
  <c r="L282" s="1"/>
  <c r="AZ281"/>
  <c r="BA281" s="1"/>
  <c r="K281"/>
  <c r="L281" s="1"/>
  <c r="AZ280"/>
  <c r="BA280" s="1"/>
  <c r="K280"/>
  <c r="L280" s="1"/>
  <c r="AZ279"/>
  <c r="BA279" s="1"/>
  <c r="K279"/>
  <c r="L279" s="1"/>
  <c r="AZ278"/>
  <c r="BA278" s="1"/>
  <c r="K278"/>
  <c r="L278" s="1"/>
  <c r="AZ277"/>
  <c r="BA277" s="1"/>
  <c r="K277"/>
  <c r="L277" s="1"/>
  <c r="AZ276"/>
  <c r="BA276" s="1"/>
  <c r="K276"/>
  <c r="L276" s="1"/>
  <c r="AZ275"/>
  <c r="BA275" s="1"/>
  <c r="K275"/>
  <c r="L275" s="1"/>
  <c r="AZ274"/>
  <c r="BA274" s="1"/>
  <c r="K274"/>
  <c r="L274" s="1"/>
  <c r="AZ273"/>
  <c r="BA273" s="1"/>
  <c r="K185"/>
  <c r="L185" s="1"/>
  <c r="AZ184"/>
  <c r="BA184" s="1"/>
  <c r="K177"/>
  <c r="L177" s="1"/>
  <c r="AZ176"/>
  <c r="BA176" s="1"/>
  <c r="K168"/>
  <c r="L168" s="1"/>
  <c r="AZ167"/>
  <c r="BA167" s="1"/>
  <c r="K161"/>
  <c r="L161" s="1"/>
  <c r="K153"/>
  <c r="L153" s="1"/>
  <c r="AZ152"/>
  <c r="BA152" s="1"/>
  <c r="K145"/>
  <c r="L145" s="1"/>
  <c r="AZ144"/>
  <c r="BA144" s="1"/>
  <c r="K137"/>
  <c r="L137" s="1"/>
  <c r="AZ136"/>
  <c r="BA136" s="1"/>
  <c r="K131"/>
  <c r="L131" s="1"/>
  <c r="K125"/>
  <c r="L125" s="1"/>
  <c r="AZ124"/>
  <c r="BA124" s="1"/>
  <c r="K117"/>
  <c r="L117" s="1"/>
  <c r="AZ116"/>
  <c r="BA116" s="1"/>
  <c r="K109"/>
  <c r="L109" s="1"/>
  <c r="AZ108"/>
  <c r="BA108" s="1"/>
  <c r="K103"/>
  <c r="L103" s="1"/>
  <c r="AZ102"/>
  <c r="BA102" s="1"/>
  <c r="K102"/>
  <c r="L102" s="1"/>
  <c r="AZ101"/>
  <c r="BA101" s="1"/>
  <c r="K101"/>
  <c r="L101" s="1"/>
  <c r="AZ100"/>
  <c r="BA100" s="1"/>
  <c r="K100"/>
  <c r="L100" s="1"/>
  <c r="K99"/>
  <c r="L99" s="1"/>
  <c r="K111"/>
  <c r="L111" s="1"/>
  <c r="AZ110"/>
  <c r="BA110" s="1"/>
  <c r="K107"/>
  <c r="L107" s="1"/>
  <c r="AZ106"/>
  <c r="BA106" s="1"/>
  <c r="K105"/>
  <c r="L105" s="1"/>
  <c r="AZ104"/>
  <c r="BA104" s="1"/>
  <c r="K94"/>
  <c r="L94" s="1"/>
  <c r="K70"/>
  <c r="L70" s="1"/>
  <c r="K27"/>
  <c r="L27" s="1"/>
  <c r="K25"/>
  <c r="L25" s="1"/>
  <c r="K23"/>
  <c r="L23" s="1"/>
  <c r="K19"/>
  <c r="L19" s="1"/>
  <c r="K17"/>
  <c r="L17" s="1"/>
  <c r="AZ16"/>
  <c r="BA16" s="1"/>
  <c r="K15"/>
  <c r="L15" s="1"/>
  <c r="AZ14"/>
  <c r="BA14" s="1"/>
  <c r="K320"/>
  <c r="L320" s="1"/>
  <c r="K304"/>
  <c r="L304" s="1"/>
  <c r="K115"/>
  <c r="L115" s="1"/>
  <c r="AZ114"/>
  <c r="BA114" s="1"/>
  <c r="AZ70"/>
  <c r="BA70" s="1"/>
  <c r="AZ27"/>
  <c r="BA27" s="1"/>
  <c r="AZ25"/>
  <c r="BA25" s="1"/>
  <c r="AZ23"/>
  <c r="BA23" s="1"/>
  <c r="AZ21"/>
  <c r="BA21" s="1"/>
  <c r="AZ17"/>
  <c r="BA17" s="1"/>
  <c r="K16"/>
  <c r="L16" s="1"/>
  <c r="AZ15"/>
  <c r="BA15" s="1"/>
  <c r="K14"/>
  <c r="L14" s="1"/>
  <c r="K273"/>
  <c r="L273" s="1"/>
  <c r="K224"/>
  <c r="L224" s="1"/>
  <c r="AZ223"/>
  <c r="BA223" s="1"/>
  <c r="K222"/>
  <c r="L222" s="1"/>
  <c r="AZ221"/>
  <c r="BA221" s="1"/>
  <c r="K220"/>
  <c r="L220" s="1"/>
  <c r="AZ219"/>
  <c r="BA219" s="1"/>
  <c r="K218"/>
  <c r="L218" s="1"/>
  <c r="AZ217"/>
  <c r="BA217" s="1"/>
  <c r="K216"/>
  <c r="L216" s="1"/>
  <c r="AZ215"/>
  <c r="BA215" s="1"/>
  <c r="K214"/>
  <c r="L214" s="1"/>
  <c r="AZ213"/>
  <c r="BA213" s="1"/>
  <c r="K212"/>
  <c r="L212" s="1"/>
  <c r="AZ211"/>
  <c r="BA211" s="1"/>
  <c r="K210"/>
  <c r="L210" s="1"/>
  <c r="AZ209"/>
  <c r="BA209" s="1"/>
  <c r="K208"/>
  <c r="L208" s="1"/>
  <c r="AZ207"/>
  <c r="BA207" s="1"/>
  <c r="K206"/>
  <c r="L206" s="1"/>
  <c r="AZ205"/>
  <c r="BA205" s="1"/>
  <c r="K204"/>
  <c r="L204" s="1"/>
  <c r="AZ203"/>
  <c r="BA203" s="1"/>
  <c r="K202"/>
  <c r="L202" s="1"/>
  <c r="AZ201"/>
  <c r="BA201" s="1"/>
  <c r="K200"/>
  <c r="L200" s="1"/>
  <c r="AZ199"/>
  <c r="BA199" s="1"/>
  <c r="K198"/>
  <c r="L198" s="1"/>
  <c r="AZ197"/>
  <c r="BA197" s="1"/>
  <c r="K196"/>
  <c r="L196" s="1"/>
  <c r="AZ195"/>
  <c r="BA195" s="1"/>
  <c r="K187"/>
  <c r="L187" s="1"/>
  <c r="AZ186"/>
  <c r="BA186" s="1"/>
  <c r="K179"/>
  <c r="L179" s="1"/>
  <c r="AZ178"/>
  <c r="BA178" s="1"/>
  <c r="K171"/>
  <c r="L171" s="1"/>
  <c r="K170"/>
  <c r="L170" s="1"/>
  <c r="AZ169"/>
  <c r="BA169" s="1"/>
  <c r="K162"/>
  <c r="L162" s="1"/>
  <c r="K155"/>
  <c r="L155" s="1"/>
  <c r="AZ154"/>
  <c r="BA154" s="1"/>
  <c r="K147"/>
  <c r="L147" s="1"/>
  <c r="AZ146"/>
  <c r="BA146" s="1"/>
  <c r="K139"/>
  <c r="L139" s="1"/>
  <c r="AZ138"/>
  <c r="BA138" s="1"/>
  <c r="K133"/>
  <c r="L133" s="1"/>
  <c r="AZ132"/>
  <c r="BA132" s="1"/>
  <c r="K127"/>
  <c r="L127" s="1"/>
  <c r="AZ126"/>
  <c r="BA126" s="1"/>
  <c r="K119"/>
  <c r="L119" s="1"/>
  <c r="AZ118"/>
  <c r="BA118" s="1"/>
  <c r="K225"/>
  <c r="L225" s="1"/>
  <c r="AZ224"/>
  <c r="BA224" s="1"/>
  <c r="K223"/>
  <c r="L223" s="1"/>
  <c r="AZ222"/>
  <c r="BA222" s="1"/>
  <c r="K221"/>
  <c r="L221" s="1"/>
  <c r="AZ220"/>
  <c r="BA220" s="1"/>
  <c r="K219"/>
  <c r="L219" s="1"/>
  <c r="AZ218"/>
  <c r="BA218" s="1"/>
  <c r="K217"/>
  <c r="L217" s="1"/>
  <c r="AZ216"/>
  <c r="BA216" s="1"/>
  <c r="K215"/>
  <c r="L215" s="1"/>
  <c r="AZ214"/>
  <c r="BA214" s="1"/>
  <c r="K213"/>
  <c r="L213" s="1"/>
  <c r="AZ212"/>
  <c r="BA212" s="1"/>
  <c r="K211"/>
  <c r="L211" s="1"/>
  <c r="AZ210"/>
  <c r="BA210" s="1"/>
  <c r="K209"/>
  <c r="L209" s="1"/>
  <c r="AZ208"/>
  <c r="BA208" s="1"/>
  <c r="K207"/>
  <c r="L207" s="1"/>
  <c r="AZ206"/>
  <c r="BA206" s="1"/>
  <c r="K205"/>
  <c r="L205" s="1"/>
  <c r="AZ204"/>
  <c r="BA204" s="1"/>
  <c r="K203"/>
  <c r="L203" s="1"/>
  <c r="AZ202"/>
  <c r="BA202" s="1"/>
  <c r="K201"/>
  <c r="L201" s="1"/>
  <c r="AZ200"/>
  <c r="BA200" s="1"/>
  <c r="K199"/>
  <c r="L199" s="1"/>
  <c r="AZ198"/>
  <c r="BA198" s="1"/>
  <c r="K197"/>
  <c r="L197" s="1"/>
  <c r="AZ196"/>
  <c r="BA196" s="1"/>
  <c r="K195"/>
  <c r="L195" s="1"/>
  <c r="AZ194"/>
  <c r="BA194" s="1"/>
  <c r="K183"/>
  <c r="L183" s="1"/>
  <c r="AZ182"/>
  <c r="BA182" s="1"/>
  <c r="K175"/>
  <c r="L175" s="1"/>
  <c r="AZ174"/>
  <c r="BA174" s="1"/>
  <c r="K166"/>
  <c r="L166" s="1"/>
  <c r="AZ165"/>
  <c r="BA165" s="1"/>
  <c r="K159"/>
  <c r="L159" s="1"/>
  <c r="AZ158"/>
  <c r="BA158" s="1"/>
  <c r="K151"/>
  <c r="L151" s="1"/>
  <c r="AZ150"/>
  <c r="BA150" s="1"/>
  <c r="K143"/>
  <c r="L143" s="1"/>
  <c r="AZ142"/>
  <c r="BA142" s="1"/>
  <c r="AZ135"/>
  <c r="BA135" s="1"/>
  <c r="K130"/>
  <c r="L130" s="1"/>
  <c r="K123"/>
  <c r="L123" s="1"/>
  <c r="AZ122"/>
  <c r="BA122" s="1"/>
  <c r="AZ332"/>
  <c r="BA332" s="1"/>
  <c r="AZ331"/>
  <c r="BA331" s="1"/>
  <c r="AZ330"/>
  <c r="BA330" s="1"/>
  <c r="AZ329"/>
  <c r="BA329" s="1"/>
  <c r="AZ328"/>
  <c r="BA328" s="1"/>
  <c r="AZ327"/>
  <c r="BA327" s="1"/>
  <c r="AZ326"/>
  <c r="BA326" s="1"/>
  <c r="AZ325"/>
  <c r="BA325" s="1"/>
  <c r="AZ324"/>
  <c r="BA324" s="1"/>
  <c r="AZ323"/>
  <c r="BA323" s="1"/>
  <c r="AZ322"/>
  <c r="BA322" s="1"/>
  <c r="AZ321"/>
  <c r="BA321" s="1"/>
  <c r="AZ320"/>
  <c r="BA320" s="1"/>
  <c r="AZ319"/>
  <c r="BA319" s="1"/>
  <c r="AZ318"/>
  <c r="BA318" s="1"/>
  <c r="AZ317"/>
  <c r="BA317" s="1"/>
  <c r="AZ316"/>
  <c r="BA316" s="1"/>
  <c r="AZ315"/>
  <c r="BA315" s="1"/>
  <c r="AZ314"/>
  <c r="BA314" s="1"/>
  <c r="AZ313"/>
  <c r="BA313" s="1"/>
  <c r="AZ312"/>
  <c r="BA312" s="1"/>
  <c r="AZ311"/>
  <c r="BA311" s="1"/>
  <c r="AZ310"/>
  <c r="BA310" s="1"/>
  <c r="AZ309"/>
  <c r="BA309" s="1"/>
  <c r="AZ308"/>
  <c r="BA308" s="1"/>
  <c r="AZ307"/>
  <c r="BA307" s="1"/>
  <c r="AZ306"/>
  <c r="BA306" s="1"/>
  <c r="AZ305"/>
  <c r="BA305" s="1"/>
  <c r="AZ304"/>
  <c r="BA304" s="1"/>
  <c r="AZ303"/>
  <c r="BA303" s="1"/>
  <c r="AZ302"/>
  <c r="BA302" s="1"/>
  <c r="AZ301"/>
  <c r="BA301" s="1"/>
  <c r="AZ300"/>
  <c r="BA300" s="1"/>
  <c r="AZ299"/>
  <c r="BA299" s="1"/>
  <c r="AZ298"/>
  <c r="BA298" s="1"/>
  <c r="AZ297"/>
  <c r="BA297" s="1"/>
  <c r="AZ296"/>
  <c r="BA296" s="1"/>
  <c r="AZ295"/>
  <c r="BA295" s="1"/>
  <c r="AZ294"/>
  <c r="BA294" s="1"/>
  <c r="AZ293"/>
  <c r="BA293" s="1"/>
  <c r="AZ292"/>
  <c r="BA292" s="1"/>
  <c r="AZ291"/>
  <c r="BA291" s="1"/>
  <c r="AZ290"/>
  <c r="BA290" s="1"/>
  <c r="AZ289"/>
  <c r="BA289" s="1"/>
  <c r="AZ288"/>
  <c r="BA288" s="1"/>
  <c r="AZ287"/>
  <c r="BA287" s="1"/>
  <c r="AZ286"/>
  <c r="BA286" s="1"/>
  <c r="AZ285"/>
  <c r="BA285" s="1"/>
  <c r="AZ272"/>
  <c r="BA272" s="1"/>
  <c r="K272"/>
  <c r="L272" s="1"/>
  <c r="AZ271"/>
  <c r="BA271" s="1"/>
  <c r="K271"/>
  <c r="L271" s="1"/>
  <c r="AZ270"/>
  <c r="BA270" s="1"/>
  <c r="K270"/>
  <c r="L270" s="1"/>
  <c r="AZ269"/>
  <c r="BA269" s="1"/>
  <c r="K269"/>
  <c r="L269" s="1"/>
  <c r="AZ268"/>
  <c r="BA268" s="1"/>
  <c r="K268"/>
  <c r="L268" s="1"/>
  <c r="AZ267"/>
  <c r="BA267" s="1"/>
  <c r="K267"/>
  <c r="L267" s="1"/>
  <c r="AZ266"/>
  <c r="BA266" s="1"/>
  <c r="K266"/>
  <c r="L266" s="1"/>
  <c r="AZ265"/>
  <c r="BA265" s="1"/>
  <c r="K265"/>
  <c r="L265" s="1"/>
  <c r="AZ264"/>
  <c r="BA264" s="1"/>
  <c r="K264"/>
  <c r="L264" s="1"/>
  <c r="AZ263"/>
  <c r="BA263" s="1"/>
  <c r="K263"/>
  <c r="L263" s="1"/>
  <c r="AZ262"/>
  <c r="BA262" s="1"/>
  <c r="K262"/>
  <c r="L262" s="1"/>
  <c r="AZ261"/>
  <c r="BA261" s="1"/>
  <c r="K261"/>
  <c r="L261" s="1"/>
  <c r="AZ260"/>
  <c r="BA260" s="1"/>
  <c r="K260"/>
  <c r="L260" s="1"/>
  <c r="AZ259"/>
  <c r="BA259" s="1"/>
  <c r="K259"/>
  <c r="L259" s="1"/>
  <c r="AZ258"/>
  <c r="BA258" s="1"/>
  <c r="K258"/>
  <c r="L258" s="1"/>
  <c r="AZ257"/>
  <c r="BA257" s="1"/>
  <c r="K257"/>
  <c r="L257" s="1"/>
  <c r="AZ256"/>
  <c r="BA256" s="1"/>
  <c r="K256"/>
  <c r="L256" s="1"/>
  <c r="AZ255"/>
  <c r="BA255" s="1"/>
  <c r="K255"/>
  <c r="L255" s="1"/>
  <c r="AZ254"/>
  <c r="BA254" s="1"/>
  <c r="K254"/>
  <c r="L254" s="1"/>
  <c r="AZ253"/>
  <c r="BA253" s="1"/>
  <c r="K253"/>
  <c r="L253" s="1"/>
  <c r="AZ252"/>
  <c r="BA252" s="1"/>
  <c r="K252"/>
  <c r="L252" s="1"/>
  <c r="AZ251"/>
  <c r="BA251" s="1"/>
  <c r="K251"/>
  <c r="L251" s="1"/>
  <c r="AZ250"/>
  <c r="BA250" s="1"/>
  <c r="K250"/>
  <c r="L250" s="1"/>
  <c r="AZ249"/>
  <c r="BA249" s="1"/>
  <c r="K249"/>
  <c r="L249" s="1"/>
  <c r="AZ248"/>
  <c r="BA248" s="1"/>
  <c r="K248"/>
  <c r="L248" s="1"/>
  <c r="AZ247"/>
  <c r="BA247" s="1"/>
  <c r="K247"/>
  <c r="L247" s="1"/>
  <c r="AZ246"/>
  <c r="BA246" s="1"/>
  <c r="K246"/>
  <c r="L246" s="1"/>
  <c r="AZ245"/>
  <c r="BA245" s="1"/>
  <c r="K245"/>
  <c r="L245" s="1"/>
  <c r="AZ244"/>
  <c r="BA244" s="1"/>
  <c r="K244"/>
  <c r="L244" s="1"/>
  <c r="AZ243"/>
  <c r="BA243" s="1"/>
  <c r="K243"/>
  <c r="L243" s="1"/>
  <c r="AZ242"/>
  <c r="BA242" s="1"/>
  <c r="K242"/>
  <c r="L242" s="1"/>
  <c r="AZ241"/>
  <c r="BA241" s="1"/>
  <c r="K241"/>
  <c r="L241" s="1"/>
  <c r="AZ240"/>
  <c r="BA240" s="1"/>
  <c r="K240"/>
  <c r="L240" s="1"/>
  <c r="AZ239"/>
  <c r="BA239" s="1"/>
  <c r="K239"/>
  <c r="L239" s="1"/>
  <c r="AZ238"/>
  <c r="BA238" s="1"/>
  <c r="K238"/>
  <c r="L238" s="1"/>
  <c r="AZ237"/>
  <c r="BA237" s="1"/>
  <c r="K237"/>
  <c r="L237" s="1"/>
  <c r="AZ236"/>
  <c r="BA236" s="1"/>
  <c r="K236"/>
  <c r="L236" s="1"/>
  <c r="AZ235"/>
  <c r="BA235" s="1"/>
  <c r="K235"/>
  <c r="L235" s="1"/>
  <c r="AZ234"/>
  <c r="BA234" s="1"/>
  <c r="K234"/>
  <c r="L234" s="1"/>
  <c r="AZ233"/>
  <c r="BA233" s="1"/>
  <c r="K233"/>
  <c r="L233" s="1"/>
  <c r="AZ232"/>
  <c r="BA232" s="1"/>
  <c r="K232"/>
  <c r="L232" s="1"/>
  <c r="AZ231"/>
  <c r="BA231" s="1"/>
  <c r="K231"/>
  <c r="L231" s="1"/>
  <c r="AZ230"/>
  <c r="BA230" s="1"/>
  <c r="K230"/>
  <c r="L230" s="1"/>
  <c r="AZ229"/>
  <c r="BA229" s="1"/>
  <c r="K229"/>
  <c r="L229" s="1"/>
  <c r="AZ228"/>
  <c r="BA228" s="1"/>
  <c r="K228"/>
  <c r="L228" s="1"/>
  <c r="AZ227"/>
  <c r="BA227" s="1"/>
  <c r="K227"/>
  <c r="L227" s="1"/>
  <c r="AZ226"/>
  <c r="BA226" s="1"/>
  <c r="K226"/>
  <c r="L226" s="1"/>
  <c r="AZ225"/>
  <c r="BA225" s="1"/>
  <c r="K194"/>
  <c r="L194" s="1"/>
  <c r="AZ193"/>
  <c r="BA193" s="1"/>
  <c r="K193"/>
  <c r="L193" s="1"/>
  <c r="AZ192"/>
  <c r="BA192" s="1"/>
  <c r="K192"/>
  <c r="L192" s="1"/>
  <c r="AZ191"/>
  <c r="BA191" s="1"/>
  <c r="K191"/>
  <c r="L191" s="1"/>
  <c r="AZ190"/>
  <c r="BA190" s="1"/>
  <c r="K190"/>
  <c r="L190" s="1"/>
  <c r="AZ189"/>
  <c r="BA189" s="1"/>
  <c r="K188"/>
  <c r="L188" s="1"/>
  <c r="AZ187"/>
  <c r="BA187" s="1"/>
  <c r="K186"/>
  <c r="L186" s="1"/>
  <c r="AZ185"/>
  <c r="BA185" s="1"/>
  <c r="K184"/>
  <c r="L184" s="1"/>
  <c r="AZ183"/>
  <c r="BA183" s="1"/>
  <c r="K182"/>
  <c r="L182" s="1"/>
  <c r="AZ181"/>
  <c r="BA181" s="1"/>
  <c r="K180"/>
  <c r="L180" s="1"/>
  <c r="AZ179"/>
  <c r="BA179" s="1"/>
  <c r="K178"/>
  <c r="L178" s="1"/>
  <c r="AZ177"/>
  <c r="BA177" s="1"/>
  <c r="K176"/>
  <c r="L176" s="1"/>
  <c r="AZ175"/>
  <c r="BA175" s="1"/>
  <c r="K174"/>
  <c r="L174" s="1"/>
  <c r="AZ173"/>
  <c r="BA173" s="1"/>
  <c r="K172"/>
  <c r="L172" s="1"/>
  <c r="AZ171"/>
  <c r="BA171" s="1"/>
  <c r="K165"/>
  <c r="L165" s="1"/>
  <c r="AZ164"/>
  <c r="BA164" s="1"/>
  <c r="K163"/>
  <c r="L163" s="1"/>
  <c r="AZ162"/>
  <c r="BA162" s="1"/>
  <c r="AZ161"/>
  <c r="BA161" s="1"/>
  <c r="K160"/>
  <c r="L160" s="1"/>
  <c r="AZ159"/>
  <c r="BA159" s="1"/>
  <c r="K158"/>
  <c r="L158" s="1"/>
  <c r="AZ157"/>
  <c r="BA157" s="1"/>
  <c r="K156"/>
  <c r="L156" s="1"/>
  <c r="AZ155"/>
  <c r="BA155" s="1"/>
  <c r="K154"/>
  <c r="L154" s="1"/>
  <c r="AZ153"/>
  <c r="BA153" s="1"/>
  <c r="K152"/>
  <c r="L152" s="1"/>
  <c r="AZ151"/>
  <c r="BA151" s="1"/>
  <c r="K150"/>
  <c r="L150" s="1"/>
  <c r="AZ149"/>
  <c r="BA149" s="1"/>
  <c r="K148"/>
  <c r="L148" s="1"/>
  <c r="AZ147"/>
  <c r="BA147" s="1"/>
  <c r="K146"/>
  <c r="L146" s="1"/>
  <c r="AZ145"/>
  <c r="BA145" s="1"/>
  <c r="K144"/>
  <c r="L144" s="1"/>
  <c r="AZ143"/>
  <c r="BA143" s="1"/>
  <c r="K142"/>
  <c r="L142" s="1"/>
  <c r="AZ141"/>
  <c r="BA141" s="1"/>
  <c r="K140"/>
  <c r="L140" s="1"/>
  <c r="AZ139"/>
  <c r="BA139" s="1"/>
  <c r="K138"/>
  <c r="L138" s="1"/>
  <c r="AZ137"/>
  <c r="BA137" s="1"/>
  <c r="K136"/>
  <c r="L136" s="1"/>
  <c r="K135"/>
  <c r="L135" s="1"/>
  <c r="K134"/>
  <c r="L134" s="1"/>
  <c r="AZ133"/>
  <c r="BA133" s="1"/>
  <c r="K132"/>
  <c r="L132" s="1"/>
  <c r="AZ131"/>
  <c r="BA131" s="1"/>
  <c r="AZ130"/>
  <c r="BA130" s="1"/>
  <c r="K129"/>
  <c r="L129" s="1"/>
  <c r="AZ127"/>
  <c r="BA127" s="1"/>
  <c r="K126"/>
  <c r="L126" s="1"/>
  <c r="AZ125"/>
  <c r="BA125" s="1"/>
  <c r="K124"/>
  <c r="L124" s="1"/>
  <c r="AZ123"/>
  <c r="BA123" s="1"/>
  <c r="K122"/>
  <c r="L122" s="1"/>
  <c r="AZ121"/>
  <c r="BA121" s="1"/>
  <c r="K120"/>
  <c r="L120" s="1"/>
  <c r="AZ119"/>
  <c r="BA119" s="1"/>
  <c r="K118"/>
  <c r="L118" s="1"/>
  <c r="AZ117"/>
  <c r="BA117" s="1"/>
  <c r="K116"/>
  <c r="L116" s="1"/>
  <c r="AZ115"/>
  <c r="BA115" s="1"/>
  <c r="K114"/>
  <c r="L114" s="1"/>
  <c r="AZ113"/>
  <c r="BA113" s="1"/>
  <c r="K112"/>
  <c r="L112" s="1"/>
  <c r="AZ111"/>
  <c r="BA111" s="1"/>
  <c r="K110"/>
  <c r="L110" s="1"/>
  <c r="AZ109"/>
  <c r="BA109" s="1"/>
  <c r="K108"/>
  <c r="L108" s="1"/>
  <c r="AZ107"/>
  <c r="BA107" s="1"/>
  <c r="AZ105"/>
  <c r="BA105" s="1"/>
  <c r="K104"/>
  <c r="L104" s="1"/>
  <c r="AZ103"/>
  <c r="BA103" s="1"/>
  <c r="K85"/>
  <c r="L85" s="1"/>
  <c r="AZ84"/>
  <c r="BA84" s="1"/>
  <c r="K84"/>
  <c r="L84" s="1"/>
  <c r="AZ83"/>
  <c r="BA83" s="1"/>
  <c r="K83"/>
  <c r="L83" s="1"/>
  <c r="AZ82"/>
  <c r="BA82" s="1"/>
  <c r="K82"/>
  <c r="L82" s="1"/>
  <c r="AZ81"/>
  <c r="BA81" s="1"/>
  <c r="K81"/>
  <c r="L81" s="1"/>
  <c r="AZ80"/>
  <c r="BA80" s="1"/>
  <c r="K80"/>
  <c r="L80" s="1"/>
  <c r="AZ79"/>
  <c r="BA79" s="1"/>
  <c r="K79"/>
  <c r="L79" s="1"/>
  <c r="AZ78"/>
  <c r="BA78" s="1"/>
  <c r="K78"/>
  <c r="L78" s="1"/>
  <c r="AZ77"/>
  <c r="BA77" s="1"/>
  <c r="K77"/>
  <c r="L77" s="1"/>
  <c r="AZ76"/>
  <c r="BA76" s="1"/>
  <c r="K76"/>
  <c r="L76" s="1"/>
  <c r="AZ75"/>
  <c r="BA75" s="1"/>
  <c r="K75"/>
  <c r="L75" s="1"/>
  <c r="AZ74"/>
  <c r="BA74" s="1"/>
  <c r="K74"/>
  <c r="L74" s="1"/>
  <c r="AZ73"/>
  <c r="BA73" s="1"/>
  <c r="K73"/>
  <c r="L73" s="1"/>
  <c r="AZ72"/>
  <c r="BA72" s="1"/>
  <c r="K72"/>
  <c r="L72" s="1"/>
  <c r="K71"/>
  <c r="L71" s="1"/>
  <c r="AZ69"/>
  <c r="BA69" s="1"/>
  <c r="K69"/>
  <c r="L69" s="1"/>
  <c r="AZ68"/>
  <c r="BA68" s="1"/>
  <c r="K68"/>
  <c r="L68" s="1"/>
  <c r="AZ67"/>
  <c r="BA67" s="1"/>
  <c r="K67"/>
  <c r="L67" s="1"/>
  <c r="AZ66"/>
  <c r="BA66" s="1"/>
  <c r="K66"/>
  <c r="L66" s="1"/>
  <c r="AZ65"/>
  <c r="BA65" s="1"/>
  <c r="K65"/>
  <c r="L65" s="1"/>
  <c r="AZ64"/>
  <c r="BA64" s="1"/>
  <c r="K64"/>
  <c r="L64" s="1"/>
  <c r="AZ56"/>
  <c r="BA56" s="1"/>
  <c r="K56"/>
  <c r="L56" s="1"/>
  <c r="AZ55"/>
  <c r="BA55" s="1"/>
  <c r="K55"/>
  <c r="L55" s="1"/>
  <c r="AZ54"/>
  <c r="BA54" s="1"/>
  <c r="K54"/>
  <c r="L54" s="1"/>
  <c r="AZ52"/>
  <c r="BA52" s="1"/>
  <c r="K52"/>
  <c r="L52" s="1"/>
  <c r="AZ39"/>
  <c r="BA39" s="1"/>
  <c r="K39"/>
  <c r="L39" s="1"/>
  <c r="AZ35"/>
  <c r="BA35" s="1"/>
  <c r="K35"/>
  <c r="L35" s="1"/>
  <c r="K30"/>
  <c r="L30" s="1"/>
  <c r="AZ29"/>
  <c r="BA29" s="1"/>
  <c r="K29"/>
  <c r="L29" s="1"/>
  <c r="AZ28"/>
  <c r="BA28" s="1"/>
  <c r="K28"/>
  <c r="L28" s="1"/>
  <c r="AZ26"/>
  <c r="BA26" s="1"/>
  <c r="K26"/>
  <c r="L26" s="1"/>
  <c r="AZ24"/>
  <c r="BA24" s="1"/>
  <c r="K24"/>
  <c r="L24" s="1"/>
  <c r="AZ22"/>
  <c r="BA22" s="1"/>
  <c r="K22"/>
  <c r="L22" s="1"/>
  <c r="AZ18"/>
  <c r="BA18" s="1"/>
  <c r="K18"/>
  <c r="L18" s="1"/>
  <c r="K106"/>
  <c r="L106" s="1"/>
  <c r="AZ170"/>
  <c r="BA170" s="1"/>
  <c r="K167"/>
  <c r="L167" s="1"/>
  <c r="AZ166"/>
  <c r="BA166" s="1"/>
  <c r="K169"/>
  <c r="L169" s="1"/>
  <c r="AZ168"/>
  <c r="BA168" s="1"/>
  <c r="AZ129"/>
  <c r="BA129" s="1"/>
  <c r="K95"/>
  <c r="L95" s="1"/>
  <c r="CN542" i="1"/>
  <c r="AZ423" i="8"/>
  <c r="BA423" s="1"/>
  <c r="K423"/>
  <c r="L423" s="1"/>
  <c r="AZ422"/>
  <c r="BA422" s="1"/>
  <c r="K422"/>
  <c r="L422" s="1"/>
  <c r="AZ421"/>
  <c r="BA421" s="1"/>
  <c r="K421"/>
  <c r="L421" s="1"/>
  <c r="AZ420"/>
  <c r="BA420" s="1"/>
  <c r="K420"/>
  <c r="L420" s="1"/>
  <c r="AZ419"/>
  <c r="BA419" s="1"/>
  <c r="K419"/>
  <c r="L419" s="1"/>
  <c r="AZ418"/>
  <c r="BA418" s="1"/>
  <c r="K418"/>
  <c r="L418" s="1"/>
  <c r="AZ417"/>
  <c r="BA417" s="1"/>
  <c r="K417"/>
  <c r="L417" s="1"/>
  <c r="AZ416"/>
  <c r="BA416" s="1"/>
  <c r="K416"/>
  <c r="L416" s="1"/>
  <c r="AZ415"/>
  <c r="BA415" s="1"/>
  <c r="K415"/>
  <c r="L415" s="1"/>
  <c r="AZ414"/>
  <c r="BA414" s="1"/>
  <c r="K414"/>
  <c r="L414" s="1"/>
  <c r="AZ413"/>
  <c r="BA413" s="1"/>
  <c r="K413"/>
  <c r="L413" s="1"/>
  <c r="AZ412"/>
  <c r="BA412" s="1"/>
  <c r="K412"/>
  <c r="L412" s="1"/>
  <c r="AZ411"/>
  <c r="BA411" s="1"/>
  <c r="K411"/>
  <c r="L411" s="1"/>
  <c r="AZ410"/>
  <c r="BA410" s="1"/>
  <c r="K410"/>
  <c r="L410" s="1"/>
  <c r="AZ409"/>
  <c r="BA409" s="1"/>
  <c r="K409"/>
  <c r="L409" s="1"/>
  <c r="AZ408"/>
  <c r="BA408" s="1"/>
  <c r="K408"/>
  <c r="L408" s="1"/>
  <c r="AZ407"/>
  <c r="BA407" s="1"/>
  <c r="K407"/>
  <c r="L407" s="1"/>
  <c r="AZ406"/>
  <c r="BA406" s="1"/>
  <c r="K406"/>
  <c r="L406" s="1"/>
  <c r="AZ405"/>
  <c r="BA405" s="1"/>
  <c r="K405"/>
  <c r="L405" s="1"/>
  <c r="AZ404"/>
  <c r="BA404" s="1"/>
  <c r="K404"/>
  <c r="L404" s="1"/>
  <c r="AZ403"/>
  <c r="BA403" s="1"/>
  <c r="K403"/>
  <c r="L403" s="1"/>
  <c r="AZ402"/>
  <c r="BA402" s="1"/>
  <c r="K402"/>
  <c r="L402" s="1"/>
  <c r="AZ401"/>
  <c r="BA401" s="1"/>
  <c r="K401"/>
  <c r="L401" s="1"/>
  <c r="AZ400"/>
  <c r="BA400" s="1"/>
  <c r="K400"/>
  <c r="L400" s="1"/>
  <c r="AZ399"/>
  <c r="BA399" s="1"/>
  <c r="K399"/>
  <c r="L399" s="1"/>
  <c r="AZ398"/>
  <c r="BA398" s="1"/>
  <c r="K398"/>
  <c r="L398" s="1"/>
  <c r="AZ397"/>
  <c r="BA397" s="1"/>
  <c r="K397"/>
  <c r="L397" s="1"/>
  <c r="AZ396"/>
  <c r="BA396" s="1"/>
  <c r="K396"/>
  <c r="L396" s="1"/>
  <c r="AZ395"/>
  <c r="BA395" s="1"/>
  <c r="K395"/>
  <c r="L395" s="1"/>
  <c r="AZ394"/>
  <c r="BA394" s="1"/>
  <c r="K394"/>
  <c r="L394" s="1"/>
  <c r="AZ393"/>
  <c r="BA393" s="1"/>
  <c r="K393"/>
  <c r="L393" s="1"/>
  <c r="AZ392"/>
  <c r="BA392" s="1"/>
  <c r="K392"/>
  <c r="L392" s="1"/>
  <c r="AZ391"/>
  <c r="BA391" s="1"/>
  <c r="K391"/>
  <c r="L391" s="1"/>
  <c r="AZ390"/>
  <c r="BA390" s="1"/>
  <c r="K390"/>
  <c r="L390" s="1"/>
  <c r="AZ389"/>
  <c r="BA389" s="1"/>
  <c r="K389"/>
  <c r="L389" s="1"/>
  <c r="AZ388"/>
  <c r="BA388" s="1"/>
  <c r="K388"/>
  <c r="L388" s="1"/>
  <c r="AZ387"/>
  <c r="BA387" s="1"/>
  <c r="K387"/>
  <c r="L387" s="1"/>
  <c r="AZ386"/>
  <c r="BA386" s="1"/>
  <c r="K386"/>
  <c r="L386" s="1"/>
  <c r="AZ385"/>
  <c r="BA385" s="1"/>
  <c r="K385"/>
  <c r="L385" s="1"/>
  <c r="AZ384"/>
  <c r="BA384" s="1"/>
  <c r="K384"/>
  <c r="L384" s="1"/>
  <c r="AZ383"/>
  <c r="BA383" s="1"/>
  <c r="K383"/>
  <c r="L383" s="1"/>
  <c r="AZ382"/>
  <c r="BA382" s="1"/>
  <c r="K382"/>
  <c r="L382" s="1"/>
  <c r="AZ381"/>
  <c r="BA381" s="1"/>
  <c r="K381"/>
  <c r="L381" s="1"/>
  <c r="AZ380"/>
  <c r="BA380" s="1"/>
  <c r="K380"/>
  <c r="L380" s="1"/>
  <c r="AZ379"/>
  <c r="BA379" s="1"/>
  <c r="K379"/>
  <c r="L379" s="1"/>
  <c r="AZ378"/>
  <c r="BA378" s="1"/>
  <c r="K378"/>
  <c r="L378" s="1"/>
  <c r="AZ377"/>
  <c r="BA377" s="1"/>
  <c r="K377"/>
  <c r="L377" s="1"/>
  <c r="AZ376"/>
  <c r="BA376" s="1"/>
  <c r="K376"/>
  <c r="L376" s="1"/>
  <c r="AZ375"/>
  <c r="BA375" s="1"/>
  <c r="K375"/>
  <c r="L375" s="1"/>
  <c r="AZ374"/>
  <c r="BA374" s="1"/>
  <c r="K374"/>
  <c r="L374" s="1"/>
  <c r="AZ373"/>
  <c r="BA373" s="1"/>
  <c r="K373"/>
  <c r="L373" s="1"/>
  <c r="AZ372"/>
  <c r="BA372" s="1"/>
  <c r="K372"/>
  <c r="L372" s="1"/>
  <c r="AZ371"/>
  <c r="BA371" s="1"/>
  <c r="K371"/>
  <c r="L371" s="1"/>
  <c r="AZ370"/>
  <c r="BA370" s="1"/>
  <c r="K370"/>
  <c r="L370" s="1"/>
  <c r="AZ369"/>
  <c r="BA369" s="1"/>
  <c r="K369"/>
  <c r="L369" s="1"/>
  <c r="AZ368"/>
  <c r="BA368" s="1"/>
  <c r="K368"/>
  <c r="L368" s="1"/>
  <c r="AZ367"/>
  <c r="BA367" s="1"/>
  <c r="K367"/>
  <c r="L367" s="1"/>
  <c r="AZ366"/>
  <c r="BA366" s="1"/>
  <c r="K366"/>
  <c r="L366" s="1"/>
  <c r="AZ365"/>
  <c r="BA365" s="1"/>
  <c r="K365"/>
  <c r="L365" s="1"/>
  <c r="AZ364"/>
  <c r="BA364" s="1"/>
  <c r="K364"/>
  <c r="L364" s="1"/>
  <c r="AZ363"/>
  <c r="BA363" s="1"/>
  <c r="K363"/>
  <c r="L363" s="1"/>
  <c r="AZ362"/>
  <c r="BA362" s="1"/>
  <c r="K362"/>
  <c r="L362" s="1"/>
  <c r="AZ361"/>
  <c r="BA361" s="1"/>
  <c r="K361"/>
  <c r="L361" s="1"/>
  <c r="AZ360"/>
  <c r="BA360" s="1"/>
  <c r="K360"/>
  <c r="L360" s="1"/>
  <c r="AZ359"/>
  <c r="BA359" s="1"/>
  <c r="K359"/>
  <c r="L359" s="1"/>
  <c r="AZ358"/>
  <c r="BA358" s="1"/>
  <c r="K358"/>
  <c r="L358" s="1"/>
  <c r="AZ357"/>
  <c r="BA357" s="1"/>
  <c r="K357"/>
  <c r="L357" s="1"/>
  <c r="AZ356"/>
  <c r="BA356" s="1"/>
  <c r="K356"/>
  <c r="L356" s="1"/>
  <c r="AZ355"/>
  <c r="BA355" s="1"/>
  <c r="K355"/>
  <c r="L355" s="1"/>
  <c r="AZ354"/>
  <c r="BA354" s="1"/>
  <c r="K354"/>
  <c r="L354" s="1"/>
  <c r="AZ353"/>
  <c r="BA353" s="1"/>
  <c r="K353"/>
  <c r="L353" s="1"/>
  <c r="AZ352"/>
  <c r="BA352" s="1"/>
  <c r="K352"/>
  <c r="L352" s="1"/>
  <c r="AZ351"/>
  <c r="BA351" s="1"/>
  <c r="K351"/>
  <c r="L351" s="1"/>
  <c r="AZ350"/>
  <c r="BA350" s="1"/>
  <c r="K350"/>
  <c r="L350" s="1"/>
  <c r="AZ349"/>
  <c r="BA349" s="1"/>
  <c r="K349"/>
  <c r="L349" s="1"/>
  <c r="AZ348"/>
  <c r="BA348" s="1"/>
  <c r="K348"/>
  <c r="L348" s="1"/>
  <c r="AZ347"/>
  <c r="BA347" s="1"/>
  <c r="K347"/>
  <c r="L347" s="1"/>
  <c r="AZ346"/>
  <c r="BA346" s="1"/>
  <c r="K346"/>
  <c r="L346" s="1"/>
  <c r="AZ345"/>
  <c r="BA345" s="1"/>
  <c r="K345"/>
  <c r="L345" s="1"/>
  <c r="AZ344"/>
  <c r="BA344" s="1"/>
  <c r="K344"/>
  <c r="L344" s="1"/>
  <c r="AZ343"/>
  <c r="BA343" s="1"/>
  <c r="K343"/>
  <c r="L343" s="1"/>
  <c r="AZ342"/>
  <c r="BA342" s="1"/>
  <c r="K342"/>
  <c r="L342" s="1"/>
  <c r="AZ341"/>
  <c r="BA341" s="1"/>
  <c r="K341"/>
  <c r="L341" s="1"/>
  <c r="AZ340"/>
  <c r="BA340" s="1"/>
  <c r="K340"/>
  <c r="L340" s="1"/>
  <c r="AZ339"/>
  <c r="BA339" s="1"/>
  <c r="K339"/>
  <c r="L339" s="1"/>
  <c r="AZ338"/>
  <c r="BA338" s="1"/>
  <c r="K338"/>
  <c r="L338" s="1"/>
  <c r="AZ337"/>
  <c r="BA337" s="1"/>
  <c r="K337"/>
  <c r="L337" s="1"/>
  <c r="AZ336"/>
  <c r="BA336" s="1"/>
  <c r="K336"/>
  <c r="L336" s="1"/>
  <c r="AZ335"/>
  <c r="BA335" s="1"/>
  <c r="K335"/>
  <c r="L335" s="1"/>
  <c r="AZ334"/>
  <c r="BA334" s="1"/>
  <c r="K334"/>
  <c r="L334" s="1"/>
  <c r="AZ333"/>
  <c r="BA333" s="1"/>
  <c r="AZ160"/>
  <c r="BA160" s="1"/>
  <c r="AZ128"/>
  <c r="BA128" s="1"/>
  <c r="K98"/>
  <c r="L98" s="1"/>
  <c r="K97"/>
  <c r="L97" s="1"/>
  <c r="K96"/>
  <c r="L96" s="1"/>
  <c r="AZ94"/>
  <c r="BA94" s="1"/>
  <c r="AZ93"/>
  <c r="BA93" s="1"/>
  <c r="K93"/>
  <c r="L93" s="1"/>
  <c r="AZ92"/>
  <c r="BA92" s="1"/>
  <c r="K92"/>
  <c r="L92" s="1"/>
  <c r="AZ91"/>
  <c r="BA91" s="1"/>
  <c r="K91"/>
  <c r="L91" s="1"/>
  <c r="AZ90"/>
  <c r="BA90" s="1"/>
  <c r="K90"/>
  <c r="L90" s="1"/>
  <c r="AZ89"/>
  <c r="BA89" s="1"/>
  <c r="K89"/>
  <c r="L89" s="1"/>
  <c r="AZ88"/>
  <c r="BA88" s="1"/>
  <c r="K88"/>
  <c r="L88" s="1"/>
  <c r="AZ87"/>
  <c r="BA87" s="1"/>
  <c r="K87"/>
  <c r="L87" s="1"/>
  <c r="AZ86"/>
  <c r="BA86" s="1"/>
  <c r="K86"/>
  <c r="L86" s="1"/>
  <c r="AZ85"/>
  <c r="BA85" s="1"/>
  <c r="AZ62"/>
  <c r="BA62" s="1"/>
  <c r="K62"/>
  <c r="L62" s="1"/>
  <c r="AZ61"/>
  <c r="BA61" s="1"/>
  <c r="K61"/>
  <c r="L61" s="1"/>
  <c r="AZ60"/>
  <c r="BA60" s="1"/>
  <c r="K60"/>
  <c r="L60" s="1"/>
  <c r="AZ59"/>
  <c r="BA59" s="1"/>
  <c r="K59"/>
  <c r="L59" s="1"/>
  <c r="AZ58"/>
  <c r="BA58" s="1"/>
  <c r="K58"/>
  <c r="L58" s="1"/>
  <c r="AZ57"/>
  <c r="BA57" s="1"/>
  <c r="K57"/>
  <c r="L57" s="1"/>
  <c r="K34"/>
  <c r="L34" s="1"/>
  <c r="AZ33"/>
  <c r="BA33" s="1"/>
  <c r="K33"/>
  <c r="L33" s="1"/>
  <c r="AZ32"/>
  <c r="BA32" s="1"/>
  <c r="K32"/>
  <c r="L32" s="1"/>
  <c r="AZ31"/>
  <c r="BA31" s="1"/>
  <c r="K31"/>
  <c r="L31" s="1"/>
  <c r="AZ30"/>
  <c r="BA30" s="1"/>
  <c r="K21"/>
  <c r="L21" s="1"/>
  <c r="AZ20"/>
  <c r="BA20" s="1"/>
  <c r="K20"/>
  <c r="L20" s="1"/>
  <c r="AZ19"/>
  <c r="BA19" s="1"/>
  <c r="AZ97"/>
  <c r="BA97" s="1"/>
  <c r="AZ96"/>
  <c r="BA96" s="1"/>
  <c r="AZ95"/>
  <c r="BA95" s="1"/>
  <c r="AZ98"/>
  <c r="BA98" s="1"/>
  <c r="AZ99"/>
  <c r="BA99" s="1"/>
  <c r="AY10"/>
  <c r="AY11"/>
  <c r="AY12"/>
  <c r="AY13"/>
  <c r="AX10"/>
  <c r="AX11"/>
  <c r="AX12"/>
  <c r="AX13"/>
  <c r="AW10"/>
  <c r="AW11"/>
  <c r="AZ11" s="1"/>
  <c r="BA11" s="1"/>
  <c r="AW12"/>
  <c r="AW13"/>
  <c r="BX7" i="1"/>
  <c r="BX5"/>
  <c r="BX6"/>
  <c r="BX4"/>
  <c r="DE419" l="1"/>
  <c r="DF419" s="1"/>
  <c r="DG419" s="1"/>
  <c r="DF57"/>
  <c r="DG57" s="1"/>
  <c r="DD385"/>
  <c r="DE385" s="1"/>
  <c r="DE389"/>
  <c r="DF389"/>
  <c r="DD362"/>
  <c r="DE362" s="1"/>
  <c r="DF364"/>
  <c r="DG364" s="1"/>
  <c r="DF392"/>
  <c r="DG392" s="1"/>
  <c r="DC402"/>
  <c r="DG81"/>
  <c r="BY49"/>
  <c r="CA49"/>
  <c r="CC49"/>
  <c r="BZ49"/>
  <c r="CB49"/>
  <c r="BZ54"/>
  <c r="CB54"/>
  <c r="BY54"/>
  <c r="CA54"/>
  <c r="CC54"/>
  <c r="BZ50"/>
  <c r="CB50"/>
  <c r="BY50"/>
  <c r="CA50"/>
  <c r="CC50"/>
  <c r="BZ5"/>
  <c r="CB5"/>
  <c r="BY5"/>
  <c r="CA5"/>
  <c r="CC5"/>
  <c r="BY6"/>
  <c r="CA6"/>
  <c r="CC6"/>
  <c r="BZ6"/>
  <c r="CB6"/>
  <c r="BZ7"/>
  <c r="CB7"/>
  <c r="BY7"/>
  <c r="CA7"/>
  <c r="CC7"/>
  <c r="BZ9"/>
  <c r="CB9"/>
  <c r="BY9"/>
  <c r="CA9"/>
  <c r="CC9"/>
  <c r="BY8"/>
  <c r="CA8"/>
  <c r="CC8"/>
  <c r="BZ8"/>
  <c r="CB8"/>
  <c r="BZ11"/>
  <c r="CB11"/>
  <c r="BY11"/>
  <c r="CA11"/>
  <c r="CC11"/>
  <c r="DF347"/>
  <c r="DG347" s="1"/>
  <c r="DG448"/>
  <c r="DF373"/>
  <c r="DG373" s="1"/>
  <c r="E7" i="22"/>
  <c r="DF493" i="1"/>
  <c r="DG493" s="1"/>
  <c r="DG389"/>
  <c r="DC77"/>
  <c r="DD465"/>
  <c r="DE465" s="1"/>
  <c r="DE44"/>
  <c r="DF44" s="1"/>
  <c r="DG44" s="1"/>
  <c r="DD477"/>
  <c r="DE477" s="1"/>
  <c r="DF487"/>
  <c r="DG487" s="1"/>
  <c r="DA7"/>
  <c r="DB7" s="1"/>
  <c r="DA24"/>
  <c r="DB24" s="1"/>
  <c r="DC24" s="1"/>
  <c r="DD24" s="1"/>
  <c r="DE24" s="1"/>
  <c r="DF24" s="1"/>
  <c r="DG24" s="1"/>
  <c r="DB99"/>
  <c r="DC99" s="1"/>
  <c r="DD99" s="1"/>
  <c r="DE99" s="1"/>
  <c r="DD413"/>
  <c r="DE413" s="1"/>
  <c r="DF413" s="1"/>
  <c r="DG413" s="1"/>
  <c r="DD491"/>
  <c r="DE491"/>
  <c r="DF491" s="1"/>
  <c r="DA15"/>
  <c r="DB15" s="1"/>
  <c r="DE108"/>
  <c r="DF108" s="1"/>
  <c r="DG108" s="1"/>
  <c r="DE120"/>
  <c r="DF120" s="1"/>
  <c r="DG120" s="1"/>
  <c r="DE136"/>
  <c r="DF136" s="1"/>
  <c r="DG136" s="1"/>
  <c r="DE152"/>
  <c r="DF152" s="1"/>
  <c r="DG152" s="1"/>
  <c r="DE168"/>
  <c r="DF168" s="1"/>
  <c r="DG168" s="1"/>
  <c r="DE112"/>
  <c r="DF112" s="1"/>
  <c r="DG112" s="1"/>
  <c r="DE128"/>
  <c r="DF128" s="1"/>
  <c r="DG128" s="1"/>
  <c r="DE144"/>
  <c r="DF144" s="1"/>
  <c r="DG144" s="1"/>
  <c r="DE160"/>
  <c r="DF160" s="1"/>
  <c r="DG160" s="1"/>
  <c r="DE180"/>
  <c r="DF180" s="1"/>
  <c r="DG180" s="1"/>
  <c r="DE274"/>
  <c r="DF274" s="1"/>
  <c r="DG274" s="1"/>
  <c r="DE282"/>
  <c r="DF282" s="1"/>
  <c r="DG282" s="1"/>
  <c r="DE290"/>
  <c r="DF290" s="1"/>
  <c r="DG290" s="1"/>
  <c r="DB89"/>
  <c r="DB93"/>
  <c r="DC93" s="1"/>
  <c r="DB97"/>
  <c r="DC97" s="1"/>
  <c r="DD97" s="1"/>
  <c r="DE97" s="1"/>
  <c r="DB101"/>
  <c r="DF198"/>
  <c r="DF206"/>
  <c r="DG206" s="1"/>
  <c r="DF214"/>
  <c r="DG214" s="1"/>
  <c r="DF222"/>
  <c r="DG222" s="1"/>
  <c r="DC12"/>
  <c r="DE107"/>
  <c r="DF107" s="1"/>
  <c r="DG107" s="1"/>
  <c r="DE115"/>
  <c r="DF115" s="1"/>
  <c r="DG115" s="1"/>
  <c r="DE123"/>
  <c r="DF123" s="1"/>
  <c r="DG123" s="1"/>
  <c r="DE131"/>
  <c r="DE139"/>
  <c r="DF139" s="1"/>
  <c r="DG139" s="1"/>
  <c r="DE147"/>
  <c r="DF147" s="1"/>
  <c r="DG147" s="1"/>
  <c r="DE155"/>
  <c r="DF155" s="1"/>
  <c r="DG155" s="1"/>
  <c r="DE163"/>
  <c r="DE171"/>
  <c r="DF171" s="1"/>
  <c r="DG171" s="1"/>
  <c r="DE179"/>
  <c r="DE187"/>
  <c r="DF187" s="1"/>
  <c r="DG187" s="1"/>
  <c r="DF440"/>
  <c r="DG440" s="1"/>
  <c r="DF367"/>
  <c r="DG367" s="1"/>
  <c r="DF379"/>
  <c r="DG379" s="1"/>
  <c r="DB4"/>
  <c r="DC232"/>
  <c r="DD232" s="1"/>
  <c r="DC240"/>
  <c r="DD240" s="1"/>
  <c r="DC248"/>
  <c r="DD248" s="1"/>
  <c r="DC256"/>
  <c r="DD256" s="1"/>
  <c r="DC264"/>
  <c r="DD264" s="1"/>
  <c r="DC272"/>
  <c r="DD272" s="1"/>
  <c r="DE278"/>
  <c r="DF278" s="1"/>
  <c r="DG278" s="1"/>
  <c r="DE286"/>
  <c r="DF286" s="1"/>
  <c r="DG286" s="1"/>
  <c r="DD234"/>
  <c r="DE234"/>
  <c r="DD242"/>
  <c r="DE242" s="1"/>
  <c r="DD250"/>
  <c r="DE250" s="1"/>
  <c r="DD258"/>
  <c r="DE258" s="1"/>
  <c r="DD266"/>
  <c r="DE266"/>
  <c r="DF131"/>
  <c r="DG131" s="1"/>
  <c r="DF163"/>
  <c r="DG163" s="1"/>
  <c r="DF179"/>
  <c r="DG179" s="1"/>
  <c r="DB192"/>
  <c r="DC192" s="1"/>
  <c r="DD192" s="1"/>
  <c r="DE192" s="1"/>
  <c r="DB32"/>
  <c r="DC32" s="1"/>
  <c r="DB28"/>
  <c r="DC28" s="1"/>
  <c r="DD28" s="1"/>
  <c r="DB43"/>
  <c r="DC43" s="1"/>
  <c r="DD43" s="1"/>
  <c r="DB83"/>
  <c r="DC83" s="1"/>
  <c r="DF196"/>
  <c r="DF190"/>
  <c r="DC408"/>
  <c r="DD408" s="1"/>
  <c r="DE408" s="1"/>
  <c r="DF408" s="1"/>
  <c r="DF472"/>
  <c r="DG472" s="1"/>
  <c r="DF351"/>
  <c r="DG351" s="1"/>
  <c r="DF406"/>
  <c r="DG406" s="1"/>
  <c r="DC230"/>
  <c r="DD230" s="1"/>
  <c r="DC238"/>
  <c r="DD238" s="1"/>
  <c r="DC246"/>
  <c r="DD246" s="1"/>
  <c r="DC254"/>
  <c r="DD254" s="1"/>
  <c r="DC262"/>
  <c r="DD262" s="1"/>
  <c r="DC270"/>
  <c r="DD270" s="1"/>
  <c r="DC236"/>
  <c r="DC244"/>
  <c r="DD244" s="1"/>
  <c r="DC252"/>
  <c r="DC260"/>
  <c r="DD260" s="1"/>
  <c r="DC268"/>
  <c r="DC349"/>
  <c r="DD349" s="1"/>
  <c r="DE495"/>
  <c r="DF495" s="1"/>
  <c r="DG495" s="1"/>
  <c r="DE480"/>
  <c r="DG309"/>
  <c r="DG325"/>
  <c r="DG341"/>
  <c r="DF74"/>
  <c r="DG74" s="1"/>
  <c r="DE228"/>
  <c r="DF228" s="1"/>
  <c r="DG228" s="1"/>
  <c r="DB21"/>
  <c r="DC304"/>
  <c r="DC320"/>
  <c r="DC336"/>
  <c r="DF204"/>
  <c r="DF212"/>
  <c r="DG212" s="1"/>
  <c r="DF220"/>
  <c r="DG301"/>
  <c r="DG317"/>
  <c r="DG333"/>
  <c r="DF50"/>
  <c r="DG50" s="1"/>
  <c r="DF78"/>
  <c r="DG78" s="1"/>
  <c r="DD399"/>
  <c r="DE399" s="1"/>
  <c r="DD429"/>
  <c r="DE429" s="1"/>
  <c r="DD445"/>
  <c r="DE445" s="1"/>
  <c r="DC51"/>
  <c r="DD51" s="1"/>
  <c r="DE51" s="1"/>
  <c r="DC76"/>
  <c r="DD76" s="1"/>
  <c r="DC79"/>
  <c r="DD79" s="1"/>
  <c r="DE79" s="1"/>
  <c r="DD294"/>
  <c r="DB84"/>
  <c r="DB88"/>
  <c r="DB94"/>
  <c r="DC94" s="1"/>
  <c r="DB96"/>
  <c r="DB100"/>
  <c r="DB102"/>
  <c r="DC102" s="1"/>
  <c r="DA35"/>
  <c r="DG49"/>
  <c r="DC84"/>
  <c r="DD106"/>
  <c r="DE106" s="1"/>
  <c r="DD110"/>
  <c r="DE110" s="1"/>
  <c r="DD118"/>
  <c r="DE118" s="1"/>
  <c r="DD126"/>
  <c r="DE126" s="1"/>
  <c r="DD134"/>
  <c r="DE134" s="1"/>
  <c r="DD142"/>
  <c r="DE142" s="1"/>
  <c r="DD150"/>
  <c r="DE150" s="1"/>
  <c r="DD158"/>
  <c r="DE158" s="1"/>
  <c r="DD166"/>
  <c r="DE166" s="1"/>
  <c r="DD178"/>
  <c r="DE178" s="1"/>
  <c r="DD72"/>
  <c r="DG190"/>
  <c r="DE105"/>
  <c r="DF105" s="1"/>
  <c r="DE109"/>
  <c r="DE113"/>
  <c r="DF113" s="1"/>
  <c r="DE117"/>
  <c r="DE121"/>
  <c r="DF121" s="1"/>
  <c r="DE125"/>
  <c r="DE129"/>
  <c r="DF129" s="1"/>
  <c r="DE133"/>
  <c r="DE137"/>
  <c r="DF137" s="1"/>
  <c r="DE141"/>
  <c r="DE145"/>
  <c r="DF145" s="1"/>
  <c r="DE149"/>
  <c r="DE153"/>
  <c r="DF153" s="1"/>
  <c r="DE157"/>
  <c r="DE161"/>
  <c r="DF161" s="1"/>
  <c r="DE165"/>
  <c r="DE169"/>
  <c r="DF169" s="1"/>
  <c r="DE173"/>
  <c r="DE177"/>
  <c r="DF177" s="1"/>
  <c r="DE181"/>
  <c r="DE185"/>
  <c r="DF185" s="1"/>
  <c r="DE189"/>
  <c r="DB193"/>
  <c r="DF297"/>
  <c r="DF305"/>
  <c r="DF313"/>
  <c r="DG313" s="1"/>
  <c r="DF321"/>
  <c r="DF329"/>
  <c r="DF337"/>
  <c r="DF197"/>
  <c r="DG197" s="1"/>
  <c r="DF201"/>
  <c r="DG201" s="1"/>
  <c r="DF205"/>
  <c r="DG205" s="1"/>
  <c r="DF209"/>
  <c r="DG209" s="1"/>
  <c r="DF213"/>
  <c r="DG213" s="1"/>
  <c r="DF217"/>
  <c r="DG217" s="1"/>
  <c r="DF221"/>
  <c r="DG221" s="1"/>
  <c r="DF225"/>
  <c r="DG225" s="1"/>
  <c r="DC296"/>
  <c r="DC312"/>
  <c r="DC328"/>
  <c r="DC344"/>
  <c r="DD348"/>
  <c r="DD356"/>
  <c r="DC462"/>
  <c r="DD462" s="1"/>
  <c r="DA9"/>
  <c r="DB9" s="1"/>
  <c r="DA10"/>
  <c r="DB10" s="1"/>
  <c r="DC10" s="1"/>
  <c r="DA18"/>
  <c r="DB18" s="1"/>
  <c r="DC18" s="1"/>
  <c r="DD18" s="1"/>
  <c r="DA33"/>
  <c r="DB33" s="1"/>
  <c r="DB37"/>
  <c r="DC37" s="1"/>
  <c r="DA41"/>
  <c r="DB46"/>
  <c r="DC46" s="1"/>
  <c r="DD46" s="1"/>
  <c r="DE46" s="1"/>
  <c r="DF73"/>
  <c r="DG73" s="1"/>
  <c r="DG198"/>
  <c r="DC5"/>
  <c r="DD5" s="1"/>
  <c r="DE5" s="1"/>
  <c r="DC14"/>
  <c r="DC23"/>
  <c r="DC30"/>
  <c r="DC38"/>
  <c r="DD38" s="1"/>
  <c r="DE38" s="1"/>
  <c r="DC47"/>
  <c r="DF118"/>
  <c r="DF126"/>
  <c r="DF134"/>
  <c r="DF150"/>
  <c r="DF158"/>
  <c r="DF166"/>
  <c r="DF174"/>
  <c r="DG174" s="1"/>
  <c r="DF182"/>
  <c r="DB85"/>
  <c r="DF194"/>
  <c r="DG194" s="1"/>
  <c r="DF202"/>
  <c r="DG202" s="1"/>
  <c r="DF210"/>
  <c r="DG210" s="1"/>
  <c r="DF218"/>
  <c r="DG218" s="1"/>
  <c r="DF226"/>
  <c r="DG226" s="1"/>
  <c r="DF276"/>
  <c r="DG276" s="1"/>
  <c r="DF284"/>
  <c r="DG284" s="1"/>
  <c r="DF292"/>
  <c r="DG292" s="1"/>
  <c r="DE199"/>
  <c r="DE207"/>
  <c r="DE215"/>
  <c r="DE223"/>
  <c r="DG196"/>
  <c r="DG204"/>
  <c r="DG220"/>
  <c r="DF399"/>
  <c r="DF445"/>
  <c r="DF464"/>
  <c r="DC21"/>
  <c r="DF124"/>
  <c r="DG124" s="1"/>
  <c r="DF140"/>
  <c r="DG140" s="1"/>
  <c r="DF156"/>
  <c r="DG156" s="1"/>
  <c r="DF172"/>
  <c r="DG172" s="1"/>
  <c r="DC86"/>
  <c r="DD86" s="1"/>
  <c r="DE86" s="1"/>
  <c r="DF235"/>
  <c r="DG235" s="1"/>
  <c r="DF243"/>
  <c r="DG243" s="1"/>
  <c r="DF251"/>
  <c r="DF259"/>
  <c r="DG259" s="1"/>
  <c r="DF267"/>
  <c r="DG267" s="1"/>
  <c r="DF275"/>
  <c r="DF283"/>
  <c r="DF291"/>
  <c r="DG291" s="1"/>
  <c r="DF465"/>
  <c r="DG465" s="1"/>
  <c r="DF350"/>
  <c r="DG350" s="1"/>
  <c r="DF358"/>
  <c r="DG358" s="1"/>
  <c r="DF396"/>
  <c r="DG396" s="1"/>
  <c r="DF430"/>
  <c r="DG430" s="1"/>
  <c r="DB302"/>
  <c r="DB310"/>
  <c r="DB318"/>
  <c r="DB326"/>
  <c r="DB334"/>
  <c r="DB342"/>
  <c r="DF470"/>
  <c r="DG470" s="1"/>
  <c r="DF489"/>
  <c r="DG489" s="1"/>
  <c r="DF492"/>
  <c r="DG492" s="1"/>
  <c r="DF480"/>
  <c r="DD407"/>
  <c r="DE407" s="1"/>
  <c r="DD437"/>
  <c r="DE437" s="1"/>
  <c r="DD453"/>
  <c r="DE453" s="1"/>
  <c r="DE229"/>
  <c r="DF229" s="1"/>
  <c r="DE233"/>
  <c r="DE237"/>
  <c r="DE241"/>
  <c r="DF241" s="1"/>
  <c r="DE245"/>
  <c r="DF245" s="1"/>
  <c r="DE249"/>
  <c r="DF249" s="1"/>
  <c r="DE253"/>
  <c r="DE257"/>
  <c r="DF257" s="1"/>
  <c r="DE261"/>
  <c r="DF261" s="1"/>
  <c r="DE265"/>
  <c r="DF265" s="1"/>
  <c r="DE269"/>
  <c r="DE273"/>
  <c r="DF273" s="1"/>
  <c r="DE277"/>
  <c r="DF277" s="1"/>
  <c r="DE281"/>
  <c r="DF281" s="1"/>
  <c r="DE285"/>
  <c r="DE289"/>
  <c r="DF289" s="1"/>
  <c r="DE293"/>
  <c r="DF293" s="1"/>
  <c r="DC55"/>
  <c r="DD55" s="1"/>
  <c r="DE55" s="1"/>
  <c r="DF55" s="1"/>
  <c r="DC59"/>
  <c r="DD59" s="1"/>
  <c r="DE59" s="1"/>
  <c r="DB104"/>
  <c r="DC300"/>
  <c r="DC308"/>
  <c r="DC316"/>
  <c r="DC324"/>
  <c r="DC332"/>
  <c r="DC340"/>
  <c r="DC468"/>
  <c r="DC485"/>
  <c r="DD485" s="1"/>
  <c r="DE485" s="1"/>
  <c r="DC490"/>
  <c r="DE352"/>
  <c r="DF352" s="1"/>
  <c r="DE356"/>
  <c r="DD361"/>
  <c r="DD365"/>
  <c r="DE365" s="1"/>
  <c r="DD369"/>
  <c r="DE369" s="1"/>
  <c r="DD375"/>
  <c r="DD383"/>
  <c r="DD391"/>
  <c r="DE391" s="1"/>
  <c r="DE400"/>
  <c r="DD417"/>
  <c r="DE417" s="1"/>
  <c r="DD425"/>
  <c r="DE434"/>
  <c r="DF434" s="1"/>
  <c r="DE442"/>
  <c r="DE446"/>
  <c r="DD58"/>
  <c r="DE58" s="1"/>
  <c r="DD82"/>
  <c r="DE82" s="1"/>
  <c r="DB92"/>
  <c r="DD54"/>
  <c r="DE54" s="1"/>
  <c r="DC193"/>
  <c r="DG297"/>
  <c r="DG305"/>
  <c r="DG321"/>
  <c r="DG329"/>
  <c r="DG337"/>
  <c r="DC56"/>
  <c r="DD56" s="1"/>
  <c r="DE56" s="1"/>
  <c r="DC80"/>
  <c r="DB16"/>
  <c r="DC16" s="1"/>
  <c r="DB29"/>
  <c r="DC29" s="1"/>
  <c r="DB13"/>
  <c r="DB17"/>
  <c r="DB31"/>
  <c r="DC31" s="1"/>
  <c r="DB39"/>
  <c r="DC39" s="1"/>
  <c r="DB48"/>
  <c r="DA8"/>
  <c r="DG182"/>
  <c r="DE72"/>
  <c r="DF72" s="1"/>
  <c r="DB87"/>
  <c r="DC87" s="1"/>
  <c r="DB95"/>
  <c r="DB103"/>
  <c r="DC103" s="1"/>
  <c r="DD12"/>
  <c r="DE12" s="1"/>
  <c r="DC89"/>
  <c r="DD89" s="1"/>
  <c r="DE89" s="1"/>
  <c r="DC91"/>
  <c r="DC101"/>
  <c r="DD101" s="1"/>
  <c r="DE101" s="1"/>
  <c r="DA19"/>
  <c r="DB19" s="1"/>
  <c r="DA26"/>
  <c r="DB26" s="1"/>
  <c r="DA34"/>
  <c r="DB34" s="1"/>
  <c r="DD116"/>
  <c r="DE116" s="1"/>
  <c r="DD132"/>
  <c r="DE132" s="1"/>
  <c r="DD148"/>
  <c r="DE148" s="1"/>
  <c r="DD164"/>
  <c r="DE164" s="1"/>
  <c r="DD176"/>
  <c r="DE176" s="1"/>
  <c r="DD184"/>
  <c r="DE184" s="1"/>
  <c r="DD188"/>
  <c r="DE188" s="1"/>
  <c r="DD60"/>
  <c r="DE60" s="1"/>
  <c r="DE111"/>
  <c r="DE119"/>
  <c r="DF119" s="1"/>
  <c r="DE127"/>
  <c r="DE135"/>
  <c r="DF135" s="1"/>
  <c r="DE143"/>
  <c r="DE151"/>
  <c r="DF151" s="1"/>
  <c r="DE159"/>
  <c r="DE167"/>
  <c r="DF167" s="1"/>
  <c r="DE175"/>
  <c r="DE183"/>
  <c r="DF183" s="1"/>
  <c r="DE114"/>
  <c r="DE122"/>
  <c r="DE130"/>
  <c r="DE138"/>
  <c r="DF138" s="1"/>
  <c r="DE146"/>
  <c r="DE154"/>
  <c r="DF154" s="1"/>
  <c r="DE162"/>
  <c r="DE170"/>
  <c r="DE186"/>
  <c r="DF186" s="1"/>
  <c r="DC345"/>
  <c r="DD345" s="1"/>
  <c r="DE345" s="1"/>
  <c r="DF345" s="1"/>
  <c r="DB11"/>
  <c r="DB42"/>
  <c r="DC90"/>
  <c r="DD90" s="1"/>
  <c r="DE90" s="1"/>
  <c r="DC98"/>
  <c r="DD98" s="1"/>
  <c r="DE98" s="1"/>
  <c r="DF195"/>
  <c r="DG195" s="1"/>
  <c r="DF203"/>
  <c r="DG203" s="1"/>
  <c r="DF211"/>
  <c r="DG211" s="1"/>
  <c r="DF219"/>
  <c r="DG219" s="1"/>
  <c r="DF227"/>
  <c r="DG227" s="1"/>
  <c r="DA191"/>
  <c r="DB191" s="1"/>
  <c r="DG251"/>
  <c r="DG275"/>
  <c r="DG283"/>
  <c r="DE76"/>
  <c r="DF76" s="1"/>
  <c r="DB6"/>
  <c r="DB22"/>
  <c r="DA27"/>
  <c r="DE294"/>
  <c r="DA20"/>
  <c r="DA25"/>
  <c r="DA36"/>
  <c r="DA40"/>
  <c r="DF106"/>
  <c r="DD91"/>
  <c r="DE91" s="1"/>
  <c r="DF200"/>
  <c r="DG200" s="1"/>
  <c r="DF208"/>
  <c r="DG208" s="1"/>
  <c r="DF216"/>
  <c r="DG216" s="1"/>
  <c r="DF224"/>
  <c r="DG224" s="1"/>
  <c r="DF280"/>
  <c r="DG280" s="1"/>
  <c r="DF288"/>
  <c r="DG288" s="1"/>
  <c r="DD482"/>
  <c r="DF231"/>
  <c r="DG231" s="1"/>
  <c r="DF239"/>
  <c r="DG239" s="1"/>
  <c r="DF247"/>
  <c r="DG247" s="1"/>
  <c r="DF255"/>
  <c r="DG255" s="1"/>
  <c r="DF263"/>
  <c r="DG263" s="1"/>
  <c r="DF271"/>
  <c r="DG271" s="1"/>
  <c r="DF279"/>
  <c r="DG279" s="1"/>
  <c r="DF287"/>
  <c r="DG287" s="1"/>
  <c r="DF398"/>
  <c r="DG398" s="1"/>
  <c r="DF432"/>
  <c r="DG432" s="1"/>
  <c r="DF233"/>
  <c r="DG464"/>
  <c r="DD474"/>
  <c r="DE474" s="1"/>
  <c r="DE479"/>
  <c r="DD496"/>
  <c r="DE496" s="1"/>
  <c r="DF496" s="1"/>
  <c r="DC476"/>
  <c r="DD476" s="1"/>
  <c r="DE476" s="1"/>
  <c r="DB298"/>
  <c r="DB306"/>
  <c r="DB314"/>
  <c r="DB322"/>
  <c r="DB330"/>
  <c r="DB338"/>
  <c r="DC295"/>
  <c r="DD295" s="1"/>
  <c r="DE295" s="1"/>
  <c r="DC299"/>
  <c r="DD299" s="1"/>
  <c r="DE299" s="1"/>
  <c r="DC303"/>
  <c r="DD303" s="1"/>
  <c r="DE303" s="1"/>
  <c r="DC307"/>
  <c r="DD307" s="1"/>
  <c r="DE307" s="1"/>
  <c r="DC311"/>
  <c r="DD311" s="1"/>
  <c r="DE311" s="1"/>
  <c r="DC315"/>
  <c r="DD315" s="1"/>
  <c r="DE315" s="1"/>
  <c r="DC319"/>
  <c r="DD319" s="1"/>
  <c r="DE319" s="1"/>
  <c r="DC323"/>
  <c r="DD323" s="1"/>
  <c r="DE323" s="1"/>
  <c r="DC327"/>
  <c r="DD327" s="1"/>
  <c r="DE327" s="1"/>
  <c r="DC331"/>
  <c r="DD331" s="1"/>
  <c r="DE331" s="1"/>
  <c r="DC335"/>
  <c r="DD335" s="1"/>
  <c r="DE335" s="1"/>
  <c r="DC339"/>
  <c r="DD339" s="1"/>
  <c r="DE339" s="1"/>
  <c r="DC343"/>
  <c r="DD343" s="1"/>
  <c r="DE343" s="1"/>
  <c r="DE460"/>
  <c r="DE469"/>
  <c r="DF469" s="1"/>
  <c r="DC346"/>
  <c r="DD346" s="1"/>
  <c r="DE346" s="1"/>
  <c r="DF346" s="1"/>
  <c r="DC354"/>
  <c r="DD354" s="1"/>
  <c r="DE354" s="1"/>
  <c r="DF354" s="1"/>
  <c r="DD363"/>
  <c r="DE363" s="1"/>
  <c r="DF363" s="1"/>
  <c r="DD371"/>
  <c r="DE371" s="1"/>
  <c r="DF371" s="1"/>
  <c r="DD387"/>
  <c r="DE387" s="1"/>
  <c r="DF387" s="1"/>
  <c r="DC404"/>
  <c r="DD404" s="1"/>
  <c r="DE404" s="1"/>
  <c r="DD421"/>
  <c r="DC438"/>
  <c r="DD438" s="1"/>
  <c r="DE438" s="1"/>
  <c r="DC450"/>
  <c r="DD450" s="1"/>
  <c r="DE450" s="1"/>
  <c r="DC454"/>
  <c r="DD459"/>
  <c r="DE459" s="1"/>
  <c r="DD467"/>
  <c r="DE471"/>
  <c r="DD481"/>
  <c r="DE481" s="1"/>
  <c r="AZ13" i="8"/>
  <c r="BA13" s="1"/>
  <c r="AR106"/>
  <c r="AR105"/>
  <c r="AR107"/>
  <c r="CB4" i="1"/>
  <c r="CC4"/>
  <c r="BZ4"/>
  <c r="CA4"/>
  <c r="BY4"/>
  <c r="AZ12" i="8"/>
  <c r="BA12" s="1"/>
  <c r="AZ10"/>
  <c r="BA10" s="1"/>
  <c r="E7" i="1"/>
  <c r="E9"/>
  <c r="E8"/>
  <c r="E11"/>
  <c r="AR104" i="8"/>
  <c r="AR192"/>
  <c r="AR207"/>
  <c r="AR218"/>
  <c r="AR212"/>
  <c r="AR209"/>
  <c r="DF407" i="1" l="1"/>
  <c r="DG407" s="1"/>
  <c r="DF142"/>
  <c r="DF110"/>
  <c r="DF385"/>
  <c r="DG385" s="1"/>
  <c r="DF429"/>
  <c r="DD402"/>
  <c r="DE402" s="1"/>
  <c r="DF362"/>
  <c r="DG362" s="1"/>
  <c r="DF477"/>
  <c r="DG477" s="1"/>
  <c r="DF453"/>
  <c r="DG453" s="1"/>
  <c r="DD77"/>
  <c r="DE260"/>
  <c r="DF260" s="1"/>
  <c r="DG260" s="1"/>
  <c r="DE244"/>
  <c r="DF244" s="1"/>
  <c r="DG244" s="1"/>
  <c r="DC7"/>
  <c r="DD7" s="1"/>
  <c r="DE7" s="1"/>
  <c r="DF7" s="1"/>
  <c r="DG7" s="1"/>
  <c r="AR283" i="8"/>
  <c r="DE349" i="1"/>
  <c r="DF349" s="1"/>
  <c r="DE270"/>
  <c r="DF270" s="1"/>
  <c r="DG270" s="1"/>
  <c r="DE254"/>
  <c r="DF254" s="1"/>
  <c r="DG254" s="1"/>
  <c r="DE238"/>
  <c r="DF238" s="1"/>
  <c r="DG238" s="1"/>
  <c r="DE264"/>
  <c r="DF264" s="1"/>
  <c r="DG264" s="1"/>
  <c r="DE248"/>
  <c r="DF248" s="1"/>
  <c r="DG248" s="1"/>
  <c r="DE232"/>
  <c r="DF232" s="1"/>
  <c r="DG232" s="1"/>
  <c r="DE262"/>
  <c r="DF262" s="1"/>
  <c r="DG262" s="1"/>
  <c r="DE246"/>
  <c r="DF246" s="1"/>
  <c r="DG246" s="1"/>
  <c r="DE230"/>
  <c r="DF230" s="1"/>
  <c r="DG230" s="1"/>
  <c r="DE272"/>
  <c r="DF272" s="1"/>
  <c r="DG272" s="1"/>
  <c r="DE256"/>
  <c r="DF256" s="1"/>
  <c r="DG256" s="1"/>
  <c r="DE240"/>
  <c r="DF240" s="1"/>
  <c r="DG240" s="1"/>
  <c r="DF294"/>
  <c r="DG294" s="1"/>
  <c r="DD268"/>
  <c r="DE268" s="1"/>
  <c r="DD252"/>
  <c r="DE252" s="1"/>
  <c r="DD236"/>
  <c r="DE236" s="1"/>
  <c r="DD83"/>
  <c r="DE83" s="1"/>
  <c r="DF83" s="1"/>
  <c r="DF450"/>
  <c r="DF438"/>
  <c r="DE421"/>
  <c r="DF404"/>
  <c r="DG387"/>
  <c r="DG371"/>
  <c r="DG363"/>
  <c r="DF474"/>
  <c r="DG474" s="1"/>
  <c r="DF437"/>
  <c r="DG437" s="1"/>
  <c r="DC191"/>
  <c r="DD191" s="1"/>
  <c r="DD32"/>
  <c r="DE32" s="1"/>
  <c r="DD16"/>
  <c r="DE16" s="1"/>
  <c r="DE425"/>
  <c r="DF425" s="1"/>
  <c r="DF391"/>
  <c r="DG391" s="1"/>
  <c r="DE375"/>
  <c r="DF365"/>
  <c r="DE348"/>
  <c r="DG289"/>
  <c r="DG281"/>
  <c r="DG273"/>
  <c r="DG265"/>
  <c r="DG257"/>
  <c r="DG249"/>
  <c r="DG241"/>
  <c r="DG233"/>
  <c r="DF356"/>
  <c r="DB35"/>
  <c r="DC35" s="1"/>
  <c r="DD35" s="1"/>
  <c r="DE35" s="1"/>
  <c r="DD84"/>
  <c r="DE84" s="1"/>
  <c r="DF84" s="1"/>
  <c r="DG84" s="1"/>
  <c r="DD21"/>
  <c r="DE21" s="1"/>
  <c r="DG480"/>
  <c r="DC4"/>
  <c r="DD4" s="1"/>
  <c r="DE4" s="1"/>
  <c r="DF266"/>
  <c r="DG266" s="1"/>
  <c r="DF258"/>
  <c r="DG258" s="1"/>
  <c r="DF250"/>
  <c r="DG250" s="1"/>
  <c r="DF242"/>
  <c r="DG242" s="1"/>
  <c r="DF234"/>
  <c r="DG234" s="1"/>
  <c r="DC15"/>
  <c r="DD15" s="1"/>
  <c r="DE15" s="1"/>
  <c r="DF15" s="1"/>
  <c r="DG15" s="1"/>
  <c r="DG491"/>
  <c r="DD103"/>
  <c r="DE103" s="1"/>
  <c r="DD31"/>
  <c r="DE31" s="1"/>
  <c r="DF82"/>
  <c r="DG82" s="1"/>
  <c r="DE462"/>
  <c r="DD102"/>
  <c r="DE102" s="1"/>
  <c r="DF102" s="1"/>
  <c r="DG102" s="1"/>
  <c r="DG345"/>
  <c r="DG365"/>
  <c r="DF46"/>
  <c r="DE18"/>
  <c r="DF18" s="1"/>
  <c r="DG18" s="1"/>
  <c r="DC33"/>
  <c r="DD94"/>
  <c r="DE94" s="1"/>
  <c r="DF99"/>
  <c r="DB20"/>
  <c r="DC20" s="1"/>
  <c r="DD454"/>
  <c r="DE454" s="1"/>
  <c r="DB36"/>
  <c r="DC36" s="1"/>
  <c r="DB8"/>
  <c r="DC8" s="1"/>
  <c r="DD490"/>
  <c r="DE490" s="1"/>
  <c r="DD468"/>
  <c r="DE468" s="1"/>
  <c r="DC342"/>
  <c r="DC334"/>
  <c r="DC326"/>
  <c r="DC318"/>
  <c r="DC310"/>
  <c r="DC302"/>
  <c r="DC11"/>
  <c r="DD11" s="1"/>
  <c r="DE11" s="1"/>
  <c r="DF471"/>
  <c r="DG471" s="1"/>
  <c r="DF459"/>
  <c r="DF476"/>
  <c r="DG476" s="1"/>
  <c r="DG496"/>
  <c r="DC42"/>
  <c r="DG186"/>
  <c r="DG154"/>
  <c r="DG138"/>
  <c r="DE43"/>
  <c r="DF43" s="1"/>
  <c r="DE28"/>
  <c r="DB40"/>
  <c r="DB25"/>
  <c r="DE482"/>
  <c r="DF482" s="1"/>
  <c r="DF86"/>
  <c r="DG86" s="1"/>
  <c r="DC40"/>
  <c r="DE467"/>
  <c r="DG450"/>
  <c r="DG404"/>
  <c r="DG354"/>
  <c r="DG346"/>
  <c r="DF460"/>
  <c r="DG460" s="1"/>
  <c r="DF479"/>
  <c r="DG479" s="1"/>
  <c r="DC22"/>
  <c r="DC6"/>
  <c r="DD6" s="1"/>
  <c r="DF446"/>
  <c r="DG446" s="1"/>
  <c r="DF400"/>
  <c r="DG400" s="1"/>
  <c r="DB27"/>
  <c r="DC34"/>
  <c r="DC19"/>
  <c r="DF91"/>
  <c r="DG91" s="1"/>
  <c r="DC95"/>
  <c r="DD95" s="1"/>
  <c r="DE95" s="1"/>
  <c r="DD47"/>
  <c r="DD37"/>
  <c r="DE37" s="1"/>
  <c r="DD344"/>
  <c r="DD328"/>
  <c r="DD312"/>
  <c r="DD296"/>
  <c r="DF339"/>
  <c r="DG339" s="1"/>
  <c r="DF331"/>
  <c r="DG331" s="1"/>
  <c r="DF323"/>
  <c r="DG323" s="1"/>
  <c r="DF315"/>
  <c r="DG315" s="1"/>
  <c r="DF307"/>
  <c r="DG307" s="1"/>
  <c r="DF299"/>
  <c r="DG299" s="1"/>
  <c r="DC338"/>
  <c r="DD338" s="1"/>
  <c r="DC322"/>
  <c r="DC306"/>
  <c r="DD306" s="1"/>
  <c r="DE191"/>
  <c r="DF79"/>
  <c r="DG79" s="1"/>
  <c r="DG76"/>
  <c r="DF51"/>
  <c r="DG445"/>
  <c r="DG429"/>
  <c r="DG399"/>
  <c r="DG185"/>
  <c r="DG177"/>
  <c r="DG169"/>
  <c r="DG161"/>
  <c r="DG153"/>
  <c r="DG145"/>
  <c r="DG137"/>
  <c r="DG129"/>
  <c r="DG121"/>
  <c r="DG113"/>
  <c r="DG105"/>
  <c r="DF98"/>
  <c r="DG98" s="1"/>
  <c r="DF90"/>
  <c r="DG90" s="1"/>
  <c r="DF184"/>
  <c r="DG184" s="1"/>
  <c r="DG166"/>
  <c r="DG150"/>
  <c r="DG134"/>
  <c r="DG118"/>
  <c r="DF175"/>
  <c r="DG175" s="1"/>
  <c r="DF159"/>
  <c r="DG159" s="1"/>
  <c r="DF143"/>
  <c r="DG143" s="1"/>
  <c r="DF127"/>
  <c r="DG127" s="1"/>
  <c r="DF111"/>
  <c r="DG111" s="1"/>
  <c r="DC17"/>
  <c r="DD17" s="1"/>
  <c r="DE17" s="1"/>
  <c r="DD340"/>
  <c r="DE340" s="1"/>
  <c r="DD324"/>
  <c r="DE324" s="1"/>
  <c r="DD308"/>
  <c r="DE308" s="1"/>
  <c r="DD42"/>
  <c r="DE42" s="1"/>
  <c r="DD336"/>
  <c r="DD320"/>
  <c r="DD304"/>
  <c r="DF38"/>
  <c r="DG38" s="1"/>
  <c r="DG469"/>
  <c r="DF442"/>
  <c r="DG442" s="1"/>
  <c r="DF285"/>
  <c r="DG285" s="1"/>
  <c r="DF269"/>
  <c r="DG269" s="1"/>
  <c r="DF253"/>
  <c r="DG253" s="1"/>
  <c r="DF237"/>
  <c r="DG237" s="1"/>
  <c r="DG183"/>
  <c r="DG167"/>
  <c r="DG151"/>
  <c r="DG135"/>
  <c r="DG119"/>
  <c r="DF417"/>
  <c r="DG417" s="1"/>
  <c r="DF170"/>
  <c r="DG170" s="1"/>
  <c r="DF122"/>
  <c r="DG122" s="1"/>
  <c r="DF369"/>
  <c r="DG369" s="1"/>
  <c r="DG106"/>
  <c r="DG99"/>
  <c r="DG83"/>
  <c r="DF189"/>
  <c r="DG189" s="1"/>
  <c r="DF181"/>
  <c r="DG181" s="1"/>
  <c r="DF173"/>
  <c r="DG173" s="1"/>
  <c r="DF165"/>
  <c r="DG165" s="1"/>
  <c r="DF157"/>
  <c r="DG157" s="1"/>
  <c r="DF149"/>
  <c r="DG149" s="1"/>
  <c r="DF141"/>
  <c r="DG141" s="1"/>
  <c r="DF133"/>
  <c r="DG133" s="1"/>
  <c r="DF125"/>
  <c r="DG125" s="1"/>
  <c r="DF117"/>
  <c r="DG117" s="1"/>
  <c r="DF109"/>
  <c r="DG109" s="1"/>
  <c r="DF54"/>
  <c r="DG54" s="1"/>
  <c r="DD332"/>
  <c r="DD316"/>
  <c r="DD300"/>
  <c r="DD22"/>
  <c r="DE22" s="1"/>
  <c r="DF101"/>
  <c r="DG101" s="1"/>
  <c r="DF97"/>
  <c r="DG97" s="1"/>
  <c r="DD93"/>
  <c r="DE93" s="1"/>
  <c r="DF89"/>
  <c r="DG89" s="1"/>
  <c r="DD14"/>
  <c r="DE14" s="1"/>
  <c r="DF485"/>
  <c r="DG485" s="1"/>
  <c r="DD33"/>
  <c r="DD10"/>
  <c r="DE10" s="1"/>
  <c r="DG72"/>
  <c r="DF16"/>
  <c r="DG16" s="1"/>
  <c r="DD39"/>
  <c r="DE39" s="1"/>
  <c r="DF39" s="1"/>
  <c r="DD29"/>
  <c r="DE29" s="1"/>
  <c r="DF5"/>
  <c r="DG5" s="1"/>
  <c r="DC48"/>
  <c r="DD48" s="1"/>
  <c r="DE48" s="1"/>
  <c r="DG434"/>
  <c r="DG408"/>
  <c r="DE383"/>
  <c r="DF383" s="1"/>
  <c r="DE361"/>
  <c r="DG356"/>
  <c r="DG352"/>
  <c r="DC104"/>
  <c r="DD104" s="1"/>
  <c r="DE104" s="1"/>
  <c r="DF59"/>
  <c r="DG59" s="1"/>
  <c r="DG55"/>
  <c r="DG293"/>
  <c r="DG277"/>
  <c r="DG261"/>
  <c r="DG245"/>
  <c r="DG229"/>
  <c r="DF192"/>
  <c r="DG192" s="1"/>
  <c r="DG459"/>
  <c r="DG438"/>
  <c r="DF188"/>
  <c r="DG188" s="1"/>
  <c r="DF164"/>
  <c r="DG164" s="1"/>
  <c r="DF148"/>
  <c r="DG148" s="1"/>
  <c r="DF132"/>
  <c r="DG132" s="1"/>
  <c r="DF116"/>
  <c r="DC9"/>
  <c r="DF56"/>
  <c r="DG56" s="1"/>
  <c r="DF191"/>
  <c r="DG191" s="1"/>
  <c r="DG46"/>
  <c r="DF31"/>
  <c r="DF12"/>
  <c r="DG12" s="1"/>
  <c r="DC26"/>
  <c r="DD80"/>
  <c r="DE80" s="1"/>
  <c r="DD40"/>
  <c r="DD23"/>
  <c r="DE23" s="1"/>
  <c r="DF94"/>
  <c r="DG94" s="1"/>
  <c r="DF343"/>
  <c r="DG343" s="1"/>
  <c r="DF335"/>
  <c r="DG335" s="1"/>
  <c r="DF327"/>
  <c r="DG327" s="1"/>
  <c r="DF319"/>
  <c r="DG319" s="1"/>
  <c r="DF311"/>
  <c r="DG311" s="1"/>
  <c r="DF303"/>
  <c r="DG303" s="1"/>
  <c r="DF295"/>
  <c r="DG295" s="1"/>
  <c r="DC330"/>
  <c r="DD330" s="1"/>
  <c r="DE330" s="1"/>
  <c r="DC314"/>
  <c r="DC298"/>
  <c r="DD298" s="1"/>
  <c r="DE298" s="1"/>
  <c r="DG51"/>
  <c r="DC100"/>
  <c r="DC92"/>
  <c r="DD92" s="1"/>
  <c r="DE92" s="1"/>
  <c r="DD87"/>
  <c r="DD193"/>
  <c r="DF176"/>
  <c r="DG176" s="1"/>
  <c r="DG158"/>
  <c r="DG142"/>
  <c r="DG126"/>
  <c r="DG110"/>
  <c r="DC96"/>
  <c r="DC88"/>
  <c r="DF58"/>
  <c r="DG58" s="1"/>
  <c r="DC13"/>
  <c r="DF481"/>
  <c r="DG481" s="1"/>
  <c r="DB41"/>
  <c r="DF223"/>
  <c r="DG223" s="1"/>
  <c r="DF215"/>
  <c r="DG215" s="1"/>
  <c r="DF207"/>
  <c r="DG207" s="1"/>
  <c r="DF199"/>
  <c r="DG199" s="1"/>
  <c r="DF60"/>
  <c r="DG60" s="1"/>
  <c r="DF162"/>
  <c r="DG162" s="1"/>
  <c r="DF146"/>
  <c r="DG146" s="1"/>
  <c r="DF130"/>
  <c r="DG130" s="1"/>
  <c r="DF114"/>
  <c r="DG114" s="1"/>
  <c r="DF178"/>
  <c r="DG178" s="1"/>
  <c r="DG116"/>
  <c r="DC85"/>
  <c r="DD30"/>
  <c r="DE30" s="1"/>
  <c r="G16" i="19"/>
  <c r="AR257" i="8"/>
  <c r="AR255"/>
  <c r="AR228"/>
  <c r="AR272"/>
  <c r="AR259"/>
  <c r="AR282"/>
  <c r="AR284"/>
  <c r="AR215"/>
  <c r="DF402" i="1" l="1"/>
  <c r="DG402" s="1"/>
  <c r="DF454"/>
  <c r="DG454" s="1"/>
  <c r="DF95"/>
  <c r="DE77"/>
  <c r="DF77" s="1"/>
  <c r="DF32"/>
  <c r="DG32" s="1"/>
  <c r="DF468"/>
  <c r="DG468" s="1"/>
  <c r="DF490"/>
  <c r="DG490" s="1"/>
  <c r="DG39"/>
  <c r="DG31"/>
  <c r="DF421"/>
  <c r="DG421" s="1"/>
  <c r="DF21"/>
  <c r="DG21" s="1"/>
  <c r="DF4"/>
  <c r="DG4" s="1"/>
  <c r="DF252"/>
  <c r="DG252" s="1"/>
  <c r="DE40"/>
  <c r="DF42"/>
  <c r="DG42" s="1"/>
  <c r="DG425"/>
  <c r="DF348"/>
  <c r="DG348" s="1"/>
  <c r="DF375"/>
  <c r="DG375" s="1"/>
  <c r="DF236"/>
  <c r="DG236" s="1"/>
  <c r="DF268"/>
  <c r="DG268" s="1"/>
  <c r="DG349"/>
  <c r="DF22"/>
  <c r="DG22" s="1"/>
  <c r="DE306"/>
  <c r="DF306" s="1"/>
  <c r="DG306" s="1"/>
  <c r="DE338"/>
  <c r="DF338" s="1"/>
  <c r="DG338" s="1"/>
  <c r="DE6"/>
  <c r="DF6" s="1"/>
  <c r="DG6" s="1"/>
  <c r="DF11"/>
  <c r="DG11" s="1"/>
  <c r="DE87"/>
  <c r="DF87" s="1"/>
  <c r="DG87" s="1"/>
  <c r="DE300"/>
  <c r="DF300" s="1"/>
  <c r="DE332"/>
  <c r="DE320"/>
  <c r="DF320" s="1"/>
  <c r="DE296"/>
  <c r="DE328"/>
  <c r="DF328" s="1"/>
  <c r="DE47"/>
  <c r="DF47" s="1"/>
  <c r="DG47" s="1"/>
  <c r="DD310"/>
  <c r="DD326"/>
  <c r="DD342"/>
  <c r="DC41"/>
  <c r="DF92"/>
  <c r="DG92" s="1"/>
  <c r="DF10"/>
  <c r="DG10" s="1"/>
  <c r="DD26"/>
  <c r="DE26" s="1"/>
  <c r="DF30"/>
  <c r="DG30" s="1"/>
  <c r="DF23"/>
  <c r="DG23" s="1"/>
  <c r="DD9"/>
  <c r="DE9" s="1"/>
  <c r="DC27"/>
  <c r="DF298"/>
  <c r="DG298" s="1"/>
  <c r="DF330"/>
  <c r="DG330" s="1"/>
  <c r="DD322"/>
  <c r="DD85"/>
  <c r="DE85" s="1"/>
  <c r="DD19"/>
  <c r="DE19" s="1"/>
  <c r="DD34"/>
  <c r="DE34" s="1"/>
  <c r="DD20"/>
  <c r="DD100"/>
  <c r="DE100" s="1"/>
  <c r="DF14"/>
  <c r="DG14" s="1"/>
  <c r="DG95"/>
  <c r="DF93"/>
  <c r="DG93" s="1"/>
  <c r="DE33"/>
  <c r="DF296"/>
  <c r="DF324"/>
  <c r="DG324" s="1"/>
  <c r="DF361"/>
  <c r="DG361" s="1"/>
  <c r="DC25"/>
  <c r="DD25" s="1"/>
  <c r="DE25" s="1"/>
  <c r="DG482"/>
  <c r="DF462"/>
  <c r="DG462" s="1"/>
  <c r="DF103"/>
  <c r="DG103" s="1"/>
  <c r="DD13"/>
  <c r="DE13" s="1"/>
  <c r="DF104"/>
  <c r="DG104" s="1"/>
  <c r="DE316"/>
  <c r="DF316" s="1"/>
  <c r="DG316" s="1"/>
  <c r="DE304"/>
  <c r="DE336"/>
  <c r="DF336" s="1"/>
  <c r="DE312"/>
  <c r="DE344"/>
  <c r="DF344" s="1"/>
  <c r="DG344" s="1"/>
  <c r="DD302"/>
  <c r="DD318"/>
  <c r="DD334"/>
  <c r="DE193"/>
  <c r="DF193" s="1"/>
  <c r="DG383"/>
  <c r="DF48"/>
  <c r="DG48" s="1"/>
  <c r="DD96"/>
  <c r="DE96" s="1"/>
  <c r="DF17"/>
  <c r="DG17" s="1"/>
  <c r="DF80"/>
  <c r="DG80" s="1"/>
  <c r="DD314"/>
  <c r="DE314" s="1"/>
  <c r="DF314" s="1"/>
  <c r="DF467"/>
  <c r="DG467" s="1"/>
  <c r="DG43"/>
  <c r="DD88"/>
  <c r="DE88" s="1"/>
  <c r="DD8"/>
  <c r="DE8" s="1"/>
  <c r="DD36"/>
  <c r="DE36" s="1"/>
  <c r="DE20"/>
  <c r="DF312"/>
  <c r="DG312" s="1"/>
  <c r="DF332"/>
  <c r="DF28"/>
  <c r="DG28" s="1"/>
  <c r="DF37"/>
  <c r="DG37" s="1"/>
  <c r="DF308"/>
  <c r="DG308" s="1"/>
  <c r="DF340"/>
  <c r="DG340" s="1"/>
  <c r="DF29"/>
  <c r="DG29" s="1"/>
  <c r="DF35"/>
  <c r="DG35" s="1"/>
  <c r="AM10" i="8"/>
  <c r="AM11"/>
  <c r="AM12"/>
  <c r="AM13"/>
  <c r="AI10"/>
  <c r="AJ10"/>
  <c r="AK10"/>
  <c r="AL10"/>
  <c r="AN10"/>
  <c r="AI11"/>
  <c r="AJ11"/>
  <c r="AK11"/>
  <c r="AL11"/>
  <c r="AN11"/>
  <c r="AI12"/>
  <c r="AJ12"/>
  <c r="AK12"/>
  <c r="AL12"/>
  <c r="AN12"/>
  <c r="AI13"/>
  <c r="AJ13"/>
  <c r="AK13"/>
  <c r="AL13"/>
  <c r="AN13"/>
  <c r="BC10"/>
  <c r="BC11"/>
  <c r="BC12"/>
  <c r="BC13"/>
  <c r="BB10"/>
  <c r="BB11"/>
  <c r="BB12"/>
  <c r="BB13"/>
  <c r="AO10"/>
  <c r="AP10"/>
  <c r="AQ10"/>
  <c r="AO11"/>
  <c r="AP11"/>
  <c r="AQ11"/>
  <c r="AO12"/>
  <c r="AP12"/>
  <c r="AQ12"/>
  <c r="AO13"/>
  <c r="AP13"/>
  <c r="AQ13"/>
  <c r="AG10"/>
  <c r="AG11"/>
  <c r="AG12"/>
  <c r="AG13"/>
  <c r="AH10"/>
  <c r="AH11"/>
  <c r="AH12"/>
  <c r="AH13"/>
  <c r="T10"/>
  <c r="U10"/>
  <c r="V10"/>
  <c r="W10"/>
  <c r="X10"/>
  <c r="Y10"/>
  <c r="Z10"/>
  <c r="AA10"/>
  <c r="AB10"/>
  <c r="AC10"/>
  <c r="T11"/>
  <c r="U11"/>
  <c r="V11"/>
  <c r="W11"/>
  <c r="X11"/>
  <c r="Y11"/>
  <c r="Z11"/>
  <c r="AA11"/>
  <c r="AB11"/>
  <c r="AC11"/>
  <c r="T12"/>
  <c r="U12"/>
  <c r="V12"/>
  <c r="W12"/>
  <c r="X12"/>
  <c r="Y12"/>
  <c r="Z12"/>
  <c r="AA12"/>
  <c r="AB12"/>
  <c r="AC12"/>
  <c r="T13"/>
  <c r="U13"/>
  <c r="V13"/>
  <c r="W13"/>
  <c r="X13"/>
  <c r="Y13"/>
  <c r="Z13"/>
  <c r="AA13"/>
  <c r="AB13"/>
  <c r="AC13"/>
  <c r="M10"/>
  <c r="N10"/>
  <c r="O10"/>
  <c r="P10"/>
  <c r="Q10"/>
  <c r="R10"/>
  <c r="M11"/>
  <c r="N11"/>
  <c r="O11"/>
  <c r="P11"/>
  <c r="Q11"/>
  <c r="R11"/>
  <c r="M12"/>
  <c r="N12"/>
  <c r="O12"/>
  <c r="P12"/>
  <c r="Q12"/>
  <c r="R12"/>
  <c r="M13"/>
  <c r="N13"/>
  <c r="O13"/>
  <c r="P13"/>
  <c r="Q13"/>
  <c r="R13"/>
  <c r="I10"/>
  <c r="I11"/>
  <c r="I12"/>
  <c r="I13"/>
  <c r="J10"/>
  <c r="J11"/>
  <c r="J12"/>
  <c r="J13"/>
  <c r="H10"/>
  <c r="H11"/>
  <c r="H12"/>
  <c r="H13"/>
  <c r="G10"/>
  <c r="G11"/>
  <c r="G12"/>
  <c r="G13"/>
  <c r="AE10"/>
  <c r="AE11"/>
  <c r="AE12"/>
  <c r="AE13"/>
  <c r="AD13"/>
  <c r="AD11"/>
  <c r="AD12"/>
  <c r="AD10"/>
  <c r="S12"/>
  <c r="S13"/>
  <c r="D10"/>
  <c r="E10" s="1"/>
  <c r="F10"/>
  <c r="F11"/>
  <c r="F12"/>
  <c r="F13"/>
  <c r="D11"/>
  <c r="E11" s="1"/>
  <c r="D12"/>
  <c r="E12" s="1"/>
  <c r="D13"/>
  <c r="E13" s="1"/>
  <c r="B10"/>
  <c r="B11"/>
  <c r="B12"/>
  <c r="B13"/>
  <c r="A10"/>
  <c r="A11"/>
  <c r="A12"/>
  <c r="A13"/>
  <c r="C6" i="12"/>
  <c r="C5"/>
  <c r="C4"/>
  <c r="C3"/>
  <c r="B11" i="2"/>
  <c r="H11" i="12" s="1"/>
  <c r="E78" i="4"/>
  <c r="L78"/>
  <c r="K78"/>
  <c r="J78"/>
  <c r="I78"/>
  <c r="H78"/>
  <c r="G78"/>
  <c r="F78"/>
  <c r="D78"/>
  <c r="C78"/>
  <c r="B78"/>
  <c r="BZ35" i="1" l="1"/>
  <c r="CB35"/>
  <c r="BY35"/>
  <c r="CA35"/>
  <c r="CC35"/>
  <c r="BY28"/>
  <c r="CA28"/>
  <c r="CC28"/>
  <c r="BZ28"/>
  <c r="CB28"/>
  <c r="DG77"/>
  <c r="DF26"/>
  <c r="DF20"/>
  <c r="DG296"/>
  <c r="DG332"/>
  <c r="DG336"/>
  <c r="DF34"/>
  <c r="DD27"/>
  <c r="DE27" s="1"/>
  <c r="DD41"/>
  <c r="DE41" s="1"/>
  <c r="DG328"/>
  <c r="DG320"/>
  <c r="DG300"/>
  <c r="DF40"/>
  <c r="DG40" s="1"/>
  <c r="DF36"/>
  <c r="DG36" s="1"/>
  <c r="DE334"/>
  <c r="DE318"/>
  <c r="DF318" s="1"/>
  <c r="DG318" s="1"/>
  <c r="DE302"/>
  <c r="DE342"/>
  <c r="DF342" s="1"/>
  <c r="DE326"/>
  <c r="DF326" s="1"/>
  <c r="DE310"/>
  <c r="DF310" s="1"/>
  <c r="DG193"/>
  <c r="DF19"/>
  <c r="DG20"/>
  <c r="DG34"/>
  <c r="DF304"/>
  <c r="DG304" s="1"/>
  <c r="DG26"/>
  <c r="DF13"/>
  <c r="DG13" s="1"/>
  <c r="DF85"/>
  <c r="DG85" s="1"/>
  <c r="DF33"/>
  <c r="DG33" s="1"/>
  <c r="DG314"/>
  <c r="DE322"/>
  <c r="DF334"/>
  <c r="DG334" s="1"/>
  <c r="DF302"/>
  <c r="DG302" s="1"/>
  <c r="DF25"/>
  <c r="DF8"/>
  <c r="DG8" s="1"/>
  <c r="DG25"/>
  <c r="DF100"/>
  <c r="DG100" s="1"/>
  <c r="DF96"/>
  <c r="DG96" s="1"/>
  <c r="DF9"/>
  <c r="DG9" s="1"/>
  <c r="DF88"/>
  <c r="DG88" s="1"/>
  <c r="DG19"/>
  <c r="A78" i="4"/>
  <c r="A90"/>
  <c r="A86"/>
  <c r="CB453" i="1"/>
  <c r="BZ453"/>
  <c r="CB452"/>
  <c r="BZ452"/>
  <c r="CB451"/>
  <c r="BZ451"/>
  <c r="CB450"/>
  <c r="BZ450"/>
  <c r="CB449"/>
  <c r="BZ449"/>
  <c r="CB448"/>
  <c r="BZ448"/>
  <c r="CB447"/>
  <c r="BZ447"/>
  <c r="CB446"/>
  <c r="BZ446"/>
  <c r="CB445"/>
  <c r="BZ445"/>
  <c r="CB444"/>
  <c r="BZ444"/>
  <c r="CB443"/>
  <c r="BZ443"/>
  <c r="CB442"/>
  <c r="BZ442"/>
  <c r="CB441"/>
  <c r="BZ441"/>
  <c r="CB440"/>
  <c r="BZ440"/>
  <c r="CB439"/>
  <c r="BZ439"/>
  <c r="CB438"/>
  <c r="BZ438"/>
  <c r="CB437"/>
  <c r="BZ437"/>
  <c r="CB436"/>
  <c r="BZ436"/>
  <c r="CB435"/>
  <c r="BZ435"/>
  <c r="CB434"/>
  <c r="BZ434"/>
  <c r="CB433"/>
  <c r="BZ433"/>
  <c r="CB432"/>
  <c r="BZ432"/>
  <c r="CB431"/>
  <c r="BZ431"/>
  <c r="CB430"/>
  <c r="BZ430"/>
  <c r="CB429"/>
  <c r="BZ429"/>
  <c r="CB428"/>
  <c r="BZ428"/>
  <c r="CB427"/>
  <c r="BZ427"/>
  <c r="CB426"/>
  <c r="BZ426"/>
  <c r="CB425"/>
  <c r="BZ425"/>
  <c r="CB424"/>
  <c r="BZ424"/>
  <c r="CB423"/>
  <c r="BZ423"/>
  <c r="CB422"/>
  <c r="BZ422"/>
  <c r="CB421"/>
  <c r="BZ421"/>
  <c r="CB420"/>
  <c r="BZ420"/>
  <c r="CB419"/>
  <c r="BZ419"/>
  <c r="CB418"/>
  <c r="BZ418"/>
  <c r="CB417"/>
  <c r="BZ417"/>
  <c r="CB416"/>
  <c r="BZ416"/>
  <c r="CB415"/>
  <c r="BZ415"/>
  <c r="CB414"/>
  <c r="BZ414"/>
  <c r="CB413"/>
  <c r="BZ413"/>
  <c r="CB412"/>
  <c r="BZ412"/>
  <c r="CB411"/>
  <c r="BZ411"/>
  <c r="CB410"/>
  <c r="BZ410"/>
  <c r="CB409"/>
  <c r="BZ409"/>
  <c r="CB408"/>
  <c r="BZ408"/>
  <c r="CB407"/>
  <c r="BZ407"/>
  <c r="CB406"/>
  <c r="BZ406"/>
  <c r="CB405"/>
  <c r="BZ405"/>
  <c r="CB404"/>
  <c r="BZ404"/>
  <c r="CB403"/>
  <c r="BZ403"/>
  <c r="CB402"/>
  <c r="BZ402"/>
  <c r="CB401"/>
  <c r="BZ401"/>
  <c r="CB400"/>
  <c r="BZ400"/>
  <c r="CB399"/>
  <c r="BZ399"/>
  <c r="CB398"/>
  <c r="BZ398"/>
  <c r="CB397"/>
  <c r="BZ397"/>
  <c r="CB396"/>
  <c r="BZ396"/>
  <c r="CB395"/>
  <c r="BZ395"/>
  <c r="CB394"/>
  <c r="BZ394"/>
  <c r="CB393"/>
  <c r="BZ393"/>
  <c r="CB392"/>
  <c r="BZ392"/>
  <c r="CB391"/>
  <c r="BZ391"/>
  <c r="CB390"/>
  <c r="BZ390"/>
  <c r="CB389"/>
  <c r="BZ389"/>
  <c r="CB388"/>
  <c r="BZ388"/>
  <c r="CB387"/>
  <c r="BZ387"/>
  <c r="CB386"/>
  <c r="BZ386"/>
  <c r="CB385"/>
  <c r="BZ385"/>
  <c r="CB384"/>
  <c r="BZ384"/>
  <c r="CB383"/>
  <c r="BZ383"/>
  <c r="CB382"/>
  <c r="BZ382"/>
  <c r="CB381"/>
  <c r="BZ381"/>
  <c r="CB380"/>
  <c r="BZ380"/>
  <c r="CB379"/>
  <c r="BZ379"/>
  <c r="CB378"/>
  <c r="BZ378"/>
  <c r="CB377"/>
  <c r="BZ377"/>
  <c r="CB376"/>
  <c r="BZ376"/>
  <c r="CB375"/>
  <c r="BZ375"/>
  <c r="CB374"/>
  <c r="BZ374"/>
  <c r="CB373"/>
  <c r="BZ373"/>
  <c r="CB372"/>
  <c r="BZ372"/>
  <c r="CB371"/>
  <c r="BZ371"/>
  <c r="CB370"/>
  <c r="BZ370"/>
  <c r="CB369"/>
  <c r="BZ369"/>
  <c r="CB368"/>
  <c r="BZ368"/>
  <c r="CB367"/>
  <c r="AU423" i="8" s="1"/>
  <c r="BZ367" i="1"/>
  <c r="AS423" i="8" s="1"/>
  <c r="CB366" i="1"/>
  <c r="AU422" i="8" s="1"/>
  <c r="BZ366" i="1"/>
  <c r="AS422" i="8" s="1"/>
  <c r="CB365" i="1"/>
  <c r="AU421" i="8" s="1"/>
  <c r="BZ365" i="1"/>
  <c r="AS421" i="8" s="1"/>
  <c r="CB364" i="1"/>
  <c r="AU420" i="8" s="1"/>
  <c r="BZ364" i="1"/>
  <c r="AS420" i="8" s="1"/>
  <c r="CB363" i="1"/>
  <c r="AU419" i="8" s="1"/>
  <c r="BZ363" i="1"/>
  <c r="AS419" i="8" s="1"/>
  <c r="CB362" i="1"/>
  <c r="AU418" i="8" s="1"/>
  <c r="BZ362" i="1"/>
  <c r="AS418" i="8" s="1"/>
  <c r="CB361" i="1"/>
  <c r="AU417" i="8" s="1"/>
  <c r="BZ361" i="1"/>
  <c r="AS417" i="8" s="1"/>
  <c r="CB360" i="1"/>
  <c r="AU416" i="8" s="1"/>
  <c r="BZ360" i="1"/>
  <c r="AS416" i="8" s="1"/>
  <c r="CB359" i="1"/>
  <c r="AU415" i="8" s="1"/>
  <c r="BZ359" i="1"/>
  <c r="AS415" i="8" s="1"/>
  <c r="CB358" i="1"/>
  <c r="AU414" i="8" s="1"/>
  <c r="BZ358" i="1"/>
  <c r="AS414" i="8" s="1"/>
  <c r="CB357" i="1"/>
  <c r="AU413" i="8" s="1"/>
  <c r="BZ357" i="1"/>
  <c r="AS413" i="8" s="1"/>
  <c r="CB356" i="1"/>
  <c r="AU412" i="8" s="1"/>
  <c r="BZ356" i="1"/>
  <c r="AS412" i="8" s="1"/>
  <c r="CB355" i="1"/>
  <c r="AU411" i="8" s="1"/>
  <c r="BZ355" i="1"/>
  <c r="AS411" i="8" s="1"/>
  <c r="CB354" i="1"/>
  <c r="AU410" i="8" s="1"/>
  <c r="BZ354" i="1"/>
  <c r="AS410" i="8" s="1"/>
  <c r="CB353" i="1"/>
  <c r="AU409" i="8" s="1"/>
  <c r="BZ353" i="1"/>
  <c r="AS409" i="8" s="1"/>
  <c r="CB352" i="1"/>
  <c r="AU408" i="8" s="1"/>
  <c r="BZ352" i="1"/>
  <c r="AS408" i="8" s="1"/>
  <c r="CB351" i="1"/>
  <c r="AU407" i="8" s="1"/>
  <c r="BZ351" i="1"/>
  <c r="AS407" i="8" s="1"/>
  <c r="CB350" i="1"/>
  <c r="AU406" i="8" s="1"/>
  <c r="BZ350" i="1"/>
  <c r="AS406" i="8" s="1"/>
  <c r="CB349" i="1"/>
  <c r="AU405" i="8" s="1"/>
  <c r="BZ349" i="1"/>
  <c r="AS405" i="8" s="1"/>
  <c r="CB348" i="1"/>
  <c r="AU404" i="8" s="1"/>
  <c r="BZ348" i="1"/>
  <c r="AS404" i="8" s="1"/>
  <c r="CB347" i="1"/>
  <c r="AU403" i="8" s="1"/>
  <c r="BZ347" i="1"/>
  <c r="AS403" i="8" s="1"/>
  <c r="CB346" i="1"/>
  <c r="AU402" i="8" s="1"/>
  <c r="BZ346" i="1"/>
  <c r="AS402" i="8" s="1"/>
  <c r="CB345" i="1"/>
  <c r="AU401" i="8" s="1"/>
  <c r="BZ345" i="1"/>
  <c r="AS401" i="8" s="1"/>
  <c r="CB344" i="1"/>
  <c r="AU400" i="8" s="1"/>
  <c r="BZ344" i="1"/>
  <c r="AS400" i="8" s="1"/>
  <c r="CB343" i="1"/>
  <c r="AU399" i="8" s="1"/>
  <c r="BZ343" i="1"/>
  <c r="AS399" i="8" s="1"/>
  <c r="CB342" i="1"/>
  <c r="AU398" i="8" s="1"/>
  <c r="BZ342" i="1"/>
  <c r="AS398" i="8" s="1"/>
  <c r="CB341" i="1"/>
  <c r="AU397" i="8" s="1"/>
  <c r="BZ341" i="1"/>
  <c r="AS397" i="8" s="1"/>
  <c r="CB340" i="1"/>
  <c r="AU396" i="8" s="1"/>
  <c r="BZ340" i="1"/>
  <c r="AS396" i="8" s="1"/>
  <c r="CB339" i="1"/>
  <c r="AU395" i="8" s="1"/>
  <c r="BZ339" i="1"/>
  <c r="AS395" i="8" s="1"/>
  <c r="CB338" i="1"/>
  <c r="AU394" i="8" s="1"/>
  <c r="BZ338" i="1"/>
  <c r="AS394" i="8" s="1"/>
  <c r="CB337" i="1"/>
  <c r="AU393" i="8" s="1"/>
  <c r="BZ337" i="1"/>
  <c r="AS393" i="8" s="1"/>
  <c r="CB336" i="1"/>
  <c r="AU392" i="8" s="1"/>
  <c r="BZ336" i="1"/>
  <c r="AS392" i="8" s="1"/>
  <c r="CB335" i="1"/>
  <c r="AU391" i="8" s="1"/>
  <c r="BZ335" i="1"/>
  <c r="AS391" i="8" s="1"/>
  <c r="CB334" i="1"/>
  <c r="AU390" i="8" s="1"/>
  <c r="BZ334" i="1"/>
  <c r="AS390" i="8" s="1"/>
  <c r="CB333" i="1"/>
  <c r="AU389" i="8" s="1"/>
  <c r="BZ333" i="1"/>
  <c r="AS389" i="8" s="1"/>
  <c r="CB332" i="1"/>
  <c r="AU388" i="8" s="1"/>
  <c r="BZ332" i="1"/>
  <c r="AS388" i="8" s="1"/>
  <c r="CB331" i="1"/>
  <c r="AU387" i="8" s="1"/>
  <c r="BZ331" i="1"/>
  <c r="AS387" i="8" s="1"/>
  <c r="CB330" i="1"/>
  <c r="AU386" i="8" s="1"/>
  <c r="BZ330" i="1"/>
  <c r="AS386" i="8" s="1"/>
  <c r="CB329" i="1"/>
  <c r="AU385" i="8" s="1"/>
  <c r="BZ329" i="1"/>
  <c r="AS385" i="8" s="1"/>
  <c r="CB328" i="1"/>
  <c r="AU384" i="8" s="1"/>
  <c r="BZ328" i="1"/>
  <c r="AS384" i="8" s="1"/>
  <c r="CB327" i="1"/>
  <c r="AU383" i="8" s="1"/>
  <c r="BZ327" i="1"/>
  <c r="AS383" i="8" s="1"/>
  <c r="CB326" i="1"/>
  <c r="AU382" i="8" s="1"/>
  <c r="BZ326" i="1"/>
  <c r="AS382" i="8" s="1"/>
  <c r="CB325" i="1"/>
  <c r="AU381" i="8" s="1"/>
  <c r="BZ325" i="1"/>
  <c r="AS381" i="8" s="1"/>
  <c r="CB324" i="1"/>
  <c r="AU380" i="8" s="1"/>
  <c r="BZ324" i="1"/>
  <c r="AS380" i="8" s="1"/>
  <c r="CB323" i="1"/>
  <c r="AU379" i="8" s="1"/>
  <c r="BZ323" i="1"/>
  <c r="AS379" i="8" s="1"/>
  <c r="CB322" i="1"/>
  <c r="AU378" i="8" s="1"/>
  <c r="BZ322" i="1"/>
  <c r="AS378" i="8" s="1"/>
  <c r="CB321" i="1"/>
  <c r="AU377" i="8" s="1"/>
  <c r="BZ321" i="1"/>
  <c r="AS377" i="8" s="1"/>
  <c r="CB320" i="1"/>
  <c r="AU376" i="8" s="1"/>
  <c r="BZ320" i="1"/>
  <c r="AS376" i="8" s="1"/>
  <c r="CB319" i="1"/>
  <c r="AU375" i="8" s="1"/>
  <c r="BZ319" i="1"/>
  <c r="AS375" i="8" s="1"/>
  <c r="CB318" i="1"/>
  <c r="AU374" i="8" s="1"/>
  <c r="BZ318" i="1"/>
  <c r="AS374" i="8" s="1"/>
  <c r="CB317" i="1"/>
  <c r="AU373" i="8" s="1"/>
  <c r="BZ317" i="1"/>
  <c r="AS373" i="8" s="1"/>
  <c r="CB316" i="1"/>
  <c r="AU372" i="8" s="1"/>
  <c r="BZ316" i="1"/>
  <c r="AS372" i="8" s="1"/>
  <c r="CB315" i="1"/>
  <c r="AU371" i="8" s="1"/>
  <c r="BZ315" i="1"/>
  <c r="AS371" i="8" s="1"/>
  <c r="AS294"/>
  <c r="AS292"/>
  <c r="AU295"/>
  <c r="AU293"/>
  <c r="AU291"/>
  <c r="CB314" i="1"/>
  <c r="CA314"/>
  <c r="BZ314"/>
  <c r="AU154" i="8"/>
  <c r="AT154"/>
  <c r="AS154"/>
  <c r="AU153"/>
  <c r="AT153"/>
  <c r="AS153"/>
  <c r="AU152"/>
  <c r="AT152"/>
  <c r="AS152"/>
  <c r="AU151"/>
  <c r="AT151"/>
  <c r="AS151"/>
  <c r="AU150"/>
  <c r="AT150"/>
  <c r="AS150"/>
  <c r="AU149"/>
  <c r="AT149"/>
  <c r="AS149"/>
  <c r="AU148"/>
  <c r="AT148"/>
  <c r="AS148"/>
  <c r="AU147"/>
  <c r="AT147"/>
  <c r="AS147"/>
  <c r="AU146"/>
  <c r="AT146"/>
  <c r="AS146"/>
  <c r="AU145"/>
  <c r="AT145"/>
  <c r="AS145"/>
  <c r="AU144"/>
  <c r="AT144"/>
  <c r="AS144"/>
  <c r="AU143"/>
  <c r="AT143"/>
  <c r="AS143"/>
  <c r="AU142"/>
  <c r="AT142"/>
  <c r="AS142"/>
  <c r="AU141"/>
  <c r="AT141"/>
  <c r="AS141"/>
  <c r="AU140"/>
  <c r="AT140"/>
  <c r="AS140"/>
  <c r="AU139"/>
  <c r="AT139"/>
  <c r="AS139"/>
  <c r="AU138"/>
  <c r="AT138"/>
  <c r="AS138"/>
  <c r="AU137"/>
  <c r="AT137"/>
  <c r="AS137"/>
  <c r="AU136"/>
  <c r="AT136"/>
  <c r="AS136"/>
  <c r="AU135"/>
  <c r="AT135"/>
  <c r="AS135"/>
  <c r="AU134"/>
  <c r="AT134"/>
  <c r="AS134"/>
  <c r="AU133"/>
  <c r="AT133"/>
  <c r="AS133"/>
  <c r="AU132"/>
  <c r="AT132"/>
  <c r="AS132"/>
  <c r="AU131"/>
  <c r="AT131"/>
  <c r="AS131"/>
  <c r="AU130"/>
  <c r="AT130"/>
  <c r="AS130"/>
  <c r="AU129"/>
  <c r="AT129"/>
  <c r="AS129"/>
  <c r="AU128"/>
  <c r="AT128"/>
  <c r="AS128"/>
  <c r="AU127"/>
  <c r="AT127"/>
  <c r="AS127"/>
  <c r="AU126"/>
  <c r="AT126"/>
  <c r="AS126"/>
  <c r="AU125"/>
  <c r="AT125"/>
  <c r="AS125"/>
  <c r="AU124"/>
  <c r="AT124"/>
  <c r="AS124"/>
  <c r="AU123"/>
  <c r="AT123"/>
  <c r="AS123"/>
  <c r="AU122"/>
  <c r="AT122"/>
  <c r="AS122"/>
  <c r="AU121"/>
  <c r="AT121"/>
  <c r="AS121"/>
  <c r="AU120"/>
  <c r="AT120"/>
  <c r="AS120"/>
  <c r="AU119"/>
  <c r="AT119"/>
  <c r="AS119"/>
  <c r="AU118"/>
  <c r="AT118"/>
  <c r="AS118"/>
  <c r="AU117"/>
  <c r="AT117"/>
  <c r="AS117"/>
  <c r="AU116"/>
  <c r="AT116"/>
  <c r="AS116"/>
  <c r="AU114"/>
  <c r="AT114"/>
  <c r="AS114"/>
  <c r="AU113"/>
  <c r="AT113"/>
  <c r="AS113"/>
  <c r="AU104"/>
  <c r="AT104"/>
  <c r="AS104"/>
  <c r="AR200"/>
  <c r="AR229"/>
  <c r="AR249"/>
  <c r="AR258"/>
  <c r="AR273"/>
  <c r="E43" i="1"/>
  <c r="CA453"/>
  <c r="CC453"/>
  <c r="CA452"/>
  <c r="CC452"/>
  <c r="CA451"/>
  <c r="CC451"/>
  <c r="CA450"/>
  <c r="CC450"/>
  <c r="CA449"/>
  <c r="CC449"/>
  <c r="CA448"/>
  <c r="CC448"/>
  <c r="CA447"/>
  <c r="CC447"/>
  <c r="CA446"/>
  <c r="CC446"/>
  <c r="CA445"/>
  <c r="CC445"/>
  <c r="CA444"/>
  <c r="CC444"/>
  <c r="CA443"/>
  <c r="CC443"/>
  <c r="CA442"/>
  <c r="CC442"/>
  <c r="CA441"/>
  <c r="CC441"/>
  <c r="CA440"/>
  <c r="CC440"/>
  <c r="CA439"/>
  <c r="CC439"/>
  <c r="CA438"/>
  <c r="CC438"/>
  <c r="CA437"/>
  <c r="CC437"/>
  <c r="CA436"/>
  <c r="CC436"/>
  <c r="CA435"/>
  <c r="CC435"/>
  <c r="CA434"/>
  <c r="CC434"/>
  <c r="CA433"/>
  <c r="CC433"/>
  <c r="CA432"/>
  <c r="CC432"/>
  <c r="CA431"/>
  <c r="CC431"/>
  <c r="CA430"/>
  <c r="CC430"/>
  <c r="CA429"/>
  <c r="CC429"/>
  <c r="CA428"/>
  <c r="CC428"/>
  <c r="CA427"/>
  <c r="CC427"/>
  <c r="CA426"/>
  <c r="CC426"/>
  <c r="CA425"/>
  <c r="CC425"/>
  <c r="CA424"/>
  <c r="CC424"/>
  <c r="CA423"/>
  <c r="CC423"/>
  <c r="CA422"/>
  <c r="CC422"/>
  <c r="CA421"/>
  <c r="CC421"/>
  <c r="CA420"/>
  <c r="CC420"/>
  <c r="CA419"/>
  <c r="CC419"/>
  <c r="CA418"/>
  <c r="CC418"/>
  <c r="CA417"/>
  <c r="CC417"/>
  <c r="CA416"/>
  <c r="CC416"/>
  <c r="CA415"/>
  <c r="CC415"/>
  <c r="CA414"/>
  <c r="CC414"/>
  <c r="CA413"/>
  <c r="CC413"/>
  <c r="CA412"/>
  <c r="CC412"/>
  <c r="CA411"/>
  <c r="CC411"/>
  <c r="CA410"/>
  <c r="CC410"/>
  <c r="CA409"/>
  <c r="CC409"/>
  <c r="CA408"/>
  <c r="CC408"/>
  <c r="CA407"/>
  <c r="CC407"/>
  <c r="CA406"/>
  <c r="CC406"/>
  <c r="CA405"/>
  <c r="CC405"/>
  <c r="CA404"/>
  <c r="CC404"/>
  <c r="CA403"/>
  <c r="CC403"/>
  <c r="CA402"/>
  <c r="CC402"/>
  <c r="CA401"/>
  <c r="CC401"/>
  <c r="CA400"/>
  <c r="CC400"/>
  <c r="CA399"/>
  <c r="CC399"/>
  <c r="CA398"/>
  <c r="CC398"/>
  <c r="CA397"/>
  <c r="CC397"/>
  <c r="CA396"/>
  <c r="CC396"/>
  <c r="CA395"/>
  <c r="CC395"/>
  <c r="CA394"/>
  <c r="CC394"/>
  <c r="CA393"/>
  <c r="CC393"/>
  <c r="CA392"/>
  <c r="CC392"/>
  <c r="CA391"/>
  <c r="CC391"/>
  <c r="CA390"/>
  <c r="CC390"/>
  <c r="CA389"/>
  <c r="CC389"/>
  <c r="CA388"/>
  <c r="CC388"/>
  <c r="CA387"/>
  <c r="CC387"/>
  <c r="CA386"/>
  <c r="CC386"/>
  <c r="CA385"/>
  <c r="CC385"/>
  <c r="CA384"/>
  <c r="CC384"/>
  <c r="CA383"/>
  <c r="CC383"/>
  <c r="CA382"/>
  <c r="CC382"/>
  <c r="CA381"/>
  <c r="CC381"/>
  <c r="CA380"/>
  <c r="CC380"/>
  <c r="CA379"/>
  <c r="CC379"/>
  <c r="CA378"/>
  <c r="CC378"/>
  <c r="CA377"/>
  <c r="CC377"/>
  <c r="CA376"/>
  <c r="CC376"/>
  <c r="CA375"/>
  <c r="CC375"/>
  <c r="CA374"/>
  <c r="CC374"/>
  <c r="CA373"/>
  <c r="CC373"/>
  <c r="CA372"/>
  <c r="CC372"/>
  <c r="CA371"/>
  <c r="CC371"/>
  <c r="CA370"/>
  <c r="CC370"/>
  <c r="CA369"/>
  <c r="CC369"/>
  <c r="CA368"/>
  <c r="CC368"/>
  <c r="CA367"/>
  <c r="AT423" i="8" s="1"/>
  <c r="CC367" i="1"/>
  <c r="AV423" i="8" s="1"/>
  <c r="CA366" i="1"/>
  <c r="AT422" i="8" s="1"/>
  <c r="CC366" i="1"/>
  <c r="AV422" i="8" s="1"/>
  <c r="CA365" i="1"/>
  <c r="AT421" i="8" s="1"/>
  <c r="CC365" i="1"/>
  <c r="AV421" i="8" s="1"/>
  <c r="CA364" i="1"/>
  <c r="AT420" i="8" s="1"/>
  <c r="CC364" i="1"/>
  <c r="AV420" i="8" s="1"/>
  <c r="CA363" i="1"/>
  <c r="AT419" i="8" s="1"/>
  <c r="CC363" i="1"/>
  <c r="AV419" i="8" s="1"/>
  <c r="CA362" i="1"/>
  <c r="AT418" i="8" s="1"/>
  <c r="CC362" i="1"/>
  <c r="AV418" i="8" s="1"/>
  <c r="CA361" i="1"/>
  <c r="AT417" i="8" s="1"/>
  <c r="CC361" i="1"/>
  <c r="AV417" i="8" s="1"/>
  <c r="CA360" i="1"/>
  <c r="AT416" i="8" s="1"/>
  <c r="CC360" i="1"/>
  <c r="AV416" i="8" s="1"/>
  <c r="CA359" i="1"/>
  <c r="AT415" i="8" s="1"/>
  <c r="CC359" i="1"/>
  <c r="AV415" i="8" s="1"/>
  <c r="CA358" i="1"/>
  <c r="AT414" i="8" s="1"/>
  <c r="CC358" i="1"/>
  <c r="AV414" i="8" s="1"/>
  <c r="CA357" i="1"/>
  <c r="AT413" i="8" s="1"/>
  <c r="CC357" i="1"/>
  <c r="AV413" i="8" s="1"/>
  <c r="CA356" i="1"/>
  <c r="AT412" i="8" s="1"/>
  <c r="CC356" i="1"/>
  <c r="AV412" i="8" s="1"/>
  <c r="CA355" i="1"/>
  <c r="AT411" i="8" s="1"/>
  <c r="CC355" i="1"/>
  <c r="AV411" i="8" s="1"/>
  <c r="CA354" i="1"/>
  <c r="AT410" i="8" s="1"/>
  <c r="CC354" i="1"/>
  <c r="AV410" i="8" s="1"/>
  <c r="CA353" i="1"/>
  <c r="AT409" i="8" s="1"/>
  <c r="CC353" i="1"/>
  <c r="AV409" i="8" s="1"/>
  <c r="CA352" i="1"/>
  <c r="AT408" i="8" s="1"/>
  <c r="CC352" i="1"/>
  <c r="AV408" i="8" s="1"/>
  <c r="CA351" i="1"/>
  <c r="AT407" i="8" s="1"/>
  <c r="CC351" i="1"/>
  <c r="AV407" i="8" s="1"/>
  <c r="CA350" i="1"/>
  <c r="AT406" i="8" s="1"/>
  <c r="CC350" i="1"/>
  <c r="AV406" i="8" s="1"/>
  <c r="CA349" i="1"/>
  <c r="AT405" i="8" s="1"/>
  <c r="CC349" i="1"/>
  <c r="AV405" i="8" s="1"/>
  <c r="CA348" i="1"/>
  <c r="AT404" i="8" s="1"/>
  <c r="CC348" i="1"/>
  <c r="AV404" i="8" s="1"/>
  <c r="CA347" i="1"/>
  <c r="AT403" i="8" s="1"/>
  <c r="CC347" i="1"/>
  <c r="AV403" i="8" s="1"/>
  <c r="CA346" i="1"/>
  <c r="AT402" i="8" s="1"/>
  <c r="CC346" i="1"/>
  <c r="AV402" i="8" s="1"/>
  <c r="CA345" i="1"/>
  <c r="AT401" i="8" s="1"/>
  <c r="CC345" i="1"/>
  <c r="AV401" i="8" s="1"/>
  <c r="CA344" i="1"/>
  <c r="AT400" i="8" s="1"/>
  <c r="CC344" i="1"/>
  <c r="AV400" i="8" s="1"/>
  <c r="CA343" i="1"/>
  <c r="AT399" i="8" s="1"/>
  <c r="CC343" i="1"/>
  <c r="AV399" i="8" s="1"/>
  <c r="CA342" i="1"/>
  <c r="AT398" i="8" s="1"/>
  <c r="CC342" i="1"/>
  <c r="AV398" i="8" s="1"/>
  <c r="CA341" i="1"/>
  <c r="AT397" i="8" s="1"/>
  <c r="CC341" i="1"/>
  <c r="AV397" i="8" s="1"/>
  <c r="CA340" i="1"/>
  <c r="AT396" i="8" s="1"/>
  <c r="CC340" i="1"/>
  <c r="AV396" i="8" s="1"/>
  <c r="CA339" i="1"/>
  <c r="AT395" i="8" s="1"/>
  <c r="CC339" i="1"/>
  <c r="AV395" i="8" s="1"/>
  <c r="CA338" i="1"/>
  <c r="AT394" i="8" s="1"/>
  <c r="CC338" i="1"/>
  <c r="AV394" i="8" s="1"/>
  <c r="CA337" i="1"/>
  <c r="AT393" i="8" s="1"/>
  <c r="CC337" i="1"/>
  <c r="AV393" i="8" s="1"/>
  <c r="CA336" i="1"/>
  <c r="AT392" i="8" s="1"/>
  <c r="CC336" i="1"/>
  <c r="AV392" i="8" s="1"/>
  <c r="CA335" i="1"/>
  <c r="AT391" i="8" s="1"/>
  <c r="CC335" i="1"/>
  <c r="AV391" i="8" s="1"/>
  <c r="CA334" i="1"/>
  <c r="AT390" i="8" s="1"/>
  <c r="CC334" i="1"/>
  <c r="AV390" i="8" s="1"/>
  <c r="CA333" i="1"/>
  <c r="AT389" i="8" s="1"/>
  <c r="CC333" i="1"/>
  <c r="AV389" i="8" s="1"/>
  <c r="CA332" i="1"/>
  <c r="AT388" i="8" s="1"/>
  <c r="CC332" i="1"/>
  <c r="AV388" i="8" s="1"/>
  <c r="CA331" i="1"/>
  <c r="AT387" i="8" s="1"/>
  <c r="CC331" i="1"/>
  <c r="AV387" i="8" s="1"/>
  <c r="CA330" i="1"/>
  <c r="AT386" i="8" s="1"/>
  <c r="CC330" i="1"/>
  <c r="AV386" i="8" s="1"/>
  <c r="CA329" i="1"/>
  <c r="AT385" i="8" s="1"/>
  <c r="CC329" i="1"/>
  <c r="AV385" i="8" s="1"/>
  <c r="CA328" i="1"/>
  <c r="AT384" i="8" s="1"/>
  <c r="CC328" i="1"/>
  <c r="AV384" i="8" s="1"/>
  <c r="CA327" i="1"/>
  <c r="AT383" i="8" s="1"/>
  <c r="CC327" i="1"/>
  <c r="AV383" i="8" s="1"/>
  <c r="CA326" i="1"/>
  <c r="AT382" i="8" s="1"/>
  <c r="CC326" i="1"/>
  <c r="AV382" i="8" s="1"/>
  <c r="CA325" i="1"/>
  <c r="AT381" i="8" s="1"/>
  <c r="CC325" i="1"/>
  <c r="AV381" i="8" s="1"/>
  <c r="CA324" i="1"/>
  <c r="AT380" i="8" s="1"/>
  <c r="CC324" i="1"/>
  <c r="AV380" i="8" s="1"/>
  <c r="CA323" i="1"/>
  <c r="AT379" i="8" s="1"/>
  <c r="CC323" i="1"/>
  <c r="AV379" i="8" s="1"/>
  <c r="CA322" i="1"/>
  <c r="AT378" i="8" s="1"/>
  <c r="CC322" i="1"/>
  <c r="AV378" i="8" s="1"/>
  <c r="CA321" i="1"/>
  <c r="AT377" i="8" s="1"/>
  <c r="CC321" i="1"/>
  <c r="AV377" i="8" s="1"/>
  <c r="CA320" i="1"/>
  <c r="AT376" i="8" s="1"/>
  <c r="CC320" i="1"/>
  <c r="AV376" i="8" s="1"/>
  <c r="CA319" i="1"/>
  <c r="AT375" i="8" s="1"/>
  <c r="CC319" i="1"/>
  <c r="AV375" i="8" s="1"/>
  <c r="CA318" i="1"/>
  <c r="AT374" i="8" s="1"/>
  <c r="CC318" i="1"/>
  <c r="AV374" i="8" s="1"/>
  <c r="CA317" i="1"/>
  <c r="AT373" i="8" s="1"/>
  <c r="CC317" i="1"/>
  <c r="AV373" i="8" s="1"/>
  <c r="CA316" i="1"/>
  <c r="AT372" i="8" s="1"/>
  <c r="CC316" i="1"/>
  <c r="AV372" i="8" s="1"/>
  <c r="CA315" i="1"/>
  <c r="AT371" i="8" s="1"/>
  <c r="CC315" i="1"/>
  <c r="AV371" i="8" s="1"/>
  <c r="AV292"/>
  <c r="AV294"/>
  <c r="CC314" i="1"/>
  <c r="AV154" i="8"/>
  <c r="AV153"/>
  <c r="AV152"/>
  <c r="AV151"/>
  <c r="AV150"/>
  <c r="AV149"/>
  <c r="AV148"/>
  <c r="AV147"/>
  <c r="AV146"/>
  <c r="AV145"/>
  <c r="AV144"/>
  <c r="AV143"/>
  <c r="AV142"/>
  <c r="AV141"/>
  <c r="AV140"/>
  <c r="AV139"/>
  <c r="AV138"/>
  <c r="AV137"/>
  <c r="AV136"/>
  <c r="AV135"/>
  <c r="AV134"/>
  <c r="AV133"/>
  <c r="AV132"/>
  <c r="AV131"/>
  <c r="AV130"/>
  <c r="AV129"/>
  <c r="AV128"/>
  <c r="AV127"/>
  <c r="AV126"/>
  <c r="AV125"/>
  <c r="AV124"/>
  <c r="AV123"/>
  <c r="AV122"/>
  <c r="AV121"/>
  <c r="AV120"/>
  <c r="AV119"/>
  <c r="AV118"/>
  <c r="AV117"/>
  <c r="AV116"/>
  <c r="AV114"/>
  <c r="AV113"/>
  <c r="AV104"/>
  <c r="AR102"/>
  <c r="K13"/>
  <c r="L13" s="1"/>
  <c r="K11"/>
  <c r="L11" s="1"/>
  <c r="K12"/>
  <c r="L12" s="1"/>
  <c r="K10"/>
  <c r="L10" s="1"/>
  <c r="E6" i="4"/>
  <c r="D10" s="1"/>
  <c r="BZ43" i="1" l="1"/>
  <c r="CB43"/>
  <c r="BY43"/>
  <c r="CA43"/>
  <c r="CC43"/>
  <c r="DF41"/>
  <c r="DG41" s="1"/>
  <c r="DF27"/>
  <c r="DG27" s="1"/>
  <c r="DF322"/>
  <c r="DG322" s="1"/>
  <c r="DG310"/>
  <c r="DG326"/>
  <c r="DG342"/>
  <c r="B86" i="4"/>
  <c r="AT367" i="8"/>
  <c r="AT369"/>
  <c r="AR271"/>
  <c r="AR202"/>
  <c r="AT366"/>
  <c r="AT368"/>
  <c r="AT370"/>
  <c r="AS155"/>
  <c r="AU155"/>
  <c r="AT156"/>
  <c r="AS157"/>
  <c r="AU157"/>
  <c r="AT158"/>
  <c r="AS159"/>
  <c r="AU159"/>
  <c r="AT160"/>
  <c r="AS161"/>
  <c r="AU161"/>
  <c r="AT162"/>
  <c r="AS163"/>
  <c r="AU163"/>
  <c r="AT164"/>
  <c r="AS165"/>
  <c r="AU165"/>
  <c r="AT166"/>
  <c r="AS167"/>
  <c r="AU167"/>
  <c r="AT168"/>
  <c r="AS169"/>
  <c r="AU169"/>
  <c r="AT170"/>
  <c r="AS171"/>
  <c r="AU171"/>
  <c r="AT172"/>
  <c r="AS173"/>
  <c r="AU173"/>
  <c r="AT174"/>
  <c r="AS175"/>
  <c r="AU175"/>
  <c r="AT176"/>
  <c r="AS177"/>
  <c r="AU177"/>
  <c r="AT178"/>
  <c r="AS179"/>
  <c r="AU179"/>
  <c r="AT180"/>
  <c r="AS181"/>
  <c r="AU181"/>
  <c r="AT182"/>
  <c r="AS183"/>
  <c r="AU183"/>
  <c r="AT184"/>
  <c r="AS185"/>
  <c r="AU185"/>
  <c r="AT186"/>
  <c r="AS187"/>
  <c r="AU187"/>
  <c r="AT188"/>
  <c r="AS189"/>
  <c r="AU189"/>
  <c r="AT192"/>
  <c r="AU193"/>
  <c r="AS207"/>
  <c r="AU207"/>
  <c r="AS209"/>
  <c r="AU209"/>
  <c r="AT212"/>
  <c r="AS215"/>
  <c r="AU215"/>
  <c r="AT218"/>
  <c r="AS219"/>
  <c r="AU219"/>
  <c r="AS225"/>
  <c r="AU225"/>
  <c r="AS257"/>
  <c r="AU257"/>
  <c r="AS259"/>
  <c r="AU259"/>
  <c r="AT272"/>
  <c r="AT282"/>
  <c r="AS283"/>
  <c r="AU283"/>
  <c r="AT284"/>
  <c r="AS285"/>
  <c r="AU285"/>
  <c r="AT286"/>
  <c r="AS287"/>
  <c r="AU287"/>
  <c r="AT288"/>
  <c r="AS289"/>
  <c r="AU289"/>
  <c r="AT290"/>
  <c r="AS291"/>
  <c r="F6" i="4"/>
  <c r="A83" s="1"/>
  <c r="AV155" i="8"/>
  <c r="AV157"/>
  <c r="AV159"/>
  <c r="AV161"/>
  <c r="AV163"/>
  <c r="AV165"/>
  <c r="AV167"/>
  <c r="AV169"/>
  <c r="AV171"/>
  <c r="AV173"/>
  <c r="AV175"/>
  <c r="AV177"/>
  <c r="AV179"/>
  <c r="AV181"/>
  <c r="AV183"/>
  <c r="AV185"/>
  <c r="AV187"/>
  <c r="AV189"/>
  <c r="AV207"/>
  <c r="AV209"/>
  <c r="AV215"/>
  <c r="AV225"/>
  <c r="AV257"/>
  <c r="AV259"/>
  <c r="AV283"/>
  <c r="AV285"/>
  <c r="AV287"/>
  <c r="AV289"/>
  <c r="AV291"/>
  <c r="AV293"/>
  <c r="AV295"/>
  <c r="AS293"/>
  <c r="AS295"/>
  <c r="AV111"/>
  <c r="AV112"/>
  <c r="AS111"/>
  <c r="AT111"/>
  <c r="AU111"/>
  <c r="AS112"/>
  <c r="AT112"/>
  <c r="AU112"/>
  <c r="AV156"/>
  <c r="AV158"/>
  <c r="AV160"/>
  <c r="AV162"/>
  <c r="AV164"/>
  <c r="AV166"/>
  <c r="AV168"/>
  <c r="AV170"/>
  <c r="AV172"/>
  <c r="AV174"/>
  <c r="AV176"/>
  <c r="AV178"/>
  <c r="AV180"/>
  <c r="AV182"/>
  <c r="AV184"/>
  <c r="AV186"/>
  <c r="AV188"/>
  <c r="AV192"/>
  <c r="AV212"/>
  <c r="AV218"/>
  <c r="AV272"/>
  <c r="AV282"/>
  <c r="AV284"/>
  <c r="AV286"/>
  <c r="AV288"/>
  <c r="AV290"/>
  <c r="AT155"/>
  <c r="AS156"/>
  <c r="AU156"/>
  <c r="AT157"/>
  <c r="AS158"/>
  <c r="AU158"/>
  <c r="AT159"/>
  <c r="AS160"/>
  <c r="AU160"/>
  <c r="AT161"/>
  <c r="AS162"/>
  <c r="AU162"/>
  <c r="AT163"/>
  <c r="AS164"/>
  <c r="AU164"/>
  <c r="AT165"/>
  <c r="AS166"/>
  <c r="AU166"/>
  <c r="AT167"/>
  <c r="AS168"/>
  <c r="AU168"/>
  <c r="AT169"/>
  <c r="AS170"/>
  <c r="AU170"/>
  <c r="AT171"/>
  <c r="AS172"/>
  <c r="AU172"/>
  <c r="AT173"/>
  <c r="AS174"/>
  <c r="AU174"/>
  <c r="AT175"/>
  <c r="AS176"/>
  <c r="AU176"/>
  <c r="AT177"/>
  <c r="AS178"/>
  <c r="AU178"/>
  <c r="AT179"/>
  <c r="AS180"/>
  <c r="AU180"/>
  <c r="AT181"/>
  <c r="AS182"/>
  <c r="AU182"/>
  <c r="AT183"/>
  <c r="AS184"/>
  <c r="AU184"/>
  <c r="AT185"/>
  <c r="AS186"/>
  <c r="AU186"/>
  <c r="AT187"/>
  <c r="AS188"/>
  <c r="AU188"/>
  <c r="AT189"/>
  <c r="AS192"/>
  <c r="AU192"/>
  <c r="AT207"/>
  <c r="AT209"/>
  <c r="AS212"/>
  <c r="AU212"/>
  <c r="AT215"/>
  <c r="AS218"/>
  <c r="AU218"/>
  <c r="AT219"/>
  <c r="AT225"/>
  <c r="AT257"/>
  <c r="AT259"/>
  <c r="AS272"/>
  <c r="AU272"/>
  <c r="AU274"/>
  <c r="AS282"/>
  <c r="AU282"/>
  <c r="AT283"/>
  <c r="AS284"/>
  <c r="AU284"/>
  <c r="AT285"/>
  <c r="AS286"/>
  <c r="AU286"/>
  <c r="AT287"/>
  <c r="AS288"/>
  <c r="AU288"/>
  <c r="AT289"/>
  <c r="AS290"/>
  <c r="AU290"/>
  <c r="AU292"/>
  <c r="AU294"/>
  <c r="AR193"/>
  <c r="AR103"/>
  <c r="AV296"/>
  <c r="AV297"/>
  <c r="AV298"/>
  <c r="AV299"/>
  <c r="AV300"/>
  <c r="AV301"/>
  <c r="AV302"/>
  <c r="AV303"/>
  <c r="AV304"/>
  <c r="AV305"/>
  <c r="AV306"/>
  <c r="AV307"/>
  <c r="AV308"/>
  <c r="AV309"/>
  <c r="AV310"/>
  <c r="AV311"/>
  <c r="AV312"/>
  <c r="AV313"/>
  <c r="AV314"/>
  <c r="AV315"/>
  <c r="AV316"/>
  <c r="AV317"/>
  <c r="AV318"/>
  <c r="AV319"/>
  <c r="AV320"/>
  <c r="AV321"/>
  <c r="AV322"/>
  <c r="AV323"/>
  <c r="AV324"/>
  <c r="AV325"/>
  <c r="AV326"/>
  <c r="AV327"/>
  <c r="AV328"/>
  <c r="AV329"/>
  <c r="AV330"/>
  <c r="AV331"/>
  <c r="AV332"/>
  <c r="AV333"/>
  <c r="AV334"/>
  <c r="AV335"/>
  <c r="AV336"/>
  <c r="AV337"/>
  <c r="AV338"/>
  <c r="AV339"/>
  <c r="AV340"/>
  <c r="AV341"/>
  <c r="AV342"/>
  <c r="AV343"/>
  <c r="AV344"/>
  <c r="AV345"/>
  <c r="AV346"/>
  <c r="AV347"/>
  <c r="AV348"/>
  <c r="AV349"/>
  <c r="AV350"/>
  <c r="AV351"/>
  <c r="AV352"/>
  <c r="AV353"/>
  <c r="AV354"/>
  <c r="AV355"/>
  <c r="AV356"/>
  <c r="AV357"/>
  <c r="AV358"/>
  <c r="AV359"/>
  <c r="AV360"/>
  <c r="AV361"/>
  <c r="AV362"/>
  <c r="AV363"/>
  <c r="AV364"/>
  <c r="AV365"/>
  <c r="AV366"/>
  <c r="AV367"/>
  <c r="AV368"/>
  <c r="AV369"/>
  <c r="AV370"/>
  <c r="AT291"/>
  <c r="AT292"/>
  <c r="AT293"/>
  <c r="AT294"/>
  <c r="AT295"/>
  <c r="AS296"/>
  <c r="AT296"/>
  <c r="AU296"/>
  <c r="AS297"/>
  <c r="AT297"/>
  <c r="AU297"/>
  <c r="AS298"/>
  <c r="AT298"/>
  <c r="AU298"/>
  <c r="AS299"/>
  <c r="AT299"/>
  <c r="AU299"/>
  <c r="AS300"/>
  <c r="AT300"/>
  <c r="AU300"/>
  <c r="AS301"/>
  <c r="AT301"/>
  <c r="AU301"/>
  <c r="AS302"/>
  <c r="AT302"/>
  <c r="AU302"/>
  <c r="AS303"/>
  <c r="AT303"/>
  <c r="AU303"/>
  <c r="AS304"/>
  <c r="AT304"/>
  <c r="AU304"/>
  <c r="AS305"/>
  <c r="AT305"/>
  <c r="AU305"/>
  <c r="AS306"/>
  <c r="AT306"/>
  <c r="AU306"/>
  <c r="AS307"/>
  <c r="AT307"/>
  <c r="AU307"/>
  <c r="AS308"/>
  <c r="AT308"/>
  <c r="AU308"/>
  <c r="AS309"/>
  <c r="AT309"/>
  <c r="AU309"/>
  <c r="AS310"/>
  <c r="AT310"/>
  <c r="AU310"/>
  <c r="AS311"/>
  <c r="AT311"/>
  <c r="AU311"/>
  <c r="AS312"/>
  <c r="AT312"/>
  <c r="AU312"/>
  <c r="AS313"/>
  <c r="AT313"/>
  <c r="AU313"/>
  <c r="AS314"/>
  <c r="AT314"/>
  <c r="AU314"/>
  <c r="AS315"/>
  <c r="AT315"/>
  <c r="AU315"/>
  <c r="AS316"/>
  <c r="AT316"/>
  <c r="AU316"/>
  <c r="AS317"/>
  <c r="AT317"/>
  <c r="AU317"/>
  <c r="AS318"/>
  <c r="AT318"/>
  <c r="AU318"/>
  <c r="AS319"/>
  <c r="AT319"/>
  <c r="AU319"/>
  <c r="AS320"/>
  <c r="AT320"/>
  <c r="AU320"/>
  <c r="AS321"/>
  <c r="AT321"/>
  <c r="AU321"/>
  <c r="AS322"/>
  <c r="AT322"/>
  <c r="AU322"/>
  <c r="AS323"/>
  <c r="AT323"/>
  <c r="AU323"/>
  <c r="AS324"/>
  <c r="AT324"/>
  <c r="AU324"/>
  <c r="AS325"/>
  <c r="AT325"/>
  <c r="AU325"/>
  <c r="AS326"/>
  <c r="AT326"/>
  <c r="AU326"/>
  <c r="AS327"/>
  <c r="AT327"/>
  <c r="AU327"/>
  <c r="AS328"/>
  <c r="AT328"/>
  <c r="AU328"/>
  <c r="AS329"/>
  <c r="AT329"/>
  <c r="AU329"/>
  <c r="AS330"/>
  <c r="AT330"/>
  <c r="AU330"/>
  <c r="AS331"/>
  <c r="AT331"/>
  <c r="AU331"/>
  <c r="AS332"/>
  <c r="AT332"/>
  <c r="AU332"/>
  <c r="AS333"/>
  <c r="AT333"/>
  <c r="AU333"/>
  <c r="AS334"/>
  <c r="AT334"/>
  <c r="AU334"/>
  <c r="AS335"/>
  <c r="AT335"/>
  <c r="AU335"/>
  <c r="AS336"/>
  <c r="AT336"/>
  <c r="AU336"/>
  <c r="AS337"/>
  <c r="AT337"/>
  <c r="AU337"/>
  <c r="AS338"/>
  <c r="AT338"/>
  <c r="AU338"/>
  <c r="AS339"/>
  <c r="AT339"/>
  <c r="AU339"/>
  <c r="AS340"/>
  <c r="AT340"/>
  <c r="AU340"/>
  <c r="AS341"/>
  <c r="AT341"/>
  <c r="AU341"/>
  <c r="AS342"/>
  <c r="AT342"/>
  <c r="AU342"/>
  <c r="AS343"/>
  <c r="AT343"/>
  <c r="AU343"/>
  <c r="AS344"/>
  <c r="AT344"/>
  <c r="AU344"/>
  <c r="AS345"/>
  <c r="AT345"/>
  <c r="AU345"/>
  <c r="AS346"/>
  <c r="AT346"/>
  <c r="AU346"/>
  <c r="AS347"/>
  <c r="AT347"/>
  <c r="AU347"/>
  <c r="AS348"/>
  <c r="AT348"/>
  <c r="AU348"/>
  <c r="AS349"/>
  <c r="AT349"/>
  <c r="AU349"/>
  <c r="AS350"/>
  <c r="AT350"/>
  <c r="AU350"/>
  <c r="AS351"/>
  <c r="AT351"/>
  <c r="AU351"/>
  <c r="AS352"/>
  <c r="AT352"/>
  <c r="AU352"/>
  <c r="AS353"/>
  <c r="AT353"/>
  <c r="AU353"/>
  <c r="AS354"/>
  <c r="AT354"/>
  <c r="AU354"/>
  <c r="AS355"/>
  <c r="AT355"/>
  <c r="AU355"/>
  <c r="AS356"/>
  <c r="AT356"/>
  <c r="AU356"/>
  <c r="AS357"/>
  <c r="AT357"/>
  <c r="AU357"/>
  <c r="AS358"/>
  <c r="AT358"/>
  <c r="AU358"/>
  <c r="AS359"/>
  <c r="AT359"/>
  <c r="AU359"/>
  <c r="AS360"/>
  <c r="AT360"/>
  <c r="AU360"/>
  <c r="AS361"/>
  <c r="AT361"/>
  <c r="AU361"/>
  <c r="AS362"/>
  <c r="AT362"/>
  <c r="AU362"/>
  <c r="AS363"/>
  <c r="AT363"/>
  <c r="AU363"/>
  <c r="AS364"/>
  <c r="AT364"/>
  <c r="AU364"/>
  <c r="AS365"/>
  <c r="AT365"/>
  <c r="AU365"/>
  <c r="AS366"/>
  <c r="AU366"/>
  <c r="AS367"/>
  <c r="AU367"/>
  <c r="AS368"/>
  <c r="AU368"/>
  <c r="AS369"/>
  <c r="AU369"/>
  <c r="AS370"/>
  <c r="AU370"/>
  <c r="AV65"/>
  <c r="AV66"/>
  <c r="AU65"/>
  <c r="AS66"/>
  <c r="AT66"/>
  <c r="AU66"/>
  <c r="AR205"/>
  <c r="AS65"/>
  <c r="AT65"/>
  <c r="AR274"/>
  <c r="AR231"/>
  <c r="AV229"/>
  <c r="AV231"/>
  <c r="AV273"/>
  <c r="AV274"/>
  <c r="AS229"/>
  <c r="AT229"/>
  <c r="AU229"/>
  <c r="AS231"/>
  <c r="AT231"/>
  <c r="AU231"/>
  <c r="AS273"/>
  <c r="AT273"/>
  <c r="AU273"/>
  <c r="AS274"/>
  <c r="AT274"/>
  <c r="AR219"/>
  <c r="AR247"/>
  <c r="AR224"/>
  <c r="AV105"/>
  <c r="AV106"/>
  <c r="AV107"/>
  <c r="AV108"/>
  <c r="AV109"/>
  <c r="AV110"/>
  <c r="AV193"/>
  <c r="AV194"/>
  <c r="AV196"/>
  <c r="AV198"/>
  <c r="AV200"/>
  <c r="AV202"/>
  <c r="AV205"/>
  <c r="AV213"/>
  <c r="AV219"/>
  <c r="AR213"/>
  <c r="AR221"/>
  <c r="AR237"/>
  <c r="AR62"/>
  <c r="AR198"/>
  <c r="AR65"/>
  <c r="AR265"/>
  <c r="AR66"/>
  <c r="AR196"/>
  <c r="AR251"/>
  <c r="AR230"/>
  <c r="AR264"/>
  <c r="AR253"/>
  <c r="AS105"/>
  <c r="AT105"/>
  <c r="AU105"/>
  <c r="AS106"/>
  <c r="AT106"/>
  <c r="AU106"/>
  <c r="AS107"/>
  <c r="AT107"/>
  <c r="AU107"/>
  <c r="AS108"/>
  <c r="AT108"/>
  <c r="AU108"/>
  <c r="AS109"/>
  <c r="AT109"/>
  <c r="AU109"/>
  <c r="AS110"/>
  <c r="AT110"/>
  <c r="AU110"/>
  <c r="AV221"/>
  <c r="AV224"/>
  <c r="AV228"/>
  <c r="AV230"/>
  <c r="AV237"/>
  <c r="AV247"/>
  <c r="AV249"/>
  <c r="AV251"/>
  <c r="AV253"/>
  <c r="AV255"/>
  <c r="AV258"/>
  <c r="AV264"/>
  <c r="AV265"/>
  <c r="AV271"/>
  <c r="AS193"/>
  <c r="AT193"/>
  <c r="AS194"/>
  <c r="AT194"/>
  <c r="AU194"/>
  <c r="AS196"/>
  <c r="AT196"/>
  <c r="AU196"/>
  <c r="AS198"/>
  <c r="AT198"/>
  <c r="AU198"/>
  <c r="AS200"/>
  <c r="AT200"/>
  <c r="AU200"/>
  <c r="AS202"/>
  <c r="AT202"/>
  <c r="AU202"/>
  <c r="AS205"/>
  <c r="AT205"/>
  <c r="AU205"/>
  <c r="AS213"/>
  <c r="AT213"/>
  <c r="AU213"/>
  <c r="AS221"/>
  <c r="AT221"/>
  <c r="AU221"/>
  <c r="AS224"/>
  <c r="AT224"/>
  <c r="AU224"/>
  <c r="AS228"/>
  <c r="AT228"/>
  <c r="AU228"/>
  <c r="AS230"/>
  <c r="AT230"/>
  <c r="AU230"/>
  <c r="AU233"/>
  <c r="AU235"/>
  <c r="AS237"/>
  <c r="AT237"/>
  <c r="AU237"/>
  <c r="AS247"/>
  <c r="AT247"/>
  <c r="AU247"/>
  <c r="AS249"/>
  <c r="AT249"/>
  <c r="AU249"/>
  <c r="AS251"/>
  <c r="AT251"/>
  <c r="AU251"/>
  <c r="AS253"/>
  <c r="AT253"/>
  <c r="AU253"/>
  <c r="AS255"/>
  <c r="AT255"/>
  <c r="AU255"/>
  <c r="AS258"/>
  <c r="AT258"/>
  <c r="AU258"/>
  <c r="AS264"/>
  <c r="AT264"/>
  <c r="AU264"/>
  <c r="AS265"/>
  <c r="AT265"/>
  <c r="AU265"/>
  <c r="AS271"/>
  <c r="AT271"/>
  <c r="AU271"/>
  <c r="AR101"/>
  <c r="AV102"/>
  <c r="AV103"/>
  <c r="AV62"/>
  <c r="AS102"/>
  <c r="AT102"/>
  <c r="AU102"/>
  <c r="AS103"/>
  <c r="AT103"/>
  <c r="AU103"/>
  <c r="AS62"/>
  <c r="AT62"/>
  <c r="AU100"/>
  <c r="AU62"/>
  <c r="AV101"/>
  <c r="AU89"/>
  <c r="AS101"/>
  <c r="AT101"/>
  <c r="AU101"/>
  <c r="AV89"/>
  <c r="AR89"/>
  <c r="AT89"/>
  <c r="AS89"/>
  <c r="AV235"/>
  <c r="AR235"/>
  <c r="AS235"/>
  <c r="AT235"/>
  <c r="E12" i="4"/>
  <c r="D16" s="1"/>
  <c r="A82"/>
  <c r="AT100" i="8" l="1"/>
  <c r="AS100"/>
  <c r="AV100"/>
  <c r="AR100"/>
  <c r="B82" i="4"/>
  <c r="C86"/>
  <c r="F12"/>
  <c r="B83" s="1"/>
  <c r="AT233" i="8"/>
  <c r="AS233"/>
  <c r="AV233"/>
  <c r="AR233"/>
  <c r="E18" i="4"/>
  <c r="D22" s="1"/>
  <c r="F18" l="1"/>
  <c r="C83" s="1"/>
  <c r="C82"/>
  <c r="D86"/>
  <c r="E24"/>
  <c r="D28" s="1"/>
  <c r="E30"/>
  <c r="D34" l="1"/>
  <c r="F24"/>
  <c r="D83" s="1"/>
  <c r="E82"/>
  <c r="D82"/>
  <c r="E42"/>
  <c r="G82" s="1"/>
  <c r="E36"/>
  <c r="AC3" i="5"/>
  <c r="AC4"/>
  <c r="D46" i="4" l="1"/>
  <c r="H86" s="1"/>
  <c r="D40"/>
  <c r="E86"/>
  <c r="F30"/>
  <c r="E83" s="1"/>
  <c r="F86"/>
  <c r="F36"/>
  <c r="F83" s="1"/>
  <c r="E48"/>
  <c r="H82" s="1"/>
  <c r="F82"/>
  <c r="E72" i="1"/>
  <c r="E74"/>
  <c r="E77"/>
  <c r="E78"/>
  <c r="E79"/>
  <c r="E80"/>
  <c r="E81"/>
  <c r="E82"/>
  <c r="E83"/>
  <c r="E84"/>
  <c r="E85"/>
  <c r="E86"/>
  <c r="E87"/>
  <c r="E88"/>
  <c r="E89"/>
  <c r="E90"/>
  <c r="E91"/>
  <c r="E92"/>
  <c r="E93"/>
  <c r="E94"/>
  <c r="E95"/>
  <c r="E96"/>
  <c r="E97"/>
  <c r="E98"/>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J362" i="11"/>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S207" i="5" s="1"/>
  <c r="J201" i="11"/>
  <c r="S206" i="5" s="1"/>
  <c r="J200" i="11"/>
  <c r="S205" i="5" s="1"/>
  <c r="J199" i="11"/>
  <c r="S204" i="5" s="1"/>
  <c r="J198" i="11"/>
  <c r="S203" i="5" s="1"/>
  <c r="J197" i="11"/>
  <c r="S202" i="5" s="1"/>
  <c r="J196" i="11"/>
  <c r="S201" i="5" s="1"/>
  <c r="J195" i="11"/>
  <c r="S200" i="5" s="1"/>
  <c r="J194" i="11"/>
  <c r="S199" i="5" s="1"/>
  <c r="J193" i="11"/>
  <c r="S198" i="5" s="1"/>
  <c r="J192" i="11"/>
  <c r="S197" i="5" s="1"/>
  <c r="J191" i="11"/>
  <c r="S196" i="5" s="1"/>
  <c r="J190" i="11"/>
  <c r="S195" i="5" s="1"/>
  <c r="J189" i="11"/>
  <c r="S194" i="5" s="1"/>
  <c r="J188" i="11"/>
  <c r="S193" i="5" s="1"/>
  <c r="J187" i="11"/>
  <c r="S192" i="5" s="1"/>
  <c r="J186" i="11"/>
  <c r="S191" i="5" s="1"/>
  <c r="J185" i="11"/>
  <c r="S190" i="5" s="1"/>
  <c r="J184" i="11"/>
  <c r="S189" i="5" s="1"/>
  <c r="J183" i="11"/>
  <c r="S188" i="5" s="1"/>
  <c r="J182" i="11"/>
  <c r="S187" i="5" s="1"/>
  <c r="J181" i="11"/>
  <c r="S186" i="5" s="1"/>
  <c r="J180" i="11"/>
  <c r="S185" i="5" s="1"/>
  <c r="J179" i="11"/>
  <c r="S184" i="5" s="1"/>
  <c r="J178" i="11"/>
  <c r="S183" i="5" s="1"/>
  <c r="J177" i="11"/>
  <c r="S182" i="5" s="1"/>
  <c r="J176" i="11"/>
  <c r="S181" i="5" s="1"/>
  <c r="J175" i="11"/>
  <c r="S180" i="5" s="1"/>
  <c r="J174" i="11"/>
  <c r="S179" i="5" s="1"/>
  <c r="J173" i="11"/>
  <c r="S178" i="5" s="1"/>
  <c r="J172" i="11"/>
  <c r="S177" i="5" s="1"/>
  <c r="J171" i="11"/>
  <c r="S176" i="5" s="1"/>
  <c r="J170" i="11"/>
  <c r="S175" i="5" s="1"/>
  <c r="J169" i="11"/>
  <c r="S174" i="5" s="1"/>
  <c r="J168" i="11"/>
  <c r="S173" i="5" s="1"/>
  <c r="J167" i="11"/>
  <c r="S172" i="5" s="1"/>
  <c r="J166" i="11"/>
  <c r="S171" i="5" s="1"/>
  <c r="J165" i="11"/>
  <c r="S170" i="5" s="1"/>
  <c r="J164" i="11"/>
  <c r="S169" i="5" s="1"/>
  <c r="J163" i="11"/>
  <c r="S168" i="5" s="1"/>
  <c r="J162" i="11"/>
  <c r="S167" i="5" s="1"/>
  <c r="J161" i="11"/>
  <c r="S166" i="5" s="1"/>
  <c r="J160" i="11"/>
  <c r="S165" i="5" s="1"/>
  <c r="J159" i="11"/>
  <c r="S164" i="5" s="1"/>
  <c r="J158" i="11"/>
  <c r="S163" i="5" s="1"/>
  <c r="J157" i="11"/>
  <c r="S162" i="5" s="1"/>
  <c r="J156" i="11"/>
  <c r="S161" i="5" s="1"/>
  <c r="J155" i="11"/>
  <c r="S160" i="5" s="1"/>
  <c r="J154" i="11"/>
  <c r="S159" i="5" s="1"/>
  <c r="J153" i="11"/>
  <c r="S158" i="5" s="1"/>
  <c r="J152" i="11"/>
  <c r="S157" i="5" s="1"/>
  <c r="J151" i="11"/>
  <c r="S156" i="5" s="1"/>
  <c r="J150" i="11"/>
  <c r="S155" i="5" s="1"/>
  <c r="J149" i="11"/>
  <c r="S154" i="5" s="1"/>
  <c r="J148" i="11"/>
  <c r="S153" i="5" s="1"/>
  <c r="J147" i="11"/>
  <c r="S152" i="5" s="1"/>
  <c r="J146" i="11"/>
  <c r="S151" i="5" s="1"/>
  <c r="J145" i="11"/>
  <c r="S150" i="5" s="1"/>
  <c r="J144" i="11"/>
  <c r="S149" i="5" s="1"/>
  <c r="J143" i="11"/>
  <c r="S148" i="5" s="1"/>
  <c r="J142" i="11"/>
  <c r="S147" i="5" s="1"/>
  <c r="J141" i="11"/>
  <c r="S146" i="5" s="1"/>
  <c r="J140" i="11"/>
  <c r="S145" i="5" s="1"/>
  <c r="J139" i="11"/>
  <c r="S144" i="5" s="1"/>
  <c r="J138" i="11"/>
  <c r="S143" i="5" s="1"/>
  <c r="J137" i="11"/>
  <c r="S142" i="5" s="1"/>
  <c r="J136" i="11"/>
  <c r="S141" i="5" s="1"/>
  <c r="J135" i="11"/>
  <c r="S140" i="5" s="1"/>
  <c r="J134" i="11"/>
  <c r="S139" i="5" s="1"/>
  <c r="J133" i="11"/>
  <c r="S138" i="5" s="1"/>
  <c r="J132" i="11"/>
  <c r="S137" i="5" s="1"/>
  <c r="J131" i="11"/>
  <c r="S136" i="5" s="1"/>
  <c r="J130" i="11"/>
  <c r="S135" i="5" s="1"/>
  <c r="J129" i="11"/>
  <c r="S134" i="5" s="1"/>
  <c r="J128" i="11"/>
  <c r="S133" i="5" s="1"/>
  <c r="J127" i="11"/>
  <c r="S132" i="5" s="1"/>
  <c r="J126" i="11"/>
  <c r="S131" i="5" s="1"/>
  <c r="J125" i="11"/>
  <c r="S130" i="5" s="1"/>
  <c r="J124" i="11"/>
  <c r="S129" i="5" s="1"/>
  <c r="J123" i="11"/>
  <c r="S128" i="5" s="1"/>
  <c r="J122" i="11"/>
  <c r="S127" i="5" s="1"/>
  <c r="J121" i="11"/>
  <c r="S126" i="5" s="1"/>
  <c r="J120" i="11"/>
  <c r="S125" i="5" s="1"/>
  <c r="J119" i="11"/>
  <c r="S124" i="5" s="1"/>
  <c r="J118" i="11"/>
  <c r="S123" i="5" s="1"/>
  <c r="J117" i="11"/>
  <c r="S122" i="5" s="1"/>
  <c r="J116" i="11"/>
  <c r="S121" i="5" s="1"/>
  <c r="J115" i="11"/>
  <c r="S120" i="5" s="1"/>
  <c r="J114" i="11"/>
  <c r="S119" i="5" s="1"/>
  <c r="J113" i="11"/>
  <c r="S118" i="5" s="1"/>
  <c r="J112" i="11"/>
  <c r="S117" i="5" s="1"/>
  <c r="J111" i="11"/>
  <c r="S116" i="5" s="1"/>
  <c r="J110" i="11"/>
  <c r="S115" i="5" s="1"/>
  <c r="J109" i="11"/>
  <c r="S114" i="5" s="1"/>
  <c r="J108" i="11"/>
  <c r="S113" i="5" s="1"/>
  <c r="J107" i="11"/>
  <c r="S112" i="5" s="1"/>
  <c r="J106" i="11"/>
  <c r="S111" i="5" s="1"/>
  <c r="J105" i="11"/>
  <c r="S110" i="5" s="1"/>
  <c r="J104" i="11"/>
  <c r="S109" i="5" s="1"/>
  <c r="J103" i="11"/>
  <c r="S108" i="5" s="1"/>
  <c r="J102" i="11"/>
  <c r="S107" i="5" s="1"/>
  <c r="J101" i="11"/>
  <c r="S106" i="5" s="1"/>
  <c r="J100" i="11"/>
  <c r="S105" i="5" s="1"/>
  <c r="J99" i="11"/>
  <c r="S104" i="5" s="1"/>
  <c r="J98" i="11"/>
  <c r="S103" i="5" s="1"/>
  <c r="J97" i="11"/>
  <c r="S102" i="5" s="1"/>
  <c r="J96" i="11"/>
  <c r="S101" i="5" s="1"/>
  <c r="J95" i="11"/>
  <c r="S100" i="5" s="1"/>
  <c r="J94" i="11"/>
  <c r="S99" i="5" s="1"/>
  <c r="J93" i="11"/>
  <c r="S98" i="5" s="1"/>
  <c r="J92" i="11"/>
  <c r="S97" i="5" s="1"/>
  <c r="J91" i="11"/>
  <c r="S96" i="5" s="1"/>
  <c r="J90" i="11"/>
  <c r="S95" i="5" s="1"/>
  <c r="J89" i="11"/>
  <c r="S94" i="5" s="1"/>
  <c r="J88" i="11"/>
  <c r="S93" i="5" s="1"/>
  <c r="J87" i="11"/>
  <c r="S92" i="5" s="1"/>
  <c r="J86" i="11"/>
  <c r="S91" i="5" s="1"/>
  <c r="J85" i="11"/>
  <c r="S90" i="5" s="1"/>
  <c r="J84" i="11"/>
  <c r="S89" i="5" s="1"/>
  <c r="J83" i="11"/>
  <c r="S88" i="5" s="1"/>
  <c r="J82" i="11"/>
  <c r="S87" i="5" s="1"/>
  <c r="J81" i="11"/>
  <c r="S86" i="5" s="1"/>
  <c r="J80" i="11"/>
  <c r="S85" i="5" s="1"/>
  <c r="J79" i="11"/>
  <c r="S84" i="5" s="1"/>
  <c r="J78" i="11"/>
  <c r="S83" i="5" s="1"/>
  <c r="J77" i="11"/>
  <c r="S82" i="5" s="1"/>
  <c r="J76" i="11"/>
  <c r="S81" i="5" s="1"/>
  <c r="J75" i="11"/>
  <c r="S80" i="5" s="1"/>
  <c r="J74" i="11"/>
  <c r="S79" i="5" s="1"/>
  <c r="J73" i="11"/>
  <c r="S78" i="5" s="1"/>
  <c r="S77"/>
  <c r="S76"/>
  <c r="S75"/>
  <c r="S74"/>
  <c r="S73"/>
  <c r="S72"/>
  <c r="S71"/>
  <c r="S70"/>
  <c r="S69"/>
  <c r="S68"/>
  <c r="S67"/>
  <c r="S66"/>
  <c r="S65"/>
  <c r="S64"/>
  <c r="S63"/>
  <c r="S62"/>
  <c r="S61"/>
  <c r="S60"/>
  <c r="S59"/>
  <c r="S58"/>
  <c r="S57"/>
  <c r="S56"/>
  <c r="S55"/>
  <c r="S54"/>
  <c r="S53"/>
  <c r="S52"/>
  <c r="J46" i="11"/>
  <c r="S51" i="5"/>
  <c r="S50"/>
  <c r="S49"/>
  <c r="S48"/>
  <c r="S47"/>
  <c r="J41" i="11"/>
  <c r="S46" i="5" s="1"/>
  <c r="S45"/>
  <c r="J39" i="11"/>
  <c r="S44" i="5" s="1"/>
  <c r="J38" i="11"/>
  <c r="S43" i="5" s="1"/>
  <c r="J37" i="11"/>
  <c r="S42" i="5" s="1"/>
  <c r="J36" i="11"/>
  <c r="S41" i="5" s="1"/>
  <c r="J35" i="11"/>
  <c r="S40" i="5" s="1"/>
  <c r="J34" i="11"/>
  <c r="S39" i="5" s="1"/>
  <c r="J33" i="11"/>
  <c r="S38" i="5" s="1"/>
  <c r="S37"/>
  <c r="J32" i="11"/>
  <c r="S36" i="5" s="1"/>
  <c r="J31" i="11"/>
  <c r="S35" i="5" s="1"/>
  <c r="J30" i="11"/>
  <c r="S34" i="5" s="1"/>
  <c r="J29" i="11"/>
  <c r="S33" i="5" s="1"/>
  <c r="J28" i="11"/>
  <c r="S32" i="5" s="1"/>
  <c r="J27" i="11"/>
  <c r="S31" i="5" s="1"/>
  <c r="J26" i="11"/>
  <c r="S30" i="5" s="1"/>
  <c r="S29"/>
  <c r="J25" i="11"/>
  <c r="S28" i="5" s="1"/>
  <c r="J24" i="11"/>
  <c r="S27" i="5" s="1"/>
  <c r="S26"/>
  <c r="J23" i="11"/>
  <c r="S25" i="5" s="1"/>
  <c r="J22" i="11"/>
  <c r="S24" i="5" s="1"/>
  <c r="J21" i="11"/>
  <c r="S23" i="5" s="1"/>
  <c r="J20" i="11"/>
  <c r="S22" i="5" s="1"/>
  <c r="J19" i="11"/>
  <c r="S21" i="5" s="1"/>
  <c r="S20"/>
  <c r="J18" i="11"/>
  <c r="S19" i="5" s="1"/>
  <c r="J17" i="11"/>
  <c r="S18" i="5" s="1"/>
  <c r="S17"/>
  <c r="J16" i="11"/>
  <c r="S16" i="5" s="1"/>
  <c r="J15" i="11"/>
  <c r="S15" i="5" s="1"/>
  <c r="J14" i="11"/>
  <c r="S14" i="5" s="1"/>
  <c r="J13" i="11"/>
  <c r="S13" i="5" s="1"/>
  <c r="J12" i="11"/>
  <c r="S12" i="5" s="1"/>
  <c r="J11" i="11"/>
  <c r="S11" i="5" s="1"/>
  <c r="J10" i="11"/>
  <c r="S10" i="5" s="1"/>
  <c r="J9" i="11"/>
  <c r="S9" i="5" s="1"/>
  <c r="J8" i="11"/>
  <c r="S8" i="5" s="1"/>
  <c r="J7" i="11"/>
  <c r="S7" i="5" s="1"/>
  <c r="J6" i="11"/>
  <c r="S6" i="5" s="1"/>
  <c r="J5" i="11"/>
  <c r="S5" i="5" s="1"/>
  <c r="J4" i="11"/>
  <c r="S4" i="5" s="1"/>
  <c r="J3" i="11"/>
  <c r="S3" i="5" s="1"/>
  <c r="A2" i="1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I19" i="26" l="1"/>
  <c r="BY42" i="1"/>
  <c r="CA42"/>
  <c r="CC42"/>
  <c r="BZ42"/>
  <c r="CB42"/>
  <c r="C55" i="20"/>
  <c r="CS62" i="1"/>
  <c r="CT62"/>
  <c r="CP62"/>
  <c r="CU62"/>
  <c r="CQ62"/>
  <c r="CR62"/>
  <c r="C151" i="20"/>
  <c r="CQ152" i="1"/>
  <c r="CS152"/>
  <c r="CU152"/>
  <c r="CP152"/>
  <c r="CR152"/>
  <c r="CT152"/>
  <c r="C149" i="20"/>
  <c r="CQ150" i="1"/>
  <c r="CS150"/>
  <c r="CU150"/>
  <c r="CP150"/>
  <c r="CR150"/>
  <c r="CT150"/>
  <c r="C147" i="20"/>
  <c r="CQ148" i="1"/>
  <c r="CS148"/>
  <c r="CU148"/>
  <c r="CP148"/>
  <c r="CR148"/>
  <c r="CT148"/>
  <c r="C145" i="20"/>
  <c r="CQ146" i="1"/>
  <c r="CS146"/>
  <c r="CU146"/>
  <c r="CP146"/>
  <c r="CR146"/>
  <c r="CT146"/>
  <c r="C143" i="20"/>
  <c r="CQ144" i="1"/>
  <c r="CS144"/>
  <c r="CU144"/>
  <c r="CP144"/>
  <c r="CR144"/>
  <c r="CT144"/>
  <c r="C141" i="20"/>
  <c r="CQ142" i="1"/>
  <c r="CS142"/>
  <c r="CU142"/>
  <c r="CP142"/>
  <c r="CR142"/>
  <c r="CT142"/>
  <c r="C139" i="20"/>
  <c r="CQ140" i="1"/>
  <c r="CS140"/>
  <c r="CU140"/>
  <c r="CP140"/>
  <c r="CR140"/>
  <c r="CT140"/>
  <c r="C137" i="20"/>
  <c r="CQ138" i="1"/>
  <c r="CS138"/>
  <c r="CU138"/>
  <c r="CP138"/>
  <c r="CR138"/>
  <c r="CT138"/>
  <c r="C135" i="20"/>
  <c r="CQ136" i="1"/>
  <c r="CS136"/>
  <c r="CU136"/>
  <c r="CP136"/>
  <c r="CR136"/>
  <c r="CT136"/>
  <c r="C133" i="20"/>
  <c r="CQ134" i="1"/>
  <c r="CS134"/>
  <c r="CU134"/>
  <c r="CP134"/>
  <c r="CR134"/>
  <c r="CT134"/>
  <c r="C131" i="20"/>
  <c r="CQ132" i="1"/>
  <c r="CS132"/>
  <c r="CU132"/>
  <c r="CP132"/>
  <c r="CR132"/>
  <c r="CT132"/>
  <c r="C129" i="20"/>
  <c r="CQ130" i="1"/>
  <c r="CS130"/>
  <c r="CU130"/>
  <c r="CP130"/>
  <c r="CR130"/>
  <c r="CT130"/>
  <c r="C127" i="20"/>
  <c r="CQ128" i="1"/>
  <c r="CS128"/>
  <c r="CU128"/>
  <c r="CP128"/>
  <c r="CR128"/>
  <c r="CT128"/>
  <c r="C125" i="20"/>
  <c r="CQ126" i="1"/>
  <c r="CS126"/>
  <c r="CU126"/>
  <c r="CP126"/>
  <c r="CR126"/>
  <c r="CT126"/>
  <c r="C123" i="20"/>
  <c r="CQ124" i="1"/>
  <c r="CS124"/>
  <c r="CU124"/>
  <c r="CP124"/>
  <c r="CR124"/>
  <c r="CT124"/>
  <c r="C121" i="20"/>
  <c r="CQ122" i="1"/>
  <c r="CS122"/>
  <c r="CR122"/>
  <c r="CU122"/>
  <c r="CP122"/>
  <c r="CT122"/>
  <c r="C119" i="20"/>
  <c r="CQ120" i="1"/>
  <c r="CS120"/>
  <c r="CU120"/>
  <c r="CP120"/>
  <c r="CT120"/>
  <c r="CR120"/>
  <c r="C117" i="20"/>
  <c r="CQ118" i="1"/>
  <c r="CS118"/>
  <c r="CU118"/>
  <c r="CR118"/>
  <c r="CP118"/>
  <c r="CT118"/>
  <c r="C115" i="20"/>
  <c r="CQ116" i="1"/>
  <c r="CS116"/>
  <c r="CU116"/>
  <c r="CP116"/>
  <c r="CT116"/>
  <c r="CR116"/>
  <c r="C113" i="20"/>
  <c r="CQ114" i="1"/>
  <c r="CS114"/>
  <c r="CU114"/>
  <c r="CR114"/>
  <c r="CP114"/>
  <c r="CT114"/>
  <c r="C111" i="20"/>
  <c r="CQ112" i="1"/>
  <c r="CS112"/>
  <c r="CU112"/>
  <c r="CP112"/>
  <c r="CT112"/>
  <c r="CR112"/>
  <c r="C109" i="20"/>
  <c r="CQ110" i="1"/>
  <c r="CS110"/>
  <c r="CU110"/>
  <c r="CR110"/>
  <c r="CP110"/>
  <c r="CT110"/>
  <c r="C107" i="20"/>
  <c r="CQ108" i="1"/>
  <c r="CS108"/>
  <c r="CU108"/>
  <c r="CP108"/>
  <c r="CT108"/>
  <c r="CR108"/>
  <c r="C105" i="20"/>
  <c r="CQ106" i="1"/>
  <c r="CS106"/>
  <c r="CU106"/>
  <c r="CR106"/>
  <c r="CP106"/>
  <c r="CT106"/>
  <c r="C103" i="20"/>
  <c r="CQ104" i="1"/>
  <c r="CS104"/>
  <c r="CU104"/>
  <c r="CP104"/>
  <c r="CT104"/>
  <c r="CR104"/>
  <c r="C101" i="20"/>
  <c r="CQ102" i="1"/>
  <c r="CS102"/>
  <c r="CU102"/>
  <c r="CR102"/>
  <c r="CP102"/>
  <c r="CT102"/>
  <c r="C99" i="20"/>
  <c r="CQ100" i="1"/>
  <c r="CS100"/>
  <c r="CU100"/>
  <c r="CP100"/>
  <c r="CT100"/>
  <c r="CR100"/>
  <c r="CQ314"/>
  <c r="CS314"/>
  <c r="CU314"/>
  <c r="CP314"/>
  <c r="CR314"/>
  <c r="CT314"/>
  <c r="CP312"/>
  <c r="CR312"/>
  <c r="CT312"/>
  <c r="CQ312"/>
  <c r="CS312"/>
  <c r="CU312"/>
  <c r="CQ310"/>
  <c r="CS310"/>
  <c r="CU310"/>
  <c r="CP310"/>
  <c r="CR310"/>
  <c r="CT310"/>
  <c r="CP308"/>
  <c r="CR308"/>
  <c r="CT308"/>
  <c r="CQ308"/>
  <c r="CS308"/>
  <c r="CU308"/>
  <c r="CQ306"/>
  <c r="CS306"/>
  <c r="CU306"/>
  <c r="CP306"/>
  <c r="CR306"/>
  <c r="CT306"/>
  <c r="CP304"/>
  <c r="CR304"/>
  <c r="CT304"/>
  <c r="CQ304"/>
  <c r="CS304"/>
  <c r="CU304"/>
  <c r="CQ302"/>
  <c r="CS302"/>
  <c r="CU302"/>
  <c r="CP302"/>
  <c r="CR302"/>
  <c r="CT302"/>
  <c r="CP300"/>
  <c r="CR300"/>
  <c r="CT300"/>
  <c r="CQ300"/>
  <c r="CS300"/>
  <c r="CU300"/>
  <c r="CQ298"/>
  <c r="CS298"/>
  <c r="CU298"/>
  <c r="CP298"/>
  <c r="CR298"/>
  <c r="CT298"/>
  <c r="CP296"/>
  <c r="CR296"/>
  <c r="CT296"/>
  <c r="CQ296"/>
  <c r="CS296"/>
  <c r="CU296"/>
  <c r="CQ294"/>
  <c r="CS294"/>
  <c r="CU294"/>
  <c r="CP294"/>
  <c r="CR294"/>
  <c r="CT294"/>
  <c r="CP292"/>
  <c r="CR292"/>
  <c r="CT292"/>
  <c r="CQ292"/>
  <c r="CS292"/>
  <c r="CU292"/>
  <c r="CQ290"/>
  <c r="CS290"/>
  <c r="CU290"/>
  <c r="CP290"/>
  <c r="CR290"/>
  <c r="CT290"/>
  <c r="CQ288"/>
  <c r="CS288"/>
  <c r="CU288"/>
  <c r="CP288"/>
  <c r="CR288"/>
  <c r="CT288"/>
  <c r="CQ286"/>
  <c r="CS286"/>
  <c r="CU286"/>
  <c r="CP286"/>
  <c r="CR286"/>
  <c r="CT286"/>
  <c r="CQ284"/>
  <c r="CS284"/>
  <c r="CU284"/>
  <c r="CP284"/>
  <c r="CR284"/>
  <c r="CT284"/>
  <c r="CQ282"/>
  <c r="CS282"/>
  <c r="CU282"/>
  <c r="CP282"/>
  <c r="CR282"/>
  <c r="CT282"/>
  <c r="CQ280"/>
  <c r="CS280"/>
  <c r="CU280"/>
  <c r="CP280"/>
  <c r="CR280"/>
  <c r="CT280"/>
  <c r="CQ278"/>
  <c r="CS278"/>
  <c r="CU278"/>
  <c r="CP278"/>
  <c r="CR278"/>
  <c r="CT278"/>
  <c r="CQ276"/>
  <c r="CS276"/>
  <c r="CU276"/>
  <c r="CP276"/>
  <c r="CR276"/>
  <c r="CT276"/>
  <c r="CQ274"/>
  <c r="CS274"/>
  <c r="CU274"/>
  <c r="CP274"/>
  <c r="CR274"/>
  <c r="CT274"/>
  <c r="CQ272"/>
  <c r="CS272"/>
  <c r="CU272"/>
  <c r="CP272"/>
  <c r="CR272"/>
  <c r="CT272"/>
  <c r="CP270"/>
  <c r="CR270"/>
  <c r="CS270"/>
  <c r="CU270"/>
  <c r="CQ270"/>
  <c r="CT270"/>
  <c r="CQ268"/>
  <c r="CS268"/>
  <c r="CU268"/>
  <c r="CP268"/>
  <c r="CR268"/>
  <c r="CT268"/>
  <c r="CQ266"/>
  <c r="CS266"/>
  <c r="CU266"/>
  <c r="CP266"/>
  <c r="CR266"/>
  <c r="CT266"/>
  <c r="CQ264"/>
  <c r="CS264"/>
  <c r="CU264"/>
  <c r="CP264"/>
  <c r="CR264"/>
  <c r="CT264"/>
  <c r="CQ262"/>
  <c r="CS262"/>
  <c r="CU262"/>
  <c r="CP262"/>
  <c r="CR262"/>
  <c r="CT262"/>
  <c r="CQ260"/>
  <c r="CS260"/>
  <c r="CU260"/>
  <c r="CP260"/>
  <c r="CR260"/>
  <c r="CT260"/>
  <c r="CQ258"/>
  <c r="CS258"/>
  <c r="CU258"/>
  <c r="CP258"/>
  <c r="CR258"/>
  <c r="CT258"/>
  <c r="CQ256"/>
  <c r="CS256"/>
  <c r="CU256"/>
  <c r="CP256"/>
  <c r="CR256"/>
  <c r="CT256"/>
  <c r="CQ254"/>
  <c r="CS254"/>
  <c r="CU254"/>
  <c r="CP254"/>
  <c r="CR254"/>
  <c r="CT254"/>
  <c r="CQ252"/>
  <c r="CS252"/>
  <c r="CU252"/>
  <c r="CP252"/>
  <c r="CR252"/>
  <c r="CT252"/>
  <c r="CQ250"/>
  <c r="CS250"/>
  <c r="CU250"/>
  <c r="CP250"/>
  <c r="CR250"/>
  <c r="CT250"/>
  <c r="CQ248"/>
  <c r="CS248"/>
  <c r="CU248"/>
  <c r="CP248"/>
  <c r="CR248"/>
  <c r="CT248"/>
  <c r="CQ246"/>
  <c r="CS246"/>
  <c r="CU246"/>
  <c r="CP246"/>
  <c r="CR246"/>
  <c r="CT246"/>
  <c r="CQ244"/>
  <c r="CS244"/>
  <c r="CU244"/>
  <c r="CP244"/>
  <c r="CR244"/>
  <c r="CT244"/>
  <c r="CQ242"/>
  <c r="CS242"/>
  <c r="CU242"/>
  <c r="CP242"/>
  <c r="CR242"/>
  <c r="CT242"/>
  <c r="CQ240"/>
  <c r="CS240"/>
  <c r="CU240"/>
  <c r="CP240"/>
  <c r="CR240"/>
  <c r="CT240"/>
  <c r="CP97"/>
  <c r="CR97"/>
  <c r="CT97"/>
  <c r="C96" i="20"/>
  <c r="CS97" i="1"/>
  <c r="CQ97"/>
  <c r="CU97"/>
  <c r="CQ95"/>
  <c r="CS95"/>
  <c r="CU95"/>
  <c r="C94" i="20"/>
  <c r="CR95" i="1"/>
  <c r="CP95"/>
  <c r="CT95"/>
  <c r="CP93"/>
  <c r="CR93"/>
  <c r="CT93"/>
  <c r="C92" i="20"/>
  <c r="CQ93" i="1"/>
  <c r="CU93"/>
  <c r="CS93"/>
  <c r="CQ91"/>
  <c r="CS91"/>
  <c r="CU91"/>
  <c r="C90" i="20"/>
  <c r="CP91" i="1"/>
  <c r="CT91"/>
  <c r="CR91"/>
  <c r="CP89"/>
  <c r="CR89"/>
  <c r="CT89"/>
  <c r="C88" i="20"/>
  <c r="CS89" i="1"/>
  <c r="CQ89"/>
  <c r="CU89"/>
  <c r="CQ87"/>
  <c r="CS87"/>
  <c r="CU87"/>
  <c r="C86" i="20"/>
  <c r="CP87" i="1"/>
  <c r="CR87"/>
  <c r="CT87"/>
  <c r="CP85"/>
  <c r="CR85"/>
  <c r="CT85"/>
  <c r="C84" i="20"/>
  <c r="CQ85" i="1"/>
  <c r="CS85"/>
  <c r="CU85"/>
  <c r="CQ83"/>
  <c r="CS83"/>
  <c r="CU83"/>
  <c r="C82" i="20"/>
  <c r="CP83" i="1"/>
  <c r="CR83"/>
  <c r="CT83"/>
  <c r="CP81"/>
  <c r="CR81"/>
  <c r="CT81"/>
  <c r="C80" i="20"/>
  <c r="CQ81" i="1"/>
  <c r="CS81"/>
  <c r="CU81"/>
  <c r="CQ79"/>
  <c r="CS79"/>
  <c r="CU79"/>
  <c r="C78" i="20"/>
  <c r="CP79" i="1"/>
  <c r="CR79"/>
  <c r="CT79"/>
  <c r="CP77"/>
  <c r="CR77"/>
  <c r="CT77"/>
  <c r="C76" i="20"/>
  <c r="CQ77" i="1"/>
  <c r="CS77"/>
  <c r="CU77"/>
  <c r="CQ76"/>
  <c r="CS76"/>
  <c r="CU76"/>
  <c r="C74" i="20"/>
  <c r="CP76" i="1"/>
  <c r="CR76"/>
  <c r="CT76"/>
  <c r="CP73"/>
  <c r="CR73"/>
  <c r="CT73"/>
  <c r="C72" i="20"/>
  <c r="CQ73" i="1"/>
  <c r="CS73"/>
  <c r="CU73"/>
  <c r="C70" i="20"/>
  <c r="C68"/>
  <c r="C66"/>
  <c r="C64"/>
  <c r="C62"/>
  <c r="C60"/>
  <c r="C152"/>
  <c r="CP153" i="1"/>
  <c r="CR153"/>
  <c r="CT153"/>
  <c r="CQ153"/>
  <c r="CS153"/>
  <c r="CU153"/>
  <c r="C150" i="20"/>
  <c r="CP151" i="1"/>
  <c r="CR151"/>
  <c r="CT151"/>
  <c r="CQ151"/>
  <c r="CS151"/>
  <c r="CU151"/>
  <c r="C148" i="20"/>
  <c r="CP149" i="1"/>
  <c r="CR149"/>
  <c r="CT149"/>
  <c r="CQ149"/>
  <c r="CS149"/>
  <c r="CU149"/>
  <c r="C146" i="20"/>
  <c r="CP147" i="1"/>
  <c r="CR147"/>
  <c r="CT147"/>
  <c r="CQ147"/>
  <c r="CS147"/>
  <c r="CU147"/>
  <c r="C144" i="20"/>
  <c r="CP145" i="1"/>
  <c r="CR145"/>
  <c r="CT145"/>
  <c r="CQ145"/>
  <c r="CS145"/>
  <c r="CU145"/>
  <c r="C142" i="20"/>
  <c r="CP143" i="1"/>
  <c r="CR143"/>
  <c r="CT143"/>
  <c r="CQ143"/>
  <c r="CS143"/>
  <c r="CU143"/>
  <c r="C140" i="20"/>
  <c r="CP141" i="1"/>
  <c r="CR141"/>
  <c r="CT141"/>
  <c r="CQ141"/>
  <c r="CS141"/>
  <c r="CU141"/>
  <c r="C138" i="20"/>
  <c r="CP139" i="1"/>
  <c r="CR139"/>
  <c r="CT139"/>
  <c r="CQ139"/>
  <c r="CS139"/>
  <c r="CU139"/>
  <c r="C136" i="20"/>
  <c r="CP137" i="1"/>
  <c r="CR137"/>
  <c r="CT137"/>
  <c r="CQ137"/>
  <c r="CS137"/>
  <c r="CU137"/>
  <c r="C134" i="20"/>
  <c r="CP135" i="1"/>
  <c r="CR135"/>
  <c r="CT135"/>
  <c r="CQ135"/>
  <c r="CS135"/>
  <c r="CU135"/>
  <c r="C132" i="20"/>
  <c r="CP133" i="1"/>
  <c r="CR133"/>
  <c r="CT133"/>
  <c r="CQ133"/>
  <c r="CS133"/>
  <c r="CU133"/>
  <c r="C130" i="20"/>
  <c r="CP131" i="1"/>
  <c r="CR131"/>
  <c r="CT131"/>
  <c r="CQ131"/>
  <c r="CS131"/>
  <c r="CU131"/>
  <c r="C128" i="20"/>
  <c r="CP129" i="1"/>
  <c r="CR129"/>
  <c r="CT129"/>
  <c r="CQ129"/>
  <c r="CS129"/>
  <c r="CU129"/>
  <c r="C126" i="20"/>
  <c r="CP127" i="1"/>
  <c r="CR127"/>
  <c r="CT127"/>
  <c r="CQ127"/>
  <c r="CS127"/>
  <c r="CU127"/>
  <c r="C124" i="20"/>
  <c r="CP125" i="1"/>
  <c r="CR125"/>
  <c r="CT125"/>
  <c r="CQ125"/>
  <c r="CS125"/>
  <c r="CU125"/>
  <c r="C122" i="20"/>
  <c r="CP123" i="1"/>
  <c r="CR123"/>
  <c r="CT123"/>
  <c r="CQ123"/>
  <c r="CS123"/>
  <c r="CU123"/>
  <c r="CP121"/>
  <c r="CR121"/>
  <c r="CT121"/>
  <c r="C120" i="20"/>
  <c r="CS121" i="1"/>
  <c r="CQ121"/>
  <c r="CU121"/>
  <c r="CP119"/>
  <c r="CR119"/>
  <c r="CT119"/>
  <c r="C118" i="20"/>
  <c r="CQ119" i="1"/>
  <c r="CU119"/>
  <c r="CS119"/>
  <c r="CP117"/>
  <c r="CR117"/>
  <c r="CT117"/>
  <c r="C116" i="20"/>
  <c r="CS117" i="1"/>
  <c r="CQ117"/>
  <c r="CU117"/>
  <c r="CP115"/>
  <c r="CR115"/>
  <c r="CT115"/>
  <c r="C114" i="20"/>
  <c r="CQ115" i="1"/>
  <c r="CU115"/>
  <c r="CS115"/>
  <c r="CP113"/>
  <c r="CR113"/>
  <c r="CT113"/>
  <c r="C112" i="20"/>
  <c r="CS113" i="1"/>
  <c r="CQ113"/>
  <c r="CU113"/>
  <c r="CP111"/>
  <c r="CR111"/>
  <c r="CT111"/>
  <c r="C110" i="20"/>
  <c r="CQ111" i="1"/>
  <c r="CU111"/>
  <c r="CS111"/>
  <c r="CP109"/>
  <c r="CR109"/>
  <c r="CT109"/>
  <c r="C108" i="20"/>
  <c r="CS109" i="1"/>
  <c r="CQ109"/>
  <c r="CU109"/>
  <c r="CP107"/>
  <c r="CR107"/>
  <c r="CT107"/>
  <c r="C106" i="20"/>
  <c r="CQ107" i="1"/>
  <c r="CU107"/>
  <c r="CS107"/>
  <c r="CP105"/>
  <c r="CR105"/>
  <c r="CT105"/>
  <c r="C104" i="20"/>
  <c r="CS105" i="1"/>
  <c r="CQ105"/>
  <c r="CU105"/>
  <c r="CP103"/>
  <c r="CR103"/>
  <c r="CT103"/>
  <c r="C102" i="20"/>
  <c r="CQ103" i="1"/>
  <c r="CU103"/>
  <c r="CS103"/>
  <c r="CP101"/>
  <c r="CR101"/>
  <c r="CT101"/>
  <c r="C100" i="20"/>
  <c r="CS101" i="1"/>
  <c r="CQ101"/>
  <c r="CU101"/>
  <c r="CP99"/>
  <c r="CR99"/>
  <c r="CT99"/>
  <c r="C98" i="20"/>
  <c r="CQ99" i="1"/>
  <c r="CU99"/>
  <c r="CS99"/>
  <c r="CP313"/>
  <c r="CR313"/>
  <c r="CT313"/>
  <c r="CQ313"/>
  <c r="CS313"/>
  <c r="CU313"/>
  <c r="CQ311"/>
  <c r="CS311"/>
  <c r="CU311"/>
  <c r="CP311"/>
  <c r="CR311"/>
  <c r="CT311"/>
  <c r="CP309"/>
  <c r="CR309"/>
  <c r="CT309"/>
  <c r="CQ309"/>
  <c r="CS309"/>
  <c r="CU309"/>
  <c r="CQ307"/>
  <c r="CS307"/>
  <c r="CU307"/>
  <c r="CP307"/>
  <c r="CR307"/>
  <c r="CT307"/>
  <c r="CP305"/>
  <c r="CR305"/>
  <c r="CT305"/>
  <c r="CQ305"/>
  <c r="CS305"/>
  <c r="CU305"/>
  <c r="CQ303"/>
  <c r="CS303"/>
  <c r="CU303"/>
  <c r="CP303"/>
  <c r="CR303"/>
  <c r="CT303"/>
  <c r="CP301"/>
  <c r="CR301"/>
  <c r="CT301"/>
  <c r="CQ301"/>
  <c r="CS301"/>
  <c r="CU301"/>
  <c r="CQ299"/>
  <c r="CS299"/>
  <c r="CU299"/>
  <c r="CP299"/>
  <c r="CR299"/>
  <c r="CT299"/>
  <c r="CP297"/>
  <c r="CR297"/>
  <c r="CT297"/>
  <c r="CQ297"/>
  <c r="CS297"/>
  <c r="CU297"/>
  <c r="CQ295"/>
  <c r="CS295"/>
  <c r="CU295"/>
  <c r="CP295"/>
  <c r="CR295"/>
  <c r="CT295"/>
  <c r="CP293"/>
  <c r="CR293"/>
  <c r="CT293"/>
  <c r="CQ293"/>
  <c r="CS293"/>
  <c r="CU293"/>
  <c r="CQ291"/>
  <c r="CS291"/>
  <c r="CU291"/>
  <c r="CP291"/>
  <c r="CR291"/>
  <c r="CT291"/>
  <c r="CP289"/>
  <c r="CR289"/>
  <c r="CT289"/>
  <c r="CQ289"/>
  <c r="CS289"/>
  <c r="CU289"/>
  <c r="CP287"/>
  <c r="CR287"/>
  <c r="CT287"/>
  <c r="CQ287"/>
  <c r="CS287"/>
  <c r="CU287"/>
  <c r="CP285"/>
  <c r="CR285"/>
  <c r="CT285"/>
  <c r="CQ285"/>
  <c r="CS285"/>
  <c r="CU285"/>
  <c r="CP283"/>
  <c r="CR283"/>
  <c r="CT283"/>
  <c r="CQ283"/>
  <c r="CS283"/>
  <c r="CU283"/>
  <c r="CP281"/>
  <c r="CR281"/>
  <c r="CT281"/>
  <c r="CQ281"/>
  <c r="CS281"/>
  <c r="CU281"/>
  <c r="CP279"/>
  <c r="CR279"/>
  <c r="CT279"/>
  <c r="CQ279"/>
  <c r="CS279"/>
  <c r="CU279"/>
  <c r="CP277"/>
  <c r="CR277"/>
  <c r="CT277"/>
  <c r="CQ277"/>
  <c r="CS277"/>
  <c r="CU277"/>
  <c r="CP275"/>
  <c r="CR275"/>
  <c r="CT275"/>
  <c r="CQ275"/>
  <c r="CS275"/>
  <c r="CU275"/>
  <c r="CP273"/>
  <c r="CR273"/>
  <c r="CT273"/>
  <c r="CQ273"/>
  <c r="CS273"/>
  <c r="CU273"/>
  <c r="CP271"/>
  <c r="CR271"/>
  <c r="CT271"/>
  <c r="CQ271"/>
  <c r="CS271"/>
  <c r="CU271"/>
  <c r="CP269"/>
  <c r="CR269"/>
  <c r="CT269"/>
  <c r="CQ269"/>
  <c r="CS269"/>
  <c r="CU269"/>
  <c r="CP267"/>
  <c r="CR267"/>
  <c r="CT267"/>
  <c r="CQ267"/>
  <c r="CS267"/>
  <c r="CU267"/>
  <c r="CP265"/>
  <c r="CR265"/>
  <c r="CT265"/>
  <c r="CQ265"/>
  <c r="CS265"/>
  <c r="CU265"/>
  <c r="CP263"/>
  <c r="CR263"/>
  <c r="CT263"/>
  <c r="CQ263"/>
  <c r="CS263"/>
  <c r="CU263"/>
  <c r="CP261"/>
  <c r="CR261"/>
  <c r="CT261"/>
  <c r="CQ261"/>
  <c r="CS261"/>
  <c r="CU261"/>
  <c r="CP259"/>
  <c r="CR259"/>
  <c r="CT259"/>
  <c r="CQ259"/>
  <c r="CS259"/>
  <c r="CU259"/>
  <c r="CP257"/>
  <c r="CR257"/>
  <c r="CT257"/>
  <c r="CQ257"/>
  <c r="CS257"/>
  <c r="CU257"/>
  <c r="CP255"/>
  <c r="CR255"/>
  <c r="CT255"/>
  <c r="CQ255"/>
  <c r="CS255"/>
  <c r="CU255"/>
  <c r="CP253"/>
  <c r="CR253"/>
  <c r="CT253"/>
  <c r="CQ253"/>
  <c r="CS253"/>
  <c r="CU253"/>
  <c r="CP251"/>
  <c r="CR251"/>
  <c r="CT251"/>
  <c r="CQ251"/>
  <c r="CS251"/>
  <c r="CU251"/>
  <c r="CP249"/>
  <c r="CR249"/>
  <c r="CT249"/>
  <c r="CQ249"/>
  <c r="CS249"/>
  <c r="CU249"/>
  <c r="CP247"/>
  <c r="CR247"/>
  <c r="CT247"/>
  <c r="CQ247"/>
  <c r="CS247"/>
  <c r="CU247"/>
  <c r="CP245"/>
  <c r="CR245"/>
  <c r="CT245"/>
  <c r="CQ245"/>
  <c r="CS245"/>
  <c r="CU245"/>
  <c r="CP243"/>
  <c r="CR243"/>
  <c r="CT243"/>
  <c r="CQ243"/>
  <c r="CS243"/>
  <c r="CU243"/>
  <c r="CP241"/>
  <c r="CR241"/>
  <c r="CT241"/>
  <c r="CQ241"/>
  <c r="CS241"/>
  <c r="CU241"/>
  <c r="C97" i="20"/>
  <c r="CQ98" i="1"/>
  <c r="CS98"/>
  <c r="CU98"/>
  <c r="CR98"/>
  <c r="CP98"/>
  <c r="CT98"/>
  <c r="C95" i="20"/>
  <c r="CP96" i="1"/>
  <c r="CR96"/>
  <c r="CT96"/>
  <c r="CQ96"/>
  <c r="CU96"/>
  <c r="CS96"/>
  <c r="C93" i="20"/>
  <c r="CQ94" i="1"/>
  <c r="CS94"/>
  <c r="CU94"/>
  <c r="CP94"/>
  <c r="CT94"/>
  <c r="CR94"/>
  <c r="C91" i="20"/>
  <c r="CP92" i="1"/>
  <c r="CR92"/>
  <c r="CT92"/>
  <c r="CS92"/>
  <c r="CQ92"/>
  <c r="CU92"/>
  <c r="C89" i="20"/>
  <c r="CQ90" i="1"/>
  <c r="CS90"/>
  <c r="CU90"/>
  <c r="CR90"/>
  <c r="CP90"/>
  <c r="CT90"/>
  <c r="C87" i="20"/>
  <c r="CP88" i="1"/>
  <c r="CR88"/>
  <c r="CT88"/>
  <c r="CQ88"/>
  <c r="CU88"/>
  <c r="CS88"/>
  <c r="C85" i="20"/>
  <c r="CQ86" i="1"/>
  <c r="CS86"/>
  <c r="CU86"/>
  <c r="CP86"/>
  <c r="CR86"/>
  <c r="CT86"/>
  <c r="C83" i="20"/>
  <c r="CP84" i="1"/>
  <c r="CR84"/>
  <c r="CT84"/>
  <c r="CQ84"/>
  <c r="CS84"/>
  <c r="CU84"/>
  <c r="C81" i="20"/>
  <c r="CQ82" i="1"/>
  <c r="CS82"/>
  <c r="CU82"/>
  <c r="CP82"/>
  <c r="CR82"/>
  <c r="CT82"/>
  <c r="C79" i="20"/>
  <c r="CP80" i="1"/>
  <c r="CR80"/>
  <c r="CT80"/>
  <c r="CQ80"/>
  <c r="CS80"/>
  <c r="CU80"/>
  <c r="C77" i="20"/>
  <c r="CQ78" i="1"/>
  <c r="CS78"/>
  <c r="CU78"/>
  <c r="CP78"/>
  <c r="CR78"/>
  <c r="CT78"/>
  <c r="C75" i="20"/>
  <c r="C73"/>
  <c r="CQ74" i="1"/>
  <c r="CS74"/>
  <c r="CU74"/>
  <c r="CP74"/>
  <c r="CR74"/>
  <c r="CT74"/>
  <c r="C71" i="20"/>
  <c r="CP72" i="1"/>
  <c r="CR72"/>
  <c r="CT72"/>
  <c r="CQ72"/>
  <c r="CS72"/>
  <c r="CU72"/>
  <c r="C69" i="20"/>
  <c r="C67"/>
  <c r="C65"/>
  <c r="C63"/>
  <c r="C61"/>
  <c r="CQ56" i="1"/>
  <c r="CS56"/>
  <c r="CU56"/>
  <c r="CR56"/>
  <c r="CP56"/>
  <c r="CT56"/>
  <c r="D52" i="4"/>
  <c r="I86" s="1"/>
  <c r="AU99" i="8"/>
  <c r="C285"/>
  <c r="C284"/>
  <c r="C283"/>
  <c r="C275"/>
  <c r="C273"/>
  <c r="C260"/>
  <c r="C258"/>
  <c r="C256"/>
  <c r="C371"/>
  <c r="C369"/>
  <c r="C368"/>
  <c r="C365"/>
  <c r="C364"/>
  <c r="C363"/>
  <c r="C362"/>
  <c r="C358"/>
  <c r="C355"/>
  <c r="C353"/>
  <c r="C352"/>
  <c r="C350"/>
  <c r="C348"/>
  <c r="C346"/>
  <c r="C345"/>
  <c r="C344"/>
  <c r="C343"/>
  <c r="C342"/>
  <c r="C341"/>
  <c r="C340"/>
  <c r="C339"/>
  <c r="C338"/>
  <c r="C337"/>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F48" i="4"/>
  <c r="H83" s="1"/>
  <c r="G86"/>
  <c r="F42"/>
  <c r="G83" s="1"/>
  <c r="C229" i="8"/>
  <c r="C370"/>
  <c r="C226"/>
  <c r="C367"/>
  <c r="C225"/>
  <c r="C366"/>
  <c r="C220"/>
  <c r="C361"/>
  <c r="C219"/>
  <c r="C360"/>
  <c r="C218"/>
  <c r="C359"/>
  <c r="C216"/>
  <c r="C357"/>
  <c r="C215"/>
  <c r="C356"/>
  <c r="C213"/>
  <c r="C354"/>
  <c r="C210"/>
  <c r="C351"/>
  <c r="C208"/>
  <c r="C349"/>
  <c r="C206"/>
  <c r="C347"/>
  <c r="C195"/>
  <c r="C336"/>
  <c r="C194"/>
  <c r="C335"/>
  <c r="C193"/>
  <c r="C334"/>
  <c r="AU190"/>
  <c r="C111"/>
  <c r="C110"/>
  <c r="C109"/>
  <c r="C105"/>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5"/>
  <c r="C114"/>
  <c r="C113"/>
  <c r="C112"/>
  <c r="C108"/>
  <c r="C107"/>
  <c r="C106"/>
  <c r="C102"/>
  <c r="C101"/>
  <c r="C100"/>
  <c r="C104"/>
  <c r="C103"/>
  <c r="AS99"/>
  <c r="AT99"/>
  <c r="AR99"/>
  <c r="AV99"/>
  <c r="E54" i="4"/>
  <c r="D58" s="1"/>
  <c r="C191" i="8"/>
  <c r="AU95"/>
  <c r="B121" i="10"/>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I41" i="2"/>
  <c r="H41"/>
  <c r="G41"/>
  <c r="F41"/>
  <c r="E41"/>
  <c r="C41"/>
  <c r="D41"/>
  <c r="J41"/>
  <c r="B41"/>
  <c r="A41"/>
  <c r="J86" i="4" l="1"/>
  <c r="F54"/>
  <c r="I83" s="1"/>
  <c r="AU214" i="8"/>
  <c r="AU85"/>
  <c r="AU276"/>
  <c r="AU217"/>
  <c r="AU223"/>
  <c r="AV190"/>
  <c r="AR190"/>
  <c r="AT190"/>
  <c r="AS190"/>
  <c r="AS95"/>
  <c r="AT95"/>
  <c r="C277"/>
  <c r="C224"/>
  <c r="I82" i="4"/>
  <c r="E60"/>
  <c r="D64" s="1"/>
  <c r="F60" l="1"/>
  <c r="J83" s="1"/>
  <c r="AV95" i="8"/>
  <c r="AR95"/>
  <c r="D7" i="2"/>
  <c r="AV214" i="8"/>
  <c r="AV85"/>
  <c r="AR214"/>
  <c r="AR85"/>
  <c r="AT214"/>
  <c r="AT85"/>
  <c r="AS214"/>
  <c r="AS85"/>
  <c r="AV276"/>
  <c r="AR276"/>
  <c r="AT276"/>
  <c r="AS276"/>
  <c r="AV217"/>
  <c r="AR217"/>
  <c r="AV223"/>
  <c r="AR223"/>
  <c r="AT223"/>
  <c r="AS223"/>
  <c r="AT217"/>
  <c r="AS217"/>
  <c r="J82" i="4"/>
  <c r="K86"/>
  <c r="E72"/>
  <c r="L82" s="1"/>
  <c r="E66"/>
  <c r="B17" i="7"/>
  <c r="B16"/>
  <c r="B15"/>
  <c r="B14"/>
  <c r="B13"/>
  <c r="B12"/>
  <c r="B11"/>
  <c r="B10"/>
  <c r="B5"/>
  <c r="B4"/>
  <c r="B3"/>
  <c r="AC2" i="5"/>
  <c r="BZ41" i="1" l="1"/>
  <c r="CB41"/>
  <c r="BY41"/>
  <c r="CA41"/>
  <c r="CC41"/>
  <c r="BZ39"/>
  <c r="CB39"/>
  <c r="BY39"/>
  <c r="CA39"/>
  <c r="CC39"/>
  <c r="BY40"/>
  <c r="CA40"/>
  <c r="CC40"/>
  <c r="BZ40"/>
  <c r="CB40"/>
  <c r="AU98" i="8"/>
  <c r="AU97"/>
  <c r="B90" i="4"/>
  <c r="AU206" i="8"/>
  <c r="AU96"/>
  <c r="AU211"/>
  <c r="F66" i="4"/>
  <c r="K83" s="1"/>
  <c r="D70"/>
  <c r="F72" s="1"/>
  <c r="L83" s="1"/>
  <c r="AU275" i="8"/>
  <c r="AU197"/>
  <c r="AU280"/>
  <c r="AU278"/>
  <c r="AU191"/>
  <c r="AS98"/>
  <c r="AT98"/>
  <c r="AS97"/>
  <c r="AT97"/>
  <c r="AR97"/>
  <c r="AV97"/>
  <c r="AR98"/>
  <c r="AV98"/>
  <c r="E39" i="1"/>
  <c r="E40"/>
  <c r="E41"/>
  <c r="K82" i="4"/>
  <c r="B18" i="7"/>
  <c r="B6"/>
  <c r="AU203" i="8"/>
  <c r="BY14" i="1" l="1"/>
  <c r="CA14"/>
  <c r="CC14"/>
  <c r="BZ14"/>
  <c r="CB14"/>
  <c r="AU19" i="8" s="1"/>
  <c r="BY18" i="1"/>
  <c r="CA18"/>
  <c r="CC18"/>
  <c r="BZ18"/>
  <c r="CB18"/>
  <c r="AU22" i="8" s="1"/>
  <c r="BZ17" i="1"/>
  <c r="CB17"/>
  <c r="BY17"/>
  <c r="CA17"/>
  <c r="CC17"/>
  <c r="BY22"/>
  <c r="CA22"/>
  <c r="CC22"/>
  <c r="BZ22"/>
  <c r="CB22"/>
  <c r="BY24"/>
  <c r="CA24"/>
  <c r="CC24"/>
  <c r="BZ24"/>
  <c r="CB24"/>
  <c r="BY32"/>
  <c r="CA32"/>
  <c r="CC32"/>
  <c r="BZ32"/>
  <c r="CB32"/>
  <c r="AU37" i="8" s="1"/>
  <c r="BY34" i="1"/>
  <c r="CA34"/>
  <c r="CC34"/>
  <c r="BZ34"/>
  <c r="CB34"/>
  <c r="AU39" i="8" s="1"/>
  <c r="BZ37" i="1"/>
  <c r="CB37"/>
  <c r="BY37"/>
  <c r="CA37"/>
  <c r="CC37"/>
  <c r="BY12"/>
  <c r="CA12"/>
  <c r="CC12"/>
  <c r="BZ12"/>
  <c r="CB12"/>
  <c r="BY16"/>
  <c r="CA16"/>
  <c r="CC16"/>
  <c r="BZ16"/>
  <c r="CB16"/>
  <c r="AU21" i="8" s="1"/>
  <c r="BZ13" i="1"/>
  <c r="CB13"/>
  <c r="BY13"/>
  <c r="CA13"/>
  <c r="CC13"/>
  <c r="BY10"/>
  <c r="CA10"/>
  <c r="CC10"/>
  <c r="BZ10"/>
  <c r="CB10"/>
  <c r="BZ15"/>
  <c r="CB15"/>
  <c r="AU20" i="8" s="1"/>
  <c r="BY15" i="1"/>
  <c r="CA15"/>
  <c r="CC15"/>
  <c r="BZ19"/>
  <c r="CB19"/>
  <c r="BY19"/>
  <c r="CA19"/>
  <c r="CC19"/>
  <c r="BZ23"/>
  <c r="CB23"/>
  <c r="BY23"/>
  <c r="CA23"/>
  <c r="CC23"/>
  <c r="BZ25"/>
  <c r="CB25"/>
  <c r="BY25"/>
  <c r="CA25"/>
  <c r="CC25"/>
  <c r="BZ33"/>
  <c r="CB33"/>
  <c r="BY33"/>
  <c r="CA33"/>
  <c r="CC33"/>
  <c r="BY36"/>
  <c r="CA36"/>
  <c r="CC36"/>
  <c r="BZ36"/>
  <c r="CB36"/>
  <c r="CQ54"/>
  <c r="CU54"/>
  <c r="CP54"/>
  <c r="C53" i="20"/>
  <c r="CS54" i="1"/>
  <c r="CR54"/>
  <c r="CT54"/>
  <c r="CS52"/>
  <c r="CT52"/>
  <c r="CP52"/>
  <c r="CU52"/>
  <c r="CQ52"/>
  <c r="CR52"/>
  <c r="C51" i="20"/>
  <c r="CS53" i="1"/>
  <c r="CT53"/>
  <c r="CP53"/>
  <c r="CU53"/>
  <c r="CQ53"/>
  <c r="CR53"/>
  <c r="C52" i="20"/>
  <c r="AU242" i="8"/>
  <c r="AU270"/>
  <c r="AU86"/>
  <c r="AR115"/>
  <c r="AT115"/>
  <c r="AV115"/>
  <c r="AS115"/>
  <c r="AU115"/>
  <c r="AU13"/>
  <c r="AU204"/>
  <c r="AU78"/>
  <c r="AR56"/>
  <c r="AT56"/>
  <c r="AV56"/>
  <c r="AS56"/>
  <c r="AU56"/>
  <c r="AR12"/>
  <c r="AT12"/>
  <c r="AV12"/>
  <c r="AS12"/>
  <c r="AU12"/>
  <c r="AU84"/>
  <c r="AR58"/>
  <c r="AT58"/>
  <c r="AV58"/>
  <c r="AS58"/>
  <c r="AU88"/>
  <c r="AU226"/>
  <c r="AU94"/>
  <c r="AU267"/>
  <c r="AS55"/>
  <c r="AU55"/>
  <c r="AR55"/>
  <c r="AT55"/>
  <c r="AV55"/>
  <c r="AU252"/>
  <c r="AS57"/>
  <c r="AU57"/>
  <c r="AR57"/>
  <c r="AT57"/>
  <c r="AV57"/>
  <c r="AR44"/>
  <c r="AT44"/>
  <c r="AV44"/>
  <c r="AU238"/>
  <c r="AU93"/>
  <c r="AU77"/>
  <c r="AU81"/>
  <c r="AU76"/>
  <c r="AU82"/>
  <c r="AU92"/>
  <c r="AU72"/>
  <c r="AU248"/>
  <c r="AU80"/>
  <c r="AU243"/>
  <c r="AU87"/>
  <c r="C99"/>
  <c r="C98"/>
  <c r="AV206"/>
  <c r="AV96"/>
  <c r="AT206"/>
  <c r="AT96"/>
  <c r="AU279"/>
  <c r="AU61"/>
  <c r="AU232"/>
  <c r="AU83"/>
  <c r="AU260"/>
  <c r="AU90"/>
  <c r="C97"/>
  <c r="AR206"/>
  <c r="AR96"/>
  <c r="AS206"/>
  <c r="AS96"/>
  <c r="AU75"/>
  <c r="AU74"/>
  <c r="AU79"/>
  <c r="AU91"/>
  <c r="AU73"/>
  <c r="AV211"/>
  <c r="AR211"/>
  <c r="AT211"/>
  <c r="AS211"/>
  <c r="AU51"/>
  <c r="L86" i="4"/>
  <c r="C212" i="8"/>
  <c r="C207"/>
  <c r="C254"/>
  <c r="AU261"/>
  <c r="AU67"/>
  <c r="AV197"/>
  <c r="AV275"/>
  <c r="AT275"/>
  <c r="AT197"/>
  <c r="AU244"/>
  <c r="AU59"/>
  <c r="AR197"/>
  <c r="AR275"/>
  <c r="AS275"/>
  <c r="AS197"/>
  <c r="AU241"/>
  <c r="AU239"/>
  <c r="AU268"/>
  <c r="AU266"/>
  <c r="C281"/>
  <c r="C279"/>
  <c r="AV280"/>
  <c r="AV278"/>
  <c r="AR280"/>
  <c r="AR278"/>
  <c r="AT280"/>
  <c r="AT278"/>
  <c r="AS280"/>
  <c r="AS278"/>
  <c r="AU277"/>
  <c r="AU281"/>
  <c r="AU269"/>
  <c r="AU199"/>
  <c r="AU250"/>
  <c r="AU256"/>
  <c r="AU40"/>
  <c r="AU201"/>
  <c r="AU254"/>
  <c r="AU43"/>
  <c r="AU195"/>
  <c r="AU47"/>
  <c r="AU245"/>
  <c r="AU50"/>
  <c r="AU210"/>
  <c r="AU52"/>
  <c r="AU262"/>
  <c r="AU53"/>
  <c r="AU227"/>
  <c r="AU54"/>
  <c r="AU240"/>
  <c r="AU60"/>
  <c r="AU246"/>
  <c r="AU63"/>
  <c r="AU216"/>
  <c r="AU64"/>
  <c r="AU222"/>
  <c r="AU263"/>
  <c r="C201"/>
  <c r="C198"/>
  <c r="C192"/>
  <c r="AV191"/>
  <c r="AR191"/>
  <c r="AT191"/>
  <c r="AS191"/>
  <c r="AU33"/>
  <c r="AU49"/>
  <c r="AR45"/>
  <c r="AS45"/>
  <c r="AS44"/>
  <c r="AT208"/>
  <c r="AS204"/>
  <c r="AT204"/>
  <c r="AS203"/>
  <c r="AT203"/>
  <c r="AS199"/>
  <c r="AT199"/>
  <c r="AS86"/>
  <c r="AT86"/>
  <c r="AS226"/>
  <c r="AT226"/>
  <c r="AS93"/>
  <c r="AT93"/>
  <c r="AS242"/>
  <c r="AT242"/>
  <c r="AS270"/>
  <c r="AT270"/>
  <c r="AS61"/>
  <c r="AT61"/>
  <c r="AS75"/>
  <c r="AT75"/>
  <c r="AS79"/>
  <c r="AT79"/>
  <c r="AS238"/>
  <c r="AT238"/>
  <c r="AS13"/>
  <c r="AT13"/>
  <c r="AS94"/>
  <c r="AT94"/>
  <c r="AS208"/>
  <c r="AR208"/>
  <c r="AV208"/>
  <c r="AR242"/>
  <c r="AV242"/>
  <c r="AR270"/>
  <c r="AV270"/>
  <c r="AR61"/>
  <c r="AV61"/>
  <c r="AR281"/>
  <c r="AV281"/>
  <c r="AR79"/>
  <c r="AR88"/>
  <c r="AV88"/>
  <c r="AR238"/>
  <c r="AV238"/>
  <c r="AR13"/>
  <c r="AV13"/>
  <c r="AR94"/>
  <c r="AV94"/>
  <c r="AR204"/>
  <c r="AV204"/>
  <c r="AR203"/>
  <c r="AV203"/>
  <c r="AR76"/>
  <c r="AV76"/>
  <c r="AR78"/>
  <c r="AV78"/>
  <c r="AR81"/>
  <c r="AV81"/>
  <c r="AR83"/>
  <c r="AV83"/>
  <c r="AR84"/>
  <c r="AV84"/>
  <c r="AR86"/>
  <c r="AV86"/>
  <c r="AR226"/>
  <c r="AV226"/>
  <c r="AR93"/>
  <c r="AV93"/>
  <c r="C5" i="7"/>
  <c r="C6"/>
  <c r="C3"/>
  <c r="C4"/>
  <c r="A11" i="2"/>
  <c r="G11" i="12" s="1"/>
  <c r="C7" i="2"/>
  <c r="E28" i="1"/>
  <c r="C27" i="20" l="1"/>
  <c r="CQ45" i="1"/>
  <c r="CU45"/>
  <c r="CT45"/>
  <c r="C44" i="20"/>
  <c r="CS45" i="1"/>
  <c r="CP45"/>
  <c r="CR45"/>
  <c r="AT10" i="8"/>
  <c r="AU10"/>
  <c r="AV10"/>
  <c r="AR10"/>
  <c r="AS10"/>
  <c r="CQ28" i="1"/>
  <c r="CS28"/>
  <c r="CU28"/>
  <c r="CP28"/>
  <c r="CT28"/>
  <c r="CR28"/>
  <c r="AU31" i="8"/>
  <c r="AV45"/>
  <c r="AT45"/>
  <c r="AU45"/>
  <c r="AU11"/>
  <c r="AS11"/>
  <c r="AV11"/>
  <c r="AT11"/>
  <c r="AR11"/>
  <c r="AU36"/>
  <c r="AU32"/>
  <c r="AU41"/>
  <c r="AU35"/>
  <c r="AU29"/>
  <c r="AU34"/>
  <c r="AU46"/>
  <c r="AU48"/>
  <c r="AU42"/>
  <c r="AU28"/>
  <c r="AU30"/>
  <c r="AU23"/>
  <c r="AU44"/>
  <c r="AU58"/>
  <c r="AU38"/>
  <c r="AU14"/>
  <c r="AS14"/>
  <c r="AV14"/>
  <c r="AT14"/>
  <c r="AR14"/>
  <c r="AV69"/>
  <c r="E27" i="2"/>
  <c r="AU69" i="8"/>
  <c r="D27" i="2"/>
  <c r="AS69" i="8"/>
  <c r="B27" i="2"/>
  <c r="AT69" i="8"/>
  <c r="C27" i="2"/>
  <c r="A27"/>
  <c r="AR69" i="8"/>
  <c r="AV220"/>
  <c r="AV15"/>
  <c r="AS220"/>
  <c r="AS15"/>
  <c r="AT220"/>
  <c r="AT15"/>
  <c r="AR220"/>
  <c r="AR15"/>
  <c r="AU220"/>
  <c r="AU15"/>
  <c r="AV79"/>
  <c r="AV80"/>
  <c r="AV75"/>
  <c r="AS77"/>
  <c r="AS83"/>
  <c r="AS76"/>
  <c r="AR80"/>
  <c r="AR75"/>
  <c r="AT77"/>
  <c r="AT83"/>
  <c r="AT76"/>
  <c r="AR74"/>
  <c r="AR70"/>
  <c r="AT91"/>
  <c r="AT74"/>
  <c r="AT78"/>
  <c r="AR91"/>
  <c r="AT73"/>
  <c r="AR73"/>
  <c r="AR72"/>
  <c r="AT72"/>
  <c r="AV243"/>
  <c r="AV87"/>
  <c r="AV236"/>
  <c r="AV71"/>
  <c r="AV260"/>
  <c r="AV90"/>
  <c r="AV201"/>
  <c r="AV82"/>
  <c r="AS260"/>
  <c r="AS90"/>
  <c r="AS51"/>
  <c r="AS88"/>
  <c r="AS201"/>
  <c r="AS82"/>
  <c r="AS248"/>
  <c r="AS80"/>
  <c r="AS243"/>
  <c r="AS87"/>
  <c r="AS195"/>
  <c r="AS84"/>
  <c r="AS256"/>
  <c r="AS81"/>
  <c r="AT236"/>
  <c r="AT71"/>
  <c r="AR243"/>
  <c r="AR87"/>
  <c r="AR236"/>
  <c r="AR71"/>
  <c r="AR260"/>
  <c r="AR90"/>
  <c r="AR201"/>
  <c r="AR82"/>
  <c r="AS236"/>
  <c r="AS71"/>
  <c r="AT260"/>
  <c r="AT90"/>
  <c r="AT51"/>
  <c r="AT88"/>
  <c r="AT201"/>
  <c r="AT82"/>
  <c r="AT248"/>
  <c r="AT80"/>
  <c r="AT243"/>
  <c r="AT87"/>
  <c r="AT195"/>
  <c r="AT84"/>
  <c r="AT256"/>
  <c r="AT81"/>
  <c r="AU236"/>
  <c r="AU71"/>
  <c r="AU208"/>
  <c r="AU70"/>
  <c r="AS74"/>
  <c r="AV74"/>
  <c r="AV77"/>
  <c r="AS70"/>
  <c r="AS91"/>
  <c r="AV91"/>
  <c r="AS73"/>
  <c r="AV73"/>
  <c r="AS78"/>
  <c r="AR77"/>
  <c r="AU68"/>
  <c r="AT70"/>
  <c r="AV70"/>
  <c r="AS92"/>
  <c r="AT92"/>
  <c r="AR92"/>
  <c r="AV92"/>
  <c r="AS72"/>
  <c r="AV72"/>
  <c r="AV48"/>
  <c r="AR48"/>
  <c r="AV51"/>
  <c r="AR51"/>
  <c r="C265"/>
  <c r="AR261"/>
  <c r="AR67"/>
  <c r="AR244"/>
  <c r="AR59"/>
  <c r="AT261"/>
  <c r="AT67"/>
  <c r="AT244"/>
  <c r="AT59"/>
  <c r="AS48"/>
  <c r="AT48"/>
  <c r="AS46"/>
  <c r="AT46"/>
  <c r="AR46"/>
  <c r="AV46"/>
  <c r="AU24"/>
  <c r="AV261"/>
  <c r="AV67"/>
  <c r="AV244"/>
  <c r="AV59"/>
  <c r="AS261"/>
  <c r="AS67"/>
  <c r="AS244"/>
  <c r="AS59"/>
  <c r="C230"/>
  <c r="AV268"/>
  <c r="AV266"/>
  <c r="AR268"/>
  <c r="AR266"/>
  <c r="AV234"/>
  <c r="AV232"/>
  <c r="AR234"/>
  <c r="AR232"/>
  <c r="AV241"/>
  <c r="AV239"/>
  <c r="AR241"/>
  <c r="AR239"/>
  <c r="AV254"/>
  <c r="AV252"/>
  <c r="AR254"/>
  <c r="AR252"/>
  <c r="AV250"/>
  <c r="AV248"/>
  <c r="AR250"/>
  <c r="AR248"/>
  <c r="AV269"/>
  <c r="AV267"/>
  <c r="AR269"/>
  <c r="AR267"/>
  <c r="AT254"/>
  <c r="AT252"/>
  <c r="AS254"/>
  <c r="AS252"/>
  <c r="AT269"/>
  <c r="AT267"/>
  <c r="AS269"/>
  <c r="AS267"/>
  <c r="AT268"/>
  <c r="AT266"/>
  <c r="AS268"/>
  <c r="AS266"/>
  <c r="AT234"/>
  <c r="AT232"/>
  <c r="AS234"/>
  <c r="AS232"/>
  <c r="AT241"/>
  <c r="AT239"/>
  <c r="AS241"/>
  <c r="AS239"/>
  <c r="AV279"/>
  <c r="AR279"/>
  <c r="AT279"/>
  <c r="AS279"/>
  <c r="AS277"/>
  <c r="AT277"/>
  <c r="AR277"/>
  <c r="AV277"/>
  <c r="AU234"/>
  <c r="C231"/>
  <c r="AV63"/>
  <c r="AV216"/>
  <c r="AR63"/>
  <c r="AR216"/>
  <c r="AV53"/>
  <c r="AV227"/>
  <c r="AR53"/>
  <c r="AR227"/>
  <c r="AV47"/>
  <c r="AV245"/>
  <c r="AR47"/>
  <c r="AR245"/>
  <c r="AV43"/>
  <c r="AV195"/>
  <c r="AR43"/>
  <c r="AR195"/>
  <c r="AV39"/>
  <c r="AV256"/>
  <c r="AR39"/>
  <c r="AR256"/>
  <c r="AV37"/>
  <c r="AV199"/>
  <c r="AR37"/>
  <c r="AR199"/>
  <c r="AV68"/>
  <c r="AV263"/>
  <c r="AR68"/>
  <c r="AR263"/>
  <c r="AV64"/>
  <c r="AV222"/>
  <c r="AR64"/>
  <c r="AR222"/>
  <c r="AV60"/>
  <c r="AV246"/>
  <c r="AR60"/>
  <c r="AR246"/>
  <c r="AV54"/>
  <c r="AV240"/>
  <c r="AR54"/>
  <c r="AR240"/>
  <c r="AV52"/>
  <c r="AV262"/>
  <c r="AR52"/>
  <c r="AR262"/>
  <c r="AV50"/>
  <c r="AV210"/>
  <c r="AR50"/>
  <c r="AR210"/>
  <c r="AT68"/>
  <c r="AT263"/>
  <c r="AS68"/>
  <c r="AS263"/>
  <c r="AT64"/>
  <c r="AT222"/>
  <c r="AS64"/>
  <c r="AS222"/>
  <c r="AT60"/>
  <c r="AT246"/>
  <c r="AS60"/>
  <c r="AS246"/>
  <c r="AT54"/>
  <c r="AT240"/>
  <c r="AS54"/>
  <c r="AS240"/>
  <c r="AT52"/>
  <c r="AT262"/>
  <c r="AS52"/>
  <c r="AS262"/>
  <c r="AT50"/>
  <c r="AT210"/>
  <c r="AS50"/>
  <c r="AS210"/>
  <c r="AT38"/>
  <c r="AT250"/>
  <c r="AS38"/>
  <c r="AS250"/>
  <c r="AT34"/>
  <c r="AT281"/>
  <c r="AS34"/>
  <c r="AS281"/>
  <c r="AT63"/>
  <c r="AT216"/>
  <c r="AS63"/>
  <c r="AS216"/>
  <c r="AT53"/>
  <c r="AT227"/>
  <c r="AS53"/>
  <c r="AS227"/>
  <c r="AT47"/>
  <c r="AT245"/>
  <c r="AS47"/>
  <c r="AS245"/>
  <c r="AV49"/>
  <c r="AV35"/>
  <c r="AR49"/>
  <c r="AR35"/>
  <c r="AV33"/>
  <c r="AV24"/>
  <c r="AR33"/>
  <c r="AR24"/>
  <c r="AV31"/>
  <c r="AV22"/>
  <c r="AR31"/>
  <c r="AR22"/>
  <c r="AV29"/>
  <c r="AV20"/>
  <c r="AR29"/>
  <c r="AR20"/>
  <c r="AV27"/>
  <c r="AV18"/>
  <c r="AR27"/>
  <c r="AR18"/>
  <c r="AV25"/>
  <c r="AV16"/>
  <c r="AR25"/>
  <c r="AR16"/>
  <c r="AV32"/>
  <c r="AV23"/>
  <c r="AR32"/>
  <c r="AR23"/>
  <c r="AV30"/>
  <c r="AV21"/>
  <c r="AR30"/>
  <c r="AR21"/>
  <c r="AV28"/>
  <c r="AV19"/>
  <c r="AR28"/>
  <c r="AR19"/>
  <c r="AV26"/>
  <c r="AV17"/>
  <c r="AR26"/>
  <c r="AR17"/>
  <c r="AS27"/>
  <c r="AS18"/>
  <c r="AS25"/>
  <c r="AS16"/>
  <c r="AS26"/>
  <c r="AS17"/>
  <c r="AT32"/>
  <c r="AT23"/>
  <c r="AS32"/>
  <c r="AS23"/>
  <c r="AT30"/>
  <c r="AT21"/>
  <c r="AS30"/>
  <c r="AS21"/>
  <c r="AT28"/>
  <c r="AT19"/>
  <c r="AS28"/>
  <c r="AS19"/>
  <c r="AT49"/>
  <c r="AT35"/>
  <c r="AS49"/>
  <c r="AS35"/>
  <c r="AT33"/>
  <c r="AT24"/>
  <c r="AS33"/>
  <c r="AS24"/>
  <c r="AT31"/>
  <c r="AT22"/>
  <c r="AS31"/>
  <c r="AS22"/>
  <c r="AT29"/>
  <c r="AT20"/>
  <c r="AS29"/>
  <c r="AS20"/>
  <c r="AU27"/>
  <c r="AU18"/>
  <c r="AT27"/>
  <c r="AT18"/>
  <c r="AU25"/>
  <c r="AU16"/>
  <c r="AT25"/>
  <c r="AT16"/>
  <c r="AU26"/>
  <c r="AU17"/>
  <c r="AT26"/>
  <c r="AT17"/>
  <c r="AV41"/>
  <c r="AR41"/>
  <c r="AV42"/>
  <c r="AR42"/>
  <c r="AV40"/>
  <c r="AR40"/>
  <c r="AV38"/>
  <c r="AR38"/>
  <c r="AV36"/>
  <c r="AR36"/>
  <c r="AV34"/>
  <c r="AR34"/>
  <c r="AT42"/>
  <c r="AS42"/>
  <c r="AT40"/>
  <c r="AS40"/>
  <c r="AT36"/>
  <c r="AS36"/>
  <c r="AT43"/>
  <c r="AS43"/>
  <c r="AT41"/>
  <c r="AS41"/>
  <c r="AT39"/>
  <c r="AS39"/>
  <c r="AT37"/>
  <c r="AS37"/>
  <c r="F27" i="2" l="1"/>
  <c r="B40"/>
  <c r="G40"/>
  <c r="F40"/>
  <c r="E40"/>
  <c r="C40"/>
  <c r="G37"/>
  <c r="F37"/>
  <c r="E37"/>
  <c r="D37"/>
  <c r="C37"/>
  <c r="B37"/>
  <c r="A37"/>
  <c r="D11" i="12"/>
  <c r="H4" i="2"/>
  <c r="I11" i="12" s="1"/>
  <c r="K41" i="2" l="1"/>
  <c r="I37"/>
  <c r="A4"/>
  <c r="F4"/>
  <c r="E38" i="1"/>
  <c r="E37"/>
  <c r="E36"/>
  <c r="E35"/>
  <c r="E34"/>
  <c r="E33"/>
  <c r="E32"/>
  <c r="E31"/>
  <c r="E30"/>
  <c r="E27"/>
  <c r="E29"/>
  <c r="E26"/>
  <c r="E21"/>
  <c r="E25"/>
  <c r="E24"/>
  <c r="E23"/>
  <c r="E22"/>
  <c r="E20"/>
  <c r="E17"/>
  <c r="C16" i="20" s="1"/>
  <c r="E19" i="1"/>
  <c r="E18"/>
  <c r="E16"/>
  <c r="C15" i="20" s="1"/>
  <c r="E15" i="1"/>
  <c r="C14" i="20" s="1"/>
  <c r="E14" i="1"/>
  <c r="C13" i="20" s="1"/>
  <c r="E10" i="1"/>
  <c r="B16" i="26" s="1"/>
  <c r="E12" i="1"/>
  <c r="C11" i="20" s="1"/>
  <c r="E13" i="1"/>
  <c r="C12" i="20" s="1"/>
  <c r="C10" i="24" l="1"/>
  <c r="G12" i="22"/>
  <c r="C9" i="20"/>
  <c r="C17"/>
  <c r="CS39" i="1"/>
  <c r="CP39"/>
  <c r="CR39"/>
  <c r="C38" i="20"/>
  <c r="CQ39" i="1"/>
  <c r="CU39"/>
  <c r="CT39"/>
  <c r="C21" i="20"/>
  <c r="CS41" i="1"/>
  <c r="CP41"/>
  <c r="CR41"/>
  <c r="C40" i="20"/>
  <c r="CQ41" i="1"/>
  <c r="CU41"/>
  <c r="CT41"/>
  <c r="C23" i="20"/>
  <c r="CQ43" i="1"/>
  <c r="CU43"/>
  <c r="CT43"/>
  <c r="C42" i="20"/>
  <c r="CS43" i="1"/>
  <c r="CP43"/>
  <c r="CR43"/>
  <c r="C20" i="20"/>
  <c r="CQ5" i="1"/>
  <c r="CU5"/>
  <c r="CT5"/>
  <c r="C4" i="20"/>
  <c r="CS5" i="1"/>
  <c r="CP5"/>
  <c r="CR5"/>
  <c r="C28" i="20"/>
  <c r="CS8" i="1"/>
  <c r="CP8"/>
  <c r="CR8"/>
  <c r="C7" i="20"/>
  <c r="CQ8" i="1"/>
  <c r="CU8"/>
  <c r="CT8"/>
  <c r="C29" i="20"/>
  <c r="C8"/>
  <c r="CS9" i="1"/>
  <c r="CP9"/>
  <c r="CR9"/>
  <c r="CQ9"/>
  <c r="CU9"/>
  <c r="CT9"/>
  <c r="C31" i="20"/>
  <c r="CQ46" i="1"/>
  <c r="CU46"/>
  <c r="CT46"/>
  <c r="C45" i="20"/>
  <c r="CS46" i="1"/>
  <c r="CP46"/>
  <c r="CR46"/>
  <c r="C33" i="20"/>
  <c r="C47"/>
  <c r="CQ48" i="1"/>
  <c r="CU48"/>
  <c r="CT48"/>
  <c r="CS48"/>
  <c r="CP48"/>
  <c r="CR48"/>
  <c r="C35" i="20"/>
  <c r="CQ50" i="1"/>
  <c r="CU50"/>
  <c r="CT50"/>
  <c r="C49" i="20"/>
  <c r="CS50" i="1"/>
  <c r="CP50"/>
  <c r="CR50"/>
  <c r="C37" i="20"/>
  <c r="CS11" i="1"/>
  <c r="CP11"/>
  <c r="CR11"/>
  <c r="C10" i="20"/>
  <c r="CQ11" i="1"/>
  <c r="CU11"/>
  <c r="CT11"/>
  <c r="C18" i="20"/>
  <c r="CS40" i="1"/>
  <c r="CP40"/>
  <c r="CR40"/>
  <c r="C39" i="20"/>
  <c r="CQ40" i="1"/>
  <c r="CU40"/>
  <c r="CT40"/>
  <c r="C19" i="20"/>
  <c r="C3"/>
  <c r="C22"/>
  <c r="C41"/>
  <c r="CQ42" i="1"/>
  <c r="CU42"/>
  <c r="CT42"/>
  <c r="CS42"/>
  <c r="CP42"/>
  <c r="CR42"/>
  <c r="C24" i="20"/>
  <c r="C43"/>
  <c r="CS44" i="1"/>
  <c r="CP44"/>
  <c r="CR44"/>
  <c r="CQ44"/>
  <c r="CU44"/>
  <c r="CT44"/>
  <c r="C25" i="20"/>
  <c r="C5"/>
  <c r="CQ6" i="1"/>
  <c r="CU6"/>
  <c r="CT6"/>
  <c r="CS6"/>
  <c r="CP6"/>
  <c r="CR6"/>
  <c r="C26" i="20"/>
  <c r="C6"/>
  <c r="CS7" i="1"/>
  <c r="CP7"/>
  <c r="CR7"/>
  <c r="CQ7"/>
  <c r="CU7"/>
  <c r="CT7"/>
  <c r="C32" i="20"/>
  <c r="C46"/>
  <c r="CQ47" i="1"/>
  <c r="CU47"/>
  <c r="CT47"/>
  <c r="CS47"/>
  <c r="CP47"/>
  <c r="CR47"/>
  <c r="C34" i="20"/>
  <c r="CQ49" i="1"/>
  <c r="CU49"/>
  <c r="CT49"/>
  <c r="C48" i="20"/>
  <c r="CS49" i="1"/>
  <c r="CP49"/>
  <c r="CR49"/>
  <c r="C36" i="20"/>
  <c r="C50"/>
  <c r="CQ51" i="1"/>
  <c r="CS51"/>
  <c r="CU51"/>
  <c r="CP51"/>
  <c r="CR51"/>
  <c r="CT51"/>
  <c r="C30" i="20"/>
  <c r="CQ13" i="1"/>
  <c r="CS13"/>
  <c r="CU13"/>
  <c r="CP13"/>
  <c r="CT13"/>
  <c r="CR13"/>
  <c r="CQ15"/>
  <c r="CS15"/>
  <c r="CU15"/>
  <c r="CP15"/>
  <c r="CT15"/>
  <c r="CR15"/>
  <c r="CQ18"/>
  <c r="CS18"/>
  <c r="CU18"/>
  <c r="CP18"/>
  <c r="CT18"/>
  <c r="CR18"/>
  <c r="CQ17"/>
  <c r="CS17"/>
  <c r="CU17"/>
  <c r="CP17"/>
  <c r="CT17"/>
  <c r="CR17"/>
  <c r="CQ22"/>
  <c r="CS22"/>
  <c r="CU22"/>
  <c r="CP22"/>
  <c r="CT22"/>
  <c r="CR22"/>
  <c r="CQ24"/>
  <c r="CS24"/>
  <c r="CU24"/>
  <c r="CP24"/>
  <c r="CT24"/>
  <c r="CR24"/>
  <c r="CQ21"/>
  <c r="CS21"/>
  <c r="CU21"/>
  <c r="CP21"/>
  <c r="CT21"/>
  <c r="CR21"/>
  <c r="C116" i="8"/>
  <c r="CQ29" i="1"/>
  <c r="CS29"/>
  <c r="CU29"/>
  <c r="CP29"/>
  <c r="CT29"/>
  <c r="CR29"/>
  <c r="CQ30"/>
  <c r="CS30"/>
  <c r="CU30"/>
  <c r="CP30"/>
  <c r="CT30"/>
  <c r="CR30"/>
  <c r="CQ32"/>
  <c r="CS32"/>
  <c r="CU32"/>
  <c r="CP32"/>
  <c r="CT32"/>
  <c r="CR32"/>
  <c r="CQ34"/>
  <c r="CS34"/>
  <c r="CU34"/>
  <c r="CP34"/>
  <c r="CT34"/>
  <c r="CR34"/>
  <c r="CQ36"/>
  <c r="CS36"/>
  <c r="CU36"/>
  <c r="CP36"/>
  <c r="CT36"/>
  <c r="CR36"/>
  <c r="CQ38"/>
  <c r="CS38"/>
  <c r="CU38"/>
  <c r="CP38"/>
  <c r="CT38"/>
  <c r="CR38"/>
  <c r="CQ10"/>
  <c r="CS10"/>
  <c r="CU10"/>
  <c r="CP10"/>
  <c r="CT10"/>
  <c r="CR10"/>
  <c r="CQ12"/>
  <c r="CS12"/>
  <c r="CU12"/>
  <c r="CP12"/>
  <c r="CT12"/>
  <c r="CR12"/>
  <c r="CQ14"/>
  <c r="CS14"/>
  <c r="CU14"/>
  <c r="CP14"/>
  <c r="CT14"/>
  <c r="CR14"/>
  <c r="CQ16"/>
  <c r="CS16"/>
  <c r="CU16"/>
  <c r="CP16"/>
  <c r="CT16"/>
  <c r="CR16"/>
  <c r="CQ19"/>
  <c r="CS19"/>
  <c r="CU19"/>
  <c r="CP19"/>
  <c r="CT19"/>
  <c r="CR19"/>
  <c r="CQ20"/>
  <c r="CS20"/>
  <c r="CU20"/>
  <c r="CP20"/>
  <c r="CT20"/>
  <c r="CR20"/>
  <c r="CQ23"/>
  <c r="CS23"/>
  <c r="CU23"/>
  <c r="CP23"/>
  <c r="CT23"/>
  <c r="CR23"/>
  <c r="CQ25"/>
  <c r="CS25"/>
  <c r="CU25"/>
  <c r="CP25"/>
  <c r="CT25"/>
  <c r="CR25"/>
  <c r="CQ26"/>
  <c r="CS26"/>
  <c r="CU26"/>
  <c r="CP26"/>
  <c r="CT26"/>
  <c r="CR26"/>
  <c r="CQ27"/>
  <c r="CS27"/>
  <c r="CU27"/>
  <c r="CP27"/>
  <c r="CT27"/>
  <c r="CR27"/>
  <c r="CQ31"/>
  <c r="CS31"/>
  <c r="CU31"/>
  <c r="CP31"/>
  <c r="CT31"/>
  <c r="CR31"/>
  <c r="CQ33"/>
  <c r="CS33"/>
  <c r="CU33"/>
  <c r="CP33"/>
  <c r="CT33"/>
  <c r="CR33"/>
  <c r="CQ35"/>
  <c r="CS35"/>
  <c r="CU35"/>
  <c r="CP35"/>
  <c r="CT35"/>
  <c r="CR35"/>
  <c r="CQ37"/>
  <c r="CS37"/>
  <c r="CU37"/>
  <c r="CP37"/>
  <c r="CT37"/>
  <c r="CR37"/>
  <c r="CP4"/>
  <c r="CT4"/>
  <c r="CQ4"/>
  <c r="CU4"/>
  <c r="CS4"/>
  <c r="CR4"/>
  <c r="C93" i="8"/>
  <c r="C15"/>
  <c r="C14"/>
  <c r="C95"/>
  <c r="C96"/>
  <c r="C16"/>
  <c r="C94"/>
  <c r="C237"/>
  <c r="C209"/>
  <c r="C243"/>
  <c r="C205"/>
  <c r="C271"/>
  <c r="C204"/>
  <c r="C214"/>
  <c r="C268"/>
  <c r="C249"/>
  <c r="C222"/>
  <c r="C261"/>
  <c r="C227"/>
  <c r="C239"/>
  <c r="C70"/>
  <c r="C203"/>
  <c r="C245"/>
  <c r="C262"/>
  <c r="C71"/>
  <c r="C252"/>
  <c r="C92"/>
  <c r="C244"/>
  <c r="C47"/>
  <c r="C274"/>
  <c r="C75"/>
  <c r="C280"/>
  <c r="C278"/>
  <c r="C242"/>
  <c r="C240"/>
  <c r="C233"/>
  <c r="C234"/>
  <c r="C232"/>
  <c r="C250"/>
  <c r="C248"/>
  <c r="C238"/>
  <c r="C236"/>
  <c r="C253"/>
  <c r="C221"/>
  <c r="C35"/>
  <c r="C282"/>
  <c r="C37"/>
  <c r="C270"/>
  <c r="C200"/>
  <c r="C39"/>
  <c r="C251"/>
  <c r="C40"/>
  <c r="C257"/>
  <c r="C41"/>
  <c r="C202"/>
  <c r="C42"/>
  <c r="C235"/>
  <c r="C43"/>
  <c r="C255"/>
  <c r="C44"/>
  <c r="C196"/>
  <c r="C276"/>
  <c r="C48"/>
  <c r="C246"/>
  <c r="C211"/>
  <c r="C259"/>
  <c r="C53"/>
  <c r="C263"/>
  <c r="C54"/>
  <c r="C228"/>
  <c r="C55"/>
  <c r="C241"/>
  <c r="C272"/>
  <c r="C61"/>
  <c r="C247"/>
  <c r="C199"/>
  <c r="C64"/>
  <c r="C217"/>
  <c r="C65"/>
  <c r="C223"/>
  <c r="C266"/>
  <c r="C197"/>
  <c r="C69"/>
  <c r="C264"/>
  <c r="C88"/>
  <c r="C89"/>
  <c r="C90"/>
  <c r="C91"/>
  <c r="C17"/>
  <c r="C27"/>
  <c r="C18"/>
  <c r="C28"/>
  <c r="C19"/>
  <c r="C29"/>
  <c r="C20"/>
  <c r="C30"/>
  <c r="C21"/>
  <c r="C31"/>
  <c r="C22"/>
  <c r="C32"/>
  <c r="C23"/>
  <c r="C33"/>
  <c r="C24"/>
  <c r="C34"/>
  <c r="C25"/>
  <c r="C72"/>
  <c r="C45"/>
  <c r="C73"/>
  <c r="C46"/>
  <c r="C74"/>
  <c r="C49"/>
  <c r="C76"/>
  <c r="C77"/>
  <c r="C56"/>
  <c r="C78"/>
  <c r="C57"/>
  <c r="C79"/>
  <c r="C58"/>
  <c r="C80"/>
  <c r="C59"/>
  <c r="C81"/>
  <c r="C60"/>
  <c r="C82"/>
  <c r="C62"/>
  <c r="C83"/>
  <c r="C63"/>
  <c r="C84"/>
  <c r="C66"/>
  <c r="C85"/>
  <c r="C67"/>
  <c r="C86"/>
  <c r="C68"/>
  <c r="C87"/>
  <c r="C26"/>
  <c r="H11" i="2"/>
  <c r="A7"/>
  <c r="C10" i="8"/>
  <c r="C11"/>
  <c r="C12"/>
  <c r="C13"/>
  <c r="D1" i="2"/>
  <c r="F11"/>
  <c r="I4"/>
  <c r="G4"/>
  <c r="C4"/>
  <c r="C11"/>
  <c r="C38" i="8" l="1"/>
  <c r="C52"/>
  <c r="C267"/>
  <c r="C51"/>
  <c r="B7" i="2"/>
  <c r="D4"/>
  <c r="F7" s="1"/>
  <c r="B17"/>
  <c r="C269" i="8"/>
  <c r="C36"/>
  <c r="A17" i="2"/>
  <c r="K11" i="12"/>
  <c r="C50" i="8"/>
  <c r="E7" i="2"/>
  <c r="J11" i="12"/>
  <c r="P11"/>
  <c r="O11"/>
  <c r="N11"/>
  <c r="M11"/>
  <c r="L11"/>
  <c r="E17" i="2"/>
  <c r="D17"/>
  <c r="C17"/>
  <c r="D22" l="1"/>
  <c r="C22"/>
  <c r="B22"/>
  <c r="A22"/>
  <c r="E22"/>
  <c r="F17"/>
  <c r="F22" l="1"/>
</calcChain>
</file>

<file path=xl/sharedStrings.xml><?xml version="1.0" encoding="utf-8"?>
<sst xmlns="http://schemas.openxmlformats.org/spreadsheetml/2006/main" count="4022" uniqueCount="954">
  <si>
    <t>N.P.</t>
  </si>
  <si>
    <t>N.E.</t>
  </si>
  <si>
    <t>MYA</t>
  </si>
  <si>
    <t>M</t>
  </si>
  <si>
    <t>EDAD</t>
  </si>
  <si>
    <t>F. NAC.</t>
  </si>
  <si>
    <t>LUGAR NAC</t>
  </si>
  <si>
    <t>CURP</t>
  </si>
  <si>
    <t>REMITIDA POR</t>
  </si>
  <si>
    <t>INGRESO</t>
  </si>
  <si>
    <t>PROBLEMÁTICA</t>
  </si>
  <si>
    <t>AVERIGUACION PREV</t>
  </si>
  <si>
    <t>EGRESO</t>
  </si>
  <si>
    <t>TALLA</t>
  </si>
  <si>
    <t>CALZADO</t>
  </si>
  <si>
    <t>BRAZIER</t>
  </si>
  <si>
    <t>PANTALETA</t>
  </si>
  <si>
    <t>BLUSA</t>
  </si>
  <si>
    <t>TIPO DE SANGRE</t>
  </si>
  <si>
    <t>01/97.</t>
  </si>
  <si>
    <t>D.F.</t>
  </si>
  <si>
    <t>CASA ALIANZA</t>
  </si>
  <si>
    <t>MEDIANA</t>
  </si>
  <si>
    <t>G</t>
  </si>
  <si>
    <t>"O" positivo</t>
  </si>
  <si>
    <t>GRANDE</t>
  </si>
  <si>
    <t>8 AÑOS</t>
  </si>
  <si>
    <t>NIÑO</t>
  </si>
  <si>
    <t>ÑIÑO</t>
  </si>
  <si>
    <t>TALLA 8</t>
  </si>
  <si>
    <t>A</t>
  </si>
  <si>
    <t>OTROS</t>
  </si>
  <si>
    <t>34 B</t>
  </si>
  <si>
    <t>CHICA</t>
  </si>
  <si>
    <t>"A" positivo</t>
  </si>
  <si>
    <t>CORPIÑO</t>
  </si>
  <si>
    <t>NIÑA</t>
  </si>
  <si>
    <t>HIDALGO</t>
  </si>
  <si>
    <t>DIF HIDALGO</t>
  </si>
  <si>
    <t>PUEBLA</t>
  </si>
  <si>
    <t>PROCURADURIA</t>
  </si>
  <si>
    <t>TALLA 2</t>
  </si>
  <si>
    <t>CH</t>
  </si>
  <si>
    <t>2 AÑOS</t>
  </si>
  <si>
    <t xml:space="preserve">2 AÑOS </t>
  </si>
  <si>
    <t>OAXACA</t>
  </si>
  <si>
    <t>RIESGO DE CALLE</t>
  </si>
  <si>
    <t>EDO. DE MEX</t>
  </si>
  <si>
    <t>VERACRUZ</t>
  </si>
  <si>
    <t>MICHOACAN</t>
  </si>
  <si>
    <t>SEDESOL</t>
  </si>
  <si>
    <t>DIF MEXICALTZINGO</t>
  </si>
  <si>
    <t xml:space="preserve">NIÑA </t>
  </si>
  <si>
    <t>AYUDA Y SOLID</t>
  </si>
  <si>
    <t>DIF NAUCALPAN</t>
  </si>
  <si>
    <t>34 A</t>
  </si>
  <si>
    <t>"O"positivo</t>
  </si>
  <si>
    <t>corpiño</t>
  </si>
  <si>
    <t xml:space="preserve">GRANDE </t>
  </si>
  <si>
    <t>02/02.</t>
  </si>
  <si>
    <t>14/08.</t>
  </si>
  <si>
    <t>15/08.</t>
  </si>
  <si>
    <t>10/08.</t>
  </si>
  <si>
    <t>XXXXX</t>
  </si>
  <si>
    <t>10 AÑOS</t>
  </si>
  <si>
    <t>14 AÑOS</t>
  </si>
  <si>
    <t>Población Actual Atendida Casa Hogar Shultz</t>
  </si>
  <si>
    <t>Población Actual</t>
  </si>
  <si>
    <t>Vida Independiente</t>
  </si>
  <si>
    <t>Hija</t>
  </si>
  <si>
    <t>Hijo</t>
  </si>
  <si>
    <t>x</t>
  </si>
  <si>
    <t>Fecha Actualizada</t>
  </si>
  <si>
    <t>Niñas y Adolescentes Actuales</t>
  </si>
  <si>
    <t>Nuevos Ingresos 2010</t>
  </si>
  <si>
    <t>Deserción</t>
  </si>
  <si>
    <t>Tasa de Deserción</t>
  </si>
  <si>
    <t>Número bajas</t>
  </si>
  <si>
    <t>Baja Hijas</t>
  </si>
  <si>
    <t>Baja Hijos</t>
  </si>
  <si>
    <t>Baja</t>
  </si>
  <si>
    <t>REINGRESO A CM</t>
  </si>
  <si>
    <t>Población Total y Actual Bebes</t>
  </si>
  <si>
    <t>Tasa  de Bajas</t>
  </si>
  <si>
    <t>Población Total Atendida en 2010</t>
  </si>
  <si>
    <t>0 a 5 años</t>
  </si>
  <si>
    <t>6 a 10 años</t>
  </si>
  <si>
    <t>11 a 15 años</t>
  </si>
  <si>
    <t>16 a 18 años</t>
  </si>
  <si>
    <t>19 o mayores</t>
  </si>
  <si>
    <t>Edad Población Atendida en 2010</t>
  </si>
  <si>
    <t>Distrito Federal</t>
  </si>
  <si>
    <t>Hidalgo</t>
  </si>
  <si>
    <t>Puebla</t>
  </si>
  <si>
    <t>Estado de México</t>
  </si>
  <si>
    <t>Oaxaca</t>
  </si>
  <si>
    <t>Veracruz</t>
  </si>
  <si>
    <t>Michoacán</t>
  </si>
  <si>
    <t>Lugar de Nacimiento Población Atendida en 2010</t>
  </si>
  <si>
    <t>Institución de Procedencia y/o Canalización: Población total atendia 2010</t>
  </si>
  <si>
    <t>Atención Total Niñas y Adolescentes en 2010</t>
  </si>
  <si>
    <t>Atención total de Bebes en 2010</t>
  </si>
  <si>
    <t>Bebés -Hijas Actuales</t>
  </si>
  <si>
    <t>Bebés -Hijos Actuales</t>
  </si>
  <si>
    <t>Atención Total Bebes-Hijas en 2010</t>
  </si>
  <si>
    <t>Atención Total Bebes Hijos en 2010</t>
  </si>
  <si>
    <t>Edad Beneficiarias Actuales</t>
  </si>
  <si>
    <t>Integración Familiar</t>
  </si>
  <si>
    <t>X</t>
  </si>
  <si>
    <t>01/02 A</t>
  </si>
  <si>
    <t>Tasa Integración Familiar</t>
  </si>
  <si>
    <t>15 años</t>
  </si>
  <si>
    <t>Población de Madres en 2010</t>
  </si>
  <si>
    <t>Población de niñas y Adolescentes no madres</t>
  </si>
  <si>
    <t>Población actual de Madres</t>
  </si>
  <si>
    <t>Mamas Actuales</t>
  </si>
  <si>
    <t>Población actual de niñas y adolescentes No madres</t>
  </si>
  <si>
    <t>32 B</t>
  </si>
  <si>
    <t>FECHA</t>
  </si>
  <si>
    <t>PRIMARIA</t>
  </si>
  <si>
    <t>INEA</t>
  </si>
  <si>
    <t>MARGARITA MAZA DE JUAREZ</t>
  </si>
  <si>
    <t>4° SEMESTRE</t>
  </si>
  <si>
    <t>COLEGIO DE BACHILLERES NO. 1</t>
  </si>
  <si>
    <t>3° SECUNDARIA</t>
  </si>
  <si>
    <t xml:space="preserve">SEC. No.26 FRANCISCO I. MADERO </t>
  </si>
  <si>
    <t>COLEGIO DE BACHILLERES NO. 2</t>
  </si>
  <si>
    <t>6° PRIMARIA</t>
  </si>
  <si>
    <t>EZEQUIEL A CHAVEZ</t>
  </si>
  <si>
    <t>GUARDERIA</t>
  </si>
  <si>
    <t>ESTANCIA INFANTIL</t>
  </si>
  <si>
    <t>1° SECUNDARIA</t>
  </si>
  <si>
    <t>PRESCOLAR</t>
  </si>
  <si>
    <t>SECUNDARIA</t>
  </si>
  <si>
    <t>2° SECUNDARIA</t>
  </si>
  <si>
    <t>2° PRIMARIA</t>
  </si>
  <si>
    <t>1° SEMESTRE BACHILLERATO</t>
  </si>
  <si>
    <t>NOMBRE</t>
  </si>
  <si>
    <t>ANALFABETA</t>
  </si>
  <si>
    <t>SECUNDARIA INCONCLUSA</t>
  </si>
  <si>
    <t>PRIMARIA INCONCLUSA</t>
  </si>
  <si>
    <t>GUARDERÍA</t>
  </si>
  <si>
    <t>5º PRIMARIA</t>
  </si>
  <si>
    <t>6º PRIMARIA</t>
  </si>
  <si>
    <t>SECUNDARIA COMPLETA</t>
  </si>
  <si>
    <t>2º SECUNDARIA</t>
  </si>
  <si>
    <t>PRIMARIA COMPLETA</t>
  </si>
  <si>
    <t>BACHILLERATO</t>
  </si>
  <si>
    <t>INSTITUCIÓN</t>
  </si>
  <si>
    <t>DIAGNÓSTICO</t>
  </si>
  <si>
    <t>TÉCNICA</t>
  </si>
  <si>
    <t>UNIVERSIDAD</t>
  </si>
  <si>
    <t>Indicadores</t>
  </si>
  <si>
    <t>Descripción</t>
  </si>
  <si>
    <t>Progreso Académico</t>
  </si>
  <si>
    <t>Desarrollo escolar que la beneficiaria tiene a partir de su ingreso. Se mide en ciclos escolares concluidos por las adolescentes</t>
  </si>
  <si>
    <t>Rendimiento Escolar</t>
  </si>
  <si>
    <t>Aprovechamiento de oportunidades académicas que se les brinda y se observa en los boletines escolares. En caso de INEA se toma en cuenta los módulos que asisten y aprueban. Se miden con el promedio de calificaciones.</t>
  </si>
  <si>
    <t>2° Bimestre</t>
  </si>
  <si>
    <t>1° Bimestre</t>
  </si>
  <si>
    <t>3° Bimestre</t>
  </si>
  <si>
    <t>4° Bimestre</t>
  </si>
  <si>
    <t>5° Bimestre</t>
  </si>
  <si>
    <t>PROMEDIO</t>
  </si>
  <si>
    <t>1°</t>
  </si>
  <si>
    <t>2°</t>
  </si>
  <si>
    <t>3°</t>
  </si>
  <si>
    <t>4°</t>
  </si>
  <si>
    <t>5°</t>
  </si>
  <si>
    <t>6°</t>
  </si>
  <si>
    <t>Lactante A (0-1año)</t>
  </si>
  <si>
    <t>Lactante (1-2 años)</t>
  </si>
  <si>
    <t>Maternal (2 a 3 años)</t>
  </si>
  <si>
    <t>Prescolar(3-4 años)</t>
  </si>
  <si>
    <t>VIDA INDEPENDIENTE</t>
  </si>
  <si>
    <t>DIF HIDALGO-HUICHAPAN</t>
  </si>
  <si>
    <t>H. IZTAPALAPA</t>
  </si>
  <si>
    <t>Ninguna</t>
  </si>
  <si>
    <t>Baja Casa Hogar</t>
  </si>
  <si>
    <t>INSCRITO</t>
  </si>
  <si>
    <t>SI</t>
  </si>
  <si>
    <t>ESPECIALIDAD</t>
  </si>
  <si>
    <t>Matutino</t>
  </si>
  <si>
    <t>Vespertino</t>
  </si>
  <si>
    <t>Mixto</t>
  </si>
  <si>
    <t>CECATI</t>
  </si>
  <si>
    <t>CETEC</t>
  </si>
  <si>
    <t>CEDUMEC</t>
  </si>
  <si>
    <t>PESO</t>
  </si>
  <si>
    <t># GRATUIDAD</t>
  </si>
  <si>
    <t>TURNO ESCOLAR</t>
  </si>
  <si>
    <t>si</t>
  </si>
  <si>
    <t>Tasa  Bajas</t>
  </si>
  <si>
    <t>ESTADÍSTICA POBLACIÓN BENEFICIADA</t>
  </si>
  <si>
    <t>%</t>
  </si>
  <si>
    <t>NO</t>
  </si>
  <si>
    <t>Estancia Infantil</t>
  </si>
  <si>
    <t>Inscritas en Escuela</t>
  </si>
  <si>
    <t>No inscritas en Escuela</t>
  </si>
  <si>
    <t>Total</t>
  </si>
  <si>
    <t>Procesos Formativos: Población Actual</t>
  </si>
  <si>
    <t>#</t>
  </si>
  <si>
    <t>Nivel de Escolaridad: Población Actual</t>
  </si>
  <si>
    <t>TOTAL</t>
  </si>
  <si>
    <t>XXXX</t>
  </si>
  <si>
    <t>HOSP. PEDIATRICO LEGARIA</t>
  </si>
  <si>
    <t>URGENCIAS</t>
  </si>
  <si>
    <t>ALERGIAS</t>
  </si>
  <si>
    <t>PENICILINA</t>
  </si>
  <si>
    <t>VACUNAS</t>
  </si>
  <si>
    <t>Observaciones</t>
  </si>
  <si>
    <t>FECHA DE CITA</t>
  </si>
  <si>
    <t>HORA CITA</t>
  </si>
  <si>
    <t>Nombre</t>
  </si>
  <si>
    <t>CREDENCIAL ELECTOR</t>
  </si>
  <si>
    <t>CARTILLA VACUNACIÓN</t>
  </si>
  <si>
    <t>CERTIFICADO</t>
  </si>
  <si>
    <t>KINDER</t>
  </si>
  <si>
    <t xml:space="preserve">SECUNDARIA </t>
  </si>
  <si>
    <t>PREPA</t>
  </si>
  <si>
    <t>DOCUMENTACIÓN AL INGRESO</t>
  </si>
  <si>
    <t>DOCUMENTACIÓN TRAMITADA</t>
  </si>
  <si>
    <t>ACTA DE NACIMIENTO</t>
  </si>
  <si>
    <t xml:space="preserve">BOLETAS POR GRADO </t>
  </si>
  <si>
    <t>BOLETAS POR GRADO</t>
  </si>
  <si>
    <t>Documentos Generales</t>
  </si>
  <si>
    <t>GUATEMALA</t>
  </si>
  <si>
    <t>INS.NAC.MIGRACION</t>
  </si>
  <si>
    <t>Boleta de Calificaciones</t>
  </si>
  <si>
    <t>Fecha de Baja</t>
  </si>
  <si>
    <t>Motivo de Baja Escuela</t>
  </si>
  <si>
    <t>Certificados / Constancia</t>
  </si>
  <si>
    <t>Status Final 2010/2011</t>
  </si>
  <si>
    <t>PROMEDIO FINAL Ciclo Escolar 2009-2010</t>
  </si>
  <si>
    <t>OBSERVACIONES FINALES/ SEGUIMIENTO</t>
  </si>
  <si>
    <t>JULIO</t>
  </si>
  <si>
    <t>AGOSTO</t>
  </si>
  <si>
    <t>SEPTIEMBRE</t>
  </si>
  <si>
    <t>OCTUBRE</t>
  </si>
  <si>
    <t>DICIEMBRE</t>
  </si>
  <si>
    <t>OBSERVACIONES</t>
  </si>
  <si>
    <t>Trámite</t>
  </si>
  <si>
    <t>TRAMITE</t>
  </si>
  <si>
    <t>terminada</t>
  </si>
  <si>
    <t>tramite</t>
  </si>
  <si>
    <t>termino</t>
  </si>
  <si>
    <t>terminado</t>
  </si>
  <si>
    <t>extraordinarios</t>
  </si>
  <si>
    <t>DIF - DF</t>
  </si>
  <si>
    <t>CICLO ESCOLAR 2010-2011</t>
  </si>
  <si>
    <t>CONSTANCIA</t>
  </si>
  <si>
    <t>BAJAS</t>
  </si>
  <si>
    <t>ENERO</t>
  </si>
  <si>
    <t xml:space="preserve">FEBRERO </t>
  </si>
  <si>
    <t xml:space="preserve">MARZO </t>
  </si>
  <si>
    <t>ABRIL</t>
  </si>
  <si>
    <t>MAYO</t>
  </si>
  <si>
    <t>JUNIO</t>
  </si>
  <si>
    <t>CASA HOGAR SCHULTZ</t>
  </si>
  <si>
    <t>NOVIEMBRE</t>
  </si>
  <si>
    <t>MAY</t>
  </si>
  <si>
    <t>JUN</t>
  </si>
  <si>
    <t>JUL</t>
  </si>
  <si>
    <t>AGOST</t>
  </si>
  <si>
    <t>SEPT</t>
  </si>
  <si>
    <t>OCT</t>
  </si>
  <si>
    <t>NOV</t>
  </si>
  <si>
    <t>DIC</t>
  </si>
  <si>
    <t>FEB</t>
  </si>
  <si>
    <t>ENE</t>
  </si>
  <si>
    <t>MAR</t>
  </si>
  <si>
    <t>POBLACIÓN ATENDIDA</t>
  </si>
  <si>
    <t>EL SALVADOR</t>
  </si>
  <si>
    <t>4° PRIMARIA</t>
  </si>
  <si>
    <t>TRABAJA</t>
  </si>
  <si>
    <t>TRABAJO</t>
  </si>
  <si>
    <t>MUNICIPIO</t>
  </si>
  <si>
    <t>DESCONOCE</t>
  </si>
  <si>
    <t>LOGOTIPO</t>
  </si>
  <si>
    <t>Nombre de la Institución</t>
  </si>
  <si>
    <t>Dirección:</t>
  </si>
  <si>
    <t>Director:</t>
  </si>
  <si>
    <t>Apoderado legal:</t>
  </si>
  <si>
    <t>Nombre del Hogar (cuando la institución cuenta con más establecimientos):</t>
  </si>
  <si>
    <t>No.</t>
  </si>
  <si>
    <t>NOMBRE DEL NIÑO O DE LA NIÑA</t>
  </si>
  <si>
    <t>SEXO</t>
  </si>
  <si>
    <t>FECHA DE
 INGRESO</t>
  </si>
  <si>
    <t>PROCEDENCIA</t>
  </si>
  <si>
    <t>CAUSA DE INGRESO</t>
  </si>
  <si>
    <t>SITUACIÓN JURÍDICA</t>
  </si>
  <si>
    <t>EXISTENCIA DE FAMILIA BIOLOGICA O AMPLIADA</t>
  </si>
  <si>
    <t>LUGAR DE ORIGEN</t>
  </si>
  <si>
    <t>CARACTERISTICAS DE LA POBLACIÓN</t>
  </si>
  <si>
    <t>EDUCACIÓN</t>
  </si>
  <si>
    <t>SALUD</t>
  </si>
  <si>
    <t>PERMANENCIA EN HOGAR</t>
  </si>
  <si>
    <t>PERFIL DE EGRESO</t>
  </si>
  <si>
    <t>FECHA DE EGRESO</t>
  </si>
  <si>
    <t>MOTIVO DE EGRESO</t>
  </si>
  <si>
    <t>HOMBRE</t>
  </si>
  <si>
    <t>MUJER</t>
  </si>
  <si>
    <t>Otro hogar</t>
  </si>
  <si>
    <t>PGJ</t>
  </si>
  <si>
    <t>DIF</t>
  </si>
  <si>
    <t>Familia</t>
  </si>
  <si>
    <t>Otro/
Especificar</t>
  </si>
  <si>
    <t>Abandono</t>
  </si>
  <si>
    <t>Situación socio-econo</t>
  </si>
  <si>
    <t>Omisión de cuidados</t>
  </si>
  <si>
    <t>Violencia</t>
  </si>
  <si>
    <t>Abuso sexual</t>
  </si>
  <si>
    <t>Otro delito / causa</t>
  </si>
  <si>
    <t>Número de
 Averiguación Previa</t>
  </si>
  <si>
    <t>Ambos padres</t>
  </si>
  <si>
    <t>Padre o madre</t>
  </si>
  <si>
    <t>Contacto c/ P y/o M</t>
  </si>
  <si>
    <t>Hermanos</t>
  </si>
  <si>
    <t>Hermanos en hogar</t>
  </si>
  <si>
    <t>Hermanos en otro hogar</t>
  </si>
  <si>
    <t>Hermanos con familia</t>
  </si>
  <si>
    <t>Contacto con hermanos</t>
  </si>
  <si>
    <t>Otros familiares</t>
  </si>
  <si>
    <t>Contacto con familiares</t>
  </si>
  <si>
    <t>DF</t>
  </si>
  <si>
    <t>OTRO ESTADO</t>
  </si>
  <si>
    <t>EXTRANJERO</t>
  </si>
  <si>
    <t>POBLACIÓN INDIGENA</t>
  </si>
  <si>
    <t>OTRA</t>
  </si>
  <si>
    <t>MATERNAL</t>
  </si>
  <si>
    <t>PREESCOLAR</t>
  </si>
  <si>
    <t>PREPARATORIA</t>
  </si>
  <si>
    <t>NÍVEL SUPERIOR</t>
  </si>
  <si>
    <t>DISCAPACIDAD</t>
  </si>
  <si>
    <t>ENFERMEDAD CRÓNICO-DEGENERATIVA</t>
  </si>
  <si>
    <t>En hogar &lt; 3 M</t>
  </si>
  <si>
    <t>En hogar 3 - 6 M</t>
  </si>
  <si>
    <t>En hogar 6 M - 1 A</t>
  </si>
  <si>
    <t>En hogar 1 - 3 A</t>
  </si>
  <si>
    <t>En hogar &gt; 3 A</t>
  </si>
  <si>
    <t>Familia biológica</t>
  </si>
  <si>
    <t>Familia ampliada</t>
  </si>
  <si>
    <t>otro/especificar</t>
  </si>
  <si>
    <t>Nombre de la institución:</t>
  </si>
  <si>
    <t>Nº</t>
  </si>
  <si>
    <t>Hogar
Nombre del establecimiento</t>
  </si>
  <si>
    <t>CAPACIDAD</t>
  </si>
  <si>
    <t>POBLACION INGRESADA Y 
EGRESADA EN 2009</t>
  </si>
  <si>
    <t>POBLACION INGRESADA Y 
EGRESADA EN 2010</t>
  </si>
  <si>
    <t>PERFIL DE EDAD</t>
  </si>
  <si>
    <t>PERFIL DE POBLACIÓN / CRITERIO DE INGRESO</t>
  </si>
  <si>
    <t>CANALIZACIÓN / INGRESO</t>
  </si>
  <si>
    <t>CALIDAD DE ATENCIÓN</t>
  </si>
  <si>
    <t>Educación</t>
  </si>
  <si>
    <t>Salud</t>
  </si>
  <si>
    <t>Recreación</t>
  </si>
  <si>
    <t>Caracteristicas de la población</t>
  </si>
  <si>
    <t>Máxima</t>
  </si>
  <si>
    <t>Actual</t>
  </si>
  <si>
    <t>Ingreso '09</t>
  </si>
  <si>
    <t>Egreso '09</t>
  </si>
  <si>
    <t>Ingreso '10</t>
  </si>
  <si>
    <t>Egreso '10</t>
  </si>
  <si>
    <t>HOMBRES</t>
  </si>
  <si>
    <t>MUJERES</t>
  </si>
  <si>
    <t>0 - 6 M</t>
  </si>
  <si>
    <t>6 M - 2 A</t>
  </si>
  <si>
    <t>2 - 6 A</t>
  </si>
  <si>
    <t>6 - 12 A</t>
  </si>
  <si>
    <t>12 -18 A</t>
  </si>
  <si>
    <t>&gt; 18 A</t>
  </si>
  <si>
    <t>Ambos</t>
  </si>
  <si>
    <t>Solo niños</t>
  </si>
  <si>
    <t>Solo niñas</t>
  </si>
  <si>
    <t>Trabajan un rango de edad</t>
  </si>
  <si>
    <t>Discapacidad</t>
  </si>
  <si>
    <t>Problema de salud</t>
  </si>
  <si>
    <t>VIH/SIDA</t>
  </si>
  <si>
    <t>Conflicto con la Ley</t>
  </si>
  <si>
    <t>Situación
Socioeconomica</t>
  </si>
  <si>
    <t>Otra característica</t>
  </si>
  <si>
    <t>voluntario</t>
  </si>
  <si>
    <t>Otro
Especificar</t>
  </si>
  <si>
    <t>Administración</t>
  </si>
  <si>
    <t>Equipo multidisciplinario Especificar Personal</t>
  </si>
  <si>
    <t>Nº de personal</t>
  </si>
  <si>
    <t>Atención psico-socio-familiar y jurídica</t>
  </si>
  <si>
    <t>Atención psicologica</t>
  </si>
  <si>
    <t>Atención Jurídica</t>
  </si>
  <si>
    <t>Trabajo social</t>
  </si>
  <si>
    <t>Convivencias familiares</t>
  </si>
  <si>
    <t>Expedientes de los menores</t>
  </si>
  <si>
    <t>Averiguación previa</t>
  </si>
  <si>
    <t>Protección civil</t>
  </si>
  <si>
    <t>Interna</t>
  </si>
  <si>
    <t>Externas</t>
  </si>
  <si>
    <t>Población indígena</t>
  </si>
  <si>
    <t>Otras poblaciones</t>
  </si>
  <si>
    <t>CASA DE LAS MERCEDES I.A.P.</t>
  </si>
  <si>
    <t>MIGUEL SHULTZ 18, COLONIA SAN RAFAEL, DELEGACIÓN CUAUHTÉMOC, D.F.</t>
  </si>
  <si>
    <t>CLAUDIA COLIMORO SARELLANO</t>
  </si>
  <si>
    <t>MIGUEL SHULTZ 18</t>
  </si>
  <si>
    <t>FAMILIAR</t>
  </si>
  <si>
    <t>CASA MERCEDES</t>
  </si>
  <si>
    <t>XXXXXX</t>
  </si>
  <si>
    <t>Motivo de Egreso</t>
  </si>
  <si>
    <t>Madre</t>
  </si>
  <si>
    <t>Tiempo de Estancia en Hogar</t>
  </si>
  <si>
    <t>FAMILIA BIOLÓGICA</t>
  </si>
  <si>
    <t>OTRO HOGAR</t>
  </si>
  <si>
    <t>DESERCIÓN</t>
  </si>
  <si>
    <t>NO EXISTENTE</t>
  </si>
  <si>
    <t>MADRE</t>
  </si>
  <si>
    <t>DESINTEGRACION FAMILIAR Y RIESGO DE CALLLE</t>
  </si>
  <si>
    <t>PADRE</t>
  </si>
  <si>
    <t xml:space="preserve">RIESGO DE CALLE/CONSUMO DE SUSTANCIAS </t>
  </si>
  <si>
    <t xml:space="preserve">RIESGO DE CALLE </t>
  </si>
  <si>
    <t>LEFRANC</t>
  </si>
  <si>
    <t>ESTRUPO / RIESGO DE CALLE</t>
  </si>
  <si>
    <t>EXPLOTACION LABORAL/RIESGO DE CALLE</t>
  </si>
  <si>
    <t>CONOCIDOS</t>
  </si>
  <si>
    <t>DIF ECATEPEC</t>
  </si>
  <si>
    <t>DISCAPACIDAD INTELECTUAL</t>
  </si>
  <si>
    <t>PARALISIS CEREBRAL</t>
  </si>
  <si>
    <t>ESCUELA ACTUAL</t>
  </si>
  <si>
    <t>ESCOLARIDAD</t>
  </si>
  <si>
    <t>GRADO</t>
  </si>
  <si>
    <t>SECU. NOC. TRABAJADORES</t>
  </si>
  <si>
    <t>HISPANOAMERICANO</t>
  </si>
  <si>
    <t>CAP. LABORAL</t>
  </si>
  <si>
    <t>ROSAURA ZAPATA</t>
  </si>
  <si>
    <t>PIE EQUINO - DISCAPACIDAD INTELECTUAL</t>
  </si>
  <si>
    <t>XXX</t>
  </si>
  <si>
    <t>CASA HOGAR MIGUEL SCHULTZ 18</t>
  </si>
  <si>
    <t xml:space="preserve">solo hijos </t>
  </si>
  <si>
    <t>hijas(os) beneficiarias</t>
  </si>
  <si>
    <t>vìctimas de Delitos de Trata</t>
  </si>
  <si>
    <t>víctimas de violencia</t>
  </si>
  <si>
    <t>víctimas de desintegración familiar</t>
  </si>
  <si>
    <t>abandono</t>
  </si>
  <si>
    <t>vulnerabilidad</t>
  </si>
  <si>
    <t>riesgo</t>
  </si>
  <si>
    <t>Directores operativos</t>
  </si>
  <si>
    <t>monitores</t>
  </si>
  <si>
    <t>trabajadoras social</t>
  </si>
  <si>
    <t>educador</t>
  </si>
  <si>
    <t>psicólogo</t>
  </si>
  <si>
    <t>jurídico</t>
  </si>
  <si>
    <t>depende de caso</t>
  </si>
  <si>
    <t>CASA HOGAR BERRIOZÁBAL 39</t>
  </si>
  <si>
    <t>0-18 AÑOS</t>
  </si>
  <si>
    <t>0- 18 AÑOS</t>
  </si>
  <si>
    <t>XX</t>
  </si>
  <si>
    <t>NINGUNA</t>
  </si>
  <si>
    <t>"0" POSITIVO</t>
  </si>
  <si>
    <t>TLAXCALA</t>
  </si>
  <si>
    <t>55 KG</t>
  </si>
  <si>
    <t>ACTOS LIBIDINOSOS</t>
  </si>
  <si>
    <t>HONDURAS</t>
  </si>
  <si>
    <t>POLVO</t>
  </si>
  <si>
    <t>ALBERGUE</t>
  </si>
  <si>
    <t>PROGRAMA</t>
  </si>
  <si>
    <t>GENERACION</t>
  </si>
  <si>
    <t>NO. EXP</t>
  </si>
  <si>
    <t xml:space="preserve">M. SCHULTZ </t>
  </si>
  <si>
    <t>CASA HOGAR</t>
  </si>
  <si>
    <t>FECHA DE NACIMIENTO</t>
  </si>
  <si>
    <t xml:space="preserve">LUGAR DE NACIMIENTO                        </t>
  </si>
  <si>
    <t>GRATUIDAD</t>
  </si>
  <si>
    <t>Sexo</t>
  </si>
  <si>
    <t>Consecutivo</t>
  </si>
  <si>
    <t>ESCOLARIDAD ACTUAL</t>
  </si>
  <si>
    <t>PROMEDIO ACTUAL</t>
  </si>
  <si>
    <t>Número de Hijos</t>
  </si>
  <si>
    <t>Número de Embarazos</t>
  </si>
  <si>
    <t>ESCOLARIDAD AL INGRESAR</t>
  </si>
  <si>
    <t>ESCUELA</t>
  </si>
  <si>
    <t>STATUS FINAL</t>
  </si>
  <si>
    <t>CICLO ESCOLAR 2009-2010</t>
  </si>
  <si>
    <t>CICLO 2010-2011</t>
  </si>
  <si>
    <t>ESCOLARIDAD AL INGRESO</t>
  </si>
  <si>
    <t>BAJA DE ESCUELA</t>
  </si>
  <si>
    <t>FECHA BAJA</t>
  </si>
  <si>
    <t>MOTIVO DE BAJA</t>
  </si>
  <si>
    <t>BOLETAS ESCOLARES</t>
  </si>
  <si>
    <t>CERTIFICADOS ESCOLARES</t>
  </si>
  <si>
    <t>SEC</t>
  </si>
  <si>
    <t>OBSERVACIONES CICLO ESCOLAR ACTUAL</t>
  </si>
  <si>
    <t>ESTUDIO ESCOLAR</t>
  </si>
  <si>
    <t>LESIONES FÌSICAS</t>
  </si>
  <si>
    <t>OTRAS ENFERMEDADES</t>
  </si>
  <si>
    <t>ESTUDIO MEDICO DEL MENOR</t>
  </si>
  <si>
    <t xml:space="preserve">CARTILLA DE VACUNACION </t>
  </si>
  <si>
    <t>ALEGRGIA</t>
  </si>
  <si>
    <t>ANTECEDENTES DE ENFERMEDADES CRONICAS</t>
  </si>
  <si>
    <t>SEGUIMIENTO MEDICO</t>
  </si>
  <si>
    <t>Canalización otro hogar</t>
  </si>
  <si>
    <t xml:space="preserve">Tasa  de Bajas </t>
  </si>
  <si>
    <t>DENUNCIA DE HECHOS (OBLIGACION ALIMENTARIA</t>
  </si>
  <si>
    <t>FARMACIAS DEL AHORRO</t>
  </si>
  <si>
    <t>IMC</t>
  </si>
  <si>
    <t>Ingresos</t>
  </si>
  <si>
    <t>Bajas</t>
  </si>
  <si>
    <t>Población Total Atendida ENERO 2011</t>
  </si>
  <si>
    <t>Nuevos Ingresos ENERO 2011</t>
  </si>
  <si>
    <t>Población Total Atendida FEBRERO 2011</t>
  </si>
  <si>
    <t>Nuevos Ingresos FEBRERO 2011</t>
  </si>
  <si>
    <t>Población Total Atendida MARZO 2011</t>
  </si>
  <si>
    <t>Nuevos Ingresos MARZO 2011</t>
  </si>
  <si>
    <t>Población Total Atendida ABRIL 2011</t>
  </si>
  <si>
    <t>Nuevos Ingresos ABRIL 2011</t>
  </si>
  <si>
    <t>Población Total Atendida MAYO 2011</t>
  </si>
  <si>
    <t>Nuevos Ingresos MAYO 2011</t>
  </si>
  <si>
    <t>Población Total Atendida JUNIO 2011</t>
  </si>
  <si>
    <t>Nuevos Ingresos JUNIO 2011</t>
  </si>
  <si>
    <t>Población Total Atendida JULIO 2011</t>
  </si>
  <si>
    <t>Nuevos Ingresos JULIO 2011</t>
  </si>
  <si>
    <t>NUEVOS INGRESOS 2011</t>
  </si>
  <si>
    <t>BAJAS 2011</t>
  </si>
  <si>
    <t>TIEMPO DE ESTANCIA EN HOGAR</t>
  </si>
  <si>
    <t>03/05.</t>
  </si>
  <si>
    <t>11/08.</t>
  </si>
  <si>
    <t>12/08.</t>
  </si>
  <si>
    <t>13/08.</t>
  </si>
  <si>
    <t>16/09,</t>
  </si>
  <si>
    <t>17/09.</t>
  </si>
  <si>
    <t>18/09.</t>
  </si>
  <si>
    <t>19/09.</t>
  </si>
  <si>
    <t>20/09.</t>
  </si>
  <si>
    <t>21/09.</t>
  </si>
  <si>
    <t>22/09.</t>
  </si>
  <si>
    <t>23/09,</t>
  </si>
  <si>
    <t>24/09,</t>
  </si>
  <si>
    <t>25/10,</t>
  </si>
  <si>
    <t>26/10,</t>
  </si>
  <si>
    <t>27/10,</t>
  </si>
  <si>
    <t>28/10,</t>
  </si>
  <si>
    <t>29/10,</t>
  </si>
  <si>
    <t>31/10,</t>
  </si>
  <si>
    <t>32/10,</t>
  </si>
  <si>
    <t>33/10,</t>
  </si>
  <si>
    <t>36/10,</t>
  </si>
  <si>
    <t>37/10,</t>
  </si>
  <si>
    <t>39/10</t>
  </si>
  <si>
    <t>40/10</t>
  </si>
  <si>
    <t>41/10</t>
  </si>
  <si>
    <t>08/08.</t>
  </si>
  <si>
    <t>09/08.</t>
  </si>
  <si>
    <t>07/08.</t>
  </si>
  <si>
    <t>06/07.</t>
  </si>
  <si>
    <t>05/07.</t>
  </si>
  <si>
    <t>04/07.</t>
  </si>
  <si>
    <t>02/07 A</t>
  </si>
  <si>
    <t>03/08 A</t>
  </si>
  <si>
    <t>04/08 A</t>
  </si>
  <si>
    <t>05/09 A</t>
  </si>
  <si>
    <t>06/10 A</t>
  </si>
  <si>
    <t>07/10 .</t>
  </si>
  <si>
    <t>01/07A</t>
  </si>
  <si>
    <t>02/08 A</t>
  </si>
  <si>
    <t>03/08.</t>
  </si>
  <si>
    <t>04/09 A</t>
  </si>
  <si>
    <t>05/10 A</t>
  </si>
  <si>
    <t>06/10 .</t>
  </si>
  <si>
    <t>no</t>
  </si>
  <si>
    <t>MORELOS</t>
  </si>
  <si>
    <t>VIOLENCIA FAMILIAR</t>
  </si>
  <si>
    <t xml:space="preserve">CIUDAD DEL CARMEN </t>
  </si>
  <si>
    <t>Primaria</t>
  </si>
  <si>
    <t>Primaria, Secundaria</t>
  </si>
  <si>
    <t xml:space="preserve">Primaria, </t>
  </si>
  <si>
    <t>9.-14</t>
  </si>
  <si>
    <t>No</t>
  </si>
  <si>
    <t>Si</t>
  </si>
  <si>
    <t>En Recuperacion</t>
  </si>
  <si>
    <t>Trabaja</t>
  </si>
  <si>
    <t>Nocturno</t>
  </si>
  <si>
    <t>30/10.</t>
  </si>
  <si>
    <t>34/10,</t>
  </si>
  <si>
    <t xml:space="preserve">35/10, </t>
  </si>
  <si>
    <t>38/10,</t>
  </si>
  <si>
    <t>42/10</t>
  </si>
  <si>
    <t>44/11</t>
  </si>
  <si>
    <t>45/11</t>
  </si>
  <si>
    <t>2°3°4°5°6°</t>
  </si>
  <si>
    <t>1°2°3°</t>
  </si>
  <si>
    <t>4°5°6°</t>
  </si>
  <si>
    <t>ESTANCIA</t>
  </si>
  <si>
    <t>1°2°,INEA</t>
  </si>
  <si>
    <t xml:space="preserve">             29/12/2010</t>
  </si>
  <si>
    <t>TABASCO</t>
  </si>
  <si>
    <t>LENOCINIO</t>
  </si>
  <si>
    <t>DENUNCIA DE HECHOS</t>
  </si>
  <si>
    <t>VIOLACION Y VIOLENCIA FAMILIAR</t>
  </si>
  <si>
    <t>ABUSO SEXUAL, OMISION DE CUIDADOS</t>
  </si>
  <si>
    <t>PROBABLE TRATA DE PERSONAS</t>
  </si>
  <si>
    <t>el aprobechamiento de Zenaida ha ido en crecimiento, poco a poco ba logrando lebantar el promedio, sobre todo en las materias que mas le dificultan.</t>
  </si>
  <si>
    <t>Karina ha caido en un estado de confort, logro mantener un promedio regular, sin embargo en esta ultima evaluacion descuido la escuela y su aprobechamiento bajo.</t>
  </si>
  <si>
    <t>Maria ha logrado adaptarse a las normas del nuevo nivel al que cursa, su dedicacion se ha mantenido constante, unque tiene la capasidad para mejorar.</t>
  </si>
  <si>
    <t>Teresa, a pesar de mantener una actitud de enfado y constante estress, no se ha reflejado en su calidad de aprobechamiento escolar.</t>
  </si>
  <si>
    <t>Maria avanza a su ritmo en el INEA, asiste periodicamente al centro para avanzar con sus estudios y sus logros son considerable, logrando reducir la tira de materias restantes.</t>
  </si>
  <si>
    <t>Judith ha mantenido el ritmo desde que inicio el INEA, avanza continuamente sin dejar de apretar, con ella no hay problemas de ese indole.</t>
  </si>
  <si>
    <t>A pesar de haberlebantado su prome4dio anerior, los problemas con alma son de indole conductual y de acatamiento de reglas en la institucion.</t>
  </si>
  <si>
    <t>variados problemas han obligado a Ana a faltar tiempo considerable  en la escuela, tubo una racha de enfermedades que la obligaron a auqedarse en cama, y por ende ello se refeljo en su calidad de aprobechamiento.</t>
  </si>
  <si>
    <t>Citlalli ha mostrado descontento en su institucion educativa, su eficiencia en la escuela  ha mermado: mostrado un retroceso en su promedio general.</t>
  </si>
  <si>
    <t>Rosalba es una estudiante constannte, sus habitos de estudio estan definidos y cumple con todas las obligaciones que su escuela pide.</t>
  </si>
  <si>
    <t>Liliana ha mantenido una perseverancia en al escuela que se ha visto recompensada con un aumento significativo en su promedio general.</t>
  </si>
  <si>
    <t>El aprobechamiento de Juana es el resultado de una serie de problemas conductuales en la escuela, no se ha logrado a adapatar a su nueva institucuion educativa.</t>
  </si>
  <si>
    <t>Julia es una persona dedicada, y aunque no es una persona que a simple vista se le considere brillante: ha logrado un ritmo de trabajo constante lñogrando mantener cerca la calidad de su promedio general.</t>
  </si>
  <si>
    <t>diana se ha enfocado mas en lograr una vida social en la institucion academica, esto, claro: se refleja en su promedio descendente. Tra ha trabajo en ello con ella.</t>
  </si>
  <si>
    <t>Se encuentra sumamente motivada, es la que más alto promedio presenta y ese aspecto es el motor que la manteniene estudiando y superandose.</t>
  </si>
  <si>
    <t>el retroseso de dalia en su promedio general, es devido a una conducta intolerante en el hambito educativo, y una deshidia temporal, probablemente por una etapa de depresion.</t>
  </si>
  <si>
    <t>isabel, es una estudiante tenaz y desidida, la decadencia de su promedio es un reflejo de locuanto le esta costando adaptarse a su nueva institucion educativa.</t>
  </si>
  <si>
    <t>la actitud de Ana Laura para con el estudio ha sido de fastidio, se ha observada cansada y saturada todo el tiempo.</t>
  </si>
  <si>
    <t>Karen es un persona introvertida, es muy poco expresiva, pero su lavor en lo academico, aunque es irregular ha mantenido el promedio sin disminuirlo y confio que cuando se asiente, su aprobechamiento mejorará.</t>
  </si>
  <si>
    <t>1° secundaria</t>
  </si>
  <si>
    <t>Secundaria completa</t>
  </si>
  <si>
    <t>Primaria completa</t>
  </si>
  <si>
    <t>El caso de rosa isela todavia es ominoso, los promedios expresados son solo un tramite para crear su expediente, puesto que ingreso apenas, las calificaciones se cambiaran en el momento en que salgan los resultados del tercer periodo.</t>
  </si>
  <si>
    <t>HOSP.PEDIATRICO LEGARIA</t>
  </si>
  <si>
    <t>DIARREA AGUDASIN DESIHIDRATACION PARASITOSIS</t>
  </si>
  <si>
    <t xml:space="preserve">PARAMIX 5 ML CADA 12 HRS X 3 DIAS </t>
  </si>
  <si>
    <t>RINOFARINGITIS INFECCIOSA</t>
  </si>
  <si>
    <t>REFLUGO GASTROESOFAGICO</t>
  </si>
  <si>
    <t>INGRESO EL 16 Y EGRESO EL 18 DE FEBRERO</t>
  </si>
  <si>
    <t>INGRESO EL 6 Y EGRESO EL 11 DE ENERO</t>
  </si>
  <si>
    <t>ESTADO MENTAL</t>
  </si>
  <si>
    <t>CONDICIÓN EMOCIONAL</t>
  </si>
  <si>
    <t>APEGO A NORMAS</t>
  </si>
  <si>
    <t>FIGURAS PARENTALES</t>
  </si>
  <si>
    <t>HABILIDADES SOCIALES Y COMUNICATIVAS</t>
  </si>
  <si>
    <t>POSIBILIDAD DE DAÑO NEUROLÓGICO</t>
  </si>
  <si>
    <t>TRATAMIENTO RECOMENDADO</t>
  </si>
  <si>
    <t>ESTADO MENTAL (UBICACIÓN)</t>
  </si>
  <si>
    <t>tiempo y espacio</t>
  </si>
  <si>
    <t>tiempo y persona</t>
  </si>
  <si>
    <t>espacio y persona</t>
  </si>
  <si>
    <t>espacio</t>
  </si>
  <si>
    <t>tiempo</t>
  </si>
  <si>
    <t>persona</t>
  </si>
  <si>
    <t>tiempo, espacio y persona</t>
  </si>
  <si>
    <t>ánimo bajo</t>
  </si>
  <si>
    <t>ánimo elevado</t>
  </si>
  <si>
    <t>presenta llanto</t>
  </si>
  <si>
    <t>aplanamiento afectivo</t>
  </si>
  <si>
    <t>irritabilidad</t>
  </si>
  <si>
    <t>ánimo adecuado en entrevista</t>
  </si>
  <si>
    <t>adecuado</t>
  </si>
  <si>
    <t>inadecuado</t>
  </si>
  <si>
    <t>inexistentes</t>
  </si>
  <si>
    <t>existentes</t>
  </si>
  <si>
    <t>en formación</t>
  </si>
  <si>
    <t>adquiridas</t>
  </si>
  <si>
    <t>adecuadas</t>
  </si>
  <si>
    <t>escasas</t>
  </si>
  <si>
    <t>psicoterapia grupal</t>
  </si>
  <si>
    <t>psicoterapia individual</t>
  </si>
  <si>
    <t>seguimeinto periódico</t>
  </si>
  <si>
    <t>RESPUESTA AL TRATAMIENTO 1er Trimestre</t>
  </si>
  <si>
    <t>RESPUESTA AL TRATAMIENTO 2er Trimestre</t>
  </si>
  <si>
    <t>RESPUESTA AL TRATAMIENTO 3er Trimestre</t>
  </si>
  <si>
    <t>RESPUESTA AL TRATAMIENTO 4to Trimestre</t>
  </si>
  <si>
    <t>ABR</t>
  </si>
  <si>
    <t>AGOS</t>
  </si>
  <si>
    <t>SEP</t>
  </si>
  <si>
    <t>SEGUIMIENTO INDIVIDUAL- SESIONES POR MES</t>
  </si>
  <si>
    <t>46/11</t>
  </si>
  <si>
    <t>47/11</t>
  </si>
  <si>
    <t>48/11</t>
  </si>
  <si>
    <t>BOLETA DE 3ª</t>
  </si>
  <si>
    <t>BOLETA DE 1ª</t>
  </si>
  <si>
    <t>PREINSCRIPCION DE KINDER</t>
  </si>
  <si>
    <t>49/11</t>
  </si>
  <si>
    <t>Tercero Primaria</t>
  </si>
  <si>
    <t>primero Primaria</t>
  </si>
  <si>
    <t>Kinder</t>
  </si>
  <si>
    <t>segundo Secundaria</t>
  </si>
  <si>
    <t>50/11</t>
  </si>
  <si>
    <t>08/11.</t>
  </si>
  <si>
    <t>OMISION DE CUIDADOS</t>
  </si>
  <si>
    <t>O+</t>
  </si>
  <si>
    <t>PEDIATRIA</t>
  </si>
  <si>
    <t>REFLUJO FISIOLOGICO</t>
  </si>
  <si>
    <t>FEDERICO GOMEZ</t>
  </si>
  <si>
    <t>HIPOGLICEMIAS SINTOMATICAS</t>
  </si>
  <si>
    <t>Paracetamol, clorofenical</t>
  </si>
  <si>
    <t>Tylenal gotas, broxal solucion</t>
  </si>
  <si>
    <t>Daflofen, dimegan jarabe</t>
  </si>
  <si>
    <t>PEDIATRIA INTENSIVA</t>
  </si>
  <si>
    <t>METROCLOPRAMIDA SOLUCION, RANITIDA GOTAS, LECHE ANTIREFLUJO</t>
  </si>
  <si>
    <t>PEDIATRIA NEONATOLOGIA</t>
  </si>
  <si>
    <t>Trivisol y ferrinsol gotas, ramisen, unamol sup, tempra gotas, flumil gotas, proxol gotas, biomics susp.</t>
  </si>
  <si>
    <t>CLINICA DE DIAGNOSTICO LINDAVISTA</t>
  </si>
  <si>
    <t>CLINICA DE ESPECIALIDADES NO.6</t>
  </si>
  <si>
    <t>HEPATITIS B, PENTAVALENTE, RAOTAVIRUS, NEUMOCOCICA</t>
  </si>
  <si>
    <t>PENTAVALENTE, RAOTAVIRUS, NEUMOCOCICA</t>
  </si>
  <si>
    <t>DR. CARREÑO</t>
  </si>
  <si>
    <t>DR. RODRIGUEZ</t>
  </si>
  <si>
    <t>RAYOS X</t>
  </si>
  <si>
    <t>DR. MORENO</t>
  </si>
  <si>
    <t>FERRAMINA GOTAS</t>
  </si>
  <si>
    <t>URGENCIAS INGRESO</t>
  </si>
  <si>
    <t xml:space="preserve"> EGRESO</t>
  </si>
  <si>
    <t>REVICION MEDICA</t>
  </si>
  <si>
    <t>PENBRITIN EX, PARACETAMOL</t>
  </si>
  <si>
    <t>EN 7 DIAS REVICION MEDICA</t>
  </si>
  <si>
    <t>MADRILCAN GEL, DEBROMU</t>
  </si>
  <si>
    <t>DRA. VELAZQUEZ</t>
  </si>
  <si>
    <t>LORATADINA SOLUCION, AMBROXOL, PARACETAMOL GOTAS</t>
  </si>
  <si>
    <t>DICLOFENACO TAB</t>
  </si>
  <si>
    <t>SACAR RX EN PARTICULAR Y REGRESAR AL HOSP, EN DONDE LE ENYESARON EL BRAZO DERECHO</t>
  </si>
  <si>
    <t>FRACTURA DE CLAVICULA DERECHA</t>
  </si>
  <si>
    <t>AMPICILINA CAPS 500, MEBICICLOL, BUTILHIOSINA TABS</t>
  </si>
  <si>
    <t>NAPHACEL  GOTAS</t>
  </si>
  <si>
    <t>ASVE SERVICIOS OPTOMETRICOS</t>
  </si>
  <si>
    <t>OPTOMETRISTA</t>
  </si>
  <si>
    <t>CONJUNTIVITIS</t>
  </si>
  <si>
    <t>OBRIPRE, REFRESH TEARS</t>
  </si>
  <si>
    <t>CLINICA DE AUDIOLOGIA EDISON</t>
  </si>
  <si>
    <t>OIDOS, NARIZ, GARGANTA</t>
  </si>
  <si>
    <t xml:space="preserve">PANTOMICINA, AXOL, ACTRON </t>
  </si>
  <si>
    <t>BROXOL PLUS, PANTOMICINA SUSP, CELESTAMINA SUSP, PANTOSTREP</t>
  </si>
  <si>
    <t>BRONQUITIS</t>
  </si>
  <si>
    <t>HOSP. GRAL. DR. RUBEN LEÑERO</t>
  </si>
  <si>
    <t>CIRUGIA GENERAL</t>
  </si>
  <si>
    <t xml:space="preserve">INGRESO EL 31 -01-11 EGRESO 01-02-11 </t>
  </si>
  <si>
    <t>OPERACIÓN APENDICITIS AGUDA FASE II</t>
  </si>
  <si>
    <t xml:space="preserve">ACUDIR EN 7 DIASPARA RETIRAR PUNTOS METRONIDAXOL 500 GM CEFALEXINA 500 MG KETOROLACO </t>
  </si>
  <si>
    <t>CELESTAMINE, RANITIDA</t>
  </si>
  <si>
    <t>FAMOTIDINA TABS, BUTILHIOSCHINA/METAMIZOL TABS</t>
  </si>
  <si>
    <t>OMEPRAZOL, DOLO NEUROBION</t>
  </si>
  <si>
    <t>ANTIFLUDES CAPSULAS, PENTRENXIL, HISTIACIL</t>
  </si>
  <si>
    <t>NIMESULIDA, AMBROXOL-LORATADINA, AMOXICILINA</t>
  </si>
  <si>
    <t>DOLO NEUROBION AMP, FEBRAX</t>
  </si>
  <si>
    <t>AMOXICLIDE SUSP</t>
  </si>
  <si>
    <t>CIPROFLOXACINO TAB 500, PARACETAMOL TAB 500</t>
  </si>
  <si>
    <t>51/11</t>
  </si>
  <si>
    <t>52/11</t>
  </si>
  <si>
    <t>53/11</t>
  </si>
  <si>
    <t>54/11</t>
  </si>
  <si>
    <t>INST. NAC. PERINATOLOGIA</t>
  </si>
  <si>
    <t>HISTORIA CLINICA</t>
  </si>
  <si>
    <t>TRABAJO SOCIAL</t>
  </si>
  <si>
    <t>PSICOLOGIA</t>
  </si>
  <si>
    <t>ULTRASONICO</t>
  </si>
  <si>
    <t>ESTUDIOS DE LABORATORIO</t>
  </si>
  <si>
    <t>CITA MEDICA</t>
  </si>
  <si>
    <t>DRA. VELEZQUEZ</t>
  </si>
  <si>
    <t>ACICLOVIR, DOXON</t>
  </si>
  <si>
    <t>BACTRIM SUSP, BOTRIL SUSP, BARMICIL</t>
  </si>
  <si>
    <t>NIMESULIDE</t>
  </si>
  <si>
    <t>CONJUNTIVITIS BACTERIANA</t>
  </si>
  <si>
    <t>OBRIPRE, CLORONDENICOL</t>
  </si>
  <si>
    <t>FARMACIA DEL AHORRO</t>
  </si>
  <si>
    <t>ACTRON 400 GM, GARAMICINA AMP, REDOXON</t>
  </si>
  <si>
    <t>RANITIDA, ACIDO FOLICO</t>
  </si>
  <si>
    <t>DR. VELAZQUEZ</t>
  </si>
  <si>
    <t>SEPTRIM SUSP, NEOMELUBRINAJARABE</t>
  </si>
  <si>
    <t>ADMIDALITIS</t>
  </si>
  <si>
    <t xml:space="preserve">CLARITROMICINA TAB, NIMESULIDA, AMBROXOL </t>
  </si>
  <si>
    <t>MICONAZOL CREMA, ITRACONAZOL TAB</t>
  </si>
  <si>
    <t xml:space="preserve">BACTRIM SUSP, NEOMELUBRINA, CARNAPIN </t>
  </si>
  <si>
    <t>MATERNA TABLETAS</t>
  </si>
  <si>
    <t>LACTEOL FORTE, BUTILHIOSINA, ZOTARIXIN</t>
  </si>
  <si>
    <t>SOLTRIM TAB</t>
  </si>
  <si>
    <t>ERGEX SUP</t>
  </si>
  <si>
    <t>CLINICA ODONTOLOGICA IZTACALA</t>
  </si>
  <si>
    <t>AMPICILINA, CLORIXINATO LISINA</t>
  </si>
  <si>
    <t>FARMACIA SIMILAR</t>
  </si>
  <si>
    <t xml:space="preserve">DOLOR ABDOMINAL </t>
  </si>
  <si>
    <t>RANITIDINA, BUTILHISCINA, KETOROLAKO</t>
  </si>
  <si>
    <t>TRATAMIENTO</t>
  </si>
  <si>
    <t>55/11</t>
  </si>
  <si>
    <t>A +</t>
  </si>
  <si>
    <t xml:space="preserve">CONSTANCIA DE 2ª </t>
  </si>
  <si>
    <t>GINECOLOGO</t>
  </si>
  <si>
    <t>CIPROFLOXACINO, CLOXINATO DE LISINA</t>
  </si>
  <si>
    <t>FOTO</t>
  </si>
  <si>
    <t># Expediente</t>
  </si>
  <si>
    <t>Fecha  Ingreso</t>
  </si>
  <si>
    <t>Fecha  Egreso</t>
  </si>
  <si>
    <t># Averiguación</t>
  </si>
  <si>
    <t>Tiempo en CM</t>
  </si>
  <si>
    <t>FICHA DE IDENTIFICACIÓN</t>
  </si>
  <si>
    <t>Fecha Nacimiento</t>
  </si>
  <si>
    <t>Estado Origen</t>
  </si>
  <si>
    <t>Localidad</t>
  </si>
  <si>
    <t>Canalizada por</t>
  </si>
  <si>
    <t>Domicilio Anterior</t>
  </si>
  <si>
    <t xml:space="preserve">Tiempo </t>
  </si>
  <si>
    <t>Embarazo Actual</t>
  </si>
  <si>
    <t>Motivo de Canalización</t>
  </si>
  <si>
    <t>Tiempo de Gestación</t>
  </si>
  <si>
    <t>Embarazos</t>
  </si>
  <si>
    <t>ALTURA</t>
  </si>
  <si>
    <t>Tipo  Sangre</t>
  </si>
  <si>
    <t>Peso</t>
  </si>
  <si>
    <t>Calle</t>
  </si>
  <si>
    <t>Omisión de Cuidados</t>
  </si>
  <si>
    <t>Abuso</t>
  </si>
  <si>
    <t>Otros</t>
  </si>
  <si>
    <t>DOCUMENTOS OFICIALES</t>
  </si>
  <si>
    <t>Acta Nac.</t>
  </si>
  <si>
    <t>IFE</t>
  </si>
  <si>
    <t>Cartilla Vacunación</t>
  </si>
  <si>
    <t>Tiempo</t>
  </si>
  <si>
    <t>Motivo Canalización</t>
  </si>
  <si>
    <t>ANTECEDENTES</t>
  </si>
  <si>
    <t>Ha estado en otras Instituciones</t>
  </si>
  <si>
    <t>Cuáles</t>
  </si>
  <si>
    <t>Consumo de Sustancias Psicoactivas</t>
  </si>
  <si>
    <t>Conductas Infractoras y /o delictivas</t>
  </si>
  <si>
    <t xml:space="preserve">Ha laborado: </t>
  </si>
  <si>
    <t>Edad Inició en que inició a Trabajar</t>
  </si>
  <si>
    <t>Último Trabajo</t>
  </si>
  <si>
    <t>Sueldo</t>
  </si>
  <si>
    <t>CARACTERÍSTICAS SOCIOECONÓMICAS</t>
  </si>
  <si>
    <t>Nivel Económico</t>
  </si>
  <si>
    <t>Tipo de Zona</t>
  </si>
  <si>
    <t>Tipo de Vivienda</t>
  </si>
  <si>
    <t>Material de Construcción</t>
  </si>
  <si>
    <t>Tipo de Tenencia</t>
  </si>
  <si>
    <t>Distribución</t>
  </si>
  <si>
    <t>ESTRUCTURA FAMILIAR</t>
  </si>
  <si>
    <t>Familia Biológica/ Ampliada</t>
  </si>
  <si>
    <t>Ambos Padres</t>
  </si>
  <si>
    <t>Padre o Madre</t>
  </si>
  <si>
    <t>Hermanos en Hogar</t>
  </si>
  <si>
    <t>Hermanos  otro Hogar</t>
  </si>
  <si>
    <t>Hermanos Con Familia</t>
  </si>
  <si>
    <t>Contacto Con Hermanos</t>
  </si>
  <si>
    <t>Contacto Con Familiares</t>
  </si>
  <si>
    <t>Dinámica Familiar</t>
  </si>
  <si>
    <t>Comunicación</t>
  </si>
  <si>
    <t>Roles</t>
  </si>
  <si>
    <t>Normas y Valores</t>
  </si>
  <si>
    <t>Manejo de Autoridad</t>
  </si>
  <si>
    <t>PLAN SOCIAL</t>
  </si>
  <si>
    <t>HISTORIA DE VIDA</t>
  </si>
  <si>
    <t>ESTUDIO SOCIAL                                                                                               Casa Hogar Schultz</t>
  </si>
  <si>
    <t>Otras Instituciones</t>
  </si>
  <si>
    <t>Sustancias Psicoactivas</t>
  </si>
  <si>
    <t>Delitos/ Infractora</t>
  </si>
  <si>
    <t>Ha Laborado</t>
  </si>
  <si>
    <t>Tiempo Inició a Trabajar</t>
  </si>
  <si>
    <t>Último Trabjao</t>
  </si>
  <si>
    <t>FECHA  NACIMIENTO</t>
  </si>
  <si>
    <t>Tiempo Gestación</t>
  </si>
  <si>
    <t>Número Hijos</t>
  </si>
  <si>
    <t>Estatura</t>
  </si>
  <si>
    <t>Tipo de Sangre</t>
  </si>
  <si>
    <t>Alergias</t>
  </si>
  <si>
    <t>Enfermedad Crónica Degenerativa</t>
  </si>
  <si>
    <t>Lesiones Físicas</t>
  </si>
  <si>
    <t>Otras Enfermedades</t>
  </si>
  <si>
    <t>Antecedentes Enfermedades Familiares</t>
  </si>
  <si>
    <t xml:space="preserve">Consumo de Sustancias </t>
  </si>
  <si>
    <t>Tatuajes</t>
  </si>
  <si>
    <t>Perforaciones</t>
  </si>
  <si>
    <t>Número Gratuidad</t>
  </si>
  <si>
    <t>ESTUDIO MÉDICO                                                                                                  CASA HOGAR MIGUEL SCHULTZ</t>
  </si>
  <si>
    <t>CECOSAM CUAUHTEMOC</t>
  </si>
  <si>
    <t>PSIC. OLGA VARGAS</t>
  </si>
  <si>
    <t>FES DE IZTACALA</t>
  </si>
  <si>
    <t>DENTISTA</t>
  </si>
  <si>
    <t>56/11</t>
  </si>
  <si>
    <t>DIF - CHALCO</t>
  </si>
  <si>
    <t>boleta de 5ª</t>
  </si>
  <si>
    <t>57/11</t>
  </si>
  <si>
    <t>VIOLACION</t>
  </si>
  <si>
    <t>59/11</t>
  </si>
  <si>
    <t>58/11</t>
  </si>
  <si>
    <t>GUERRERO</t>
  </si>
  <si>
    <t>60/11</t>
  </si>
  <si>
    <t>1ª</t>
  </si>
  <si>
    <t>07/10.</t>
  </si>
  <si>
    <t xml:space="preserve">NINGUNA </t>
  </si>
  <si>
    <t>RUBEN DARIO MZA. 36 LTE. 92 COL. TENORIOS DELG. IZTAPALAPA</t>
  </si>
  <si>
    <t>SI PVC</t>
  </si>
  <si>
    <t>PEDIATRICO DE IZTAPALAPA</t>
  </si>
  <si>
    <t>16 AÑOS</t>
  </si>
  <si>
    <t>4 MESES</t>
  </si>
  <si>
    <t>1,300.OO QUINCENAL</t>
  </si>
  <si>
    <t>A+</t>
  </si>
  <si>
    <t>MEJILLA IZQ OJO DERECHO</t>
  </si>
  <si>
    <t>36 B</t>
  </si>
  <si>
    <t xml:space="preserve"> </t>
  </si>
  <si>
    <t>primero secundaria</t>
  </si>
  <si>
    <t>primaria</t>
  </si>
  <si>
    <t>segundo secundaria</t>
  </si>
  <si>
    <t>Recuperacion</t>
  </si>
  <si>
    <t>secundaria completa</t>
  </si>
  <si>
    <t>primaria completa</t>
  </si>
  <si>
    <t>primaria incompleta</t>
  </si>
  <si>
    <t>ROSA, LLEGO CON POCAS HABILIDADDES MOTRIZES, POCO A POCO MEDIANTE TAREAS Y PRACTICAS HA LOGRADO UN CONTROL MAS FINO, SUS HABITOS DE ESTUDIOS SON POBRES MEDIANTE EL CUAL HA ESTADO ADQUIRIENDO.</t>
  </si>
  <si>
    <t>EL EMPIEXO DE AIRAM HA SIDO DISCRETO, SIN EMBARGO HA MANTENIDO UN RITMO ESTABLE DE ESTUDIO Y CUMPLIMIENTO DE TAREAS.</t>
  </si>
  <si>
    <t>ELENA ES UAN ESTUDIANTE ESCEPCIONAL, SU HABITOSD DE ESTUDIO RAYAN EN LA OBSECION, SIM EMBARGO LE QUEDA CLARO QUE MANTENER UNA EXELENCIA ACADEMICA AUMENTA SUS PROBAVILIDADDES DE ÉXITO.</t>
  </si>
  <si>
    <t xml:space="preserve"> &lt; 3 M</t>
  </si>
  <si>
    <t xml:space="preserve"> 3 - 6 M</t>
  </si>
  <si>
    <t xml:space="preserve"> 6 M - 1 A</t>
  </si>
  <si>
    <t xml:space="preserve"> 1 - 3 A</t>
  </si>
  <si>
    <t xml:space="preserve"> &gt; 3 A</t>
  </si>
  <si>
    <t>casa</t>
  </si>
  <si>
    <t>dpto</t>
  </si>
  <si>
    <t>vecindad</t>
  </si>
  <si>
    <t>cuarto de azotea</t>
  </si>
  <si>
    <t>propia</t>
  </si>
  <si>
    <t>rentada</t>
  </si>
  <si>
    <t>prestada</t>
  </si>
  <si>
    <t xml:space="preserve">concreto </t>
  </si>
  <si>
    <t>lamina</t>
  </si>
  <si>
    <t>madera</t>
  </si>
  <si>
    <t>adecuada</t>
  </si>
  <si>
    <t>hacinamiento</t>
  </si>
  <si>
    <t>promuiscuidad</t>
  </si>
  <si>
    <t xml:space="preserve">urbana </t>
  </si>
  <si>
    <t>suburbana</t>
  </si>
  <si>
    <t>rural</t>
  </si>
  <si>
    <t>existente</t>
  </si>
  <si>
    <t>inexiste</t>
  </si>
  <si>
    <t>tradicionales</t>
  </si>
  <si>
    <t>funcionales</t>
  </si>
  <si>
    <t>paterna</t>
  </si>
  <si>
    <t>materna</t>
  </si>
  <si>
    <t>otros</t>
  </si>
  <si>
    <t>institucional</t>
  </si>
  <si>
    <t>marginal</t>
  </si>
  <si>
    <t>baja</t>
  </si>
  <si>
    <t>media</t>
  </si>
  <si>
    <t>media alta</t>
  </si>
  <si>
    <t>ANTECEDENTES FAMILIARES</t>
  </si>
  <si>
    <t>CONSUMO DE SUSTANCIAS</t>
  </si>
  <si>
    <t>PERFORACIONES</t>
  </si>
  <si>
    <t>TATUAJES</t>
  </si>
  <si>
    <t>CAM</t>
  </si>
  <si>
    <t>1,2,3</t>
  </si>
  <si>
    <t>1,2,3,4,6,</t>
  </si>
  <si>
    <t>1,2,3,4,5,6</t>
  </si>
  <si>
    <t>2,3,4,5,6,</t>
  </si>
  <si>
    <t>4,5,6</t>
  </si>
  <si>
    <t>2,3,4,5,6</t>
  </si>
  <si>
    <t>,</t>
  </si>
  <si>
    <t>3,4,5</t>
  </si>
  <si>
    <t>4,5,</t>
  </si>
  <si>
    <t>Inea Intermedio</t>
  </si>
  <si>
    <t>INEA iNTERMEDIO</t>
  </si>
  <si>
    <t>a</t>
  </si>
  <si>
    <t>c</t>
  </si>
  <si>
    <t>b</t>
  </si>
  <si>
    <t>d</t>
  </si>
  <si>
    <t>e</t>
  </si>
  <si>
    <t>f</t>
  </si>
  <si>
    <t>xxxx</t>
  </si>
  <si>
    <t>xxx</t>
  </si>
</sst>
</file>

<file path=xl/styles.xml><?xml version="1.0" encoding="utf-8"?>
<styleSheet xmlns="http://schemas.openxmlformats.org/spreadsheetml/2006/main">
  <numFmts count="1">
    <numFmt numFmtId="164" formatCode="0.0"/>
  </numFmts>
  <fonts count="44">
    <font>
      <sz val="11"/>
      <color theme="1"/>
      <name val="Calibri"/>
      <family val="2"/>
      <scheme val="minor"/>
    </font>
    <font>
      <b/>
      <sz val="18"/>
      <name val="Arial"/>
      <family val="2"/>
    </font>
    <font>
      <sz val="10"/>
      <name val="Arial"/>
      <family val="2"/>
    </font>
    <font>
      <b/>
      <sz val="10"/>
      <name val="Arial"/>
      <family val="2"/>
    </font>
    <font>
      <sz val="10"/>
      <color rgb="FF00B0F0"/>
      <name val="Arial"/>
      <family val="2"/>
    </font>
    <font>
      <sz val="11"/>
      <color rgb="FF00B0F0"/>
      <name val="Calibri"/>
      <family val="2"/>
      <scheme val="minor"/>
    </font>
    <font>
      <sz val="11"/>
      <name val="Calibri"/>
      <family val="2"/>
      <scheme val="minor"/>
    </font>
    <font>
      <sz val="10"/>
      <color rgb="FFFF99FF"/>
      <name val="Arial"/>
      <family val="2"/>
    </font>
    <font>
      <sz val="11"/>
      <color rgb="FFFF99FF"/>
      <name val="Calibri"/>
      <family val="2"/>
      <scheme val="minor"/>
    </font>
    <font>
      <sz val="11"/>
      <color theme="1"/>
      <name val="Calibri"/>
      <family val="2"/>
      <scheme val="minor"/>
    </font>
    <font>
      <sz val="11"/>
      <color theme="1"/>
      <name val="Arial"/>
      <family val="2"/>
    </font>
    <font>
      <sz val="10"/>
      <color rgb="FF00B0F0"/>
      <name val="Tahoma"/>
      <family val="2"/>
    </font>
    <font>
      <sz val="10"/>
      <color theme="1"/>
      <name val="Calibri"/>
      <family val="2"/>
      <scheme val="minor"/>
    </font>
    <font>
      <sz val="10"/>
      <color rgb="FF00B0F0"/>
      <name val="Calibri"/>
      <family val="2"/>
      <scheme val="minor"/>
    </font>
    <font>
      <sz val="10"/>
      <color rgb="FFFF99FF"/>
      <name val="Calibri"/>
      <family val="2"/>
      <scheme val="minor"/>
    </font>
    <font>
      <sz val="10"/>
      <name val="Calibri"/>
      <family val="2"/>
      <scheme val="minor"/>
    </font>
    <font>
      <b/>
      <sz val="11"/>
      <color theme="1"/>
      <name val="Calibri"/>
      <family val="2"/>
      <scheme val="minor"/>
    </font>
    <font>
      <b/>
      <sz val="11"/>
      <name val="Calibri"/>
      <family val="2"/>
      <scheme val="minor"/>
    </font>
    <font>
      <b/>
      <i/>
      <sz val="11"/>
      <color theme="1"/>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22"/>
      <color theme="1"/>
      <name val="Calibri"/>
      <family val="2"/>
      <scheme val="minor"/>
    </font>
    <font>
      <sz val="24"/>
      <color theme="1"/>
      <name val="Calibri"/>
      <family val="2"/>
      <scheme val="minor"/>
    </font>
    <font>
      <sz val="28"/>
      <color theme="1"/>
      <name val="Calibri"/>
      <family val="2"/>
      <scheme val="minor"/>
    </font>
    <font>
      <b/>
      <sz val="11"/>
      <color indexed="8"/>
      <name val="Calibri"/>
      <family val="2"/>
    </font>
    <font>
      <sz val="11"/>
      <name val="Calibri"/>
      <family val="2"/>
    </font>
    <font>
      <sz val="11"/>
      <color indexed="8"/>
      <name val="Calibri"/>
      <family val="2"/>
    </font>
    <font>
      <sz val="8"/>
      <color indexed="8"/>
      <name val="Calibri"/>
      <family val="2"/>
    </font>
    <font>
      <sz val="11"/>
      <color rgb="FFFF0000"/>
      <name val="Calibri"/>
      <family val="2"/>
      <scheme val="minor"/>
    </font>
    <font>
      <b/>
      <sz val="11"/>
      <color rgb="FF0070C0"/>
      <name val="Calibri"/>
      <family val="2"/>
      <scheme val="minor"/>
    </font>
    <font>
      <b/>
      <sz val="11"/>
      <name val="Calibri"/>
      <family val="2"/>
    </font>
    <font>
      <sz val="11"/>
      <name val="Arial"/>
      <family val="2"/>
    </font>
    <font>
      <b/>
      <sz val="10"/>
      <color rgb="FF0070C0"/>
      <name val="Calibri"/>
      <family val="2"/>
      <scheme val="minor"/>
    </font>
    <font>
      <b/>
      <sz val="11"/>
      <color theme="5" tint="-0.249977111117893"/>
      <name val="Calibri"/>
      <family val="2"/>
      <scheme val="minor"/>
    </font>
    <font>
      <sz val="18"/>
      <name val="Arial"/>
      <family val="2"/>
    </font>
    <font>
      <b/>
      <sz val="16"/>
      <name val="Calibri"/>
      <family val="2"/>
      <scheme val="minor"/>
    </font>
    <font>
      <b/>
      <sz val="12"/>
      <color theme="1"/>
      <name val="Arial"/>
      <family val="2"/>
    </font>
    <font>
      <sz val="12"/>
      <color theme="1"/>
      <name val="Arial"/>
      <family val="2"/>
    </font>
    <font>
      <b/>
      <sz val="11"/>
      <color theme="1"/>
      <name val="Arial"/>
      <family val="2"/>
    </font>
    <font>
      <b/>
      <sz val="14"/>
      <color theme="1"/>
      <name val="Arial"/>
      <family val="2"/>
    </font>
    <font>
      <b/>
      <sz val="10"/>
      <color theme="1"/>
      <name val="Arial"/>
      <family val="2"/>
    </font>
    <font>
      <sz val="12"/>
      <name val="Arial"/>
      <family val="2"/>
    </font>
    <font>
      <b/>
      <sz val="12"/>
      <name val="Arial"/>
      <family val="2"/>
    </font>
  </fonts>
  <fills count="30">
    <fill>
      <patternFill patternType="none"/>
    </fill>
    <fill>
      <patternFill patternType="gray125"/>
    </fill>
    <fill>
      <patternFill patternType="solid">
        <fgColor rgb="FFFFFF00"/>
        <bgColor indexed="64"/>
      </patternFill>
    </fill>
    <fill>
      <patternFill patternType="solid">
        <fgColor rgb="FFCCFF99"/>
        <bgColor indexed="64"/>
      </patternFill>
    </fill>
    <fill>
      <patternFill patternType="solid">
        <fgColor theme="2" tint="-9.9978637043366805E-2"/>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00B0F0"/>
        <bgColor indexed="64"/>
      </patternFill>
    </fill>
    <fill>
      <patternFill patternType="solid">
        <fgColor theme="4" tint="0.39997558519241921"/>
        <bgColor indexed="64"/>
      </patternFill>
    </fill>
    <fill>
      <patternFill patternType="solid">
        <fgColor indexed="22"/>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99FF"/>
        <bgColor indexed="64"/>
      </patternFill>
    </fill>
    <fill>
      <patternFill patternType="solid">
        <fgColor theme="0"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C99FF"/>
        <bgColor indexed="64"/>
      </patternFill>
    </fill>
    <fill>
      <patternFill patternType="solid">
        <fgColor rgb="FFCC66FF"/>
        <bgColor indexed="64"/>
      </patternFill>
    </fill>
    <fill>
      <patternFill patternType="solid">
        <fgColor rgb="FFFFFF99"/>
        <bgColor indexed="64"/>
      </patternFill>
    </fill>
    <fill>
      <patternFill patternType="solid">
        <fgColor rgb="FFFF99CC"/>
        <bgColor indexed="64"/>
      </patternFill>
    </fill>
    <fill>
      <patternFill patternType="solid">
        <fgColor theme="9" tint="0.39997558519241921"/>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diagonal/>
    </border>
  </borders>
  <cellStyleXfs count="2">
    <xf numFmtId="0" fontId="0" fillId="0" borderId="0"/>
    <xf numFmtId="9" fontId="9" fillId="0" borderId="0" applyFont="0" applyFill="0" applyBorder="0" applyAlignment="0" applyProtection="0"/>
  </cellStyleXfs>
  <cellXfs count="821">
    <xf numFmtId="0" fontId="0" fillId="0" borderId="0" xfId="0"/>
    <xf numFmtId="0" fontId="10" fillId="0" borderId="0" xfId="0" applyFont="1" applyAlignment="1">
      <alignment horizontal="center" wrapText="1"/>
    </xf>
    <xf numFmtId="14" fontId="10" fillId="0" borderId="0" xfId="0" applyNumberFormat="1" applyFont="1" applyAlignment="1">
      <alignment wrapText="1"/>
    </xf>
    <xf numFmtId="0" fontId="10" fillId="0" borderId="0" xfId="0" applyFont="1" applyAlignment="1">
      <alignment wrapText="1"/>
    </xf>
    <xf numFmtId="0" fontId="10" fillId="0" borderId="2" xfId="0" applyFont="1" applyBorder="1" applyAlignment="1">
      <alignment wrapText="1"/>
    </xf>
    <xf numFmtId="9" fontId="10" fillId="0" borderId="2" xfId="1"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wrapText="1"/>
    </xf>
    <xf numFmtId="9" fontId="10" fillId="0" borderId="0" xfId="1" applyFont="1" applyBorder="1" applyAlignment="1">
      <alignment wrapText="1"/>
    </xf>
    <xf numFmtId="0" fontId="10" fillId="6" borderId="2" xfId="0" applyFont="1" applyFill="1" applyBorder="1" applyAlignment="1">
      <alignment wrapText="1"/>
    </xf>
    <xf numFmtId="0" fontId="10" fillId="7" borderId="2" xfId="0" applyFont="1" applyFill="1" applyBorder="1" applyAlignment="1">
      <alignment wrapText="1"/>
    </xf>
    <xf numFmtId="0" fontId="10" fillId="8" borderId="0" xfId="0" applyFont="1" applyFill="1" applyBorder="1" applyAlignment="1">
      <alignment wrapText="1"/>
    </xf>
    <xf numFmtId="9" fontId="10" fillId="8" borderId="0" xfId="1" applyFont="1" applyFill="1" applyBorder="1" applyAlignment="1">
      <alignment wrapText="1"/>
    </xf>
    <xf numFmtId="0" fontId="10" fillId="8" borderId="0" xfId="0" applyFont="1" applyFill="1" applyAlignment="1">
      <alignment wrapText="1"/>
    </xf>
    <xf numFmtId="0" fontId="10" fillId="5" borderId="0" xfId="0" applyFont="1" applyFill="1" applyBorder="1" applyAlignment="1">
      <alignment wrapText="1"/>
    </xf>
    <xf numFmtId="0" fontId="10" fillId="5" borderId="0" xfId="0" applyFont="1" applyFill="1" applyAlignment="1">
      <alignment wrapText="1"/>
    </xf>
    <xf numFmtId="0" fontId="0" fillId="0" borderId="0" xfId="0" applyAlignment="1">
      <alignment wrapText="1"/>
    </xf>
    <xf numFmtId="0" fontId="0" fillId="0" borderId="0" xfId="0" applyNumberFormat="1" applyAlignment="1">
      <alignment wrapText="1"/>
    </xf>
    <xf numFmtId="0" fontId="3" fillId="0" borderId="2" xfId="0" applyNumberFormat="1" applyFont="1" applyFill="1" applyBorder="1" applyAlignment="1">
      <alignment horizontal="center" wrapText="1"/>
    </xf>
    <xf numFmtId="0" fontId="0" fillId="4" borderId="2" xfId="0" applyNumberFormat="1" applyFill="1" applyBorder="1" applyAlignment="1">
      <alignment horizontal="center" wrapText="1"/>
    </xf>
    <xf numFmtId="0" fontId="0" fillId="0" borderId="2" xfId="0" applyNumberFormat="1" applyBorder="1" applyAlignment="1">
      <alignment horizontal="center" wrapText="1"/>
    </xf>
    <xf numFmtId="0" fontId="0" fillId="2" borderId="0" xfId="0" applyNumberFormat="1" applyFill="1" applyAlignment="1">
      <alignment wrapText="1"/>
    </xf>
    <xf numFmtId="0" fontId="3" fillId="9" borderId="2" xfId="0" applyNumberFormat="1" applyFont="1" applyFill="1" applyBorder="1" applyAlignment="1">
      <alignment horizontal="center" wrapText="1"/>
    </xf>
    <xf numFmtId="2" fontId="0" fillId="0" borderId="0" xfId="0" applyNumberFormat="1" applyAlignment="1">
      <alignment wrapText="1"/>
    </xf>
    <xf numFmtId="0" fontId="3" fillId="9" borderId="5" xfId="0" applyNumberFormat="1" applyFont="1" applyFill="1" applyBorder="1" applyAlignment="1">
      <alignment horizontal="center" wrapText="1"/>
    </xf>
    <xf numFmtId="164" fontId="0" fillId="0" borderId="0" xfId="0" applyNumberFormat="1" applyAlignment="1">
      <alignment wrapText="1"/>
    </xf>
    <xf numFmtId="2" fontId="0" fillId="0" borderId="2" xfId="0" applyNumberFormat="1" applyBorder="1" applyAlignment="1">
      <alignment wrapText="1"/>
    </xf>
    <xf numFmtId="0" fontId="3" fillId="9" borderId="3" xfId="0" applyNumberFormat="1" applyFont="1" applyFill="1" applyBorder="1" applyAlignment="1">
      <alignment horizontal="center" wrapText="1"/>
    </xf>
    <xf numFmtId="0" fontId="0" fillId="5" borderId="2" xfId="0" applyFill="1" applyBorder="1" applyAlignment="1">
      <alignment wrapText="1"/>
    </xf>
    <xf numFmtId="0" fontId="0" fillId="0" borderId="2" xfId="0" applyBorder="1" applyAlignment="1">
      <alignment wrapText="1"/>
    </xf>
    <xf numFmtId="0" fontId="10" fillId="11" borderId="2" xfId="0" applyFont="1" applyFill="1" applyBorder="1" applyAlignment="1">
      <alignment wrapText="1"/>
    </xf>
    <xf numFmtId="0" fontId="10" fillId="10" borderId="0" xfId="0" applyFont="1" applyFill="1" applyAlignment="1">
      <alignment wrapText="1"/>
    </xf>
    <xf numFmtId="14" fontId="0" fillId="0" borderId="0" xfId="0" applyNumberFormat="1" applyAlignment="1">
      <alignment wrapText="1"/>
    </xf>
    <xf numFmtId="9" fontId="0" fillId="0" borderId="2" xfId="1" applyFont="1" applyBorder="1" applyAlignment="1">
      <alignment wrapText="1"/>
    </xf>
    <xf numFmtId="0" fontId="16" fillId="0" borderId="2" xfId="0" applyFont="1" applyBorder="1" applyAlignment="1">
      <alignment wrapText="1"/>
    </xf>
    <xf numFmtId="0" fontId="16" fillId="0" borderId="2" xfId="0" applyFont="1" applyBorder="1" applyAlignment="1">
      <alignment horizontal="center" wrapText="1"/>
    </xf>
    <xf numFmtId="0" fontId="0" fillId="0" borderId="0" xfId="0" applyAlignment="1">
      <alignment horizontal="right" wrapText="1"/>
    </xf>
    <xf numFmtId="0" fontId="0" fillId="4" borderId="0" xfId="0" applyFill="1" applyAlignment="1">
      <alignment wrapText="1"/>
    </xf>
    <xf numFmtId="0" fontId="0" fillId="0" borderId="0" xfId="0" applyNumberFormat="1" applyAlignment="1">
      <alignment horizontal="left" wrapText="1"/>
    </xf>
    <xf numFmtId="0" fontId="0" fillId="0" borderId="2" xfId="0" applyNumberFormat="1" applyBorder="1" applyAlignment="1">
      <alignment horizontal="left" wrapText="1"/>
    </xf>
    <xf numFmtId="0" fontId="2" fillId="0" borderId="2" xfId="0" applyFont="1" applyFill="1" applyBorder="1" applyAlignment="1">
      <alignment horizontal="center" vertical="center" wrapText="1"/>
    </xf>
    <xf numFmtId="0" fontId="0" fillId="0" borderId="2" xfId="0" applyNumberFormat="1" applyBorder="1" applyAlignment="1">
      <alignment horizontal="center" vertical="center" wrapText="1"/>
    </xf>
    <xf numFmtId="0" fontId="12" fillId="0" borderId="2" xfId="0" applyNumberFormat="1" applyFont="1" applyBorder="1" applyAlignment="1">
      <alignment horizontal="center" vertical="center" wrapText="1"/>
    </xf>
    <xf numFmtId="0" fontId="5" fillId="0" borderId="2" xfId="0" applyNumberFormat="1" applyFont="1" applyBorder="1" applyAlignment="1">
      <alignment horizontal="center" vertical="center" wrapText="1"/>
    </xf>
    <xf numFmtId="164" fontId="0" fillId="0" borderId="2" xfId="0" applyNumberFormat="1" applyBorder="1" applyAlignment="1">
      <alignment horizontal="center" vertical="center" wrapText="1"/>
    </xf>
    <xf numFmtId="2" fontId="0" fillId="0" borderId="2" xfId="0" applyNumberFormat="1" applyBorder="1" applyAlignment="1">
      <alignment horizontal="center" vertical="center" wrapText="1"/>
    </xf>
    <xf numFmtId="0" fontId="0" fillId="0" borderId="0" xfId="0" applyNumberFormat="1" applyAlignment="1">
      <alignment horizontal="center" vertical="center" wrapText="1"/>
    </xf>
    <xf numFmtId="0" fontId="0" fillId="2" borderId="0" xfId="0" applyNumberFormat="1" applyFill="1" applyAlignment="1">
      <alignment horizontal="center" vertical="center" wrapText="1"/>
    </xf>
    <xf numFmtId="0" fontId="13" fillId="0" borderId="2" xfId="0" applyNumberFormat="1" applyFont="1" applyBorder="1" applyAlignment="1">
      <alignment horizontal="center" vertical="center" wrapText="1"/>
    </xf>
    <xf numFmtId="0" fontId="0" fillId="4" borderId="2" xfId="0" applyNumberFormat="1" applyFill="1" applyBorder="1" applyAlignment="1">
      <alignment horizontal="center" vertical="center" wrapText="1"/>
    </xf>
    <xf numFmtId="164" fontId="5" fillId="0" borderId="2" xfId="0" applyNumberFormat="1" applyFont="1" applyBorder="1" applyAlignment="1">
      <alignment horizontal="center" vertical="center" wrapText="1"/>
    </xf>
    <xf numFmtId="2" fontId="5" fillId="0" borderId="2" xfId="0" applyNumberFormat="1" applyFont="1" applyBorder="1" applyAlignment="1">
      <alignment horizontal="center" vertical="center" wrapText="1"/>
    </xf>
    <xf numFmtId="0" fontId="5" fillId="0" borderId="0" xfId="0" applyNumberFormat="1" applyFont="1" applyAlignment="1">
      <alignment horizontal="center" vertical="center" wrapText="1"/>
    </xf>
    <xf numFmtId="0" fontId="5" fillId="2" borderId="0" xfId="0" applyNumberFormat="1" applyFont="1" applyFill="1" applyAlignment="1">
      <alignment horizontal="center" vertical="center" wrapText="1"/>
    </xf>
    <xf numFmtId="0" fontId="0" fillId="0" borderId="2" xfId="0" applyBorder="1" applyAlignment="1">
      <alignment horizontal="center" vertical="center" wrapText="1"/>
    </xf>
    <xf numFmtId="0" fontId="2" fillId="4" borderId="2" xfId="0" applyFont="1" applyFill="1" applyBorder="1" applyAlignment="1">
      <alignment horizontal="center" vertical="center" wrapText="1"/>
    </xf>
    <xf numFmtId="0" fontId="12" fillId="4" borderId="2" xfId="0" applyNumberFormat="1" applyFont="1" applyFill="1" applyBorder="1" applyAlignment="1">
      <alignment horizontal="center" vertical="center" wrapText="1"/>
    </xf>
    <xf numFmtId="0"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5" fillId="5" borderId="2" xfId="0" applyNumberFormat="1" applyFont="1" applyFill="1" applyBorder="1" applyAlignment="1">
      <alignment horizontal="center" vertical="center" wrapText="1"/>
    </xf>
    <xf numFmtId="164" fontId="5" fillId="5" borderId="2" xfId="0" applyNumberFormat="1" applyFont="1" applyFill="1" applyBorder="1" applyAlignment="1">
      <alignment horizontal="center" vertical="center" wrapText="1"/>
    </xf>
    <xf numFmtId="0" fontId="14" fillId="0" borderId="2" xfId="0" applyNumberFormat="1" applyFont="1" applyBorder="1" applyAlignment="1">
      <alignment horizontal="center" vertical="center" wrapText="1"/>
    </xf>
    <xf numFmtId="0" fontId="8" fillId="5" borderId="2" xfId="0" applyNumberFormat="1" applyFont="1" applyFill="1" applyBorder="1" applyAlignment="1">
      <alignment horizontal="center" vertical="center" wrapText="1"/>
    </xf>
    <xf numFmtId="164" fontId="8" fillId="5" borderId="2" xfId="0" applyNumberFormat="1" applyFont="1" applyFill="1" applyBorder="1" applyAlignment="1">
      <alignment horizontal="center" vertical="center" wrapText="1"/>
    </xf>
    <xf numFmtId="2" fontId="8" fillId="0" borderId="2" xfId="0" applyNumberFormat="1" applyFont="1" applyBorder="1" applyAlignment="1">
      <alignment horizontal="center" vertical="center" wrapText="1"/>
    </xf>
    <xf numFmtId="0" fontId="8" fillId="0" borderId="0" xfId="0" applyNumberFormat="1" applyFont="1" applyAlignment="1">
      <alignment horizontal="center" vertical="center" wrapText="1"/>
    </xf>
    <xf numFmtId="0" fontId="8" fillId="2" borderId="0" xfId="0" applyNumberFormat="1" applyFont="1" applyFill="1" applyAlignment="1">
      <alignment horizontal="center" vertical="center" wrapText="1"/>
    </xf>
    <xf numFmtId="2" fontId="0" fillId="5" borderId="2" xfId="0" applyNumberFormat="1" applyFill="1" applyBorder="1" applyAlignment="1">
      <alignment horizontal="center" vertical="center" wrapText="1"/>
    </xf>
    <xf numFmtId="0" fontId="7" fillId="0" borderId="2" xfId="0" applyNumberFormat="1" applyFont="1" applyBorder="1" applyAlignment="1">
      <alignment horizontal="center" vertical="center" wrapText="1"/>
    </xf>
    <xf numFmtId="164" fontId="7" fillId="0" borderId="2" xfId="0" applyNumberFormat="1" applyFont="1" applyBorder="1" applyAlignment="1">
      <alignment horizontal="center" vertical="center" wrapText="1"/>
    </xf>
    <xf numFmtId="0" fontId="15" fillId="5" borderId="2" xfId="0" applyNumberFormat="1" applyFont="1" applyFill="1" applyBorder="1" applyAlignment="1">
      <alignment horizontal="center" vertical="center" wrapText="1"/>
    </xf>
    <xf numFmtId="0" fontId="6" fillId="5" borderId="2" xfId="0" applyNumberFormat="1" applyFont="1" applyFill="1" applyBorder="1" applyAlignment="1">
      <alignment horizontal="center" vertical="center" wrapText="1"/>
    </xf>
    <xf numFmtId="164" fontId="6" fillId="5" borderId="2" xfId="0" applyNumberFormat="1" applyFont="1" applyFill="1" applyBorder="1" applyAlignment="1">
      <alignment horizontal="center" vertical="center" wrapText="1"/>
    </xf>
    <xf numFmtId="0" fontId="15" fillId="4"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164" fontId="3" fillId="5" borderId="2" xfId="0" applyNumberFormat="1" applyFont="1" applyFill="1" applyBorder="1" applyAlignment="1">
      <alignment horizontal="center" vertical="center" wrapText="1"/>
    </xf>
    <xf numFmtId="0" fontId="10" fillId="12" borderId="2" xfId="0" applyFont="1" applyFill="1" applyBorder="1" applyAlignment="1">
      <alignment wrapText="1"/>
    </xf>
    <xf numFmtId="0" fontId="10" fillId="12" borderId="0" xfId="0" applyFont="1" applyFill="1" applyAlignment="1">
      <alignment wrapText="1"/>
    </xf>
    <xf numFmtId="0" fontId="16" fillId="0" borderId="0" xfId="0" applyFont="1" applyAlignment="1">
      <alignment wrapText="1"/>
    </xf>
    <xf numFmtId="0" fontId="0" fillId="9" borderId="2" xfId="0" applyFill="1" applyBorder="1" applyAlignment="1">
      <alignment wrapText="1"/>
    </xf>
    <xf numFmtId="0" fontId="0" fillId="14" borderId="2" xfId="0" applyFill="1" applyBorder="1" applyAlignment="1">
      <alignment wrapText="1"/>
    </xf>
    <xf numFmtId="0" fontId="0" fillId="5" borderId="0" xfId="0" applyFill="1" applyBorder="1" applyAlignment="1">
      <alignment wrapText="1"/>
    </xf>
    <xf numFmtId="0" fontId="0" fillId="4" borderId="2" xfId="0" applyFill="1" applyBorder="1" applyAlignment="1">
      <alignment wrapText="1"/>
    </xf>
    <xf numFmtId="0" fontId="16" fillId="9" borderId="2" xfId="0" applyFont="1" applyFill="1" applyBorder="1" applyAlignment="1">
      <alignment wrapText="1"/>
    </xf>
    <xf numFmtId="0" fontId="16" fillId="14" borderId="2" xfId="0" applyFont="1" applyFill="1" applyBorder="1" applyAlignment="1">
      <alignment wrapText="1"/>
    </xf>
    <xf numFmtId="9" fontId="0" fillId="0" borderId="0" xfId="1" applyFont="1" applyAlignment="1">
      <alignment wrapText="1"/>
    </xf>
    <xf numFmtId="2" fontId="0" fillId="0" borderId="4" xfId="0" applyNumberFormat="1" applyBorder="1" applyAlignment="1">
      <alignment wrapText="1"/>
    </xf>
    <xf numFmtId="0" fontId="0" fillId="0" borderId="2" xfId="0" applyNumberFormat="1" applyBorder="1" applyAlignment="1">
      <alignment wrapText="1"/>
    </xf>
    <xf numFmtId="164" fontId="0" fillId="0" borderId="2" xfId="0" applyNumberFormat="1" applyBorder="1" applyAlignment="1">
      <alignment wrapText="1"/>
    </xf>
    <xf numFmtId="0" fontId="5" fillId="4" borderId="2" xfId="0" applyFont="1" applyFill="1" applyBorder="1" applyAlignment="1">
      <alignment wrapText="1"/>
    </xf>
    <xf numFmtId="0" fontId="5" fillId="4" borderId="0" xfId="0" applyFont="1" applyFill="1" applyAlignment="1">
      <alignment wrapText="1"/>
    </xf>
    <xf numFmtId="0" fontId="0" fillId="8" borderId="0" xfId="0" applyFill="1" applyAlignment="1">
      <alignment wrapText="1"/>
    </xf>
    <xf numFmtId="0" fontId="3" fillId="9" borderId="8" xfId="0" applyNumberFormat="1" applyFont="1" applyFill="1" applyBorder="1" applyAlignment="1">
      <alignment horizontal="center" wrapText="1"/>
    </xf>
    <xf numFmtId="0" fontId="0" fillId="0" borderId="5" xfId="0" applyNumberFormat="1" applyBorder="1" applyAlignment="1">
      <alignment horizontal="center" vertical="center" wrapText="1"/>
    </xf>
    <xf numFmtId="0" fontId="0" fillId="5" borderId="5" xfId="0" applyNumberFormat="1" applyFill="1" applyBorder="1" applyAlignment="1">
      <alignment horizontal="center" vertical="center" wrapText="1"/>
    </xf>
    <xf numFmtId="0" fontId="5" fillId="5" borderId="5" xfId="0" applyNumberFormat="1" applyFont="1" applyFill="1" applyBorder="1" applyAlignment="1">
      <alignment horizontal="center" vertical="center" wrapText="1"/>
    </xf>
    <xf numFmtId="0" fontId="8" fillId="5" borderId="5" xfId="0" applyNumberFormat="1" applyFont="1" applyFill="1" applyBorder="1" applyAlignment="1">
      <alignment horizontal="center" vertical="center" wrapText="1"/>
    </xf>
    <xf numFmtId="0" fontId="0" fillId="0" borderId="6" xfId="0" applyNumberFormat="1" applyBorder="1" applyAlignment="1">
      <alignment wrapText="1"/>
    </xf>
    <xf numFmtId="0" fontId="0" fillId="8" borderId="2" xfId="0" applyFill="1" applyBorder="1" applyAlignment="1">
      <alignment wrapText="1"/>
    </xf>
    <xf numFmtId="0" fontId="0" fillId="15" borderId="2" xfId="0" applyNumberFormat="1" applyFill="1" applyBorder="1" applyAlignment="1">
      <alignment horizontal="center" vertical="center" wrapText="1"/>
    </xf>
    <xf numFmtId="164" fontId="0" fillId="15" borderId="2" xfId="0" applyNumberFormat="1" applyFill="1" applyBorder="1" applyAlignment="1">
      <alignment horizontal="center" vertical="center" wrapText="1"/>
    </xf>
    <xf numFmtId="0" fontId="24" fillId="0" borderId="0" xfId="0" applyFont="1" applyAlignment="1">
      <alignment vertical="center" wrapText="1"/>
    </xf>
    <xf numFmtId="1" fontId="0" fillId="0" borderId="2" xfId="0" applyNumberFormat="1" applyBorder="1" applyAlignment="1">
      <alignment wrapText="1"/>
    </xf>
    <xf numFmtId="49" fontId="0" fillId="0" borderId="0" xfId="0" applyNumberFormat="1" applyAlignment="1">
      <alignment wrapText="1"/>
    </xf>
    <xf numFmtId="1" fontId="0" fillId="0" borderId="0" xfId="0" applyNumberFormat="1" applyAlignment="1">
      <alignment wrapText="1"/>
    </xf>
    <xf numFmtId="0" fontId="10" fillId="16" borderId="2" xfId="0" applyFont="1" applyFill="1" applyBorder="1" applyAlignment="1">
      <alignment wrapText="1"/>
    </xf>
    <xf numFmtId="0" fontId="12" fillId="5" borderId="2" xfId="0" applyNumberFormat="1" applyFont="1" applyFill="1" applyBorder="1" applyAlignment="1">
      <alignment horizontal="center" vertical="center" wrapText="1"/>
    </xf>
    <xf numFmtId="0" fontId="25" fillId="0" borderId="2" xfId="0" applyFont="1" applyBorder="1" applyAlignment="1">
      <alignment wrapText="1"/>
    </xf>
    <xf numFmtId="0" fontId="25" fillId="0" borderId="2" xfId="0" applyFont="1" applyBorder="1"/>
    <xf numFmtId="0" fontId="25" fillId="0" borderId="0" xfId="0" applyFont="1"/>
    <xf numFmtId="0" fontId="27" fillId="17" borderId="2" xfId="0" applyFont="1" applyFill="1" applyBorder="1" applyAlignment="1">
      <alignment horizontal="center" vertical="center" wrapText="1"/>
    </xf>
    <xf numFmtId="0" fontId="28" fillId="0" borderId="0" xfId="0" applyFont="1" applyAlignment="1">
      <alignment wrapText="1"/>
    </xf>
    <xf numFmtId="0" fontId="27" fillId="0" borderId="2" xfId="0" applyFont="1" applyBorder="1"/>
    <xf numFmtId="0" fontId="0" fillId="0" borderId="0" xfId="0" applyNumberFormat="1" applyFont="1" applyFill="1" applyBorder="1" applyAlignment="1">
      <alignment horizontal="center" wrapText="1"/>
    </xf>
    <xf numFmtId="0" fontId="0" fillId="4" borderId="0" xfId="0" applyNumberFormat="1" applyFont="1" applyFill="1" applyBorder="1" applyAlignment="1">
      <alignment horizontal="center" wrapText="1"/>
    </xf>
    <xf numFmtId="0" fontId="25" fillId="17" borderId="2" xfId="0" applyNumberFormat="1" applyFont="1" applyFill="1" applyBorder="1" applyAlignment="1">
      <alignment horizontal="center" wrapText="1"/>
    </xf>
    <xf numFmtId="0" fontId="0" fillId="17" borderId="2" xfId="0" applyNumberFormat="1" applyFill="1" applyBorder="1" applyAlignment="1">
      <alignment horizontal="center" wrapText="1"/>
    </xf>
    <xf numFmtId="14" fontId="0" fillId="0" borderId="2" xfId="0" applyNumberFormat="1" applyBorder="1" applyAlignment="1">
      <alignment wrapText="1"/>
    </xf>
    <xf numFmtId="14" fontId="0" fillId="0" borderId="2" xfId="0" applyNumberFormat="1" applyBorder="1" applyAlignment="1">
      <alignment horizontal="center" wrapText="1"/>
    </xf>
    <xf numFmtId="0" fontId="1" fillId="0" borderId="1" xfId="0" applyFont="1" applyBorder="1" applyAlignment="1">
      <alignment horizontal="center" wrapText="1"/>
    </xf>
    <xf numFmtId="0" fontId="4" fillId="18" borderId="2" xfId="0" applyFont="1" applyFill="1" applyBorder="1" applyAlignment="1">
      <alignment horizontal="center" vertical="center" wrapText="1"/>
    </xf>
    <xf numFmtId="0" fontId="5" fillId="18" borderId="2" xfId="0" applyNumberFormat="1" applyFont="1" applyFill="1" applyBorder="1" applyAlignment="1">
      <alignment horizontal="center" vertical="center" wrapText="1"/>
    </xf>
    <xf numFmtId="0" fontId="13" fillId="18" borderId="2" xfId="0" applyNumberFormat="1" applyFont="1" applyFill="1" applyBorder="1" applyAlignment="1">
      <alignment horizontal="center" vertical="center" wrapText="1"/>
    </xf>
    <xf numFmtId="14" fontId="11" fillId="18" borderId="2" xfId="0" applyNumberFormat="1" applyFont="1" applyFill="1" applyBorder="1" applyAlignment="1">
      <alignment horizontal="center" vertical="center" wrapText="1"/>
    </xf>
    <xf numFmtId="0" fontId="5" fillId="18" borderId="0" xfId="0" applyNumberFormat="1" applyFont="1" applyFill="1" applyAlignment="1">
      <alignment horizontal="center" vertical="center" wrapText="1"/>
    </xf>
    <xf numFmtId="0" fontId="12" fillId="18" borderId="2" xfId="0" applyNumberFormat="1" applyFont="1" applyFill="1" applyBorder="1" applyAlignment="1">
      <alignment horizontal="center" vertical="center" wrapText="1"/>
    </xf>
    <xf numFmtId="0" fontId="0" fillId="18" borderId="2" xfId="0" applyNumberFormat="1" applyFill="1" applyBorder="1" applyAlignment="1">
      <alignment horizontal="center" vertical="center" wrapText="1"/>
    </xf>
    <xf numFmtId="0" fontId="0" fillId="18" borderId="0" xfId="0" applyNumberFormat="1" applyFill="1" applyAlignment="1">
      <alignment horizontal="center" vertical="center" wrapText="1"/>
    </xf>
    <xf numFmtId="0" fontId="8" fillId="18" borderId="2" xfId="0" applyNumberFormat="1" applyFont="1" applyFill="1" applyBorder="1" applyAlignment="1">
      <alignment horizontal="center" vertical="center" wrapText="1"/>
    </xf>
    <xf numFmtId="0" fontId="14" fillId="18" borderId="2" xfId="0" applyNumberFormat="1" applyFont="1" applyFill="1" applyBorder="1" applyAlignment="1">
      <alignment horizontal="center" vertical="center" wrapText="1"/>
    </xf>
    <xf numFmtId="2" fontId="0" fillId="18" borderId="2" xfId="0" applyNumberFormat="1" applyFill="1" applyBorder="1" applyAlignment="1">
      <alignment horizontal="center" vertical="center" wrapText="1"/>
    </xf>
    <xf numFmtId="0" fontId="7" fillId="18" borderId="2" xfId="0" applyNumberFormat="1" applyFont="1" applyFill="1" applyBorder="1" applyAlignment="1">
      <alignment horizontal="center" vertical="center" wrapText="1"/>
    </xf>
    <xf numFmtId="0" fontId="0" fillId="5" borderId="3" xfId="0" applyNumberFormat="1" applyFill="1" applyBorder="1" applyAlignment="1">
      <alignment horizontal="center" vertical="center" wrapText="1"/>
    </xf>
    <xf numFmtId="0" fontId="8" fillId="5" borderId="3" xfId="0" applyNumberFormat="1" applyFont="1" applyFill="1" applyBorder="1" applyAlignment="1">
      <alignment horizontal="center" vertical="center" wrapText="1"/>
    </xf>
    <xf numFmtId="0" fontId="5" fillId="5" borderId="3"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7" fillId="3" borderId="2" xfId="0" applyNumberFormat="1" applyFont="1" applyFill="1" applyBorder="1" applyAlignment="1">
      <alignment horizontal="center" vertical="center" wrapText="1"/>
    </xf>
    <xf numFmtId="0" fontId="8" fillId="3" borderId="0" xfId="0" applyNumberFormat="1" applyFont="1" applyFill="1" applyAlignment="1">
      <alignment horizontal="center" vertical="center" wrapText="1"/>
    </xf>
    <xf numFmtId="0" fontId="14" fillId="3" borderId="2" xfId="0" applyNumberFormat="1" applyFont="1" applyFill="1" applyBorder="1" applyAlignment="1">
      <alignment horizontal="center" vertical="center" wrapText="1"/>
    </xf>
    <xf numFmtId="0" fontId="16" fillId="0" borderId="2" xfId="0" applyNumberFormat="1" applyFont="1" applyBorder="1" applyAlignment="1">
      <alignment horizontal="center" vertical="center" wrapText="1"/>
    </xf>
    <xf numFmtId="0" fontId="6" fillId="3" borderId="2" xfId="0" applyNumberFormat="1" applyFont="1" applyFill="1" applyBorder="1" applyAlignment="1">
      <alignment horizontal="center" vertical="center" wrapText="1"/>
    </xf>
    <xf numFmtId="2" fontId="6" fillId="5" borderId="2" xfId="0" applyNumberFormat="1"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8" fillId="5" borderId="6" xfId="0" applyNumberFormat="1" applyFont="1" applyFill="1" applyBorder="1" applyAlignment="1">
      <alignment horizontal="center" vertical="center" wrapText="1"/>
    </xf>
    <xf numFmtId="0" fontId="0" fillId="0" borderId="4" xfId="0" applyNumberFormat="1" applyBorder="1" applyAlignment="1">
      <alignment horizontal="center" vertical="center" wrapText="1"/>
    </xf>
    <xf numFmtId="0" fontId="26" fillId="17" borderId="2" xfId="0" applyNumberFormat="1" applyFont="1" applyFill="1" applyBorder="1" applyAlignment="1">
      <alignment horizontal="center" vertical="center" wrapText="1"/>
    </xf>
    <xf numFmtId="0" fontId="0" fillId="17" borderId="2" xfId="0" applyNumberFormat="1" applyFill="1" applyBorder="1" applyAlignment="1">
      <alignment horizontal="center" vertical="center" wrapText="1"/>
    </xf>
    <xf numFmtId="0" fontId="29" fillId="9" borderId="2" xfId="0" applyFont="1" applyFill="1" applyBorder="1" applyAlignment="1">
      <alignment wrapText="1"/>
    </xf>
    <xf numFmtId="0" fontId="29" fillId="5" borderId="2" xfId="0" applyFont="1" applyFill="1" applyBorder="1" applyAlignment="1">
      <alignment wrapText="1"/>
    </xf>
    <xf numFmtId="0" fontId="29" fillId="0" borderId="0" xfId="0" applyFont="1" applyAlignment="1">
      <alignment wrapText="1"/>
    </xf>
    <xf numFmtId="164" fontId="0" fillId="0" borderId="2" xfId="0" applyNumberFormat="1" applyBorder="1" applyAlignment="1">
      <alignment horizontal="center" wrapText="1"/>
    </xf>
    <xf numFmtId="0" fontId="16" fillId="17" borderId="2" xfId="0" applyNumberFormat="1" applyFont="1" applyFill="1" applyBorder="1" applyAlignment="1">
      <alignment horizontal="center" vertical="center" wrapText="1"/>
    </xf>
    <xf numFmtId="0" fontId="6" fillId="19" borderId="2" xfId="0" applyNumberFormat="1" applyFont="1" applyFill="1" applyBorder="1" applyAlignment="1">
      <alignment horizontal="center" vertical="center" wrapText="1"/>
    </xf>
    <xf numFmtId="164" fontId="6" fillId="0" borderId="2"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14" fontId="6" fillId="0" borderId="2" xfId="0" applyNumberFormat="1" applyFont="1" applyFill="1" applyBorder="1" applyAlignment="1">
      <alignment horizontal="center" vertical="top" wrapText="1"/>
    </xf>
    <xf numFmtId="1" fontId="6" fillId="0" borderId="2"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0" fontId="6" fillId="5" borderId="2" xfId="0" applyFont="1" applyFill="1" applyBorder="1" applyAlignment="1">
      <alignment horizontal="center" wrapText="1"/>
    </xf>
    <xf numFmtId="0" fontId="6" fillId="0" borderId="2" xfId="0" applyFont="1" applyBorder="1" applyAlignment="1">
      <alignment horizontal="center" wrapText="1"/>
    </xf>
    <xf numFmtId="0" fontId="6" fillId="0" borderId="2" xfId="0" applyFont="1" applyFill="1" applyBorder="1" applyAlignment="1">
      <alignment horizontal="center" wrapText="1"/>
    </xf>
    <xf numFmtId="0" fontId="6" fillId="20" borderId="2" xfId="0" applyFont="1" applyFill="1" applyBorder="1" applyAlignment="1">
      <alignment horizontal="center" wrapText="1"/>
    </xf>
    <xf numFmtId="0" fontId="6" fillId="20" borderId="2" xfId="0" applyFont="1" applyFill="1" applyBorder="1" applyAlignment="1">
      <alignment horizontal="center" vertical="top" wrapText="1"/>
    </xf>
    <xf numFmtId="164" fontId="30" fillId="0" borderId="2" xfId="0" applyNumberFormat="1" applyFont="1" applyFill="1" applyBorder="1" applyAlignment="1">
      <alignment horizontal="center" vertical="top" wrapText="1"/>
    </xf>
    <xf numFmtId="0" fontId="30" fillId="0" borderId="2" xfId="0" applyFont="1" applyFill="1" applyBorder="1" applyAlignment="1">
      <alignment horizontal="center" vertical="top" wrapText="1"/>
    </xf>
    <xf numFmtId="14" fontId="30" fillId="0" borderId="2" xfId="0" applyNumberFormat="1" applyFont="1" applyFill="1" applyBorder="1" applyAlignment="1">
      <alignment horizontal="center" vertical="top" wrapText="1"/>
    </xf>
    <xf numFmtId="1" fontId="30" fillId="0" borderId="2" xfId="0" applyNumberFormat="1" applyFont="1" applyFill="1" applyBorder="1" applyAlignment="1">
      <alignment horizontal="center" vertical="top" wrapText="1"/>
    </xf>
    <xf numFmtId="0" fontId="30" fillId="5" borderId="2" xfId="0" applyFont="1" applyFill="1" applyBorder="1" applyAlignment="1">
      <alignment horizontal="center" vertical="top" wrapText="1"/>
    </xf>
    <xf numFmtId="0" fontId="30" fillId="5" borderId="2" xfId="0" applyFont="1" applyFill="1" applyBorder="1" applyAlignment="1">
      <alignment horizontal="center" wrapText="1"/>
    </xf>
    <xf numFmtId="0" fontId="30" fillId="0" borderId="2" xfId="0" applyFont="1" applyBorder="1" applyAlignment="1">
      <alignment horizontal="center" wrapText="1"/>
    </xf>
    <xf numFmtId="0" fontId="34" fillId="0" borderId="2" xfId="0" applyFont="1" applyBorder="1" applyAlignment="1">
      <alignment horizontal="center" wrapText="1"/>
    </xf>
    <xf numFmtId="0" fontId="34" fillId="5" borderId="2" xfId="0" applyFont="1" applyFill="1" applyBorder="1" applyAlignment="1">
      <alignment horizontal="center" wrapText="1"/>
    </xf>
    <xf numFmtId="0" fontId="34" fillId="0" borderId="2" xfId="0" applyFont="1" applyFill="1" applyBorder="1" applyAlignment="1">
      <alignment horizontal="center" wrapText="1"/>
    </xf>
    <xf numFmtId="0" fontId="27" fillId="2" borderId="2" xfId="0" applyFont="1" applyFill="1" applyBorder="1"/>
    <xf numFmtId="0" fontId="6" fillId="20" borderId="2" xfId="0" applyFont="1" applyFill="1" applyBorder="1" applyAlignment="1">
      <alignment horizontal="center" vertical="center" wrapText="1"/>
    </xf>
    <xf numFmtId="0" fontId="10" fillId="10" borderId="0" xfId="0" applyFont="1" applyFill="1" applyBorder="1" applyAlignment="1">
      <alignment vertical="center" wrapText="1"/>
    </xf>
    <xf numFmtId="0" fontId="6" fillId="0" borderId="0" xfId="0" applyFont="1" applyAlignment="1">
      <alignment horizontal="center" wrapText="1"/>
    </xf>
    <xf numFmtId="0" fontId="0" fillId="5" borderId="2" xfId="0" applyFill="1" applyBorder="1" applyAlignment="1">
      <alignment horizontal="center" vertical="center" wrapText="1"/>
    </xf>
    <xf numFmtId="0" fontId="6" fillId="21" borderId="2" xfId="0" applyFont="1" applyFill="1" applyBorder="1" applyAlignment="1">
      <alignment horizontal="center" vertical="top" wrapText="1"/>
    </xf>
    <xf numFmtId="0" fontId="8" fillId="18" borderId="6" xfId="0" applyNumberFormat="1" applyFont="1" applyFill="1" applyBorder="1" applyAlignment="1">
      <alignment horizontal="center" vertical="center" wrapText="1"/>
    </xf>
    <xf numFmtId="0" fontId="12" fillId="0" borderId="4" xfId="0" applyNumberFormat="1" applyFont="1" applyBorder="1" applyAlignment="1">
      <alignment horizontal="center" vertical="center" wrapText="1"/>
    </xf>
    <xf numFmtId="0" fontId="14" fillId="18" borderId="6" xfId="0" applyNumberFormat="1" applyFont="1" applyFill="1" applyBorder="1" applyAlignment="1">
      <alignment horizontal="center" vertical="center" wrapText="1"/>
    </xf>
    <xf numFmtId="0" fontId="0" fillId="0" borderId="0" xfId="0" applyNumberFormat="1" applyAlignment="1">
      <alignment horizontal="left" wrapText="1"/>
    </xf>
    <xf numFmtId="0" fontId="19" fillId="5" borderId="0" xfId="0" applyFont="1" applyFill="1" applyBorder="1" applyAlignment="1">
      <alignment vertical="center" wrapText="1"/>
    </xf>
    <xf numFmtId="14" fontId="19" fillId="5" borderId="0" xfId="0" applyNumberFormat="1" applyFont="1" applyFill="1" applyBorder="1" applyAlignment="1">
      <alignment vertical="center" wrapText="1"/>
    </xf>
    <xf numFmtId="0" fontId="3" fillId="5" borderId="0" xfId="0" applyFont="1" applyFill="1" applyBorder="1" applyAlignment="1">
      <alignment horizontal="center" vertical="top" wrapText="1"/>
    </xf>
    <xf numFmtId="0" fontId="20" fillId="0" borderId="0" xfId="0" applyFont="1" applyBorder="1" applyAlignment="1">
      <alignment vertical="center" wrapText="1"/>
    </xf>
    <xf numFmtId="0" fontId="21" fillId="0" borderId="0" xfId="0" applyFont="1" applyBorder="1" applyAlignment="1">
      <alignment horizontal="center" wrapText="1"/>
    </xf>
    <xf numFmtId="0" fontId="19" fillId="5" borderId="0" xfId="0" applyFont="1" applyFill="1" applyBorder="1" applyAlignment="1">
      <alignment horizontal="center" wrapText="1"/>
    </xf>
    <xf numFmtId="0" fontId="12" fillId="0" borderId="0" xfId="0" applyFont="1" applyBorder="1" applyAlignment="1">
      <alignment horizontal="center" wrapText="1"/>
    </xf>
    <xf numFmtId="0" fontId="19" fillId="5" borderId="0" xfId="0" applyFont="1" applyFill="1" applyAlignment="1">
      <alignment horizontal="center" wrapText="1"/>
    </xf>
    <xf numFmtId="0" fontId="20" fillId="0" borderId="0" xfId="0" applyFont="1" applyAlignment="1">
      <alignment wrapText="1"/>
    </xf>
    <xf numFmtId="0" fontId="19" fillId="5" borderId="0" xfId="0" applyFont="1" applyFill="1" applyBorder="1" applyAlignment="1">
      <alignment wrapText="1"/>
    </xf>
    <xf numFmtId="0" fontId="16" fillId="0" borderId="0" xfId="0" applyFont="1" applyBorder="1" applyAlignment="1">
      <alignment horizontal="center" wrapText="1"/>
    </xf>
    <xf numFmtId="0" fontId="20" fillId="0" borderId="0" xfId="0" applyFont="1" applyBorder="1" applyAlignment="1">
      <alignment horizontal="center" wrapText="1"/>
    </xf>
    <xf numFmtId="0" fontId="0" fillId="0" borderId="0" xfId="0" applyFont="1" applyBorder="1" applyAlignment="1">
      <alignment horizontal="center" wrapText="1"/>
    </xf>
    <xf numFmtId="164" fontId="19" fillId="5" borderId="0" xfId="0" applyNumberFormat="1" applyFont="1" applyFill="1" applyBorder="1" applyAlignment="1">
      <alignment horizontal="center" wrapText="1"/>
    </xf>
    <xf numFmtId="0" fontId="19" fillId="5" borderId="2" xfId="0" applyFont="1" applyFill="1" applyBorder="1" applyAlignment="1">
      <alignment wrapText="1"/>
    </xf>
    <xf numFmtId="0" fontId="19" fillId="5" borderId="0" xfId="0" applyFont="1" applyFill="1" applyBorder="1" applyAlignment="1">
      <alignment horizontal="center" vertical="center" wrapText="1"/>
    </xf>
    <xf numFmtId="0" fontId="20" fillId="0" borderId="0" xfId="0" applyFont="1" applyBorder="1" applyAlignment="1">
      <alignment vertical="center" wrapText="1" shrinkToFit="1"/>
    </xf>
    <xf numFmtId="0" fontId="20" fillId="24" borderId="2" xfId="0" applyFont="1" applyFill="1" applyBorder="1" applyAlignment="1">
      <alignment horizontal="center" wrapText="1"/>
    </xf>
    <xf numFmtId="2" fontId="6" fillId="0" borderId="2" xfId="0" applyNumberFormat="1" applyFont="1" applyFill="1" applyBorder="1" applyAlignment="1">
      <alignment horizontal="center" vertical="top" wrapText="1"/>
    </xf>
    <xf numFmtId="2" fontId="30" fillId="0" borderId="2" xfId="0" applyNumberFormat="1" applyFont="1" applyFill="1" applyBorder="1" applyAlignment="1">
      <alignment horizontal="center" vertical="top" wrapText="1"/>
    </xf>
    <xf numFmtId="0" fontId="16" fillId="0" borderId="2" xfId="0" applyNumberFormat="1" applyFont="1" applyBorder="1" applyAlignment="1">
      <alignment vertical="center" wrapText="1"/>
    </xf>
    <xf numFmtId="0" fontId="16" fillId="6" borderId="2" xfId="0" applyNumberFormat="1" applyFont="1" applyFill="1" applyBorder="1" applyAlignment="1">
      <alignment horizontal="center" vertical="center" wrapText="1"/>
    </xf>
    <xf numFmtId="0" fontId="3" fillId="12" borderId="8" xfId="0" applyNumberFormat="1" applyFont="1" applyFill="1" applyBorder="1" applyAlignment="1">
      <alignment horizontal="center" vertical="center" wrapText="1"/>
    </xf>
    <xf numFmtId="0" fontId="3" fillId="6" borderId="2" xfId="0" applyNumberFormat="1" applyFont="1" applyFill="1" applyBorder="1" applyAlignment="1">
      <alignment horizontal="center" vertical="center" wrapText="1"/>
    </xf>
    <xf numFmtId="0" fontId="20" fillId="5" borderId="2" xfId="0" applyFont="1" applyFill="1" applyBorder="1" applyAlignment="1">
      <alignment vertical="center" wrapText="1"/>
    </xf>
    <xf numFmtId="0" fontId="20" fillId="5" borderId="2" xfId="0" applyFont="1" applyFill="1" applyBorder="1" applyAlignment="1">
      <alignment horizontal="center" wrapText="1"/>
    </xf>
    <xf numFmtId="2" fontId="0" fillId="0" borderId="0" xfId="0" applyNumberFormat="1" applyAlignment="1">
      <alignment horizontal="center" vertical="center" wrapText="1"/>
    </xf>
    <xf numFmtId="0" fontId="16" fillId="5" borderId="0" xfId="0" applyFont="1" applyFill="1" applyBorder="1" applyAlignment="1">
      <alignment wrapText="1"/>
    </xf>
    <xf numFmtId="0" fontId="21" fillId="0" borderId="0" xfId="0" applyFont="1" applyBorder="1" applyAlignment="1">
      <alignment horizontal="center"/>
    </xf>
    <xf numFmtId="0" fontId="19" fillId="5" borderId="2" xfId="0" applyFont="1" applyFill="1" applyBorder="1" applyAlignment="1">
      <alignment horizontal="center"/>
    </xf>
    <xf numFmtId="0" fontId="19" fillId="5" borderId="0" xfId="0" applyFont="1" applyFill="1" applyBorder="1" applyAlignment="1">
      <alignment horizontal="center"/>
    </xf>
    <xf numFmtId="0" fontId="12" fillId="0" borderId="0" xfId="0" applyFont="1" applyBorder="1" applyAlignment="1">
      <alignment horizontal="center"/>
    </xf>
    <xf numFmtId="0" fontId="19" fillId="5" borderId="0" xfId="0" applyFont="1" applyFill="1" applyAlignment="1">
      <alignment horizontal="center"/>
    </xf>
    <xf numFmtId="0" fontId="20" fillId="0" borderId="0" xfId="0" applyFont="1"/>
    <xf numFmtId="0" fontId="19" fillId="5" borderId="0" xfId="0" applyFont="1" applyFill="1" applyBorder="1" applyAlignment="1"/>
    <xf numFmtId="0" fontId="16" fillId="0" borderId="0" xfId="0" applyFont="1" applyBorder="1" applyAlignment="1">
      <alignment horizontal="center"/>
    </xf>
    <xf numFmtId="0" fontId="20" fillId="0" borderId="0" xfId="0" applyFont="1" applyBorder="1" applyAlignment="1">
      <alignment horizontal="center"/>
    </xf>
    <xf numFmtId="0" fontId="20" fillId="0" borderId="19" xfId="0" applyFont="1" applyBorder="1" applyAlignment="1">
      <alignment vertical="center" wrapText="1"/>
    </xf>
    <xf numFmtId="0" fontId="20" fillId="0" borderId="2" xfId="0" applyFont="1" applyBorder="1" applyAlignment="1">
      <alignment vertical="center" wrapText="1"/>
    </xf>
    <xf numFmtId="0" fontId="0" fillId="0" borderId="0" xfId="0" applyFont="1" applyBorder="1" applyAlignment="1">
      <alignment horizontal="center"/>
    </xf>
    <xf numFmtId="0" fontId="16" fillId="0" borderId="22" xfId="0" applyFont="1" applyBorder="1" applyAlignment="1">
      <alignment horizontal="center"/>
    </xf>
    <xf numFmtId="0" fontId="0" fillId="0" borderId="23" xfId="0" applyBorder="1" applyAlignment="1"/>
    <xf numFmtId="0" fontId="0" fillId="0" borderId="24" xfId="0" applyBorder="1" applyAlignment="1"/>
    <xf numFmtId="0" fontId="0" fillId="0" borderId="25" xfId="0" applyBorder="1" applyAlignment="1"/>
    <xf numFmtId="0" fontId="16" fillId="0" borderId="15" xfId="0" applyFont="1" applyBorder="1" applyAlignment="1">
      <alignment horizontal="center"/>
    </xf>
    <xf numFmtId="0" fontId="0" fillId="0" borderId="0" xfId="0" applyBorder="1" applyAlignment="1"/>
    <xf numFmtId="0" fontId="0" fillId="0" borderId="16" xfId="0" applyBorder="1" applyAlignment="1"/>
    <xf numFmtId="0" fontId="0" fillId="0" borderId="15" xfId="0" applyBorder="1" applyAlignment="1"/>
    <xf numFmtId="0" fontId="0" fillId="0" borderId="17" xfId="0" applyBorder="1" applyAlignment="1"/>
    <xf numFmtId="0" fontId="0" fillId="0" borderId="21" xfId="0" applyBorder="1" applyAlignment="1"/>
    <xf numFmtId="0" fontId="0" fillId="0" borderId="18" xfId="0" applyBorder="1" applyAlignment="1"/>
    <xf numFmtId="0" fontId="12" fillId="0" borderId="0" xfId="0" applyFont="1"/>
    <xf numFmtId="0" fontId="0" fillId="0" borderId="13" xfId="0" applyBorder="1" applyAlignment="1"/>
    <xf numFmtId="0" fontId="0" fillId="0" borderId="26" xfId="0" applyBorder="1" applyAlignment="1"/>
    <xf numFmtId="0" fontId="0" fillId="0" borderId="14" xfId="0" applyBorder="1" applyAlignment="1"/>
    <xf numFmtId="0" fontId="12" fillId="0" borderId="0" xfId="0" applyFont="1" applyAlignment="1">
      <alignment horizontal="center"/>
    </xf>
    <xf numFmtId="0" fontId="2" fillId="0" borderId="0" xfId="0" applyFont="1" applyAlignment="1">
      <alignment horizontal="center" wrapText="1"/>
    </xf>
    <xf numFmtId="0" fontId="0" fillId="8" borderId="2" xfId="0" applyFill="1" applyBorder="1" applyAlignment="1">
      <alignment horizontal="right" indent="1"/>
    </xf>
    <xf numFmtId="0" fontId="0" fillId="8" borderId="2" xfId="0" applyFill="1" applyBorder="1"/>
    <xf numFmtId="0" fontId="19" fillId="24" borderId="2" xfId="0" applyFont="1" applyFill="1" applyBorder="1" applyAlignment="1">
      <alignment horizontal="center"/>
    </xf>
    <xf numFmtId="0" fontId="20" fillId="24" borderId="2" xfId="0" applyFont="1" applyFill="1" applyBorder="1" applyAlignment="1">
      <alignment horizontal="center"/>
    </xf>
    <xf numFmtId="0" fontId="20" fillId="5" borderId="0" xfId="0" applyFont="1" applyFill="1"/>
    <xf numFmtId="0" fontId="0" fillId="6" borderId="2" xfId="0" applyFill="1" applyBorder="1" applyAlignment="1">
      <alignment wrapText="1"/>
    </xf>
    <xf numFmtId="9" fontId="0" fillId="0" borderId="0" xfId="0" applyNumberFormat="1" applyAlignment="1">
      <alignment wrapText="1"/>
    </xf>
    <xf numFmtId="0" fontId="0" fillId="0" borderId="0" xfId="0" applyBorder="1" applyAlignment="1">
      <alignment wrapText="1"/>
    </xf>
    <xf numFmtId="9" fontId="0" fillId="0" borderId="3" xfId="1" applyFont="1" applyBorder="1" applyAlignment="1">
      <alignment wrapText="1"/>
    </xf>
    <xf numFmtId="0" fontId="0" fillId="0" borderId="5" xfId="0" applyBorder="1" applyAlignment="1">
      <alignment wrapText="1"/>
    </xf>
    <xf numFmtId="1" fontId="0" fillId="0" borderId="0" xfId="0" applyNumberFormat="1" applyBorder="1" applyAlignment="1">
      <alignment wrapText="1"/>
    </xf>
    <xf numFmtId="0" fontId="0" fillId="6" borderId="5" xfId="0" applyFill="1" applyBorder="1" applyAlignment="1">
      <alignment wrapText="1"/>
    </xf>
    <xf numFmtId="0" fontId="0" fillId="0" borderId="0" xfId="0" applyBorder="1" applyAlignment="1">
      <alignment vertical="center"/>
    </xf>
    <xf numFmtId="0" fontId="16" fillId="0" borderId="2" xfId="0" applyFont="1" applyBorder="1" applyAlignment="1">
      <alignment horizontal="center" vertical="center" wrapText="1"/>
    </xf>
    <xf numFmtId="0" fontId="6" fillId="5" borderId="2" xfId="0" applyFont="1" applyFill="1" applyBorder="1" applyAlignment="1">
      <alignment horizontal="center" vertical="center" wrapText="1"/>
    </xf>
    <xf numFmtId="0" fontId="6" fillId="5" borderId="0" xfId="0" applyFont="1" applyFill="1" applyAlignment="1">
      <alignment horizontal="center" wrapText="1"/>
    </xf>
    <xf numFmtId="0" fontId="31" fillId="17" borderId="10" xfId="0" applyNumberFormat="1" applyFont="1" applyFill="1" applyBorder="1" applyAlignment="1">
      <alignment horizontal="center" wrapText="1"/>
    </xf>
    <xf numFmtId="0" fontId="1" fillId="0" borderId="0" xfId="0" applyFont="1" applyBorder="1" applyAlignment="1">
      <alignment horizontal="center" wrapText="1"/>
    </xf>
    <xf numFmtId="0" fontId="6" fillId="0" borderId="0" xfId="0" applyFont="1" applyAlignment="1">
      <alignment wrapText="1"/>
    </xf>
    <xf numFmtId="0" fontId="35" fillId="0" borderId="0" xfId="0" applyFont="1" applyBorder="1" applyAlignment="1">
      <alignment horizontal="center" wrapText="1"/>
    </xf>
    <xf numFmtId="0" fontId="2" fillId="19" borderId="2" xfId="0" applyFont="1" applyFill="1" applyBorder="1" applyAlignment="1">
      <alignment horizontal="center" vertical="center" wrapText="1"/>
    </xf>
    <xf numFmtId="0" fontId="3" fillId="19" borderId="2" xfId="0" applyFont="1" applyFill="1" applyBorder="1" applyAlignment="1">
      <alignment horizontal="center" vertical="center" wrapText="1"/>
    </xf>
    <xf numFmtId="164" fontId="3" fillId="19" borderId="2" xfId="0" applyNumberFormat="1" applyFont="1" applyFill="1" applyBorder="1" applyAlignment="1">
      <alignment horizontal="center" vertical="center" wrapText="1"/>
    </xf>
    <xf numFmtId="0" fontId="6" fillId="0" borderId="2" xfId="0" applyFont="1" applyBorder="1" applyAlignment="1">
      <alignment vertical="center" wrapText="1"/>
    </xf>
    <xf numFmtId="1" fontId="6" fillId="0" borderId="2" xfId="0" applyNumberFormat="1" applyFont="1" applyFill="1" applyBorder="1" applyAlignment="1">
      <alignment horizontal="center" wrapText="1"/>
    </xf>
    <xf numFmtId="14" fontId="6" fillId="5" borderId="2" xfId="0" applyNumberFormat="1" applyFont="1" applyFill="1" applyBorder="1" applyAlignment="1">
      <alignment horizontal="center" wrapText="1"/>
    </xf>
    <xf numFmtId="14" fontId="17" fillId="0" borderId="2" xfId="0" applyNumberFormat="1" applyFont="1" applyFill="1" applyBorder="1" applyAlignment="1">
      <alignment horizontal="center" wrapText="1"/>
    </xf>
    <xf numFmtId="2" fontId="6" fillId="0" borderId="2" xfId="0" applyNumberFormat="1" applyFont="1" applyBorder="1" applyAlignment="1">
      <alignment horizontal="center" wrapText="1"/>
    </xf>
    <xf numFmtId="0" fontId="6" fillId="0" borderId="2" xfId="0" applyFont="1" applyBorder="1" applyAlignment="1">
      <alignment wrapText="1"/>
    </xf>
    <xf numFmtId="164" fontId="6" fillId="0" borderId="2" xfId="0" applyNumberFormat="1" applyFont="1" applyBorder="1" applyAlignment="1">
      <alignment wrapText="1"/>
    </xf>
    <xf numFmtId="1" fontId="30" fillId="0" borderId="2" xfId="0" applyNumberFormat="1" applyFont="1" applyFill="1" applyBorder="1" applyAlignment="1">
      <alignment horizontal="center" wrapText="1"/>
    </xf>
    <xf numFmtId="14" fontId="30" fillId="5" borderId="2" xfId="0" applyNumberFormat="1" applyFont="1" applyFill="1" applyBorder="1" applyAlignment="1">
      <alignment horizontal="center" wrapText="1"/>
    </xf>
    <xf numFmtId="2" fontId="30" fillId="0" borderId="2" xfId="0" applyNumberFormat="1" applyFont="1" applyBorder="1" applyAlignment="1">
      <alignment horizontal="center" wrapText="1"/>
    </xf>
    <xf numFmtId="0" fontId="30" fillId="0" borderId="2" xfId="0" applyFont="1" applyBorder="1" applyAlignment="1">
      <alignment wrapText="1"/>
    </xf>
    <xf numFmtId="0" fontId="30" fillId="0" borderId="2" xfId="0" applyFont="1" applyFill="1" applyBorder="1" applyAlignment="1">
      <alignment horizontal="center" wrapText="1"/>
    </xf>
    <xf numFmtId="0" fontId="6" fillId="20" borderId="2" xfId="0" applyFont="1" applyFill="1" applyBorder="1" applyAlignment="1">
      <alignment wrapText="1"/>
    </xf>
    <xf numFmtId="164" fontId="6" fillId="0" borderId="2" xfId="0" applyNumberFormat="1" applyFont="1" applyFill="1" applyBorder="1" applyAlignment="1">
      <alignment horizontal="center" wrapText="1"/>
    </xf>
    <xf numFmtId="2" fontId="6" fillId="0" borderId="2" xfId="0" applyNumberFormat="1" applyFont="1" applyFill="1" applyBorder="1" applyAlignment="1">
      <alignment horizontal="center" wrapText="1"/>
    </xf>
    <xf numFmtId="14" fontId="6" fillId="0" borderId="2" xfId="0" applyNumberFormat="1" applyFont="1" applyFill="1" applyBorder="1" applyAlignment="1">
      <alignment horizontal="center" wrapText="1"/>
    </xf>
    <xf numFmtId="0" fontId="6" fillId="22" borderId="2" xfId="0" applyFont="1" applyFill="1" applyBorder="1" applyAlignment="1">
      <alignment wrapText="1"/>
    </xf>
    <xf numFmtId="0" fontId="6" fillId="22" borderId="2" xfId="0" applyFont="1" applyFill="1" applyBorder="1" applyAlignment="1">
      <alignment vertical="center" wrapText="1"/>
    </xf>
    <xf numFmtId="14" fontId="6" fillId="0" borderId="2" xfId="0" applyNumberFormat="1" applyFont="1" applyBorder="1" applyAlignment="1">
      <alignment horizontal="center" wrapText="1"/>
    </xf>
    <xf numFmtId="1" fontId="6" fillId="0" borderId="2" xfId="0" applyNumberFormat="1" applyFont="1" applyBorder="1" applyAlignment="1">
      <alignment horizontal="center" wrapText="1"/>
    </xf>
    <xf numFmtId="164" fontId="6" fillId="5" borderId="2" xfId="0" applyNumberFormat="1" applyFont="1" applyFill="1" applyBorder="1" applyAlignment="1">
      <alignment horizontal="center" wrapText="1"/>
    </xf>
    <xf numFmtId="2" fontId="6" fillId="5" borderId="2" xfId="0" applyNumberFormat="1" applyFont="1" applyFill="1" applyBorder="1" applyAlignment="1">
      <alignment horizontal="center" wrapText="1"/>
    </xf>
    <xf numFmtId="1" fontId="6" fillId="5" borderId="2" xfId="0" applyNumberFormat="1" applyFont="1" applyFill="1" applyBorder="1" applyAlignment="1">
      <alignment horizontal="center" wrapText="1"/>
    </xf>
    <xf numFmtId="164" fontId="30" fillId="0" borderId="2" xfId="0" applyNumberFormat="1" applyFont="1" applyBorder="1" applyAlignment="1">
      <alignment horizontal="center" wrapText="1"/>
    </xf>
    <xf numFmtId="164" fontId="6" fillId="0" borderId="2" xfId="0" applyNumberFormat="1" applyFont="1" applyBorder="1" applyAlignment="1">
      <alignment horizontal="center" wrapText="1"/>
    </xf>
    <xf numFmtId="14" fontId="30" fillId="0" borderId="2" xfId="0" applyNumberFormat="1" applyFont="1" applyBorder="1" applyAlignment="1">
      <alignment horizontal="center" wrapText="1"/>
    </xf>
    <xf numFmtId="0" fontId="30" fillId="22" borderId="2" xfId="0" applyFont="1" applyFill="1" applyBorder="1" applyAlignment="1">
      <alignment wrapText="1"/>
    </xf>
    <xf numFmtId="164" fontId="34" fillId="0" borderId="2" xfId="0" applyNumberFormat="1" applyFont="1" applyBorder="1" applyAlignment="1">
      <alignment horizontal="center" wrapText="1"/>
    </xf>
    <xf numFmtId="14" fontId="34" fillId="5" borderId="2" xfId="0" applyNumberFormat="1" applyFont="1" applyFill="1" applyBorder="1" applyAlignment="1">
      <alignment horizontal="center" wrapText="1"/>
    </xf>
    <xf numFmtId="2" fontId="34" fillId="0" borderId="2" xfId="0" applyNumberFormat="1" applyFont="1" applyBorder="1" applyAlignment="1">
      <alignment horizontal="center" wrapText="1"/>
    </xf>
    <xf numFmtId="1" fontId="34" fillId="0" borderId="2" xfId="0" applyNumberFormat="1" applyFont="1" applyBorder="1" applyAlignment="1">
      <alignment horizontal="center" wrapText="1"/>
    </xf>
    <xf numFmtId="1" fontId="30" fillId="0" borderId="2" xfId="0" applyNumberFormat="1" applyFont="1" applyBorder="1" applyAlignment="1">
      <alignment horizontal="center" wrapText="1"/>
    </xf>
    <xf numFmtId="12" fontId="6" fillId="0" borderId="2" xfId="0" applyNumberFormat="1" applyFont="1" applyBorder="1" applyAlignment="1">
      <alignment horizontal="center" wrapText="1"/>
    </xf>
    <xf numFmtId="12" fontId="6" fillId="5" borderId="2" xfId="0" applyNumberFormat="1" applyFont="1" applyFill="1" applyBorder="1" applyAlignment="1">
      <alignment horizontal="center" wrapText="1"/>
    </xf>
    <xf numFmtId="164" fontId="34" fillId="5" borderId="2" xfId="0" applyNumberFormat="1" applyFont="1" applyFill="1" applyBorder="1" applyAlignment="1">
      <alignment horizontal="center" wrapText="1"/>
    </xf>
    <xf numFmtId="2" fontId="34" fillId="0" borderId="2" xfId="0" applyNumberFormat="1" applyFont="1" applyFill="1" applyBorder="1" applyAlignment="1">
      <alignment horizontal="center" wrapText="1"/>
    </xf>
    <xf numFmtId="14" fontId="34" fillId="0" borderId="2" xfId="0" applyNumberFormat="1" applyFont="1" applyFill="1" applyBorder="1" applyAlignment="1">
      <alignment horizontal="center" wrapText="1"/>
    </xf>
    <xf numFmtId="1" fontId="34" fillId="0" borderId="2" xfId="0" applyNumberFormat="1" applyFont="1" applyFill="1" applyBorder="1" applyAlignment="1">
      <alignment horizontal="center" wrapText="1"/>
    </xf>
    <xf numFmtId="12" fontId="34" fillId="0" borderId="2" xfId="0" applyNumberFormat="1" applyFont="1" applyFill="1" applyBorder="1" applyAlignment="1">
      <alignment horizontal="center" wrapText="1"/>
    </xf>
    <xf numFmtId="12" fontId="34" fillId="5" borderId="2" xfId="0" applyNumberFormat="1" applyFont="1" applyFill="1" applyBorder="1" applyAlignment="1">
      <alignment horizontal="center" wrapText="1"/>
    </xf>
    <xf numFmtId="14" fontId="17" fillId="5" borderId="2" xfId="0" applyNumberFormat="1" applyFont="1" applyFill="1" applyBorder="1" applyAlignment="1">
      <alignment horizontal="center" wrapText="1"/>
    </xf>
    <xf numFmtId="164" fontId="30" fillId="5" borderId="2" xfId="0" applyNumberFormat="1" applyFont="1" applyFill="1" applyBorder="1" applyAlignment="1">
      <alignment horizontal="center" wrapText="1"/>
    </xf>
    <xf numFmtId="2" fontId="30" fillId="5" borderId="2" xfId="0" applyNumberFormat="1" applyFont="1" applyFill="1" applyBorder="1" applyAlignment="1">
      <alignment horizontal="center" wrapText="1"/>
    </xf>
    <xf numFmtId="0" fontId="34" fillId="0" borderId="2" xfId="0" applyFont="1" applyBorder="1" applyAlignment="1">
      <alignment wrapText="1"/>
    </xf>
    <xf numFmtId="2" fontId="34" fillId="5" borderId="2" xfId="0" applyNumberFormat="1" applyFont="1" applyFill="1" applyBorder="1" applyAlignment="1">
      <alignment horizontal="center" wrapText="1"/>
    </xf>
    <xf numFmtId="1" fontId="34" fillId="5" borderId="2" xfId="0" applyNumberFormat="1" applyFont="1" applyFill="1" applyBorder="1" applyAlignment="1">
      <alignment horizontal="center" wrapText="1"/>
    </xf>
    <xf numFmtId="1" fontId="30" fillId="5" borderId="2" xfId="0" applyNumberFormat="1" applyFont="1" applyFill="1" applyBorder="1" applyAlignment="1">
      <alignment horizontal="center" wrapText="1"/>
    </xf>
    <xf numFmtId="0" fontId="6" fillId="4" borderId="2" xfId="0" applyFont="1" applyFill="1" applyBorder="1" applyAlignment="1">
      <alignment wrapText="1"/>
    </xf>
    <xf numFmtId="2" fontId="6" fillId="20" borderId="2" xfId="0" applyNumberFormat="1" applyFont="1" applyFill="1" applyBorder="1" applyAlignment="1">
      <alignment horizontal="center" wrapText="1"/>
    </xf>
    <xf numFmtId="14" fontId="6" fillId="5" borderId="2" xfId="0" applyNumberFormat="1" applyFont="1" applyFill="1" applyBorder="1" applyAlignment="1">
      <alignment horizontal="center" vertical="center" wrapText="1"/>
    </xf>
    <xf numFmtId="1" fontId="6" fillId="5" borderId="2" xfId="0" applyNumberFormat="1" applyFont="1" applyFill="1" applyBorder="1" applyAlignment="1">
      <alignment horizontal="center" vertical="center" wrapText="1"/>
    </xf>
    <xf numFmtId="0" fontId="30" fillId="20" borderId="2" xfId="0" applyFont="1" applyFill="1" applyBorder="1" applyAlignment="1">
      <alignment wrapText="1"/>
    </xf>
    <xf numFmtId="0" fontId="17" fillId="0" borderId="2" xfId="0" applyFont="1" applyFill="1" applyBorder="1" applyAlignment="1">
      <alignment horizontal="center" wrapText="1"/>
    </xf>
    <xf numFmtId="0" fontId="17" fillId="5" borderId="2" xfId="0" applyFont="1" applyFill="1" applyBorder="1" applyAlignment="1">
      <alignment horizontal="center" wrapText="1"/>
    </xf>
    <xf numFmtId="12" fontId="17" fillId="5" borderId="2" xfId="0" applyNumberFormat="1" applyFont="1" applyFill="1" applyBorder="1" applyAlignment="1">
      <alignment horizontal="center" wrapText="1"/>
    </xf>
    <xf numFmtId="3" fontId="6" fillId="0" borderId="2" xfId="0" applyNumberFormat="1" applyFont="1" applyBorder="1" applyAlignment="1">
      <alignment horizontal="center" wrapText="1"/>
    </xf>
    <xf numFmtId="0" fontId="15" fillId="5" borderId="2" xfId="0" applyFont="1" applyFill="1" applyBorder="1" applyAlignment="1">
      <alignment horizontal="center" wrapText="1"/>
    </xf>
    <xf numFmtId="0" fontId="29" fillId="5" borderId="2" xfId="0" applyFont="1" applyFill="1" applyBorder="1" applyAlignment="1">
      <alignment horizontal="center" wrapText="1"/>
    </xf>
    <xf numFmtId="0" fontId="6" fillId="21" borderId="2" xfId="0" applyFont="1" applyFill="1" applyBorder="1" applyAlignment="1">
      <alignment wrapText="1"/>
    </xf>
    <xf numFmtId="0" fontId="34" fillId="20" borderId="2" xfId="0" applyFont="1" applyFill="1" applyBorder="1" applyAlignment="1">
      <alignment wrapText="1"/>
    </xf>
    <xf numFmtId="0" fontId="34" fillId="20" borderId="2" xfId="0" applyFont="1" applyFill="1" applyBorder="1" applyAlignment="1">
      <alignment horizontal="center" wrapText="1"/>
    </xf>
    <xf numFmtId="0" fontId="17" fillId="22" borderId="2" xfId="0" applyFont="1" applyFill="1" applyBorder="1" applyAlignment="1">
      <alignment wrapText="1"/>
    </xf>
    <xf numFmtId="164" fontId="6" fillId="5" borderId="0" xfId="0" applyNumberFormat="1" applyFont="1" applyFill="1" applyAlignment="1">
      <alignment horizontal="center" wrapText="1"/>
    </xf>
    <xf numFmtId="2" fontId="6" fillId="5" borderId="0" xfId="0" applyNumberFormat="1" applyFont="1" applyFill="1" applyAlignment="1">
      <alignment horizontal="center" wrapText="1"/>
    </xf>
    <xf numFmtId="1" fontId="6" fillId="5" borderId="0" xfId="0" applyNumberFormat="1" applyFont="1" applyFill="1" applyAlignment="1">
      <alignment horizontal="center" wrapText="1"/>
    </xf>
    <xf numFmtId="1" fontId="6" fillId="0" borderId="0" xfId="0" applyNumberFormat="1" applyFont="1" applyAlignment="1">
      <alignment horizontal="center" wrapText="1"/>
    </xf>
    <xf numFmtId="2" fontId="6" fillId="0" borderId="0" xfId="0" applyNumberFormat="1" applyFont="1" applyAlignment="1">
      <alignment horizontal="center" wrapText="1"/>
    </xf>
    <xf numFmtId="164" fontId="6" fillId="0" borderId="0" xfId="0" applyNumberFormat="1" applyFont="1" applyAlignment="1">
      <alignment horizontal="center" wrapText="1"/>
    </xf>
    <xf numFmtId="164" fontId="6" fillId="0" borderId="0" xfId="0" applyNumberFormat="1" applyFont="1" applyAlignment="1">
      <alignment wrapText="1"/>
    </xf>
    <xf numFmtId="0" fontId="6" fillId="6" borderId="2" xfId="0" applyNumberFormat="1" applyFont="1" applyFill="1" applyBorder="1" applyAlignment="1">
      <alignment horizontal="center" vertical="center" wrapText="1"/>
    </xf>
    <xf numFmtId="0" fontId="6" fillId="25" borderId="2" xfId="0" applyFont="1" applyFill="1" applyBorder="1" applyAlignment="1">
      <alignment horizontal="center" wrapText="1"/>
    </xf>
    <xf numFmtId="0" fontId="30" fillId="25" borderId="2" xfId="0" applyFont="1" applyFill="1" applyBorder="1" applyAlignment="1">
      <alignment horizontal="center" wrapText="1"/>
    </xf>
    <xf numFmtId="0" fontId="6" fillId="26" borderId="2" xfId="0" applyFont="1" applyFill="1" applyBorder="1" applyAlignment="1">
      <alignment horizontal="center" vertical="top" wrapText="1"/>
    </xf>
    <xf numFmtId="0" fontId="30" fillId="26" borderId="2" xfId="0" applyFont="1" applyFill="1" applyBorder="1" applyAlignment="1">
      <alignment horizontal="center" vertical="top" wrapText="1"/>
    </xf>
    <xf numFmtId="0" fontId="6" fillId="26" borderId="2" xfId="0" applyFont="1" applyFill="1" applyBorder="1" applyAlignment="1">
      <alignment horizontal="center" wrapText="1"/>
    </xf>
    <xf numFmtId="0" fontId="30" fillId="26" borderId="2" xfId="0" applyFont="1" applyFill="1" applyBorder="1" applyAlignment="1">
      <alignment horizontal="center" wrapText="1"/>
    </xf>
    <xf numFmtId="0" fontId="34" fillId="26" borderId="2" xfId="0" applyFont="1" applyFill="1" applyBorder="1" applyAlignment="1">
      <alignment horizontal="center" wrapText="1"/>
    </xf>
    <xf numFmtId="17" fontId="6" fillId="26" borderId="2" xfId="0" applyNumberFormat="1" applyFont="1" applyFill="1" applyBorder="1" applyAlignment="1">
      <alignment horizontal="center" wrapText="1"/>
    </xf>
    <xf numFmtId="16" fontId="6" fillId="26" borderId="2" xfId="0" applyNumberFormat="1" applyFont="1" applyFill="1" applyBorder="1" applyAlignment="1">
      <alignment horizontal="center" wrapText="1"/>
    </xf>
    <xf numFmtId="16" fontId="34" fillId="26" borderId="2" xfId="0" applyNumberFormat="1" applyFont="1" applyFill="1" applyBorder="1" applyAlignment="1">
      <alignment horizontal="center" wrapText="1"/>
    </xf>
    <xf numFmtId="0" fontId="6" fillId="27" borderId="2" xfId="0" applyFont="1" applyFill="1" applyBorder="1" applyAlignment="1">
      <alignment horizontal="center" wrapText="1"/>
    </xf>
    <xf numFmtId="0" fontId="34" fillId="27" borderId="2" xfId="0" applyFont="1" applyFill="1" applyBorder="1" applyAlignment="1">
      <alignment horizontal="center" wrapText="1"/>
    </xf>
    <xf numFmtId="0" fontId="30" fillId="27" borderId="2" xfId="0" applyFont="1" applyFill="1" applyBorder="1" applyAlignment="1">
      <alignment horizontal="center" wrapText="1"/>
    </xf>
    <xf numFmtId="0" fontId="6" fillId="12" borderId="2" xfId="0" applyFont="1" applyFill="1" applyBorder="1" applyAlignment="1">
      <alignment horizontal="center" wrapText="1"/>
    </xf>
    <xf numFmtId="0" fontId="30" fillId="12" borderId="2" xfId="0" applyFont="1" applyFill="1" applyBorder="1" applyAlignment="1">
      <alignment horizontal="center" wrapText="1"/>
    </xf>
    <xf numFmtId="0" fontId="34" fillId="12" borderId="2" xfId="0" applyFont="1" applyFill="1" applyBorder="1" applyAlignment="1">
      <alignment horizontal="center" wrapText="1"/>
    </xf>
    <xf numFmtId="0" fontId="6" fillId="12" borderId="2" xfId="0" applyFont="1" applyFill="1" applyBorder="1" applyAlignment="1">
      <alignment horizontal="center" vertical="top" wrapText="1"/>
    </xf>
    <xf numFmtId="0" fontId="30" fillId="12" borderId="2" xfId="0" applyFont="1" applyFill="1" applyBorder="1" applyAlignment="1">
      <alignment horizontal="center" vertical="top" wrapText="1"/>
    </xf>
    <xf numFmtId="1" fontId="6" fillId="20" borderId="2" xfId="0" applyNumberFormat="1" applyFont="1" applyFill="1" applyBorder="1" applyAlignment="1">
      <alignment horizontal="center" wrapText="1"/>
    </xf>
    <xf numFmtId="164" fontId="6" fillId="20" borderId="2" xfId="0" applyNumberFormat="1" applyFont="1" applyFill="1" applyBorder="1" applyAlignment="1">
      <alignment horizontal="center" wrapText="1"/>
    </xf>
    <xf numFmtId="14" fontId="6" fillId="20" borderId="2" xfId="0" applyNumberFormat="1" applyFont="1" applyFill="1" applyBorder="1" applyAlignment="1">
      <alignment horizontal="center" wrapText="1"/>
    </xf>
    <xf numFmtId="14" fontId="17" fillId="20" borderId="2" xfId="0" applyNumberFormat="1" applyFont="1" applyFill="1" applyBorder="1" applyAlignment="1">
      <alignment horizontal="center" wrapText="1"/>
    </xf>
    <xf numFmtId="0" fontId="15" fillId="20" borderId="2" xfId="0" applyFont="1" applyFill="1" applyBorder="1" applyAlignment="1">
      <alignment horizontal="center" wrapText="1"/>
    </xf>
    <xf numFmtId="12" fontId="6" fillId="20" borderId="2" xfId="0" applyNumberFormat="1" applyFont="1" applyFill="1" applyBorder="1" applyAlignment="1">
      <alignment horizontal="center" wrapText="1"/>
    </xf>
    <xf numFmtId="1" fontId="3" fillId="19" borderId="2" xfId="0" applyNumberFormat="1" applyFont="1" applyFill="1" applyBorder="1" applyAlignment="1">
      <alignment horizontal="center" vertical="center" wrapText="1"/>
    </xf>
    <xf numFmtId="14" fontId="3" fillId="19" borderId="2" xfId="0" applyNumberFormat="1" applyFont="1" applyFill="1" applyBorder="1" applyAlignment="1">
      <alignment horizontal="center" vertical="center" wrapText="1"/>
    </xf>
    <xf numFmtId="0" fontId="26" fillId="19" borderId="2" xfId="0" applyNumberFormat="1" applyFont="1" applyFill="1" applyBorder="1" applyAlignment="1">
      <alignment horizontal="center" vertical="center" wrapText="1"/>
    </xf>
    <xf numFmtId="0" fontId="6" fillId="19" borderId="2" xfId="0" applyNumberFormat="1" applyFont="1" applyFill="1" applyBorder="1" applyAlignment="1">
      <alignment horizontal="center" wrapText="1"/>
    </xf>
    <xf numFmtId="0" fontId="6" fillId="19" borderId="2" xfId="0" applyFont="1" applyFill="1" applyBorder="1" applyAlignment="1">
      <alignment vertical="center" wrapText="1"/>
    </xf>
    <xf numFmtId="0" fontId="32" fillId="19" borderId="2" xfId="0" applyFont="1" applyFill="1" applyBorder="1" applyAlignment="1">
      <alignment vertical="center" wrapText="1"/>
    </xf>
    <xf numFmtId="0" fontId="6" fillId="19" borderId="2" xfId="0" applyFon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6" xfId="0" applyNumberFormat="1" applyFill="1" applyBorder="1" applyAlignment="1">
      <alignment wrapText="1"/>
    </xf>
    <xf numFmtId="14" fontId="11" fillId="18" borderId="6" xfId="0" applyNumberFormat="1" applyFont="1" applyFill="1" applyBorder="1" applyAlignment="1">
      <alignment horizontal="center" vertical="center" wrapText="1"/>
    </xf>
    <xf numFmtId="0" fontId="0" fillId="0" borderId="7" xfId="0" applyNumberFormat="1" applyBorder="1" applyAlignment="1">
      <alignment wrapText="1"/>
    </xf>
    <xf numFmtId="0" fontId="0" fillId="2" borderId="10" xfId="0" applyNumberFormat="1" applyFill="1" applyBorder="1" applyAlignment="1">
      <alignment wrapText="1"/>
    </xf>
    <xf numFmtId="14" fontId="11" fillId="18" borderId="4" xfId="0" applyNumberFormat="1" applyFont="1" applyFill="1" applyBorder="1" applyAlignment="1">
      <alignment horizontal="center" vertical="center" wrapText="1"/>
    </xf>
    <xf numFmtId="0" fontId="0" fillId="0" borderId="2" xfId="0" applyBorder="1"/>
    <xf numFmtId="0" fontId="0" fillId="2" borderId="2" xfId="0" applyNumberFormat="1" applyFill="1" applyBorder="1" applyAlignment="1">
      <alignment wrapText="1"/>
    </xf>
    <xf numFmtId="0" fontId="0" fillId="0" borderId="2" xfId="0" applyNumberFormat="1" applyBorder="1" applyAlignment="1">
      <alignment horizontal="center" wrapText="1"/>
    </xf>
    <xf numFmtId="0" fontId="0" fillId="5" borderId="2" xfId="0" applyFill="1" applyBorder="1" applyAlignment="1">
      <alignment horizontal="center" wrapText="1"/>
    </xf>
    <xf numFmtId="164" fontId="2" fillId="5" borderId="2" xfId="0" applyNumberFormat="1" applyFont="1" applyFill="1" applyBorder="1" applyAlignment="1">
      <alignment horizontal="center" vertical="center" wrapText="1"/>
    </xf>
    <xf numFmtId="0" fontId="2" fillId="5" borderId="2" xfId="0" applyNumberFormat="1" applyFont="1" applyFill="1" applyBorder="1" applyAlignment="1">
      <alignment horizontal="center" vertical="center" wrapText="1"/>
    </xf>
    <xf numFmtId="1" fontId="6" fillId="5" borderId="2" xfId="0" applyNumberFormat="1" applyFont="1" applyFill="1" applyBorder="1" applyAlignment="1">
      <alignment horizontal="center"/>
    </xf>
    <xf numFmtId="0" fontId="6" fillId="5" borderId="2" xfId="0" applyFont="1" applyFill="1" applyBorder="1" applyAlignment="1">
      <alignment horizontal="center"/>
    </xf>
    <xf numFmtId="164" fontId="6" fillId="5" borderId="2" xfId="0" applyNumberFormat="1" applyFont="1" applyFill="1" applyBorder="1" applyAlignment="1">
      <alignment horizontal="center"/>
    </xf>
    <xf numFmtId="14" fontId="6" fillId="5" borderId="2" xfId="0" applyNumberFormat="1" applyFont="1" applyFill="1" applyBorder="1" applyAlignment="1">
      <alignment horizontal="center"/>
    </xf>
    <xf numFmtId="14" fontId="17" fillId="5" borderId="2" xfId="0" applyNumberFormat="1" applyFont="1" applyFill="1" applyBorder="1" applyAlignment="1">
      <alignment horizontal="center"/>
    </xf>
    <xf numFmtId="2" fontId="6" fillId="5" borderId="2" xfId="0" applyNumberFormat="1" applyFont="1" applyFill="1" applyBorder="1" applyAlignment="1">
      <alignment horizontal="center"/>
    </xf>
    <xf numFmtId="0" fontId="15" fillId="5" borderId="2" xfId="0" applyFont="1" applyFill="1" applyBorder="1" applyAlignment="1">
      <alignment horizontal="center"/>
    </xf>
    <xf numFmtId="0" fontId="29" fillId="5" borderId="2" xfId="0" applyFont="1" applyFill="1" applyBorder="1" applyAlignment="1">
      <alignment horizontal="center"/>
    </xf>
    <xf numFmtId="0" fontId="6" fillId="5" borderId="2" xfId="0" applyFont="1" applyFill="1" applyBorder="1"/>
    <xf numFmtId="16" fontId="6" fillId="26" borderId="2" xfId="0" applyNumberFormat="1" applyFont="1" applyFill="1" applyBorder="1" applyAlignment="1">
      <alignment horizontal="center"/>
    </xf>
    <xf numFmtId="0" fontId="6" fillId="26" borderId="2" xfId="0" applyFont="1" applyFill="1" applyBorder="1" applyAlignment="1">
      <alignment horizontal="center"/>
    </xf>
    <xf numFmtId="0" fontId="6" fillId="5" borderId="2" xfId="0" applyFont="1" applyFill="1" applyBorder="1" applyAlignment="1">
      <alignment wrapText="1"/>
    </xf>
    <xf numFmtId="0" fontId="30" fillId="5" borderId="2" xfId="0" applyFont="1" applyFill="1" applyBorder="1" applyAlignment="1">
      <alignment wrapText="1"/>
    </xf>
    <xf numFmtId="0" fontId="34" fillId="5" borderId="2" xfId="0" applyFont="1" applyFill="1" applyBorder="1" applyAlignment="1">
      <alignment wrapText="1"/>
    </xf>
    <xf numFmtId="0" fontId="17" fillId="5" borderId="2" xfId="0" applyFont="1" applyFill="1" applyBorder="1" applyAlignment="1">
      <alignment wrapText="1"/>
    </xf>
    <xf numFmtId="0" fontId="6" fillId="5" borderId="2" xfId="0" applyFont="1" applyFill="1" applyBorder="1" applyAlignment="1">
      <alignment vertical="center" wrapText="1"/>
    </xf>
    <xf numFmtId="0" fontId="6" fillId="5" borderId="2" xfId="0" applyFont="1" applyFill="1" applyBorder="1" applyAlignment="1">
      <alignment vertical="center"/>
    </xf>
    <xf numFmtId="0" fontId="30" fillId="5" borderId="2" xfId="0" applyFont="1" applyFill="1" applyBorder="1"/>
    <xf numFmtId="0" fontId="6" fillId="0" borderId="2" xfId="0" applyFont="1" applyBorder="1" applyAlignment="1">
      <alignment horizontal="center" vertical="center" wrapText="1"/>
    </xf>
    <xf numFmtId="164" fontId="30" fillId="5" borderId="2" xfId="0" applyNumberFormat="1" applyFont="1" applyFill="1" applyBorder="1" applyAlignment="1">
      <alignment horizontal="center" vertical="center" wrapText="1"/>
    </xf>
    <xf numFmtId="14" fontId="17" fillId="5" borderId="2" xfId="0" applyNumberFormat="1" applyFont="1" applyFill="1" applyBorder="1" applyAlignment="1">
      <alignment horizontal="center" vertical="center" wrapText="1"/>
    </xf>
    <xf numFmtId="0" fontId="6" fillId="25" borderId="2" xfId="0" applyFont="1" applyFill="1" applyBorder="1" applyAlignment="1">
      <alignment horizontal="center" vertical="center" wrapText="1"/>
    </xf>
    <xf numFmtId="1" fontId="6" fillId="0" borderId="2" xfId="0" applyNumberFormat="1" applyFont="1" applyBorder="1" applyAlignment="1">
      <alignment horizontal="center" vertical="center" wrapText="1"/>
    </xf>
    <xf numFmtId="164" fontId="30" fillId="20" borderId="2" xfId="0" applyNumberFormat="1" applyFont="1" applyFill="1" applyBorder="1" applyAlignment="1">
      <alignment horizontal="center" wrapText="1"/>
    </xf>
    <xf numFmtId="2" fontId="30" fillId="20" borderId="2" xfId="0" applyNumberFormat="1" applyFont="1" applyFill="1" applyBorder="1" applyAlignment="1">
      <alignment horizontal="center" wrapText="1"/>
    </xf>
    <xf numFmtId="14" fontId="30" fillId="20" borderId="2" xfId="0" applyNumberFormat="1" applyFont="1" applyFill="1" applyBorder="1" applyAlignment="1">
      <alignment horizontal="center" wrapText="1"/>
    </xf>
    <xf numFmtId="0" fontId="30" fillId="20" borderId="2" xfId="0" applyFont="1" applyFill="1" applyBorder="1" applyAlignment="1">
      <alignment horizontal="center" wrapText="1"/>
    </xf>
    <xf numFmtId="0" fontId="0" fillId="0" borderId="2" xfId="0" applyNumberFormat="1" applyBorder="1" applyAlignment="1">
      <alignment horizontal="center" wrapText="1"/>
    </xf>
    <xf numFmtId="0" fontId="16" fillId="0" borderId="2" xfId="0" applyNumberFormat="1" applyFont="1" applyBorder="1" applyAlignment="1">
      <alignment horizontal="center" wrapText="1"/>
    </xf>
    <xf numFmtId="164" fontId="6" fillId="20" borderId="2" xfId="0" applyNumberFormat="1" applyFont="1" applyFill="1" applyBorder="1" applyAlignment="1">
      <alignment horizontal="center" vertical="center" wrapText="1"/>
    </xf>
    <xf numFmtId="14" fontId="6" fillId="20" borderId="2" xfId="0" applyNumberFormat="1" applyFont="1" applyFill="1" applyBorder="1" applyAlignment="1">
      <alignment horizontal="center" vertical="center" wrapText="1"/>
    </xf>
    <xf numFmtId="1" fontId="6" fillId="20" borderId="2" xfId="0" applyNumberFormat="1" applyFont="1" applyFill="1" applyBorder="1" applyAlignment="1">
      <alignment horizontal="center" vertical="center" wrapText="1"/>
    </xf>
    <xf numFmtId="14" fontId="6" fillId="20" borderId="2" xfId="0" applyNumberFormat="1" applyFont="1" applyFill="1" applyBorder="1" applyAlignment="1">
      <alignment vertical="center" wrapText="1"/>
    </xf>
    <xf numFmtId="0" fontId="6" fillId="20" borderId="2" xfId="0" applyFont="1" applyFill="1" applyBorder="1"/>
    <xf numFmtId="1" fontId="30" fillId="20" borderId="2" xfId="0" applyNumberFormat="1" applyFont="1" applyFill="1" applyBorder="1" applyAlignment="1">
      <alignment horizontal="center" wrapText="1"/>
    </xf>
    <xf numFmtId="0" fontId="17" fillId="20" borderId="2" xfId="0" applyFont="1" applyFill="1" applyBorder="1" applyAlignment="1">
      <alignment horizontal="center" wrapText="1"/>
    </xf>
    <xf numFmtId="0" fontId="17" fillId="20" borderId="2" xfId="0" applyFont="1" applyFill="1" applyBorder="1" applyAlignment="1">
      <alignment wrapText="1"/>
    </xf>
    <xf numFmtId="2" fontId="6" fillId="20" borderId="2" xfId="0" applyNumberFormat="1" applyFont="1" applyFill="1" applyBorder="1" applyAlignment="1">
      <alignment horizontal="center" vertical="center" wrapText="1"/>
    </xf>
    <xf numFmtId="164" fontId="34" fillId="20" borderId="2" xfId="0" applyNumberFormat="1" applyFont="1" applyFill="1" applyBorder="1" applyAlignment="1">
      <alignment horizontal="center" wrapText="1"/>
    </xf>
    <xf numFmtId="2" fontId="34" fillId="20" borderId="2" xfId="0" applyNumberFormat="1" applyFont="1" applyFill="1" applyBorder="1" applyAlignment="1">
      <alignment horizontal="center" wrapText="1"/>
    </xf>
    <xf numFmtId="14" fontId="34" fillId="20" borderId="2" xfId="0" applyNumberFormat="1" applyFont="1" applyFill="1" applyBorder="1" applyAlignment="1">
      <alignment horizontal="center" wrapText="1"/>
    </xf>
    <xf numFmtId="16" fontId="34" fillId="20" borderId="2" xfId="0" applyNumberFormat="1" applyFont="1" applyFill="1" applyBorder="1" applyAlignment="1">
      <alignment horizontal="center" wrapText="1"/>
    </xf>
    <xf numFmtId="1" fontId="34" fillId="20" borderId="2" xfId="0" applyNumberFormat="1" applyFont="1" applyFill="1" applyBorder="1" applyAlignment="1">
      <alignment horizontal="center" wrapText="1"/>
    </xf>
    <xf numFmtId="0" fontId="16" fillId="5" borderId="19" xfId="0" applyFont="1" applyFill="1" applyBorder="1" applyAlignment="1">
      <alignment vertical="center" wrapText="1"/>
    </xf>
    <xf numFmtId="0" fontId="16" fillId="5" borderId="0" xfId="0" applyFont="1" applyFill="1" applyBorder="1" applyAlignment="1">
      <alignment vertical="center" wrapText="1"/>
    </xf>
    <xf numFmtId="0" fontId="16" fillId="0" borderId="3" xfId="0" applyFont="1" applyBorder="1" applyAlignment="1">
      <alignment wrapText="1"/>
    </xf>
    <xf numFmtId="0" fontId="0" fillId="0" borderId="3" xfId="0" applyBorder="1" applyAlignment="1">
      <alignment wrapText="1"/>
    </xf>
    <xf numFmtId="0" fontId="16" fillId="6" borderId="2" xfId="0" applyFont="1" applyFill="1" applyBorder="1" applyAlignment="1">
      <alignment wrapText="1"/>
    </xf>
    <xf numFmtId="0" fontId="17" fillId="0" borderId="2" xfId="0" applyFont="1" applyBorder="1" applyAlignment="1">
      <alignment horizontal="center" vertical="center" wrapText="1"/>
    </xf>
    <xf numFmtId="164" fontId="6" fillId="5" borderId="2" xfId="0" applyNumberFormat="1" applyFont="1" applyFill="1" applyBorder="1" applyAlignment="1">
      <alignment wrapText="1"/>
    </xf>
    <xf numFmtId="164" fontId="6" fillId="20" borderId="2" xfId="0" applyNumberFormat="1" applyFont="1" applyFill="1" applyBorder="1" applyAlignment="1">
      <alignment wrapText="1"/>
    </xf>
    <xf numFmtId="0" fontId="29" fillId="20" borderId="2" xfId="0" applyFont="1" applyFill="1" applyBorder="1" applyAlignment="1">
      <alignment horizontal="center" wrapText="1"/>
    </xf>
    <xf numFmtId="14" fontId="30" fillId="5" borderId="2" xfId="0" applyNumberFormat="1" applyFont="1" applyFill="1" applyBorder="1" applyAlignment="1">
      <alignment horizontal="center"/>
    </xf>
    <xf numFmtId="16" fontId="30" fillId="26" borderId="2" xfId="0" applyNumberFormat="1" applyFont="1" applyFill="1" applyBorder="1" applyAlignment="1">
      <alignment horizontal="center" wrapText="1"/>
    </xf>
    <xf numFmtId="164" fontId="30" fillId="0" borderId="2" xfId="0" applyNumberFormat="1" applyFont="1" applyBorder="1" applyAlignment="1">
      <alignment wrapText="1"/>
    </xf>
    <xf numFmtId="14" fontId="16" fillId="29" borderId="2" xfId="0" applyNumberFormat="1" applyFont="1" applyFill="1" applyBorder="1" applyAlignment="1">
      <alignment horizontal="center" vertical="center" wrapText="1"/>
    </xf>
    <xf numFmtId="0" fontId="16" fillId="29" borderId="2" xfId="0" applyFont="1" applyFill="1" applyBorder="1" applyAlignment="1">
      <alignment horizontal="center" vertical="center" wrapText="1"/>
    </xf>
    <xf numFmtId="20" fontId="16" fillId="29" borderId="2" xfId="0" applyNumberFormat="1" applyFont="1" applyFill="1" applyBorder="1" applyAlignment="1">
      <alignment horizontal="center" vertical="center" wrapText="1"/>
    </xf>
    <xf numFmtId="14" fontId="16" fillId="2" borderId="2" xfId="0" applyNumberFormat="1" applyFont="1" applyFill="1" applyBorder="1" applyAlignment="1">
      <alignment horizontal="center" vertical="center" wrapText="1"/>
    </xf>
    <xf numFmtId="0" fontId="16" fillId="2" borderId="2" xfId="0" applyFont="1" applyFill="1" applyBorder="1" applyAlignment="1">
      <alignment horizontal="center" vertical="center" wrapText="1"/>
    </xf>
    <xf numFmtId="20" fontId="16" fillId="2" borderId="2" xfId="0" applyNumberFormat="1" applyFont="1" applyFill="1" applyBorder="1" applyAlignment="1">
      <alignment horizontal="center" vertical="center" wrapText="1"/>
    </xf>
    <xf numFmtId="0" fontId="16" fillId="5" borderId="0" xfId="0" applyFont="1" applyFill="1" applyBorder="1" applyAlignment="1">
      <alignment horizontal="center" wrapText="1"/>
    </xf>
    <xf numFmtId="0" fontId="16" fillId="5" borderId="0" xfId="0" applyFont="1" applyFill="1" applyBorder="1" applyAlignment="1">
      <alignment horizontal="center" vertical="center" wrapText="1"/>
    </xf>
    <xf numFmtId="0" fontId="0" fillId="5" borderId="0" xfId="0" applyFill="1" applyBorder="1" applyAlignment="1">
      <alignment horizontal="center" wrapText="1"/>
    </xf>
    <xf numFmtId="0" fontId="33" fillId="20" borderId="2" xfId="0" applyFont="1" applyFill="1" applyBorder="1" applyAlignment="1">
      <alignment horizontal="center" wrapText="1"/>
    </xf>
    <xf numFmtId="164" fontId="30" fillId="20" borderId="2" xfId="0" applyNumberFormat="1" applyFont="1" applyFill="1" applyBorder="1" applyAlignment="1">
      <alignment wrapText="1"/>
    </xf>
    <xf numFmtId="0" fontId="16" fillId="5" borderId="2" xfId="0" applyFont="1" applyFill="1" applyBorder="1" applyAlignment="1">
      <alignment horizontal="center" vertical="center" wrapText="1"/>
    </xf>
    <xf numFmtId="0" fontId="16" fillId="22" borderId="2" xfId="0" applyFont="1" applyFill="1" applyBorder="1" applyAlignment="1">
      <alignment horizontal="center" vertical="center" wrapText="1"/>
    </xf>
    <xf numFmtId="0" fontId="6" fillId="22" borderId="2" xfId="0" applyFont="1" applyFill="1" applyBorder="1" applyAlignment="1">
      <alignment horizontal="center" wrapText="1"/>
    </xf>
    <xf numFmtId="14" fontId="16" fillId="22" borderId="2" xfId="0" applyNumberFormat="1" applyFont="1" applyFill="1" applyBorder="1" applyAlignment="1">
      <alignment horizontal="center" vertical="center" wrapText="1"/>
    </xf>
    <xf numFmtId="0" fontId="30" fillId="22" borderId="2" xfId="0" applyFont="1" applyFill="1" applyBorder="1" applyAlignment="1">
      <alignment horizontal="center" wrapText="1"/>
    </xf>
    <xf numFmtId="0" fontId="6" fillId="22" borderId="2" xfId="0" applyFont="1" applyFill="1" applyBorder="1" applyAlignment="1">
      <alignment horizontal="center" vertical="center" wrapText="1"/>
    </xf>
    <xf numFmtId="0" fontId="34" fillId="22" borderId="2" xfId="0" applyFont="1" applyFill="1" applyBorder="1" applyAlignment="1">
      <alignment horizontal="center" wrapText="1"/>
    </xf>
    <xf numFmtId="0" fontId="16" fillId="5" borderId="2" xfId="0" applyFont="1" applyFill="1" applyBorder="1" applyAlignment="1">
      <alignment vertical="center" wrapText="1"/>
    </xf>
    <xf numFmtId="0" fontId="16" fillId="29" borderId="2" xfId="0" applyFont="1" applyFill="1" applyBorder="1" applyAlignment="1">
      <alignment vertical="center" wrapText="1"/>
    </xf>
    <xf numFmtId="0" fontId="16" fillId="29" borderId="19" xfId="0" applyFont="1" applyFill="1" applyBorder="1" applyAlignment="1">
      <alignment vertical="center" wrapText="1"/>
    </xf>
    <xf numFmtId="0" fontId="16" fillId="22" borderId="2" xfId="0" applyFont="1" applyFill="1" applyBorder="1" applyAlignment="1">
      <alignment vertical="center" wrapText="1"/>
    </xf>
    <xf numFmtId="0" fontId="16" fillId="22" borderId="19" xfId="0" applyFont="1" applyFill="1" applyBorder="1" applyAlignment="1">
      <alignment vertical="center" wrapText="1"/>
    </xf>
    <xf numFmtId="1" fontId="6" fillId="0" borderId="4" xfId="0" applyNumberFormat="1" applyFont="1" applyFill="1" applyBorder="1" applyAlignment="1">
      <alignment horizontal="center" wrapText="1"/>
    </xf>
    <xf numFmtId="164" fontId="6" fillId="5" borderId="4" xfId="0" applyNumberFormat="1" applyFont="1" applyFill="1" applyBorder="1" applyAlignment="1">
      <alignment horizontal="center" wrapText="1"/>
    </xf>
    <xf numFmtId="0" fontId="6" fillId="0" borderId="4" xfId="0" applyFont="1" applyBorder="1" applyAlignment="1">
      <alignment horizontal="center" wrapText="1"/>
    </xf>
    <xf numFmtId="164" fontId="6" fillId="0" borderId="4" xfId="0" applyNumberFormat="1" applyFont="1" applyBorder="1" applyAlignment="1">
      <alignment wrapText="1"/>
    </xf>
    <xf numFmtId="0" fontId="6" fillId="0" borderId="4" xfId="0" applyFont="1" applyBorder="1" applyAlignment="1">
      <alignment wrapText="1"/>
    </xf>
    <xf numFmtId="14" fontId="17" fillId="20" borderId="2" xfId="0" applyNumberFormat="1" applyFont="1" applyFill="1" applyBorder="1" applyAlignment="1">
      <alignment horizontal="center"/>
    </xf>
    <xf numFmtId="0" fontId="6" fillId="26" borderId="2" xfId="0" applyFont="1" applyFill="1" applyBorder="1" applyAlignment="1">
      <alignment horizontal="center" vertical="center" wrapText="1"/>
    </xf>
    <xf numFmtId="0" fontId="6" fillId="26" borderId="2" xfId="0" applyFont="1" applyFill="1" applyBorder="1" applyAlignment="1">
      <alignment horizontal="center" wrapText="1"/>
    </xf>
    <xf numFmtId="0" fontId="16" fillId="5" borderId="2" xfId="0" applyFont="1" applyFill="1" applyBorder="1" applyAlignment="1">
      <alignment horizontal="center" vertical="center" wrapText="1"/>
    </xf>
    <xf numFmtId="0" fontId="6" fillId="26" borderId="2" xfId="0" applyFont="1" applyFill="1" applyBorder="1" applyAlignment="1">
      <alignment horizontal="center" wrapText="1"/>
    </xf>
    <xf numFmtId="14" fontId="6" fillId="20" borderId="2" xfId="0" applyNumberFormat="1" applyFont="1" applyFill="1" applyBorder="1" applyAlignment="1">
      <alignment wrapText="1"/>
    </xf>
    <xf numFmtId="0" fontId="31" fillId="17" borderId="6" xfId="0" applyNumberFormat="1" applyFont="1" applyFill="1" applyBorder="1" applyAlignment="1">
      <alignment horizontal="center" wrapText="1"/>
    </xf>
    <xf numFmtId="0" fontId="31" fillId="17" borderId="10" xfId="0" applyNumberFormat="1" applyFont="1" applyFill="1" applyBorder="1" applyAlignment="1">
      <alignment horizontal="center" wrapText="1"/>
    </xf>
    <xf numFmtId="0" fontId="16" fillId="2" borderId="2" xfId="0" applyFont="1" applyFill="1" applyBorder="1" applyAlignment="1">
      <alignment vertical="center" wrapText="1"/>
    </xf>
    <xf numFmtId="0" fontId="16" fillId="5" borderId="6" xfId="0" applyFont="1" applyFill="1" applyBorder="1" applyAlignment="1">
      <alignment horizontal="center" vertical="center" wrapText="1"/>
    </xf>
    <xf numFmtId="0" fontId="19" fillId="24" borderId="2" xfId="0" applyFont="1" applyFill="1" applyBorder="1" applyAlignment="1">
      <alignment horizontal="center" wrapText="1"/>
    </xf>
    <xf numFmtId="0" fontId="19" fillId="5" borderId="2" xfId="0" applyFont="1" applyFill="1" applyBorder="1" applyAlignment="1">
      <alignment horizontal="center" wrapText="1"/>
    </xf>
    <xf numFmtId="0" fontId="19" fillId="24" borderId="2" xfId="0" applyFont="1" applyFill="1" applyBorder="1" applyAlignment="1">
      <alignment horizontal="center" vertical="center" wrapText="1"/>
    </xf>
    <xf numFmtId="0" fontId="16" fillId="0" borderId="2" xfId="0" applyFont="1" applyBorder="1" applyAlignment="1">
      <alignment horizontal="center" wrapText="1"/>
    </xf>
    <xf numFmtId="0" fontId="19" fillId="24" borderId="4" xfId="0" applyFont="1" applyFill="1" applyBorder="1" applyAlignment="1">
      <alignment horizontal="center" wrapText="1"/>
    </xf>
    <xf numFmtId="0" fontId="38" fillId="0" borderId="0" xfId="0" applyFont="1" applyBorder="1" applyAlignment="1">
      <alignment wrapText="1"/>
    </xf>
    <xf numFmtId="0" fontId="38" fillId="0" borderId="0" xfId="0" applyFont="1" applyBorder="1" applyAlignment="1">
      <alignment horizontal="center" wrapText="1"/>
    </xf>
    <xf numFmtId="164" fontId="38" fillId="0" borderId="0" xfId="0" applyNumberFormat="1" applyFont="1" applyBorder="1" applyAlignment="1">
      <alignment horizontal="center" wrapText="1"/>
    </xf>
    <xf numFmtId="0" fontId="38" fillId="0" borderId="0" xfId="0" applyFont="1" applyBorder="1" applyAlignment="1">
      <alignment horizontal="center" vertical="center" wrapText="1"/>
    </xf>
    <xf numFmtId="0" fontId="10" fillId="0" borderId="0" xfId="0" applyFont="1" applyBorder="1" applyAlignment="1">
      <alignment horizontal="center" wrapText="1"/>
    </xf>
    <xf numFmtId="0" fontId="41" fillId="6" borderId="2" xfId="0" applyFont="1" applyFill="1" applyBorder="1" applyAlignment="1">
      <alignment wrapText="1"/>
    </xf>
    <xf numFmtId="0" fontId="39" fillId="6" borderId="2" xfId="0" applyFont="1" applyFill="1" applyBorder="1" applyAlignment="1">
      <alignment horizontal="center" wrapText="1"/>
    </xf>
    <xf numFmtId="0" fontId="10" fillId="0" borderId="2" xfId="0" applyFont="1" applyBorder="1" applyAlignment="1">
      <alignment horizontal="center" wrapText="1"/>
    </xf>
    <xf numFmtId="0" fontId="20" fillId="6" borderId="2" xfId="0" applyFont="1" applyFill="1" applyBorder="1" applyAlignment="1">
      <alignment vertical="center" wrapText="1"/>
    </xf>
    <xf numFmtId="0" fontId="20" fillId="6" borderId="2" xfId="0" applyFont="1" applyFill="1" applyBorder="1" applyAlignment="1">
      <alignment horizontal="center" wrapText="1"/>
    </xf>
    <xf numFmtId="0" fontId="0" fillId="5" borderId="6" xfId="0" applyFill="1" applyBorder="1" applyAlignment="1">
      <alignment horizontal="center" wrapText="1"/>
    </xf>
    <xf numFmtId="0" fontId="37" fillId="5" borderId="19" xfId="0" applyFont="1" applyFill="1" applyBorder="1" applyAlignment="1">
      <alignment horizontal="center" vertical="center" wrapText="1"/>
    </xf>
    <xf numFmtId="0" fontId="37" fillId="5" borderId="0" xfId="0" applyFont="1" applyFill="1" applyBorder="1" applyAlignment="1">
      <alignment horizontal="center" vertical="center" wrapText="1"/>
    </xf>
    <xf numFmtId="0" fontId="10" fillId="5" borderId="0" xfId="0" applyFont="1" applyFill="1"/>
    <xf numFmtId="0" fontId="39" fillId="6" borderId="2" xfId="0" applyFont="1" applyFill="1" applyBorder="1" applyAlignment="1">
      <alignment vertical="center" wrapText="1"/>
    </xf>
    <xf numFmtId="0" fontId="39" fillId="5" borderId="4" xfId="0" applyFont="1" applyFill="1" applyBorder="1" applyAlignment="1">
      <alignment vertical="center" wrapText="1"/>
    </xf>
    <xf numFmtId="0" fontId="10" fillId="0" borderId="19" xfId="0" applyFont="1" applyBorder="1" applyAlignment="1">
      <alignment vertical="center" wrapText="1"/>
    </xf>
    <xf numFmtId="0" fontId="10" fillId="0" borderId="0" xfId="0" applyFont="1" applyBorder="1"/>
    <xf numFmtId="0" fontId="10" fillId="0" borderId="0" xfId="0" applyFont="1"/>
    <xf numFmtId="0" fontId="10" fillId="0" borderId="0" xfId="0" applyFont="1" applyBorder="1" applyAlignment="1">
      <alignment horizontal="center"/>
    </xf>
    <xf numFmtId="0" fontId="10" fillId="0" borderId="2" xfId="0" applyFont="1" applyBorder="1"/>
    <xf numFmtId="0" fontId="10" fillId="0" borderId="4" xfId="0" applyFont="1" applyBorder="1"/>
    <xf numFmtId="0" fontId="40" fillId="5" borderId="0" xfId="0" applyFont="1" applyFill="1" applyAlignment="1">
      <alignment horizontal="center"/>
    </xf>
    <xf numFmtId="0" fontId="42" fillId="5" borderId="2" xfId="0" applyFont="1" applyFill="1" applyBorder="1" applyAlignment="1">
      <alignment wrapText="1"/>
    </xf>
    <xf numFmtId="1" fontId="42" fillId="5" borderId="2" xfId="0" applyNumberFormat="1" applyFont="1" applyFill="1" applyBorder="1" applyAlignment="1">
      <alignment wrapText="1"/>
    </xf>
    <xf numFmtId="0" fontId="0" fillId="6" borderId="2" xfId="0" applyFill="1" applyBorder="1"/>
    <xf numFmtId="0" fontId="16" fillId="5" borderId="2" xfId="0" applyFont="1" applyFill="1" applyBorder="1" applyAlignment="1">
      <alignment horizontal="center" vertical="center" wrapText="1"/>
    </xf>
    <xf numFmtId="0" fontId="16" fillId="22" borderId="2" xfId="0" applyFont="1" applyFill="1" applyBorder="1" applyAlignment="1">
      <alignment horizontal="center" vertical="center" wrapText="1"/>
    </xf>
    <xf numFmtId="14" fontId="16" fillId="2" borderId="19" xfId="0" applyNumberFormat="1" applyFont="1" applyFill="1" applyBorder="1" applyAlignment="1">
      <alignment horizontal="center" vertical="center" wrapText="1"/>
    </xf>
    <xf numFmtId="20" fontId="16" fillId="2" borderId="19" xfId="0" applyNumberFormat="1"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9" borderId="19" xfId="0" applyFont="1" applyFill="1" applyBorder="1" applyAlignment="1">
      <alignment horizontal="center" vertical="center" wrapText="1"/>
    </xf>
    <xf numFmtId="20" fontId="16" fillId="22" borderId="2" xfId="0" applyNumberFormat="1" applyFont="1" applyFill="1" applyBorder="1" applyAlignment="1">
      <alignment horizontal="center" vertical="center" wrapText="1"/>
    </xf>
    <xf numFmtId="14" fontId="16" fillId="29" borderId="19" xfId="0" applyNumberFormat="1" applyFont="1" applyFill="1" applyBorder="1" applyAlignment="1">
      <alignment vertical="center" wrapText="1"/>
    </xf>
    <xf numFmtId="2" fontId="6" fillId="0" borderId="4" xfId="0" applyNumberFormat="1" applyFont="1" applyBorder="1" applyAlignment="1">
      <alignment horizontal="center" wrapText="1"/>
    </xf>
    <xf numFmtId="14" fontId="34" fillId="5" borderId="2" xfId="0" applyNumberFormat="1" applyFont="1" applyFill="1" applyBorder="1" applyAlignment="1">
      <alignment horizontal="center"/>
    </xf>
    <xf numFmtId="164" fontId="34" fillId="5" borderId="2" xfId="0" applyNumberFormat="1" applyFont="1" applyFill="1" applyBorder="1" applyAlignment="1">
      <alignment wrapText="1"/>
    </xf>
    <xf numFmtId="164" fontId="34" fillId="0" borderId="2" xfId="0" applyNumberFormat="1" applyFont="1" applyBorder="1" applyAlignment="1">
      <alignment wrapText="1"/>
    </xf>
    <xf numFmtId="14" fontId="6" fillId="0" borderId="2" xfId="0" applyNumberFormat="1" applyFont="1" applyBorder="1" applyAlignment="1">
      <alignment horizontal="center" vertical="center" wrapText="1"/>
    </xf>
    <xf numFmtId="0" fontId="0" fillId="13" borderId="2" xfId="0" applyFill="1" applyBorder="1" applyAlignment="1">
      <alignment wrapText="1"/>
    </xf>
    <xf numFmtId="0" fontId="29" fillId="13" borderId="2" xfId="0" applyFont="1" applyFill="1" applyBorder="1" applyAlignment="1">
      <alignment wrapText="1"/>
    </xf>
    <xf numFmtId="16" fontId="34" fillId="5" borderId="2" xfId="0" applyNumberFormat="1" applyFont="1" applyFill="1" applyBorder="1" applyAlignment="1">
      <alignment wrapText="1"/>
    </xf>
    <xf numFmtId="0" fontId="6" fillId="26" borderId="2" xfId="0" applyFont="1" applyFill="1" applyBorder="1" applyAlignment="1">
      <alignment horizontal="center" vertical="center" wrapText="1"/>
    </xf>
    <xf numFmtId="1" fontId="6" fillId="0" borderId="2" xfId="0" applyNumberFormat="1" applyFont="1" applyFill="1" applyBorder="1" applyAlignment="1">
      <alignment horizontal="center" vertical="center" wrapText="1"/>
    </xf>
    <xf numFmtId="164" fontId="6" fillId="0" borderId="2" xfId="0" applyNumberFormat="1" applyFont="1" applyBorder="1" applyAlignment="1">
      <alignment horizontal="center" vertical="center" wrapText="1"/>
    </xf>
    <xf numFmtId="14" fontId="17" fillId="5" borderId="2" xfId="0" applyNumberFormat="1" applyFont="1" applyFill="1" applyBorder="1" applyAlignment="1">
      <alignment horizontal="center" vertical="center"/>
    </xf>
    <xf numFmtId="12" fontId="6" fillId="0" borderId="2" xfId="0" applyNumberFormat="1" applyFont="1" applyBorder="1" applyAlignment="1">
      <alignment horizontal="center" vertical="center" wrapText="1"/>
    </xf>
    <xf numFmtId="0" fontId="0" fillId="28" borderId="0" xfId="0" applyFill="1" applyAlignment="1">
      <alignment wrapText="1"/>
    </xf>
    <xf numFmtId="0" fontId="31" fillId="17" borderId="0" xfId="0" applyNumberFormat="1" applyFont="1" applyFill="1" applyBorder="1" applyAlignment="1">
      <alignment horizontal="center" wrapText="1"/>
    </xf>
    <xf numFmtId="16" fontId="0" fillId="4" borderId="2" xfId="0" applyNumberFormat="1" applyFill="1" applyBorder="1" applyAlignment="1">
      <alignment wrapText="1"/>
    </xf>
    <xf numFmtId="0" fontId="29" fillId="9" borderId="2" xfId="0" applyFont="1" applyFill="1" applyBorder="1" applyAlignment="1">
      <alignment vertical="center" wrapText="1"/>
    </xf>
    <xf numFmtId="0" fontId="29" fillId="9" borderId="3" xfId="0" applyFont="1" applyFill="1" applyBorder="1" applyAlignment="1">
      <alignment vertical="center" wrapText="1"/>
    </xf>
    <xf numFmtId="0" fontId="29" fillId="9" borderId="3" xfId="0" applyFont="1" applyFill="1" applyBorder="1" applyAlignment="1">
      <alignment wrapText="1"/>
    </xf>
    <xf numFmtId="0" fontId="0" fillId="9" borderId="3" xfId="0" applyFill="1" applyBorder="1" applyAlignment="1">
      <alignment wrapText="1"/>
    </xf>
    <xf numFmtId="0" fontId="5" fillId="9" borderId="2" xfId="0" applyFont="1" applyFill="1" applyBorder="1" applyAlignment="1">
      <alignment wrapText="1"/>
    </xf>
    <xf numFmtId="0" fontId="5" fillId="9" borderId="3" xfId="0" applyFont="1" applyFill="1" applyBorder="1" applyAlignment="1">
      <alignment wrapText="1"/>
    </xf>
    <xf numFmtId="0" fontId="8" fillId="9" borderId="2" xfId="0" applyFont="1" applyFill="1" applyBorder="1" applyAlignment="1">
      <alignment wrapText="1"/>
    </xf>
    <xf numFmtId="0" fontId="8" fillId="9" borderId="3" xfId="0" applyFont="1" applyFill="1" applyBorder="1" applyAlignment="1">
      <alignment wrapText="1"/>
    </xf>
    <xf numFmtId="0" fontId="0" fillId="9" borderId="2" xfId="0" applyFill="1" applyBorder="1" applyAlignment="1">
      <alignment horizontal="center" vertical="center" wrapText="1"/>
    </xf>
    <xf numFmtId="0" fontId="19" fillId="5" borderId="2" xfId="0" applyFont="1" applyFill="1" applyBorder="1" applyAlignment="1">
      <alignment horizontal="center" vertical="center" wrapText="1"/>
    </xf>
    <xf numFmtId="0" fontId="19" fillId="24" borderId="2" xfId="0" applyFont="1" applyFill="1" applyBorder="1" applyAlignment="1">
      <alignment horizontal="center" vertical="center" wrapText="1"/>
    </xf>
    <xf numFmtId="0" fontId="19" fillId="24" borderId="2" xfId="0" applyFont="1" applyFill="1" applyBorder="1" applyAlignment="1">
      <alignment horizontal="center" wrapText="1"/>
    </xf>
    <xf numFmtId="0" fontId="19" fillId="5" borderId="2" xfId="0" applyFont="1" applyFill="1" applyBorder="1" applyAlignment="1">
      <alignment horizontal="center" wrapText="1"/>
    </xf>
    <xf numFmtId="0" fontId="6" fillId="26" borderId="2" xfId="0" applyFont="1" applyFill="1" applyBorder="1" applyAlignment="1">
      <alignment horizontal="center"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0" fillId="0" borderId="2" xfId="0" applyBorder="1" applyAlignment="1">
      <alignment vertical="center" wrapText="1"/>
    </xf>
    <xf numFmtId="0" fontId="20" fillId="24" borderId="2" xfId="0" applyFont="1" applyFill="1" applyBorder="1" applyAlignment="1">
      <alignment vertical="center" wrapText="1"/>
    </xf>
    <xf numFmtId="0" fontId="35" fillId="0" borderId="1" xfId="0" applyFont="1" applyBorder="1" applyAlignment="1">
      <alignment horizontal="center" wrapText="1"/>
    </xf>
    <xf numFmtId="0" fontId="31" fillId="17" borderId="6" xfId="0" applyNumberFormat="1" applyFont="1" applyFill="1" applyBorder="1" applyAlignment="1">
      <alignment horizontal="center" wrapText="1"/>
    </xf>
    <xf numFmtId="0" fontId="1" fillId="0" borderId="12" xfId="0" applyFont="1" applyBorder="1" applyAlignment="1">
      <alignment horizontal="center" wrapText="1"/>
    </xf>
    <xf numFmtId="0" fontId="31" fillId="17" borderId="7" xfId="0" applyNumberFormat="1" applyFont="1" applyFill="1" applyBorder="1" applyAlignment="1">
      <alignment horizontal="center" wrapText="1"/>
    </xf>
    <xf numFmtId="0" fontId="31" fillId="17" borderId="12" xfId="0" applyNumberFormat="1" applyFont="1" applyFill="1" applyBorder="1" applyAlignment="1">
      <alignment horizontal="center" wrapText="1"/>
    </xf>
    <xf numFmtId="0" fontId="31" fillId="17" borderId="10" xfId="0" applyNumberFormat="1" applyFont="1" applyFill="1" applyBorder="1" applyAlignment="1">
      <alignment horizontal="center" wrapText="1"/>
    </xf>
    <xf numFmtId="0" fontId="0" fillId="0" borderId="2" xfId="0" applyNumberFormat="1" applyBorder="1" applyAlignment="1">
      <alignment horizontal="center" wrapText="1"/>
    </xf>
    <xf numFmtId="0" fontId="0" fillId="6" borderId="2" xfId="0" applyNumberFormat="1" applyFill="1" applyBorder="1" applyAlignment="1">
      <alignment horizontal="center" wrapText="1"/>
    </xf>
    <xf numFmtId="0" fontId="16" fillId="9" borderId="1" xfId="0" applyNumberFormat="1" applyFont="1" applyFill="1" applyBorder="1" applyAlignment="1">
      <alignment horizontal="center" wrapText="1"/>
    </xf>
    <xf numFmtId="0" fontId="16" fillId="9" borderId="9" xfId="0" applyNumberFormat="1" applyFont="1" applyFill="1" applyBorder="1" applyAlignment="1">
      <alignment horizontal="center" wrapText="1"/>
    </xf>
    <xf numFmtId="0" fontId="16" fillId="5" borderId="2" xfId="0" applyFont="1" applyFill="1" applyBorder="1" applyAlignment="1">
      <alignment horizontal="center" vertical="center" wrapText="1"/>
    </xf>
    <xf numFmtId="0" fontId="6" fillId="26" borderId="2"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6" fillId="26" borderId="6" xfId="0" applyFont="1" applyFill="1" applyBorder="1" applyAlignment="1">
      <alignment horizontal="center" vertical="center" wrapText="1"/>
    </xf>
    <xf numFmtId="0" fontId="6" fillId="26" borderId="27" xfId="0" applyFont="1" applyFill="1" applyBorder="1" applyAlignment="1">
      <alignment horizontal="center" vertical="center" wrapText="1"/>
    </xf>
    <xf numFmtId="0" fontId="6" fillId="26" borderId="4" xfId="0" applyFont="1" applyFill="1" applyBorder="1" applyAlignment="1">
      <alignment horizontal="center" vertical="center" wrapText="1"/>
    </xf>
    <xf numFmtId="0" fontId="16" fillId="5" borderId="27" xfId="0" applyFont="1" applyFill="1" applyBorder="1" applyAlignment="1">
      <alignment horizontal="center" vertical="center" wrapText="1"/>
    </xf>
    <xf numFmtId="0" fontId="34" fillId="26" borderId="2" xfId="0" applyFont="1" applyFill="1" applyBorder="1" applyAlignment="1">
      <alignment horizontal="center" vertical="center" wrapText="1"/>
    </xf>
    <xf numFmtId="0" fontId="6" fillId="26" borderId="6" xfId="0" applyFont="1" applyFill="1" applyBorder="1" applyAlignment="1">
      <alignment horizontal="center" wrapText="1"/>
    </xf>
    <xf numFmtId="0" fontId="6" fillId="26" borderId="4" xfId="0" applyFont="1" applyFill="1" applyBorder="1" applyAlignment="1">
      <alignment horizontal="center" wrapText="1"/>
    </xf>
    <xf numFmtId="0" fontId="30" fillId="22" borderId="2" xfId="0" applyFont="1" applyFill="1" applyBorder="1" applyAlignment="1">
      <alignment horizontal="center" vertical="center" wrapText="1"/>
    </xf>
    <xf numFmtId="0" fontId="16" fillId="22" borderId="2" xfId="0" applyFont="1" applyFill="1" applyBorder="1" applyAlignment="1">
      <alignment horizontal="center" vertical="center" wrapText="1"/>
    </xf>
    <xf numFmtId="0" fontId="30" fillId="26" borderId="6" xfId="0" applyFont="1" applyFill="1" applyBorder="1" applyAlignment="1">
      <alignment horizontal="center" vertical="center" wrapText="1"/>
    </xf>
    <xf numFmtId="0" fontId="30" fillId="26" borderId="27" xfId="0" applyFont="1" applyFill="1" applyBorder="1" applyAlignment="1">
      <alignment horizontal="center" vertical="center" wrapText="1"/>
    </xf>
    <xf numFmtId="0" fontId="30" fillId="26" borderId="4" xfId="0" applyFont="1" applyFill="1" applyBorder="1" applyAlignment="1">
      <alignment horizontal="center" vertical="center" wrapText="1"/>
    </xf>
    <xf numFmtId="0" fontId="34" fillId="26" borderId="6" xfId="0" applyFont="1" applyFill="1" applyBorder="1" applyAlignment="1">
      <alignment horizontal="center" vertical="center" wrapText="1"/>
    </xf>
    <xf numFmtId="0" fontId="34" fillId="26" borderId="27" xfId="0" applyFont="1" applyFill="1" applyBorder="1" applyAlignment="1">
      <alignment horizontal="center" vertical="center" wrapText="1"/>
    </xf>
    <xf numFmtId="0" fontId="34" fillId="26" borderId="4" xfId="0" applyFont="1" applyFill="1" applyBorder="1" applyAlignment="1">
      <alignment horizontal="center" vertical="center" wrapText="1"/>
    </xf>
    <xf numFmtId="0" fontId="30" fillId="26" borderId="6" xfId="0" applyFont="1" applyFill="1" applyBorder="1" applyAlignment="1">
      <alignment horizontal="center" wrapText="1"/>
    </xf>
    <xf numFmtId="0" fontId="30" fillId="26" borderId="27" xfId="0" applyFont="1" applyFill="1" applyBorder="1" applyAlignment="1">
      <alignment horizontal="center" wrapText="1"/>
    </xf>
    <xf numFmtId="0" fontId="30" fillId="26" borderId="4" xfId="0" applyFont="1" applyFill="1" applyBorder="1" applyAlignment="1">
      <alignment horizontal="center" wrapText="1"/>
    </xf>
    <xf numFmtId="0" fontId="16" fillId="9" borderId="6" xfId="0" applyFont="1" applyFill="1" applyBorder="1" applyAlignment="1">
      <alignment horizontal="center" wrapText="1"/>
    </xf>
    <xf numFmtId="0" fontId="16" fillId="9" borderId="2" xfId="0" applyFont="1" applyFill="1" applyBorder="1" applyAlignment="1">
      <alignment horizontal="center" wrapText="1"/>
    </xf>
    <xf numFmtId="0" fontId="18" fillId="9" borderId="2" xfId="0" applyFont="1" applyFill="1" applyBorder="1" applyAlignment="1">
      <alignment horizontal="center" wrapText="1"/>
    </xf>
    <xf numFmtId="0" fontId="16" fillId="14" borderId="2" xfId="0" applyFont="1" applyFill="1" applyBorder="1" applyAlignment="1">
      <alignment horizontal="center" wrapText="1"/>
    </xf>
    <xf numFmtId="0" fontId="18" fillId="14" borderId="2" xfId="0" applyFont="1" applyFill="1" applyBorder="1" applyAlignment="1">
      <alignment horizontal="center" wrapText="1"/>
    </xf>
    <xf numFmtId="0" fontId="0" fillId="9" borderId="5" xfId="0" applyFill="1" applyBorder="1" applyAlignment="1">
      <alignment horizontal="center" wrapText="1"/>
    </xf>
    <xf numFmtId="0" fontId="0" fillId="9" borderId="2" xfId="0" applyFill="1" applyBorder="1" applyAlignment="1">
      <alignment horizontal="center" wrapText="1"/>
    </xf>
    <xf numFmtId="0" fontId="0" fillId="9" borderId="0" xfId="0" applyFill="1" applyBorder="1" applyAlignment="1">
      <alignment horizontal="center" vertical="center" wrapText="1"/>
    </xf>
    <xf numFmtId="0" fontId="0" fillId="6" borderId="2" xfId="0" applyFill="1" applyBorder="1" applyAlignment="1">
      <alignment horizontal="center" wrapText="1"/>
    </xf>
    <xf numFmtId="0" fontId="37" fillId="24" borderId="2" xfId="0" applyFont="1" applyFill="1" applyBorder="1" applyAlignment="1">
      <alignment horizontal="center" vertical="center" wrapText="1"/>
    </xf>
    <xf numFmtId="0" fontId="38" fillId="0" borderId="7"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9"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20" xfId="0" applyFont="1" applyBorder="1" applyAlignment="1">
      <alignment horizontal="center" vertical="center" wrapText="1"/>
    </xf>
    <xf numFmtId="0" fontId="38" fillId="0" borderId="1" xfId="0" applyFont="1" applyBorder="1" applyAlignment="1">
      <alignment horizontal="center" vertical="center" wrapText="1"/>
    </xf>
    <xf numFmtId="0" fontId="38" fillId="0" borderId="9" xfId="0" applyFont="1" applyBorder="1" applyAlignment="1">
      <alignment horizontal="center" vertical="center" wrapText="1"/>
    </xf>
    <xf numFmtId="0" fontId="39" fillId="5" borderId="2" xfId="0" applyFont="1" applyFill="1" applyBorder="1" applyAlignment="1">
      <alignment horizontal="center" wrapText="1"/>
    </xf>
    <xf numFmtId="0" fontId="10" fillId="5" borderId="4" xfId="0" applyFont="1" applyFill="1" applyBorder="1" applyAlignment="1">
      <alignment horizontal="center" wrapText="1"/>
    </xf>
    <xf numFmtId="0" fontId="37" fillId="24" borderId="2" xfId="0" applyFont="1" applyFill="1" applyBorder="1" applyAlignment="1">
      <alignment horizontal="center" wrapText="1"/>
    </xf>
    <xf numFmtId="0" fontId="38" fillId="0" borderId="5" xfId="0" applyFont="1" applyBorder="1" applyAlignment="1">
      <alignment horizontal="center" wrapText="1"/>
    </xf>
    <xf numFmtId="0" fontId="38" fillId="0" borderId="2" xfId="0" applyFont="1" applyBorder="1" applyAlignment="1">
      <alignment horizontal="center" wrapText="1"/>
    </xf>
    <xf numFmtId="14" fontId="38" fillId="0" borderId="5" xfId="0" applyNumberFormat="1" applyFont="1" applyBorder="1" applyAlignment="1">
      <alignment horizontal="center" wrapText="1"/>
    </xf>
    <xf numFmtId="14" fontId="38" fillId="0" borderId="2" xfId="0" applyNumberFormat="1" applyFont="1" applyBorder="1" applyAlignment="1">
      <alignment horizontal="center" wrapText="1"/>
    </xf>
    <xf numFmtId="14" fontId="38" fillId="0" borderId="8" xfId="0" applyNumberFormat="1" applyFont="1" applyBorder="1" applyAlignment="1">
      <alignment horizontal="center" wrapText="1"/>
    </xf>
    <xf numFmtId="164" fontId="38" fillId="0" borderId="2" xfId="0" applyNumberFormat="1" applyFont="1" applyBorder="1" applyAlignment="1">
      <alignment horizontal="center" wrapText="1"/>
    </xf>
    <xf numFmtId="0" fontId="38" fillId="0" borderId="2" xfId="0" applyFont="1" applyBorder="1" applyAlignment="1">
      <alignment horizontal="center" vertical="center" wrapText="1"/>
    </xf>
    <xf numFmtId="0" fontId="40" fillId="24" borderId="2" xfId="0" applyFont="1" applyFill="1" applyBorder="1" applyAlignment="1">
      <alignment horizontal="center" wrapText="1"/>
    </xf>
    <xf numFmtId="0" fontId="39" fillId="6"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39" fillId="6" borderId="2" xfId="0" applyFont="1" applyFill="1" applyBorder="1" applyAlignment="1">
      <alignment horizontal="center" wrapText="1"/>
    </xf>
    <xf numFmtId="164" fontId="39" fillId="6" borderId="2" xfId="0" applyNumberFormat="1" applyFont="1" applyFill="1" applyBorder="1" applyAlignment="1">
      <alignment horizontal="center" wrapText="1"/>
    </xf>
    <xf numFmtId="164" fontId="10" fillId="0" borderId="2" xfId="0" applyNumberFormat="1" applyFont="1" applyBorder="1" applyAlignment="1">
      <alignment horizontal="center" wrapText="1"/>
    </xf>
    <xf numFmtId="0" fontId="10" fillId="0" borderId="2" xfId="0" applyFont="1" applyBorder="1" applyAlignment="1">
      <alignment horizontal="center" wrapText="1"/>
    </xf>
    <xf numFmtId="0" fontId="10" fillId="6" borderId="2" xfId="0" applyFont="1" applyFill="1" applyBorder="1" applyAlignment="1">
      <alignment horizontal="center" wrapText="1"/>
    </xf>
    <xf numFmtId="14" fontId="10" fillId="0" borderId="2" xfId="0" applyNumberFormat="1" applyFont="1" applyBorder="1" applyAlignment="1">
      <alignment horizontal="center" wrapText="1"/>
    </xf>
    <xf numFmtId="0" fontId="10"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5" xfId="0" applyFont="1" applyBorder="1" applyAlignment="1">
      <alignment horizontal="center" wrapText="1"/>
    </xf>
    <xf numFmtId="0" fontId="10" fillId="0" borderId="0" xfId="0" applyFont="1" applyAlignment="1">
      <alignment horizontal="center" wrapText="1"/>
    </xf>
    <xf numFmtId="0" fontId="37" fillId="6" borderId="2" xfId="0" applyFont="1" applyFill="1" applyBorder="1" applyAlignment="1">
      <alignment horizontal="center" wrapText="1"/>
    </xf>
    <xf numFmtId="0" fontId="39" fillId="6" borderId="6" xfId="0" applyFont="1" applyFill="1" applyBorder="1" applyAlignment="1">
      <alignment horizontal="center" wrapText="1"/>
    </xf>
    <xf numFmtId="0" fontId="20" fillId="6" borderId="2" xfId="0" applyFont="1" applyFill="1" applyBorder="1" applyAlignment="1">
      <alignment horizontal="center" vertical="center" wrapText="1"/>
    </xf>
    <xf numFmtId="0" fontId="0" fillId="0" borderId="2" xfId="0" applyBorder="1"/>
    <xf numFmtId="0" fontId="19" fillId="6" borderId="2" xfId="0" applyFont="1" applyFill="1" applyBorder="1" applyAlignment="1">
      <alignment horizontal="center" vertical="center" wrapText="1"/>
    </xf>
    <xf numFmtId="0" fontId="20" fillId="6" borderId="2" xfId="0" applyFont="1" applyFill="1" applyBorder="1" applyAlignment="1">
      <alignment horizontal="center" wrapText="1"/>
    </xf>
    <xf numFmtId="0" fontId="19" fillId="6" borderId="2" xfId="0" applyFont="1" applyFill="1" applyBorder="1" applyAlignment="1">
      <alignment horizontal="center" wrapText="1"/>
    </xf>
    <xf numFmtId="0" fontId="20" fillId="5" borderId="3" xfId="0" applyFont="1" applyFill="1" applyBorder="1" applyAlignment="1">
      <alignment horizontal="center" wrapText="1"/>
    </xf>
    <xf numFmtId="0" fontId="20" fillId="5" borderId="8" xfId="0" applyFont="1" applyFill="1" applyBorder="1" applyAlignment="1">
      <alignment horizontal="center" wrapText="1"/>
    </xf>
    <xf numFmtId="0" fontId="20" fillId="5" borderId="5" xfId="0" applyFont="1" applyFill="1" applyBorder="1" applyAlignment="1">
      <alignment horizontal="center" wrapText="1"/>
    </xf>
    <xf numFmtId="0" fontId="19" fillId="5" borderId="3" xfId="0" applyFont="1" applyFill="1" applyBorder="1" applyAlignment="1">
      <alignment horizontal="center" wrapText="1"/>
    </xf>
    <xf numFmtId="0" fontId="19" fillId="5" borderId="8" xfId="0" applyFont="1" applyFill="1" applyBorder="1" applyAlignment="1">
      <alignment horizontal="center" wrapText="1"/>
    </xf>
    <xf numFmtId="0" fontId="19" fillId="5" borderId="5" xfId="0" applyFont="1" applyFill="1" applyBorder="1" applyAlignment="1">
      <alignment horizontal="center" wrapText="1"/>
    </xf>
    <xf numFmtId="0" fontId="20" fillId="5" borderId="2" xfId="0" applyFont="1" applyFill="1" applyBorder="1" applyAlignment="1">
      <alignment horizontal="center" vertical="center" wrapText="1"/>
    </xf>
    <xf numFmtId="0" fontId="19" fillId="5" borderId="2" xfId="0" applyFont="1" applyFill="1" applyBorder="1" applyAlignment="1">
      <alignment horizontal="center" vertical="center" wrapText="1"/>
    </xf>
    <xf numFmtId="0" fontId="19" fillId="5" borderId="6" xfId="0" applyFont="1" applyFill="1" applyBorder="1" applyAlignment="1">
      <alignment horizontal="center" wrapText="1"/>
    </xf>
    <xf numFmtId="0" fontId="20" fillId="6" borderId="3"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19" fillId="6" borderId="3" xfId="0" applyFont="1" applyFill="1" applyBorder="1" applyAlignment="1">
      <alignment horizontal="center" wrapText="1"/>
    </xf>
    <xf numFmtId="0" fontId="19" fillId="6" borderId="8" xfId="0" applyFont="1" applyFill="1" applyBorder="1" applyAlignment="1">
      <alignment horizontal="center" wrapText="1"/>
    </xf>
    <xf numFmtId="0" fontId="19" fillId="6" borderId="5" xfId="0" applyFont="1" applyFill="1" applyBorder="1" applyAlignment="1">
      <alignment horizontal="center" wrapText="1"/>
    </xf>
    <xf numFmtId="0" fontId="10" fillId="0" borderId="2" xfId="0" applyFont="1" applyBorder="1" applyAlignment="1">
      <alignment horizontal="center"/>
    </xf>
    <xf numFmtId="0" fontId="10" fillId="0" borderId="27" xfId="0" applyFont="1" applyBorder="1" applyAlignment="1">
      <alignment horizontal="center"/>
    </xf>
    <xf numFmtId="0" fontId="10" fillId="0" borderId="6" xfId="0" applyFont="1" applyBorder="1" applyAlignment="1">
      <alignment horizontal="center" vertical="center" wrapText="1"/>
    </xf>
    <xf numFmtId="0" fontId="10" fillId="5" borderId="2" xfId="0" applyFont="1" applyFill="1" applyBorder="1" applyAlignment="1">
      <alignment horizontal="center" wrapText="1"/>
    </xf>
    <xf numFmtId="0" fontId="37" fillId="24" borderId="3" xfId="0" applyFont="1" applyFill="1" applyBorder="1" applyAlignment="1">
      <alignment horizontal="center" vertical="center" wrapText="1"/>
    </xf>
    <xf numFmtId="0" fontId="37" fillId="24" borderId="8" xfId="0" applyFont="1" applyFill="1" applyBorder="1" applyAlignment="1">
      <alignment horizontal="center" vertical="center" wrapText="1"/>
    </xf>
    <xf numFmtId="0" fontId="37" fillId="24" borderId="5" xfId="0" applyFont="1" applyFill="1" applyBorder="1" applyAlignment="1">
      <alignment horizontal="center" vertical="center" wrapText="1"/>
    </xf>
    <xf numFmtId="0" fontId="38" fillId="0" borderId="3"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5" xfId="0" applyFont="1" applyBorder="1" applyAlignment="1">
      <alignment horizontal="center" vertical="center" wrapText="1"/>
    </xf>
    <xf numFmtId="0" fontId="40" fillId="24" borderId="6" xfId="0" applyFont="1" applyFill="1" applyBorder="1" applyAlignment="1">
      <alignment horizontal="center" wrapText="1"/>
    </xf>
    <xf numFmtId="0" fontId="10" fillId="0" borderId="6" xfId="0" applyFont="1" applyBorder="1" applyAlignment="1">
      <alignment horizontal="center"/>
    </xf>
    <xf numFmtId="0" fontId="10" fillId="0" borderId="2" xfId="0" applyFont="1" applyBorder="1" applyAlignment="1">
      <alignment horizontal="left"/>
    </xf>
    <xf numFmtId="0" fontId="10" fillId="0" borderId="4" xfId="0" applyFont="1" applyBorder="1" applyAlignment="1">
      <alignment horizontal="center"/>
    </xf>
    <xf numFmtId="0" fontId="40" fillId="24" borderId="2" xfId="0" applyFont="1" applyFill="1" applyBorder="1" applyAlignment="1">
      <alignment horizontal="center"/>
    </xf>
    <xf numFmtId="0" fontId="10" fillId="0" borderId="3" xfId="0" applyFont="1" applyBorder="1" applyAlignment="1">
      <alignment horizontal="center"/>
    </xf>
    <xf numFmtId="0" fontId="10" fillId="0" borderId="8" xfId="0" applyFont="1" applyBorder="1" applyAlignment="1">
      <alignment horizontal="center"/>
    </xf>
    <xf numFmtId="0" fontId="10" fillId="0" borderId="5" xfId="0" applyFont="1" applyBorder="1" applyAlignment="1">
      <alignment horizontal="center"/>
    </xf>
    <xf numFmtId="0" fontId="42" fillId="5" borderId="2" xfId="0" applyFont="1" applyFill="1" applyBorder="1" applyAlignment="1">
      <alignment horizontal="center" vertical="center" wrapText="1"/>
    </xf>
    <xf numFmtId="0" fontId="42" fillId="5" borderId="2" xfId="0" applyFont="1" applyFill="1" applyBorder="1" applyAlignment="1">
      <alignment horizontal="center" wrapText="1"/>
    </xf>
    <xf numFmtId="0" fontId="40" fillId="24" borderId="0" xfId="0" applyFont="1" applyFill="1" applyAlignment="1">
      <alignment horizontal="center"/>
    </xf>
    <xf numFmtId="0" fontId="37" fillId="5" borderId="3" xfId="0" applyFont="1" applyFill="1" applyBorder="1" applyAlignment="1">
      <alignment horizontal="center" wrapText="1"/>
    </xf>
    <xf numFmtId="0" fontId="37" fillId="5" borderId="8" xfId="0" applyFont="1" applyFill="1" applyBorder="1" applyAlignment="1">
      <alignment horizontal="center" wrapText="1"/>
    </xf>
    <xf numFmtId="0" fontId="37" fillId="5" borderId="5" xfId="0" applyFont="1" applyFill="1" applyBorder="1" applyAlignment="1">
      <alignment horizontal="center" wrapText="1"/>
    </xf>
    <xf numFmtId="2" fontId="42" fillId="5" borderId="2" xfId="0" applyNumberFormat="1" applyFont="1" applyFill="1" applyBorder="1" applyAlignment="1">
      <alignment horizontal="center" wrapText="1"/>
    </xf>
    <xf numFmtId="1" fontId="42" fillId="5" borderId="2" xfId="0" applyNumberFormat="1" applyFont="1" applyFill="1" applyBorder="1" applyAlignment="1">
      <alignment horizontal="center" wrapText="1"/>
    </xf>
    <xf numFmtId="0" fontId="2" fillId="5" borderId="2" xfId="0" applyFont="1" applyFill="1" applyBorder="1" applyAlignment="1">
      <alignment horizontal="center" vertical="top" wrapText="1"/>
    </xf>
    <xf numFmtId="0" fontId="37" fillId="5" borderId="2" xfId="0" applyFont="1" applyFill="1" applyBorder="1" applyAlignment="1">
      <alignment horizontal="center" wrapText="1"/>
    </xf>
    <xf numFmtId="0" fontId="43" fillId="5" borderId="2" xfId="0" applyFont="1" applyFill="1" applyBorder="1" applyAlignment="1">
      <alignment horizontal="center" vertical="center" wrapText="1"/>
    </xf>
    <xf numFmtId="0" fontId="43" fillId="5" borderId="2" xfId="0" applyFont="1" applyFill="1" applyBorder="1" applyAlignment="1">
      <alignment horizontal="center" wrapText="1"/>
    </xf>
    <xf numFmtId="0" fontId="39" fillId="0" borderId="20" xfId="0" applyFont="1" applyBorder="1" applyAlignment="1">
      <alignment horizontal="center"/>
    </xf>
    <xf numFmtId="0" fontId="39" fillId="0" borderId="1" xfId="0" applyFont="1" applyBorder="1" applyAlignment="1">
      <alignment horizontal="center"/>
    </xf>
    <xf numFmtId="0" fontId="40" fillId="24" borderId="3" xfId="0" applyFont="1" applyFill="1" applyBorder="1" applyAlignment="1">
      <alignment horizontal="center"/>
    </xf>
    <xf numFmtId="0" fontId="40" fillId="24" borderId="8" xfId="0" applyFont="1" applyFill="1" applyBorder="1" applyAlignment="1">
      <alignment horizontal="center"/>
    </xf>
    <xf numFmtId="0" fontId="40" fillId="24" borderId="5" xfId="0" applyFont="1" applyFill="1" applyBorder="1" applyAlignment="1">
      <alignment horizontal="center"/>
    </xf>
    <xf numFmtId="0" fontId="10" fillId="0" borderId="7" xfId="0" applyFont="1" applyBorder="1" applyAlignment="1">
      <alignment horizontal="center" vertical="center"/>
    </xf>
    <xf numFmtId="0" fontId="10" fillId="0" borderId="12" xfId="0" applyFont="1" applyBorder="1" applyAlignment="1">
      <alignment horizontal="center" vertical="center"/>
    </xf>
    <xf numFmtId="0" fontId="10" fillId="0" borderId="10" xfId="0" applyFont="1" applyBorder="1" applyAlignment="1">
      <alignment horizontal="center" vertical="center"/>
    </xf>
    <xf numFmtId="0" fontId="10" fillId="0" borderId="19" xfId="0" applyFont="1" applyBorder="1" applyAlignment="1">
      <alignment horizontal="center" vertical="center"/>
    </xf>
    <xf numFmtId="0" fontId="10" fillId="0" borderId="0" xfId="0" applyFont="1" applyBorder="1" applyAlignment="1">
      <alignment horizontal="center" vertical="center"/>
    </xf>
    <xf numFmtId="0" fontId="10" fillId="0" borderId="11" xfId="0" applyFont="1" applyBorder="1" applyAlignment="1">
      <alignment horizontal="center" vertical="center"/>
    </xf>
    <xf numFmtId="0" fontId="10" fillId="0" borderId="20" xfId="0" applyFont="1" applyBorder="1" applyAlignment="1">
      <alignment horizontal="center" vertical="center"/>
    </xf>
    <xf numFmtId="0" fontId="10" fillId="0" borderId="1" xfId="0" applyFont="1" applyBorder="1" applyAlignment="1">
      <alignment horizontal="center" vertical="center"/>
    </xf>
    <xf numFmtId="0" fontId="10" fillId="0" borderId="9" xfId="0" applyFont="1" applyBorder="1" applyAlignment="1">
      <alignment horizontal="center" vertical="center"/>
    </xf>
    <xf numFmtId="0" fontId="0" fillId="6" borderId="2" xfId="0" applyFill="1" applyBorder="1" applyAlignment="1">
      <alignment horizontal="center"/>
    </xf>
    <xf numFmtId="14" fontId="0" fillId="0" borderId="2" xfId="0" applyNumberFormat="1" applyBorder="1" applyAlignment="1">
      <alignment horizontal="center"/>
    </xf>
    <xf numFmtId="164" fontId="0" fillId="0" borderId="2" xfId="0" applyNumberFormat="1" applyBorder="1" applyAlignment="1">
      <alignment horizontal="center"/>
    </xf>
    <xf numFmtId="0" fontId="0" fillId="0" borderId="2" xfId="0" applyBorder="1" applyAlignment="1">
      <alignment horizontal="center"/>
    </xf>
    <xf numFmtId="0" fontId="19" fillId="24" borderId="0" xfId="0" applyFont="1" applyFill="1" applyBorder="1" applyAlignment="1">
      <alignment horizontal="center" vertical="center" wrapText="1"/>
    </xf>
    <xf numFmtId="0" fontId="19" fillId="24" borderId="11" xfId="0" applyFont="1" applyFill="1" applyBorder="1" applyAlignment="1">
      <alignment horizontal="center" vertical="center" wrapText="1"/>
    </xf>
    <xf numFmtId="0" fontId="0" fillId="0" borderId="2" xfId="0" applyBorder="1" applyAlignment="1">
      <alignment horizontal="center" vertical="center"/>
    </xf>
    <xf numFmtId="0" fontId="0" fillId="6" borderId="2" xfId="0" applyFill="1" applyBorder="1" applyAlignment="1">
      <alignment horizontal="center" vertical="center"/>
    </xf>
    <xf numFmtId="0" fontId="36" fillId="24" borderId="2" xfId="0" applyFont="1" applyFill="1" applyBorder="1" applyAlignment="1">
      <alignment horizontal="center" vertical="center" wrapText="1"/>
    </xf>
    <xf numFmtId="0" fontId="20" fillId="0" borderId="12" xfId="0" applyFont="1" applyBorder="1" applyAlignment="1">
      <alignment horizontal="center" vertical="center" wrapText="1" shrinkToFit="1"/>
    </xf>
    <xf numFmtId="0" fontId="20" fillId="0" borderId="0" xfId="0" applyFont="1" applyBorder="1" applyAlignment="1">
      <alignment horizontal="center" vertical="center" wrapText="1" shrinkToFit="1"/>
    </xf>
    <xf numFmtId="0" fontId="20" fillId="24" borderId="2" xfId="0" applyFont="1" applyFill="1" applyBorder="1" applyAlignment="1">
      <alignment horizontal="center" vertical="center" wrapText="1"/>
    </xf>
    <xf numFmtId="0" fontId="19" fillId="24" borderId="2" xfId="0" applyFont="1" applyFill="1" applyBorder="1" applyAlignment="1">
      <alignment horizontal="center" vertical="center" wrapText="1"/>
    </xf>
    <xf numFmtId="0" fontId="19" fillId="24" borderId="2" xfId="0" applyFont="1" applyFill="1" applyBorder="1" applyAlignment="1">
      <alignment horizontal="center" wrapText="1"/>
    </xf>
    <xf numFmtId="0" fontId="19" fillId="5" borderId="2" xfId="0" applyFont="1" applyFill="1" applyBorder="1" applyAlignment="1">
      <alignment horizontal="center" wrapText="1"/>
    </xf>
    <xf numFmtId="0" fontId="20" fillId="0" borderId="2" xfId="0" applyFont="1" applyBorder="1" applyAlignment="1">
      <alignment horizontal="center" wrapText="1"/>
    </xf>
    <xf numFmtId="0" fontId="20" fillId="24" borderId="2" xfId="0" applyFont="1" applyFill="1" applyBorder="1" applyAlignment="1">
      <alignment horizontal="center" vertical="center" wrapText="1" shrinkToFit="1"/>
    </xf>
    <xf numFmtId="0" fontId="0" fillId="0" borderId="3" xfId="0" applyBorder="1" applyAlignment="1">
      <alignment horizontal="center" wrapText="1"/>
    </xf>
    <xf numFmtId="0" fontId="0" fillId="0" borderId="5" xfId="0" applyBorder="1" applyAlignment="1">
      <alignment horizontal="center" wrapText="1"/>
    </xf>
    <xf numFmtId="0" fontId="16" fillId="0" borderId="3" xfId="0" applyFont="1" applyBorder="1" applyAlignment="1">
      <alignment horizontal="center" wrapText="1"/>
    </xf>
    <xf numFmtId="0" fontId="16" fillId="0" borderId="8" xfId="0" applyFont="1" applyBorder="1" applyAlignment="1">
      <alignment horizontal="center" wrapText="1"/>
    </xf>
    <xf numFmtId="0" fontId="16" fillId="0" borderId="5" xfId="0" applyFont="1" applyBorder="1" applyAlignment="1">
      <alignment horizontal="center" wrapText="1"/>
    </xf>
    <xf numFmtId="0" fontId="19" fillId="24" borderId="3" xfId="0" applyFont="1" applyFill="1" applyBorder="1" applyAlignment="1">
      <alignment horizontal="center" vertical="center" wrapText="1"/>
    </xf>
    <xf numFmtId="0" fontId="19" fillId="24" borderId="8" xfId="0" applyFont="1" applyFill="1" applyBorder="1" applyAlignment="1">
      <alignment horizontal="center" vertical="center" wrapText="1"/>
    </xf>
    <xf numFmtId="0" fontId="19" fillId="24" borderId="5"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5" xfId="0" applyFont="1" applyFill="1" applyBorder="1" applyAlignment="1">
      <alignment horizontal="center" vertical="center" wrapText="1"/>
    </xf>
    <xf numFmtId="164" fontId="19" fillId="5" borderId="2" xfId="0" applyNumberFormat="1" applyFont="1" applyFill="1" applyBorder="1" applyAlignment="1">
      <alignment horizontal="center" wrapText="1"/>
    </xf>
    <xf numFmtId="164" fontId="19" fillId="24" borderId="2" xfId="0" applyNumberFormat="1" applyFont="1" applyFill="1" applyBorder="1" applyAlignment="1">
      <alignment horizontal="center" wrapText="1"/>
    </xf>
    <xf numFmtId="0" fontId="0" fillId="0" borderId="2" xfId="0" applyBorder="1" applyAlignment="1">
      <alignment horizontal="center" wrapText="1"/>
    </xf>
    <xf numFmtId="14" fontId="19" fillId="5" borderId="2" xfId="0" applyNumberFormat="1" applyFont="1" applyFill="1" applyBorder="1" applyAlignment="1">
      <alignment horizontal="center" wrapText="1"/>
    </xf>
    <xf numFmtId="0" fontId="3" fillId="5" borderId="2" xfId="0" applyFont="1" applyFill="1" applyBorder="1" applyAlignment="1">
      <alignment horizontal="center" vertical="top" wrapText="1"/>
    </xf>
    <xf numFmtId="0" fontId="0" fillId="0" borderId="8" xfId="0" applyBorder="1"/>
    <xf numFmtId="14" fontId="19" fillId="5" borderId="3" xfId="0" applyNumberFormat="1" applyFont="1" applyFill="1" applyBorder="1" applyAlignment="1">
      <alignment horizontal="center" wrapText="1"/>
    </xf>
    <xf numFmtId="14" fontId="19" fillId="5" borderId="5" xfId="0" applyNumberFormat="1" applyFont="1" applyFill="1" applyBorder="1" applyAlignment="1">
      <alignment horizontal="center" wrapText="1"/>
    </xf>
    <xf numFmtId="14" fontId="19" fillId="5" borderId="3" xfId="0" applyNumberFormat="1" applyFont="1" applyFill="1" applyBorder="1" applyAlignment="1">
      <alignment horizontal="center" vertical="center" wrapText="1"/>
    </xf>
    <xf numFmtId="14" fontId="19" fillId="5" borderId="8" xfId="0" applyNumberFormat="1" applyFont="1" applyFill="1" applyBorder="1" applyAlignment="1">
      <alignment horizontal="center" vertical="center" wrapText="1"/>
    </xf>
    <xf numFmtId="14" fontId="19" fillId="5" borderId="5" xfId="0" applyNumberFormat="1" applyFont="1" applyFill="1" applyBorder="1" applyAlignment="1">
      <alignment horizontal="center" vertical="center" wrapText="1"/>
    </xf>
    <xf numFmtId="0" fontId="19" fillId="24" borderId="3" xfId="0" applyFont="1" applyFill="1" applyBorder="1" applyAlignment="1">
      <alignment horizontal="center" wrapText="1"/>
    </xf>
    <xf numFmtId="0" fontId="19" fillId="24" borderId="5" xfId="0" applyFont="1" applyFill="1" applyBorder="1" applyAlignment="1">
      <alignment horizontal="center" wrapText="1"/>
    </xf>
    <xf numFmtId="0" fontId="36" fillId="5" borderId="0" xfId="0" applyFont="1" applyFill="1" applyAlignment="1">
      <alignment horizontal="center" vertical="center" wrapText="1"/>
    </xf>
    <xf numFmtId="0" fontId="16" fillId="5" borderId="6" xfId="0" applyFont="1" applyFill="1" applyBorder="1" applyAlignment="1">
      <alignment horizontal="right" wrapText="1"/>
    </xf>
    <xf numFmtId="0" fontId="0" fillId="23" borderId="2" xfId="0" applyFill="1" applyBorder="1" applyAlignment="1">
      <alignment horizontal="center" wrapText="1"/>
    </xf>
    <xf numFmtId="14" fontId="0" fillId="0" borderId="3" xfId="0" applyNumberFormat="1" applyBorder="1" applyAlignment="1">
      <alignment horizontal="center" wrapText="1"/>
    </xf>
    <xf numFmtId="14" fontId="0" fillId="0" borderId="5" xfId="0" applyNumberFormat="1" applyBorder="1" applyAlignment="1">
      <alignment horizontal="center" wrapText="1"/>
    </xf>
    <xf numFmtId="0" fontId="21" fillId="0" borderId="13"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1" fillId="0" borderId="18" xfId="0" applyFont="1" applyBorder="1" applyAlignment="1">
      <alignment horizontal="center"/>
    </xf>
    <xf numFmtId="0" fontId="19" fillId="24" borderId="2" xfId="0" applyFont="1" applyFill="1" applyBorder="1" applyAlignment="1">
      <alignment horizontal="center"/>
    </xf>
    <xf numFmtId="14" fontId="19" fillId="5" borderId="2" xfId="0" applyNumberFormat="1" applyFont="1" applyFill="1" applyBorder="1" applyAlignment="1">
      <alignment horizontal="center"/>
    </xf>
    <xf numFmtId="0" fontId="19" fillId="5" borderId="2" xfId="0" applyFont="1" applyFill="1" applyBorder="1" applyAlignment="1">
      <alignment horizontal="center"/>
    </xf>
    <xf numFmtId="14" fontId="19" fillId="5" borderId="2" xfId="0" applyNumberFormat="1" applyFont="1" applyFill="1" applyBorder="1" applyAlignment="1">
      <alignment horizontal="center" vertical="center" wrapText="1"/>
    </xf>
    <xf numFmtId="164" fontId="19" fillId="5" borderId="3" xfId="0" applyNumberFormat="1" applyFont="1" applyFill="1" applyBorder="1" applyAlignment="1">
      <alignment horizontal="center"/>
    </xf>
    <xf numFmtId="164" fontId="19" fillId="5" borderId="8" xfId="0" applyNumberFormat="1" applyFont="1" applyFill="1" applyBorder="1" applyAlignment="1">
      <alignment horizontal="center"/>
    </xf>
    <xf numFmtId="164" fontId="19" fillId="5" borderId="5" xfId="0" applyNumberFormat="1" applyFont="1" applyFill="1" applyBorder="1" applyAlignment="1">
      <alignment horizontal="center"/>
    </xf>
    <xf numFmtId="0" fontId="16" fillId="24" borderId="2" xfId="0" applyFont="1" applyFill="1" applyBorder="1" applyAlignment="1">
      <alignment horizontal="center"/>
    </xf>
    <xf numFmtId="0" fontId="20" fillId="24" borderId="3" xfId="0" applyFont="1" applyFill="1" applyBorder="1" applyAlignment="1">
      <alignment horizontal="center"/>
    </xf>
    <xf numFmtId="0" fontId="20" fillId="24" borderId="5" xfId="0" applyFont="1" applyFill="1" applyBorder="1" applyAlignment="1">
      <alignment horizontal="center"/>
    </xf>
    <xf numFmtId="0" fontId="16" fillId="24" borderId="3" xfId="0" applyFont="1" applyFill="1" applyBorder="1" applyAlignment="1">
      <alignment horizontal="center"/>
    </xf>
    <xf numFmtId="0" fontId="16" fillId="24" borderId="8" xfId="0" applyFont="1" applyFill="1" applyBorder="1" applyAlignment="1">
      <alignment horizontal="center"/>
    </xf>
    <xf numFmtId="0" fontId="16" fillId="24" borderId="5" xfId="0" applyFont="1" applyFill="1" applyBorder="1" applyAlignment="1">
      <alignment horizontal="center"/>
    </xf>
    <xf numFmtId="14" fontId="20" fillId="0" borderId="3" xfId="0" applyNumberFormat="1" applyFont="1" applyBorder="1" applyAlignment="1">
      <alignment horizontal="center"/>
    </xf>
    <xf numFmtId="14" fontId="20" fillId="0" borderId="5" xfId="0" applyNumberFormat="1" applyFont="1" applyBorder="1" applyAlignment="1">
      <alignment horizontal="center"/>
    </xf>
    <xf numFmtId="0" fontId="16" fillId="0" borderId="3" xfId="0" applyFont="1" applyBorder="1" applyAlignment="1">
      <alignment horizontal="center"/>
    </xf>
    <xf numFmtId="0" fontId="16" fillId="0" borderId="8" xfId="0" applyFont="1" applyBorder="1" applyAlignment="1">
      <alignment horizontal="center"/>
    </xf>
    <xf numFmtId="0" fontId="16"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19" fillId="5" borderId="3" xfId="0" applyFont="1" applyFill="1" applyBorder="1" applyAlignment="1">
      <alignment horizontal="center"/>
    </xf>
    <xf numFmtId="0" fontId="19" fillId="5" borderId="8" xfId="0" applyFont="1" applyFill="1" applyBorder="1" applyAlignment="1">
      <alignment horizontal="center"/>
    </xf>
    <xf numFmtId="0" fontId="19" fillId="5" borderId="5" xfId="0" applyFont="1" applyFill="1" applyBorder="1" applyAlignment="1">
      <alignment horizontal="center"/>
    </xf>
    <xf numFmtId="0" fontId="20" fillId="24" borderId="7" xfId="0" applyFont="1" applyFill="1" applyBorder="1" applyAlignment="1">
      <alignment horizontal="center" vertical="center" wrapText="1" shrinkToFit="1"/>
    </xf>
    <xf numFmtId="0" fontId="20" fillId="24" borderId="10" xfId="0" applyFont="1" applyFill="1" applyBorder="1" applyAlignment="1">
      <alignment horizontal="center" vertical="center" wrapText="1" shrinkToFit="1"/>
    </xf>
    <xf numFmtId="0" fontId="20" fillId="24" borderId="19" xfId="0" applyFont="1" applyFill="1" applyBorder="1" applyAlignment="1">
      <alignment horizontal="center" vertical="center" wrapText="1" shrinkToFit="1"/>
    </xf>
    <xf numFmtId="0" fontId="20" fillId="24" borderId="11" xfId="0" applyFont="1" applyFill="1" applyBorder="1" applyAlignment="1">
      <alignment horizontal="center" vertical="center" wrapText="1" shrinkToFit="1"/>
    </xf>
    <xf numFmtId="0" fontId="20" fillId="24" borderId="20" xfId="0" applyFont="1" applyFill="1" applyBorder="1" applyAlignment="1">
      <alignment horizontal="center" vertical="center" wrapText="1" shrinkToFit="1"/>
    </xf>
    <xf numFmtId="0" fontId="20" fillId="24" borderId="9" xfId="0" applyFont="1" applyFill="1" applyBorder="1" applyAlignment="1">
      <alignment horizontal="center" vertical="center" wrapText="1" shrinkToFit="1"/>
    </xf>
    <xf numFmtId="0" fontId="20" fillId="0" borderId="7"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9" xfId="0" applyFont="1" applyBorder="1" applyAlignment="1">
      <alignment horizontal="center" vertical="center" wrapText="1"/>
    </xf>
    <xf numFmtId="0" fontId="16" fillId="24" borderId="21" xfId="0" applyFont="1" applyFill="1" applyBorder="1" applyAlignment="1">
      <alignment horizontal="center"/>
    </xf>
    <xf numFmtId="0" fontId="10" fillId="12" borderId="0" xfId="0" applyFont="1" applyFill="1" applyAlignment="1">
      <alignment horizontal="center" wrapText="1"/>
    </xf>
    <xf numFmtId="0" fontId="10" fillId="6" borderId="3" xfId="0" applyFont="1" applyFill="1" applyBorder="1" applyAlignment="1">
      <alignment horizontal="center" wrapText="1"/>
    </xf>
    <xf numFmtId="0" fontId="10" fillId="6" borderId="8" xfId="0" applyFont="1" applyFill="1" applyBorder="1" applyAlignment="1">
      <alignment horizontal="center" wrapText="1"/>
    </xf>
    <xf numFmtId="0" fontId="10" fillId="6" borderId="5" xfId="0" applyFont="1" applyFill="1" applyBorder="1" applyAlignment="1">
      <alignment horizontal="center" wrapText="1"/>
    </xf>
    <xf numFmtId="0" fontId="10" fillId="12" borderId="2" xfId="0" applyFont="1" applyFill="1" applyBorder="1" applyAlignment="1">
      <alignment horizontal="center" vertical="center" wrapText="1"/>
    </xf>
    <xf numFmtId="0" fontId="10" fillId="7" borderId="3" xfId="0" applyFont="1" applyFill="1" applyBorder="1" applyAlignment="1">
      <alignment horizontal="center" wrapText="1"/>
    </xf>
    <xf numFmtId="0" fontId="10" fillId="7" borderId="8" xfId="0" applyFont="1" applyFill="1" applyBorder="1" applyAlignment="1">
      <alignment horizontal="center" wrapText="1"/>
    </xf>
    <xf numFmtId="0" fontId="10" fillId="7" borderId="5" xfId="0" applyFont="1" applyFill="1" applyBorder="1" applyAlignment="1">
      <alignment horizontal="center" wrapText="1"/>
    </xf>
    <xf numFmtId="0" fontId="10" fillId="10" borderId="1"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0" fillId="0" borderId="8" xfId="0" applyBorder="1" applyAlignment="1">
      <alignment horizontal="center" wrapText="1"/>
    </xf>
    <xf numFmtId="0" fontId="0" fillId="0" borderId="1" xfId="0" applyBorder="1" applyAlignment="1">
      <alignment horizontal="center" wrapText="1"/>
    </xf>
    <xf numFmtId="17" fontId="23" fillId="0" borderId="2" xfId="0" applyNumberFormat="1" applyFont="1" applyBorder="1" applyAlignment="1">
      <alignment horizontal="center" vertical="center" wrapText="1"/>
    </xf>
    <xf numFmtId="49" fontId="23" fillId="0" borderId="2" xfId="0" applyNumberFormat="1" applyFont="1" applyBorder="1" applyAlignment="1">
      <alignment horizontal="center" vertical="center" wrapText="1"/>
    </xf>
    <xf numFmtId="0" fontId="23" fillId="0" borderId="2" xfId="0" applyFont="1" applyBorder="1" applyAlignment="1">
      <alignment horizontal="center" vertical="center" wrapText="1"/>
    </xf>
    <xf numFmtId="17" fontId="22" fillId="0" borderId="2" xfId="0" applyNumberFormat="1" applyFont="1" applyBorder="1" applyAlignment="1">
      <alignment horizontal="center" vertical="center" wrapText="1"/>
    </xf>
    <xf numFmtId="0" fontId="22" fillId="0" borderId="2" xfId="0" applyFont="1" applyBorder="1" applyAlignment="1">
      <alignment horizontal="center" vertical="center" wrapText="1"/>
    </xf>
    <xf numFmtId="17" fontId="24" fillId="0" borderId="2" xfId="0" applyNumberFormat="1" applyFont="1" applyBorder="1" applyAlignment="1">
      <alignment horizontal="center" vertical="center" wrapText="1"/>
    </xf>
    <xf numFmtId="0" fontId="24" fillId="0" borderId="2" xfId="0" applyFont="1" applyBorder="1" applyAlignment="1">
      <alignment horizontal="center" vertical="center" wrapText="1"/>
    </xf>
    <xf numFmtId="0" fontId="25" fillId="17" borderId="2" xfId="0" applyNumberFormat="1" applyFont="1" applyFill="1" applyBorder="1" applyAlignment="1">
      <alignment horizontal="center" wrapText="1"/>
    </xf>
    <xf numFmtId="0" fontId="25" fillId="17" borderId="2" xfId="0" applyNumberFormat="1" applyFont="1" applyFill="1" applyBorder="1" applyAlignment="1">
      <alignment horizontal="center" vertical="center" wrapText="1"/>
    </xf>
    <xf numFmtId="0" fontId="25" fillId="17" borderId="3" xfId="0" applyNumberFormat="1" applyFont="1" applyFill="1" applyBorder="1" applyAlignment="1">
      <alignment horizontal="center" wrapText="1"/>
    </xf>
    <xf numFmtId="0" fontId="25" fillId="17" borderId="8" xfId="0" applyNumberFormat="1" applyFont="1" applyFill="1" applyBorder="1" applyAlignment="1">
      <alignment horizontal="center" wrapText="1"/>
    </xf>
    <xf numFmtId="0" fontId="25" fillId="17" borderId="5" xfId="0" applyNumberFormat="1" applyFont="1" applyFill="1" applyBorder="1" applyAlignment="1">
      <alignment horizontal="center" wrapText="1"/>
    </xf>
    <xf numFmtId="0" fontId="25" fillId="17" borderId="6" xfId="0" applyNumberFormat="1" applyFont="1" applyFill="1" applyBorder="1" applyAlignment="1">
      <alignment horizontal="center" vertical="center" wrapText="1"/>
    </xf>
    <xf numFmtId="0" fontId="25" fillId="17" borderId="4" xfId="0" applyNumberFormat="1" applyFont="1" applyFill="1" applyBorder="1" applyAlignment="1">
      <alignment horizontal="center" vertical="center" wrapText="1"/>
    </xf>
    <xf numFmtId="0" fontId="16" fillId="0" borderId="1" xfId="0" applyNumberFormat="1" applyFont="1" applyBorder="1" applyAlignment="1">
      <alignment horizontal="left" wrapText="1"/>
    </xf>
    <xf numFmtId="0" fontId="0" fillId="0" borderId="0" xfId="0" applyNumberFormat="1" applyAlignment="1">
      <alignment horizontal="left" wrapText="1"/>
    </xf>
    <xf numFmtId="0" fontId="0" fillId="0" borderId="1" xfId="0" applyNumberFormat="1" applyBorder="1" applyAlignment="1">
      <alignment horizontal="left" wrapText="1"/>
    </xf>
    <xf numFmtId="0" fontId="16" fillId="0" borderId="0" xfId="0" applyNumberFormat="1" applyFont="1" applyAlignment="1">
      <alignment horizontal="left" wrapText="1"/>
    </xf>
    <xf numFmtId="0" fontId="25" fillId="17" borderId="2" xfId="0" applyFont="1" applyFill="1" applyBorder="1" applyAlignment="1">
      <alignment horizontal="center" vertical="center" wrapText="1"/>
    </xf>
    <xf numFmtId="0" fontId="25" fillId="17" borderId="3" xfId="0" applyFont="1" applyFill="1" applyBorder="1" applyAlignment="1">
      <alignment horizontal="center" vertical="center" wrapText="1"/>
    </xf>
    <xf numFmtId="0" fontId="25" fillId="17" borderId="5" xfId="0" applyFont="1" applyFill="1" applyBorder="1" applyAlignment="1">
      <alignment horizontal="center" vertical="center" wrapText="1"/>
    </xf>
    <xf numFmtId="0" fontId="25" fillId="17" borderId="2" xfId="0" applyFont="1" applyFill="1" applyBorder="1" applyAlignment="1">
      <alignment horizontal="center" vertical="center"/>
    </xf>
    <xf numFmtId="0" fontId="27" fillId="17" borderId="2" xfId="0" applyFont="1" applyFill="1" applyBorder="1" applyAlignment="1">
      <alignment horizontal="center" vertical="center"/>
    </xf>
    <xf numFmtId="0" fontId="27" fillId="17" borderId="2" xfId="0" applyFont="1" applyFill="1" applyBorder="1" applyAlignment="1">
      <alignment horizontal="center" vertical="center" wrapText="1"/>
    </xf>
  </cellXfs>
  <cellStyles count="2">
    <cellStyle name="Normal" xfId="0" builtinId="0"/>
    <cellStyle name="Porcentual" xfId="1" builtinId="5"/>
  </cellStyles>
  <dxfs count="0"/>
  <tableStyles count="0" defaultTableStyle="TableStyleMedium9" defaultPivotStyle="PivotStyleLight16"/>
  <colors>
    <mruColors>
      <color rgb="FFFF99CC"/>
      <color rgb="FFCC66FF"/>
      <color rgb="FFFFFF99"/>
      <color rgb="FFFF99FF"/>
      <color rgb="FFCC99FF"/>
      <color rgb="FFFF66CC"/>
      <color rgb="FFFF3399"/>
      <color rgb="FFCC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lang="es-MX"/>
            </a:pPr>
            <a:r>
              <a:rPr lang="es-MX"/>
              <a:t>NUEVOS</a:t>
            </a:r>
            <a:r>
              <a:rPr lang="es-MX" baseline="0"/>
              <a:t> INGRESOS 2011</a:t>
            </a:r>
          </a:p>
        </c:rich>
      </c:tx>
    </c:title>
    <c:view3D>
      <c:rAngAx val="1"/>
    </c:view3D>
    <c:plotArea>
      <c:layout/>
      <c:bar3DChart>
        <c:barDir val="col"/>
        <c:grouping val="clustered"/>
        <c:varyColors val="1"/>
        <c:ser>
          <c:idx val="0"/>
          <c:order val="0"/>
          <c:cat>
            <c:strRef>
              <c:f>'Estd. Mensuales'!$A$77:$L$77</c:f>
              <c:strCache>
                <c:ptCount val="12"/>
                <c:pt idx="0">
                  <c:v>ENE</c:v>
                </c:pt>
                <c:pt idx="1">
                  <c:v>FEB</c:v>
                </c:pt>
                <c:pt idx="2">
                  <c:v>MAR</c:v>
                </c:pt>
                <c:pt idx="3">
                  <c:v>ABRIL</c:v>
                </c:pt>
                <c:pt idx="4">
                  <c:v>MAY</c:v>
                </c:pt>
                <c:pt idx="5">
                  <c:v>JUN</c:v>
                </c:pt>
                <c:pt idx="6">
                  <c:v>JUL</c:v>
                </c:pt>
                <c:pt idx="7">
                  <c:v>AGOST</c:v>
                </c:pt>
                <c:pt idx="8">
                  <c:v>SEPT</c:v>
                </c:pt>
                <c:pt idx="9">
                  <c:v>OCT</c:v>
                </c:pt>
                <c:pt idx="10">
                  <c:v>NOV</c:v>
                </c:pt>
                <c:pt idx="11">
                  <c:v>DIC</c:v>
                </c:pt>
              </c:strCache>
            </c:strRef>
          </c:cat>
          <c:val>
            <c:numRef>
              <c:f>'Estd. Mensuales'!$A$78:$L$78</c:f>
              <c:numCache>
                <c:formatCode>General</c:formatCode>
                <c:ptCount val="12"/>
                <c:pt idx="0">
                  <c:v>2</c:v>
                </c:pt>
                <c:pt idx="1">
                  <c:v>3</c:v>
                </c:pt>
                <c:pt idx="2">
                  <c:v>8</c:v>
                </c:pt>
                <c:pt idx="3">
                  <c:v>4</c:v>
                </c:pt>
                <c:pt idx="4">
                  <c:v>2</c:v>
                </c:pt>
                <c:pt idx="5">
                  <c:v>0</c:v>
                </c:pt>
                <c:pt idx="6">
                  <c:v>0</c:v>
                </c:pt>
                <c:pt idx="7">
                  <c:v>0</c:v>
                </c:pt>
                <c:pt idx="8">
                  <c:v>0</c:v>
                </c:pt>
                <c:pt idx="9">
                  <c:v>0</c:v>
                </c:pt>
                <c:pt idx="10">
                  <c:v>0</c:v>
                </c:pt>
                <c:pt idx="11">
                  <c:v>-19</c:v>
                </c:pt>
              </c:numCache>
            </c:numRef>
          </c:val>
        </c:ser>
        <c:dLbls>
          <c:showVal val="1"/>
        </c:dLbls>
        <c:shape val="box"/>
        <c:axId val="83470976"/>
        <c:axId val="83489152"/>
        <c:axId val="0"/>
      </c:bar3DChart>
      <c:catAx>
        <c:axId val="83470976"/>
        <c:scaling>
          <c:orientation val="minMax"/>
        </c:scaling>
        <c:axPos val="b"/>
        <c:majorTickMark val="none"/>
        <c:tickLblPos val="nextTo"/>
        <c:txPr>
          <a:bodyPr/>
          <a:lstStyle/>
          <a:p>
            <a:pPr>
              <a:defRPr lang="es-MX"/>
            </a:pPr>
            <a:endParaRPr lang="es-MX"/>
          </a:p>
        </c:txPr>
        <c:crossAx val="83489152"/>
        <c:crosses val="autoZero"/>
        <c:auto val="1"/>
        <c:lblAlgn val="ctr"/>
        <c:lblOffset val="100"/>
      </c:catAx>
      <c:valAx>
        <c:axId val="83489152"/>
        <c:scaling>
          <c:orientation val="minMax"/>
        </c:scaling>
        <c:delete val="1"/>
        <c:axPos val="l"/>
        <c:numFmt formatCode="General" sourceLinked="1"/>
        <c:tickLblPos val="none"/>
        <c:crossAx val="834709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lang="es-MX"/>
            </a:pPr>
            <a:r>
              <a:rPr lang="es-MX"/>
              <a:t>BAJAS 2011</a:t>
            </a:r>
          </a:p>
        </c:rich>
      </c:tx>
      <c:layout>
        <c:manualLayout>
          <c:xMode val="edge"/>
          <c:yMode val="edge"/>
          <c:x val="0.31782633420824552"/>
          <c:y val="3.7101442501165718E-2"/>
        </c:manualLayout>
      </c:layout>
    </c:title>
    <c:plotArea>
      <c:layout>
        <c:manualLayout>
          <c:layoutTarget val="inner"/>
          <c:xMode val="edge"/>
          <c:yMode val="edge"/>
          <c:x val="0"/>
          <c:y val="0.15839375630764591"/>
          <c:w val="0.94630053136335335"/>
          <c:h val="0.68104562552961556"/>
        </c:manualLayout>
      </c:layout>
      <c:lineChart>
        <c:grouping val="standard"/>
        <c:varyColors val="1"/>
        <c:ser>
          <c:idx val="0"/>
          <c:order val="0"/>
          <c:cat>
            <c:strRef>
              <c:f>'Estd. Mensuales'!$A$81:$L$81</c:f>
              <c:strCache>
                <c:ptCount val="12"/>
                <c:pt idx="0">
                  <c:v>ENE</c:v>
                </c:pt>
                <c:pt idx="1">
                  <c:v>FEB</c:v>
                </c:pt>
                <c:pt idx="2">
                  <c:v>MAR</c:v>
                </c:pt>
                <c:pt idx="3">
                  <c:v>ABRIL</c:v>
                </c:pt>
                <c:pt idx="4">
                  <c:v>MAY</c:v>
                </c:pt>
                <c:pt idx="5">
                  <c:v>JUN</c:v>
                </c:pt>
                <c:pt idx="6">
                  <c:v>JUL</c:v>
                </c:pt>
                <c:pt idx="7">
                  <c:v>AGOST</c:v>
                </c:pt>
                <c:pt idx="8">
                  <c:v>SEPT</c:v>
                </c:pt>
                <c:pt idx="9">
                  <c:v>OCT</c:v>
                </c:pt>
                <c:pt idx="10">
                  <c:v>NOV</c:v>
                </c:pt>
                <c:pt idx="11">
                  <c:v>DIC</c:v>
                </c:pt>
              </c:strCache>
            </c:strRef>
          </c:cat>
          <c:val>
            <c:numRef>
              <c:f>'Estd. Mensuales'!$A$82:$L$82</c:f>
              <c:numCache>
                <c:formatCode>General</c:formatCode>
                <c:ptCount val="12"/>
                <c:pt idx="0">
                  <c:v>9</c:v>
                </c:pt>
                <c:pt idx="1">
                  <c:v>6</c:v>
                </c:pt>
                <c:pt idx="2">
                  <c:v>6</c:v>
                </c:pt>
                <c:pt idx="3">
                  <c:v>3</c:v>
                </c:pt>
                <c:pt idx="4">
                  <c:v>0</c:v>
                </c:pt>
                <c:pt idx="5">
                  <c:v>0</c:v>
                </c:pt>
                <c:pt idx="6">
                  <c:v>0</c:v>
                </c:pt>
                <c:pt idx="7">
                  <c:v>0</c:v>
                </c:pt>
                <c:pt idx="8">
                  <c:v>0</c:v>
                </c:pt>
                <c:pt idx="9">
                  <c:v>0</c:v>
                </c:pt>
                <c:pt idx="10">
                  <c:v>0</c:v>
                </c:pt>
                <c:pt idx="11">
                  <c:v>0</c:v>
                </c:pt>
              </c:numCache>
            </c:numRef>
          </c:val>
        </c:ser>
        <c:dLbls>
          <c:showVal val="1"/>
        </c:dLbls>
        <c:marker val="1"/>
        <c:axId val="77348864"/>
        <c:axId val="77350400"/>
      </c:lineChart>
      <c:catAx>
        <c:axId val="77348864"/>
        <c:scaling>
          <c:orientation val="minMax"/>
        </c:scaling>
        <c:axPos val="b"/>
        <c:majorTickMark val="none"/>
        <c:tickLblPos val="nextTo"/>
        <c:txPr>
          <a:bodyPr/>
          <a:lstStyle/>
          <a:p>
            <a:pPr>
              <a:defRPr lang="es-MX"/>
            </a:pPr>
            <a:endParaRPr lang="es-MX"/>
          </a:p>
        </c:txPr>
        <c:crossAx val="77350400"/>
        <c:crosses val="autoZero"/>
        <c:auto val="1"/>
        <c:lblAlgn val="ctr"/>
        <c:lblOffset val="100"/>
      </c:catAx>
      <c:valAx>
        <c:axId val="77350400"/>
        <c:scaling>
          <c:orientation val="minMax"/>
        </c:scaling>
        <c:delete val="1"/>
        <c:axPos val="l"/>
        <c:numFmt formatCode="General" sourceLinked="1"/>
        <c:tickLblPos val="none"/>
        <c:crossAx val="7734886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lang="es-MX"/>
            </a:pPr>
            <a:r>
              <a:rPr lang="es-MX"/>
              <a:t>POBLACIÓN ATENDIDA POR MES</a:t>
            </a:r>
          </a:p>
        </c:rich>
      </c:tx>
    </c:title>
    <c:view3D>
      <c:rAngAx val="1"/>
    </c:view3D>
    <c:plotArea>
      <c:layout/>
      <c:bar3DChart>
        <c:barDir val="col"/>
        <c:grouping val="clustered"/>
        <c:varyColors val="1"/>
        <c:ser>
          <c:idx val="0"/>
          <c:order val="0"/>
          <c:cat>
            <c:strRef>
              <c:f>'Estd. Mensuales'!$A$85:$L$85</c:f>
              <c:strCache>
                <c:ptCount val="12"/>
                <c:pt idx="0">
                  <c:v>ENE</c:v>
                </c:pt>
                <c:pt idx="1">
                  <c:v>FEB</c:v>
                </c:pt>
                <c:pt idx="2">
                  <c:v>MAR</c:v>
                </c:pt>
                <c:pt idx="3">
                  <c:v>ABRIL</c:v>
                </c:pt>
                <c:pt idx="4">
                  <c:v>MAY</c:v>
                </c:pt>
                <c:pt idx="5">
                  <c:v>JUN</c:v>
                </c:pt>
                <c:pt idx="6">
                  <c:v>JUL</c:v>
                </c:pt>
                <c:pt idx="7">
                  <c:v>AGOST</c:v>
                </c:pt>
                <c:pt idx="8">
                  <c:v>SEPT</c:v>
                </c:pt>
                <c:pt idx="9">
                  <c:v>OCT</c:v>
                </c:pt>
                <c:pt idx="10">
                  <c:v>NOV</c:v>
                </c:pt>
                <c:pt idx="11">
                  <c:v>DIC</c:v>
                </c:pt>
              </c:strCache>
            </c:strRef>
          </c:cat>
          <c:val>
            <c:numRef>
              <c:f>'Estd. Mensuales'!$A$86:$L$86</c:f>
              <c:numCache>
                <c:formatCode>0</c:formatCode>
                <c:ptCount val="12"/>
                <c:pt idx="0" formatCode="General">
                  <c:v>57</c:v>
                </c:pt>
                <c:pt idx="1">
                  <c:v>51</c:v>
                </c:pt>
                <c:pt idx="2">
                  <c:v>53</c:v>
                </c:pt>
                <c:pt idx="3">
                  <c:v>51</c:v>
                </c:pt>
                <c:pt idx="4">
                  <c:v>50</c:v>
                </c:pt>
                <c:pt idx="5">
                  <c:v>50</c:v>
                </c:pt>
                <c:pt idx="6">
                  <c:v>50</c:v>
                </c:pt>
                <c:pt idx="7">
                  <c:v>50</c:v>
                </c:pt>
                <c:pt idx="8">
                  <c:v>50</c:v>
                </c:pt>
                <c:pt idx="9">
                  <c:v>50</c:v>
                </c:pt>
                <c:pt idx="10">
                  <c:v>50</c:v>
                </c:pt>
                <c:pt idx="11">
                  <c:v>31</c:v>
                </c:pt>
              </c:numCache>
            </c:numRef>
          </c:val>
        </c:ser>
        <c:dLbls>
          <c:showVal val="1"/>
        </c:dLbls>
        <c:shape val="box"/>
        <c:axId val="77374976"/>
        <c:axId val="77376512"/>
        <c:axId val="0"/>
      </c:bar3DChart>
      <c:catAx>
        <c:axId val="77374976"/>
        <c:scaling>
          <c:orientation val="minMax"/>
        </c:scaling>
        <c:axPos val="b"/>
        <c:majorTickMark val="none"/>
        <c:tickLblPos val="nextTo"/>
        <c:txPr>
          <a:bodyPr/>
          <a:lstStyle/>
          <a:p>
            <a:pPr>
              <a:defRPr lang="es-MX"/>
            </a:pPr>
            <a:endParaRPr lang="es-MX"/>
          </a:p>
        </c:txPr>
        <c:crossAx val="77376512"/>
        <c:crosses val="autoZero"/>
        <c:auto val="1"/>
        <c:lblAlgn val="ctr"/>
        <c:lblOffset val="100"/>
      </c:catAx>
      <c:valAx>
        <c:axId val="77376512"/>
        <c:scaling>
          <c:orientation val="minMax"/>
        </c:scaling>
        <c:delete val="1"/>
        <c:axPos val="l"/>
        <c:numFmt formatCode="General" sourceLinked="1"/>
        <c:tickLblPos val="none"/>
        <c:crossAx val="773749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lang="es-MX" sz="2000"/>
            </a:pPr>
            <a:r>
              <a:rPr lang="es-MX" sz="2000"/>
              <a:t>Porcentaje</a:t>
            </a:r>
            <a:r>
              <a:rPr lang="es-MX" sz="2000" baseline="0"/>
              <a:t> Bajas por Mes 2011</a:t>
            </a:r>
            <a:endParaRPr lang="es-MX" sz="2000"/>
          </a:p>
        </c:rich>
      </c:tx>
    </c:title>
    <c:view3D>
      <c:rAngAx val="1"/>
    </c:view3D>
    <c:plotArea>
      <c:layout/>
      <c:bar3DChart>
        <c:barDir val="col"/>
        <c:grouping val="clustered"/>
        <c:varyColors val="1"/>
        <c:ser>
          <c:idx val="0"/>
          <c:order val="0"/>
          <c:dLbls>
            <c:txPr>
              <a:bodyPr/>
              <a:lstStyle/>
              <a:p>
                <a:pPr>
                  <a:defRPr lang="es-MX" sz="1200"/>
                </a:pPr>
                <a:endParaRPr lang="es-MX"/>
              </a:p>
            </c:txPr>
            <c:showVal val="1"/>
          </c:dLbls>
          <c:cat>
            <c:strRef>
              <c:f>'Estd. Mensuales'!$A$81:$L$81</c:f>
              <c:strCache>
                <c:ptCount val="12"/>
                <c:pt idx="0">
                  <c:v>ENE</c:v>
                </c:pt>
                <c:pt idx="1">
                  <c:v>FEB</c:v>
                </c:pt>
                <c:pt idx="2">
                  <c:v>MAR</c:v>
                </c:pt>
                <c:pt idx="3">
                  <c:v>ABRIL</c:v>
                </c:pt>
                <c:pt idx="4">
                  <c:v>MAY</c:v>
                </c:pt>
                <c:pt idx="5">
                  <c:v>JUN</c:v>
                </c:pt>
                <c:pt idx="6">
                  <c:v>JUL</c:v>
                </c:pt>
                <c:pt idx="7">
                  <c:v>AGOST</c:v>
                </c:pt>
                <c:pt idx="8">
                  <c:v>SEPT</c:v>
                </c:pt>
                <c:pt idx="9">
                  <c:v>OCT</c:v>
                </c:pt>
                <c:pt idx="10">
                  <c:v>NOV</c:v>
                </c:pt>
                <c:pt idx="11">
                  <c:v>DIC</c:v>
                </c:pt>
              </c:strCache>
            </c:strRef>
          </c:cat>
          <c:val>
            <c:numRef>
              <c:f>'Estd. Mensuales'!$A$83:$L$83</c:f>
              <c:numCache>
                <c:formatCode>0%</c:formatCode>
                <c:ptCount val="12"/>
                <c:pt idx="0">
                  <c:v>0.15789473684210525</c:v>
                </c:pt>
                <c:pt idx="1">
                  <c:v>0.11764705882352941</c:v>
                </c:pt>
                <c:pt idx="2">
                  <c:v>0.11320754716981132</c:v>
                </c:pt>
                <c:pt idx="3">
                  <c:v>5.8823529411764705E-2</c:v>
                </c:pt>
                <c:pt idx="4">
                  <c:v>0</c:v>
                </c:pt>
                <c:pt idx="5">
                  <c:v>0</c:v>
                </c:pt>
                <c:pt idx="6">
                  <c:v>0</c:v>
                </c:pt>
                <c:pt idx="7">
                  <c:v>0</c:v>
                </c:pt>
                <c:pt idx="8">
                  <c:v>0</c:v>
                </c:pt>
                <c:pt idx="9">
                  <c:v>0</c:v>
                </c:pt>
                <c:pt idx="10">
                  <c:v>0</c:v>
                </c:pt>
                <c:pt idx="11">
                  <c:v>0</c:v>
                </c:pt>
              </c:numCache>
            </c:numRef>
          </c:val>
        </c:ser>
        <c:dLbls>
          <c:showVal val="1"/>
        </c:dLbls>
        <c:shape val="box"/>
        <c:axId val="83733120"/>
        <c:axId val="83976576"/>
        <c:axId val="0"/>
      </c:bar3DChart>
      <c:catAx>
        <c:axId val="83733120"/>
        <c:scaling>
          <c:orientation val="minMax"/>
        </c:scaling>
        <c:axPos val="b"/>
        <c:majorTickMark val="none"/>
        <c:tickLblPos val="nextTo"/>
        <c:txPr>
          <a:bodyPr/>
          <a:lstStyle/>
          <a:p>
            <a:pPr>
              <a:defRPr lang="es-MX"/>
            </a:pPr>
            <a:endParaRPr lang="es-MX"/>
          </a:p>
        </c:txPr>
        <c:crossAx val="83976576"/>
        <c:crosses val="autoZero"/>
        <c:auto val="1"/>
        <c:lblAlgn val="ctr"/>
        <c:lblOffset val="100"/>
      </c:catAx>
      <c:valAx>
        <c:axId val="83976576"/>
        <c:scaling>
          <c:orientation val="minMax"/>
        </c:scaling>
        <c:delete val="1"/>
        <c:axPos val="l"/>
        <c:numFmt formatCode="0%" sourceLinked="1"/>
        <c:tickLblPos val="none"/>
        <c:crossAx val="83733120"/>
        <c:crosses val="autoZero"/>
        <c:crossBetween val="between"/>
      </c:valAx>
    </c:plotArea>
    <c:plotVisOnly val="1"/>
  </c:chart>
  <c:printSettings>
    <c:headerFooter/>
    <c:pageMargins b="0.7500000000000141" l="0.70000000000000062" r="0.70000000000000062" t="0.750000000000014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lang="es-MX"/>
            </a:pPr>
            <a:r>
              <a:rPr lang="es-MX"/>
              <a:t>Ingresos y Bajas en 2011:</a:t>
            </a:r>
            <a:r>
              <a:rPr lang="es-MX" baseline="0"/>
              <a:t> Casa Miguel Schultz</a:t>
            </a:r>
            <a:endParaRPr lang="es-MX"/>
          </a:p>
        </c:rich>
      </c:tx>
    </c:title>
    <c:view3D>
      <c:rAngAx val="1"/>
    </c:view3D>
    <c:plotArea>
      <c:layout/>
      <c:bar3DChart>
        <c:barDir val="col"/>
        <c:grouping val="clustered"/>
        <c:varyColors val="1"/>
        <c:ser>
          <c:idx val="0"/>
          <c:order val="0"/>
          <c:dLbls>
            <c:txPr>
              <a:bodyPr/>
              <a:lstStyle/>
              <a:p>
                <a:pPr>
                  <a:defRPr lang="es-MX" sz="1800" b="1"/>
                </a:pPr>
                <a:endParaRPr lang="es-MX"/>
              </a:p>
            </c:txPr>
            <c:showVal val="1"/>
          </c:dLbls>
          <c:cat>
            <c:strRef>
              <c:f>'Estd. Mensuales'!$A$89:$B$89</c:f>
              <c:strCache>
                <c:ptCount val="2"/>
                <c:pt idx="0">
                  <c:v>Ingresos</c:v>
                </c:pt>
                <c:pt idx="1">
                  <c:v>Bajas</c:v>
                </c:pt>
              </c:strCache>
            </c:strRef>
          </c:cat>
          <c:val>
            <c:numRef>
              <c:f>'Estd. Mensuales'!$A$90:$B$90</c:f>
              <c:numCache>
                <c:formatCode>General</c:formatCode>
                <c:ptCount val="2"/>
                <c:pt idx="0">
                  <c:v>0</c:v>
                </c:pt>
                <c:pt idx="1">
                  <c:v>24</c:v>
                </c:pt>
              </c:numCache>
            </c:numRef>
          </c:val>
        </c:ser>
        <c:dLbls>
          <c:showVal val="1"/>
        </c:dLbls>
        <c:shape val="box"/>
        <c:axId val="77685120"/>
        <c:axId val="77686656"/>
        <c:axId val="0"/>
      </c:bar3DChart>
      <c:catAx>
        <c:axId val="77685120"/>
        <c:scaling>
          <c:orientation val="minMax"/>
        </c:scaling>
        <c:axPos val="b"/>
        <c:majorTickMark val="none"/>
        <c:tickLblPos val="nextTo"/>
        <c:txPr>
          <a:bodyPr/>
          <a:lstStyle/>
          <a:p>
            <a:pPr>
              <a:defRPr lang="es-MX" sz="1600" b="1"/>
            </a:pPr>
            <a:endParaRPr lang="es-MX"/>
          </a:p>
        </c:txPr>
        <c:crossAx val="77686656"/>
        <c:crosses val="autoZero"/>
        <c:auto val="1"/>
        <c:lblAlgn val="ctr"/>
        <c:lblOffset val="100"/>
      </c:catAx>
      <c:valAx>
        <c:axId val="77686656"/>
        <c:scaling>
          <c:orientation val="minMax"/>
        </c:scaling>
        <c:delete val="1"/>
        <c:axPos val="l"/>
        <c:numFmt formatCode="General" sourceLinked="1"/>
        <c:tickLblPos val="none"/>
        <c:crossAx val="77685120"/>
        <c:crosses val="autoZero"/>
        <c:crossBetween val="between"/>
      </c:valAx>
    </c:plotArea>
    <c:plotVisOnly val="1"/>
  </c:chart>
  <c:printSettings>
    <c:headerFooter/>
    <c:pageMargins b="0.75000000000001266" l="0.70000000000000062" r="0.70000000000000062" t="0.750000000000012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23813</xdr:rowOff>
    </xdr:from>
    <xdr:to>
      <xdr:col>1</xdr:col>
      <xdr:colOff>3970</xdr:colOff>
      <xdr:row>7</xdr:row>
      <xdr:rowOff>27215</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23813"/>
          <a:ext cx="797720" cy="1935616"/>
        </a:xfrm>
        <a:prstGeom prst="rect">
          <a:avLst/>
        </a:prstGeom>
        <a:noFill/>
        <a:ln w="9525">
          <a:noFill/>
          <a:miter lim="800000"/>
          <a:headEnd/>
          <a:tailEnd/>
        </a:ln>
      </xdr:spPr>
    </xdr:pic>
    <xdr:clientData/>
  </xdr:twoCellAnchor>
  <xdr:oneCellAnchor>
    <xdr:from>
      <xdr:col>9</xdr:col>
      <xdr:colOff>0</xdr:colOff>
      <xdr:row>26</xdr:row>
      <xdr:rowOff>47625</xdr:rowOff>
    </xdr:from>
    <xdr:ext cx="184731" cy="264560"/>
    <xdr:sp macro="" textlink="">
      <xdr:nvSpPr>
        <xdr:cNvPr id="3" name="2 CuadroTexto"/>
        <xdr:cNvSpPr txBox="1"/>
      </xdr:nvSpPr>
      <xdr:spPr>
        <a:xfrm>
          <a:off x="5219700" y="6581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35</xdr:row>
      <xdr:rowOff>47625</xdr:rowOff>
    </xdr:from>
    <xdr:ext cx="184731" cy="264560"/>
    <xdr:sp macro="" textlink="">
      <xdr:nvSpPr>
        <xdr:cNvPr id="4" name="3 CuadroTexto"/>
        <xdr:cNvSpPr txBox="1"/>
      </xdr:nvSpPr>
      <xdr:spPr>
        <a:xfrm>
          <a:off x="4143375" y="8543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11907</xdr:colOff>
      <xdr:row>0</xdr:row>
      <xdr:rowOff>0</xdr:rowOff>
    </xdr:from>
    <xdr:to>
      <xdr:col>1</xdr:col>
      <xdr:colOff>6352</xdr:colOff>
      <xdr:row>6</xdr:row>
      <xdr:rowOff>88369</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1907" y="0"/>
          <a:ext cx="797720" cy="1309686"/>
        </a:xfrm>
        <a:prstGeom prst="rect">
          <a:avLst/>
        </a:prstGeom>
        <a:noFill/>
        <a:ln w="9525">
          <a:noFill/>
          <a:miter lim="800000"/>
          <a:headEnd/>
          <a:tailEnd/>
        </a:ln>
      </xdr:spPr>
    </xdr:pic>
    <xdr:clientData/>
  </xdr:twoCellAnchor>
  <xdr:oneCellAnchor>
    <xdr:from>
      <xdr:col>9</xdr:col>
      <xdr:colOff>0</xdr:colOff>
      <xdr:row>51</xdr:row>
      <xdr:rowOff>0</xdr:rowOff>
    </xdr:from>
    <xdr:ext cx="184731" cy="264560"/>
    <xdr:sp macro="" textlink="">
      <xdr:nvSpPr>
        <xdr:cNvPr id="3" name="2 CuadroTexto"/>
        <xdr:cNvSpPr txBox="1"/>
      </xdr:nvSpPr>
      <xdr:spPr>
        <a:xfrm>
          <a:off x="5219700" y="10306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9</xdr:col>
      <xdr:colOff>0</xdr:colOff>
      <xdr:row>32</xdr:row>
      <xdr:rowOff>47625</xdr:rowOff>
    </xdr:from>
    <xdr:ext cx="184731" cy="264560"/>
    <xdr:sp macro="" textlink="">
      <xdr:nvSpPr>
        <xdr:cNvPr id="4" name="3 CuadroTexto"/>
        <xdr:cNvSpPr txBox="1"/>
      </xdr:nvSpPr>
      <xdr:spPr>
        <a:xfrm>
          <a:off x="5219700" y="633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19</xdr:row>
      <xdr:rowOff>47625</xdr:rowOff>
    </xdr:from>
    <xdr:ext cx="184731" cy="264560"/>
    <xdr:sp macro="" textlink="">
      <xdr:nvSpPr>
        <xdr:cNvPr id="7" name="6 CuadroTexto"/>
        <xdr:cNvSpPr txBox="1"/>
      </xdr:nvSpPr>
      <xdr:spPr>
        <a:xfrm>
          <a:off x="4371975" y="2128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twoCellAnchor editAs="oneCell">
    <xdr:from>
      <xdr:col>0</xdr:col>
      <xdr:colOff>47625</xdr:colOff>
      <xdr:row>0</xdr:row>
      <xdr:rowOff>27214</xdr:rowOff>
    </xdr:from>
    <xdr:to>
      <xdr:col>1</xdr:col>
      <xdr:colOff>2479</xdr:colOff>
      <xdr:row>6</xdr:row>
      <xdr:rowOff>54429</xdr:rowOff>
    </xdr:to>
    <xdr:pic>
      <xdr:nvPicPr>
        <xdr:cNvPr id="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47625" y="27214"/>
          <a:ext cx="843854" cy="1170215"/>
        </a:xfrm>
        <a:prstGeom prst="rect">
          <a:avLst/>
        </a:prstGeom>
        <a:noFill/>
        <a:ln w="9525">
          <a:noFill/>
          <a:miter lim="800000"/>
          <a:headEnd/>
          <a:tailEnd/>
        </a:ln>
      </xdr:spPr>
    </xdr:pic>
    <xdr:clientData/>
  </xdr:twoCellAnchor>
  <xdr:oneCellAnchor>
    <xdr:from>
      <xdr:col>6</xdr:col>
      <xdr:colOff>0</xdr:colOff>
      <xdr:row>28</xdr:row>
      <xdr:rowOff>47625</xdr:rowOff>
    </xdr:from>
    <xdr:ext cx="184731" cy="264560"/>
    <xdr:sp macro="" textlink="">
      <xdr:nvSpPr>
        <xdr:cNvPr id="9" name="8 CuadroTexto"/>
        <xdr:cNvSpPr txBox="1"/>
      </xdr:nvSpPr>
      <xdr:spPr>
        <a:xfrm>
          <a:off x="4371975" y="2328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35</xdr:row>
      <xdr:rowOff>47625</xdr:rowOff>
    </xdr:from>
    <xdr:ext cx="184731" cy="264560"/>
    <xdr:sp macro="" textlink="">
      <xdr:nvSpPr>
        <xdr:cNvPr id="10" name="9 CuadroTexto"/>
        <xdr:cNvSpPr txBox="1"/>
      </xdr:nvSpPr>
      <xdr:spPr>
        <a:xfrm>
          <a:off x="4371975" y="2468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38</xdr:row>
      <xdr:rowOff>47625</xdr:rowOff>
    </xdr:from>
    <xdr:ext cx="184731" cy="264560"/>
    <xdr:sp macro="" textlink="">
      <xdr:nvSpPr>
        <xdr:cNvPr id="11" name="10 CuadroTexto"/>
        <xdr:cNvSpPr txBox="1"/>
      </xdr:nvSpPr>
      <xdr:spPr>
        <a:xfrm>
          <a:off x="4371975" y="25288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0</xdr:colOff>
      <xdr:row>0</xdr:row>
      <xdr:rowOff>0</xdr:rowOff>
    </xdr:from>
    <xdr:ext cx="184731" cy="264560"/>
    <xdr:sp macro="" textlink="">
      <xdr:nvSpPr>
        <xdr:cNvPr id="2" name="1 CuadroTexto"/>
        <xdr:cNvSpPr txBox="1"/>
      </xdr:nvSpPr>
      <xdr:spPr>
        <a:xfrm>
          <a:off x="437197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0</xdr:row>
      <xdr:rowOff>0</xdr:rowOff>
    </xdr:from>
    <xdr:ext cx="184731" cy="264560"/>
    <xdr:sp macro="" textlink="">
      <xdr:nvSpPr>
        <xdr:cNvPr id="3" name="2 CuadroTexto"/>
        <xdr:cNvSpPr txBox="1"/>
      </xdr:nvSpPr>
      <xdr:spPr>
        <a:xfrm>
          <a:off x="437197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9</xdr:col>
      <xdr:colOff>0</xdr:colOff>
      <xdr:row>0</xdr:row>
      <xdr:rowOff>0</xdr:rowOff>
    </xdr:from>
    <xdr:ext cx="184731" cy="264560"/>
    <xdr:sp macro="" textlink="">
      <xdr:nvSpPr>
        <xdr:cNvPr id="4" name="3 CuadroTexto"/>
        <xdr:cNvSpPr txBox="1"/>
      </xdr:nvSpPr>
      <xdr:spPr>
        <a:xfrm>
          <a:off x="55054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9</xdr:col>
      <xdr:colOff>0</xdr:colOff>
      <xdr:row>0</xdr:row>
      <xdr:rowOff>0</xdr:rowOff>
    </xdr:from>
    <xdr:ext cx="184731" cy="264560"/>
    <xdr:sp macro="" textlink="">
      <xdr:nvSpPr>
        <xdr:cNvPr id="5" name="4 CuadroTexto"/>
        <xdr:cNvSpPr txBox="1"/>
      </xdr:nvSpPr>
      <xdr:spPr>
        <a:xfrm>
          <a:off x="55054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16</xdr:row>
      <xdr:rowOff>47625</xdr:rowOff>
    </xdr:from>
    <xdr:ext cx="184731" cy="264560"/>
    <xdr:sp macro="" textlink="">
      <xdr:nvSpPr>
        <xdr:cNvPr id="6" name="5 CuadroTexto"/>
        <xdr:cNvSpPr txBox="1"/>
      </xdr:nvSpPr>
      <xdr:spPr>
        <a:xfrm>
          <a:off x="4371975" y="3095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twoCellAnchor editAs="oneCell">
    <xdr:from>
      <xdr:col>0</xdr:col>
      <xdr:colOff>619125</xdr:colOff>
      <xdr:row>0</xdr:row>
      <xdr:rowOff>0</xdr:rowOff>
    </xdr:from>
    <xdr:to>
      <xdr:col>1</xdr:col>
      <xdr:colOff>333375</xdr:colOff>
      <xdr:row>4</xdr:row>
      <xdr:rowOff>174172</xdr:rowOff>
    </xdr:to>
    <xdr:pic>
      <xdr:nvPicPr>
        <xdr:cNvPr id="7"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619125" y="0"/>
          <a:ext cx="647700" cy="936172"/>
        </a:xfrm>
        <a:prstGeom prst="rect">
          <a:avLst/>
        </a:prstGeom>
        <a:noFill/>
        <a:ln w="9525">
          <a:noFill/>
          <a:miter lim="800000"/>
          <a:headEnd/>
          <a:tailEnd/>
        </a:ln>
      </xdr:spPr>
    </xdr:pic>
    <xdr:clientData/>
  </xdr:twoCellAnchor>
  <xdr:oneCellAnchor>
    <xdr:from>
      <xdr:col>6</xdr:col>
      <xdr:colOff>0</xdr:colOff>
      <xdr:row>24</xdr:row>
      <xdr:rowOff>47625</xdr:rowOff>
    </xdr:from>
    <xdr:ext cx="184731" cy="264560"/>
    <xdr:sp macro="" textlink="">
      <xdr:nvSpPr>
        <xdr:cNvPr id="8" name="7 CuadroTexto"/>
        <xdr:cNvSpPr txBox="1"/>
      </xdr:nvSpPr>
      <xdr:spPr>
        <a:xfrm>
          <a:off x="4371975" y="465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29</xdr:row>
      <xdr:rowOff>47625</xdr:rowOff>
    </xdr:from>
    <xdr:ext cx="184731" cy="264560"/>
    <xdr:sp macro="" textlink="">
      <xdr:nvSpPr>
        <xdr:cNvPr id="9" name="8 CuadroTexto"/>
        <xdr:cNvSpPr txBox="1"/>
      </xdr:nvSpPr>
      <xdr:spPr>
        <a:xfrm>
          <a:off x="4371975" y="5657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30</xdr:row>
      <xdr:rowOff>0</xdr:rowOff>
    </xdr:from>
    <xdr:ext cx="184731" cy="264560"/>
    <xdr:sp macro="" textlink="">
      <xdr:nvSpPr>
        <xdr:cNvPr id="10" name="9 CuadroTexto"/>
        <xdr:cNvSpPr txBox="1"/>
      </xdr:nvSpPr>
      <xdr:spPr>
        <a:xfrm>
          <a:off x="4371975" y="5810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1" name="10 CuadroTexto"/>
        <xdr:cNvSpPr txBox="1"/>
      </xdr:nvSpPr>
      <xdr:spPr>
        <a:xfrm>
          <a:off x="4371975" y="887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3" name="12 CuadroTexto"/>
        <xdr:cNvSpPr txBox="1"/>
      </xdr:nvSpPr>
      <xdr:spPr>
        <a:xfrm>
          <a:off x="4371975" y="887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4" name="13 CuadroTexto"/>
        <xdr:cNvSpPr txBox="1"/>
      </xdr:nvSpPr>
      <xdr:spPr>
        <a:xfrm>
          <a:off x="4371975" y="887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5" name="14 CuadroTexto"/>
        <xdr:cNvSpPr txBox="1"/>
      </xdr:nvSpPr>
      <xdr:spPr>
        <a:xfrm>
          <a:off x="4371975" y="887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6" name="15 CuadroTexto"/>
        <xdr:cNvSpPr txBox="1"/>
      </xdr:nvSpPr>
      <xdr:spPr>
        <a:xfrm>
          <a:off x="4371975" y="1211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46</xdr:row>
      <xdr:rowOff>0</xdr:rowOff>
    </xdr:from>
    <xdr:ext cx="184731" cy="264560"/>
    <xdr:sp macro="" textlink="">
      <xdr:nvSpPr>
        <xdr:cNvPr id="18" name="17 CuadroTexto"/>
        <xdr:cNvSpPr txBox="1"/>
      </xdr:nvSpPr>
      <xdr:spPr>
        <a:xfrm>
          <a:off x="4371975" y="1271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9</xdr:col>
      <xdr:colOff>0</xdr:colOff>
      <xdr:row>46</xdr:row>
      <xdr:rowOff>0</xdr:rowOff>
    </xdr:from>
    <xdr:ext cx="184731" cy="264560"/>
    <xdr:sp macro="" textlink="">
      <xdr:nvSpPr>
        <xdr:cNvPr id="19" name="18 CuadroTexto"/>
        <xdr:cNvSpPr txBox="1"/>
      </xdr:nvSpPr>
      <xdr:spPr>
        <a:xfrm>
          <a:off x="5505450" y="911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9</xdr:col>
      <xdr:colOff>0</xdr:colOff>
      <xdr:row>46</xdr:row>
      <xdr:rowOff>0</xdr:rowOff>
    </xdr:from>
    <xdr:ext cx="184731" cy="264560"/>
    <xdr:sp macro="" textlink="">
      <xdr:nvSpPr>
        <xdr:cNvPr id="20" name="19 CuadroTexto"/>
        <xdr:cNvSpPr txBox="1"/>
      </xdr:nvSpPr>
      <xdr:spPr>
        <a:xfrm>
          <a:off x="5505450" y="15497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16</xdr:row>
      <xdr:rowOff>47625</xdr:rowOff>
    </xdr:from>
    <xdr:ext cx="184731" cy="264560"/>
    <xdr:sp macro="" textlink="">
      <xdr:nvSpPr>
        <xdr:cNvPr id="2" name="1 CuadroTexto"/>
        <xdr:cNvSpPr txBox="1"/>
      </xdr:nvSpPr>
      <xdr:spPr>
        <a:xfrm>
          <a:off x="4191000" y="3209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twoCellAnchor editAs="oneCell">
    <xdr:from>
      <xdr:col>0</xdr:col>
      <xdr:colOff>619125</xdr:colOff>
      <xdr:row>0</xdr:row>
      <xdr:rowOff>0</xdr:rowOff>
    </xdr:from>
    <xdr:to>
      <xdr:col>1</xdr:col>
      <xdr:colOff>333375</xdr:colOff>
      <xdr:row>4</xdr:row>
      <xdr:rowOff>174172</xdr:rowOff>
    </xdr:to>
    <xdr:pic>
      <xdr:nvPicPr>
        <xdr:cNvPr id="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619125" y="0"/>
          <a:ext cx="628650" cy="936172"/>
        </a:xfrm>
        <a:prstGeom prst="rect">
          <a:avLst/>
        </a:prstGeom>
        <a:noFill/>
        <a:ln w="9525">
          <a:noFill/>
          <a:miter lim="800000"/>
          <a:headEnd/>
          <a:tailEnd/>
        </a:ln>
      </xdr:spPr>
    </xdr:pic>
    <xdr:clientData/>
  </xdr:twoCellAnchor>
  <xdr:oneCellAnchor>
    <xdr:from>
      <xdr:col>6</xdr:col>
      <xdr:colOff>0</xdr:colOff>
      <xdr:row>45</xdr:row>
      <xdr:rowOff>0</xdr:rowOff>
    </xdr:from>
    <xdr:ext cx="184731" cy="264560"/>
    <xdr:sp macro="" textlink="">
      <xdr:nvSpPr>
        <xdr:cNvPr id="4" name="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8" name="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10" name="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12" name="11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14" name="1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16" name="15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18" name="1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20" name="1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22" name="21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24" name="2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26" name="25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28" name="2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30" name="2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32" name="31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34" name="3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36" name="35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38" name="3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40" name="3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42" name="41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44" name="4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46" name="45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48" name="4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50" name="4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52" name="51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54" name="53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56" name="55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58" name="57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oneCellAnchor>
    <xdr:from>
      <xdr:col>6</xdr:col>
      <xdr:colOff>0</xdr:colOff>
      <xdr:row>45</xdr:row>
      <xdr:rowOff>0</xdr:rowOff>
    </xdr:from>
    <xdr:ext cx="184731" cy="264560"/>
    <xdr:sp macro="" textlink="">
      <xdr:nvSpPr>
        <xdr:cNvPr id="60" name="59 CuadroTexto"/>
        <xdr:cNvSpPr txBox="1"/>
      </xdr:nvSpPr>
      <xdr:spPr>
        <a:xfrm>
          <a:off x="4286250"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E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7</xdr:col>
      <xdr:colOff>440531</xdr:colOff>
      <xdr:row>2</xdr:row>
      <xdr:rowOff>59532</xdr:rowOff>
    </xdr:from>
    <xdr:to>
      <xdr:col>13</xdr:col>
      <xdr:colOff>59531</xdr:colOff>
      <xdr:row>9</xdr:row>
      <xdr:rowOff>178595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0</xdr:rowOff>
    </xdr:from>
    <xdr:to>
      <xdr:col>12</xdr:col>
      <xdr:colOff>130968</xdr:colOff>
      <xdr:row>23</xdr:row>
      <xdr:rowOff>107156</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27</xdr:row>
      <xdr:rowOff>0</xdr:rowOff>
    </xdr:from>
    <xdr:to>
      <xdr:col>12</xdr:col>
      <xdr:colOff>547687</xdr:colOff>
      <xdr:row>38</xdr:row>
      <xdr:rowOff>71438</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41</xdr:row>
      <xdr:rowOff>0</xdr:rowOff>
    </xdr:from>
    <xdr:to>
      <xdr:col>12</xdr:col>
      <xdr:colOff>750093</xdr:colOff>
      <xdr:row>53</xdr:row>
      <xdr:rowOff>71438</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738188</xdr:colOff>
      <xdr:row>56</xdr:row>
      <xdr:rowOff>333374</xdr:rowOff>
    </xdr:from>
    <xdr:to>
      <xdr:col>10</xdr:col>
      <xdr:colOff>642938</xdr:colOff>
      <xdr:row>68</xdr:row>
      <xdr:rowOff>23812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190500</xdr:colOff>
      <xdr:row>0</xdr:row>
      <xdr:rowOff>971549</xdr:rowOff>
    </xdr:to>
    <xdr:pic>
      <xdr:nvPicPr>
        <xdr:cNvPr id="1025" name="Imagen 1" descr="Caratula"/>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991225" cy="971549"/>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352425</xdr:colOff>
      <xdr:row>1</xdr:row>
      <xdr:rowOff>142874</xdr:rowOff>
    </xdr:to>
    <xdr:pic>
      <xdr:nvPicPr>
        <xdr:cNvPr id="2" name="Imagen 1" descr="Caratula"/>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991225" cy="97154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F709"/>
  <sheetViews>
    <sheetView tabSelected="1" topLeftCell="A2" zoomScale="90" zoomScaleNormal="90" workbookViewId="0">
      <pane ySplit="2" topLeftCell="A4" activePane="bottomLeft" state="frozen"/>
      <selection activeCell="X3" sqref="X3"/>
      <selection pane="bottomLeft" activeCell="BK4" sqref="BK4:BK77"/>
    </sheetView>
  </sheetViews>
  <sheetFormatPr baseColWidth="10" defaultRowHeight="15"/>
  <cols>
    <col min="1" max="1" width="4.7109375" style="178" bestFit="1" customWidth="1"/>
    <col min="2" max="2" width="8.28515625" style="178" bestFit="1" customWidth="1"/>
    <col min="3" max="3" width="5" style="178" bestFit="1" customWidth="1"/>
    <col min="4" max="4" width="42.85546875" style="178" bestFit="1" customWidth="1"/>
    <col min="5" max="5" width="6" style="332" bestFit="1" customWidth="1"/>
    <col min="6" max="7" width="4.5703125" style="332" customWidth="1"/>
    <col min="8" max="8" width="11.85546875" style="257" customWidth="1"/>
    <col min="9" max="9" width="11.85546875" style="178" customWidth="1"/>
    <col min="10" max="10" width="19.7109375" style="178" customWidth="1"/>
    <col min="11" max="11" width="27.42578125" style="178" customWidth="1"/>
    <col min="12" max="12" width="25.140625" style="178" customWidth="1"/>
    <col min="13" max="23" width="24.140625" style="178" customWidth="1"/>
    <col min="24" max="25" width="18.28515625" style="178" customWidth="1"/>
    <col min="26" max="26" width="12.28515625" style="178" customWidth="1"/>
    <col min="27" max="27" width="11.85546875" style="178" customWidth="1"/>
    <col min="28" max="28" width="11.140625" style="178" customWidth="1"/>
    <col min="29" max="29" width="9.28515625" style="178" customWidth="1"/>
    <col min="30" max="30" width="12.7109375" style="178" customWidth="1"/>
    <col min="31" max="31" width="43.7109375" style="178" customWidth="1"/>
    <col min="32" max="32" width="29.140625" style="178" customWidth="1"/>
    <col min="33" max="33" width="7.140625" style="178" customWidth="1"/>
    <col min="34" max="34" width="7.7109375" style="178" customWidth="1"/>
    <col min="35" max="35" width="9.42578125" style="178" customWidth="1"/>
    <col min="36" max="36" width="10" style="178" customWidth="1"/>
    <col min="37" max="37" width="11.28515625" style="178" customWidth="1"/>
    <col min="38" max="38" width="13.42578125" style="178" customWidth="1"/>
    <col min="39" max="39" width="13.5703125" style="178" customWidth="1"/>
    <col min="40" max="40" width="12.5703125" style="178" customWidth="1"/>
    <col min="41" max="41" width="10.140625" style="178" customWidth="1"/>
    <col min="42" max="42" width="12.5703125" style="178" customWidth="1"/>
    <col min="43" max="43" width="14.5703125" style="178" customWidth="1"/>
    <col min="44" max="46" width="12.5703125" style="178" customWidth="1"/>
    <col min="47" max="60" width="25.28515625" style="178" customWidth="1"/>
    <col min="61" max="61" width="23" style="178" customWidth="1"/>
    <col min="62" max="62" width="9.7109375" style="178" customWidth="1"/>
    <col min="63" max="68" width="18.140625" style="178" customWidth="1"/>
    <col min="69" max="69" width="47.28515625" style="178" customWidth="1"/>
    <col min="70" max="72" width="22.85546875" style="178" customWidth="1"/>
    <col min="73" max="73" width="13.42578125" style="178" customWidth="1"/>
    <col min="74" max="74" width="25.28515625" style="178" customWidth="1"/>
    <col min="75" max="75" width="24.28515625" style="178" customWidth="1"/>
    <col min="76" max="76" width="22.28515625" style="178" customWidth="1"/>
    <col min="77" max="81" width="21.7109375" style="178" customWidth="1"/>
    <col min="82" max="82" width="8.140625" style="178" customWidth="1"/>
    <col min="83" max="83" width="9.7109375" style="178" customWidth="1"/>
    <col min="84" max="85" width="11.42578125" style="178" customWidth="1"/>
    <col min="86" max="86" width="9.5703125" style="178" customWidth="1"/>
    <col min="87" max="87" width="27.85546875" style="260" customWidth="1"/>
    <col min="88" max="88" width="24" style="260" customWidth="1"/>
    <col min="89" max="89" width="11.42578125" style="260"/>
    <col min="90" max="90" width="13.28515625" style="260" customWidth="1"/>
    <col min="91" max="91" width="11.85546875" style="260" customWidth="1"/>
    <col min="92" max="93" width="18.28515625" style="260" customWidth="1"/>
    <col min="94" max="94" width="15.42578125" style="260" customWidth="1"/>
    <col min="95" max="95" width="17" style="260" customWidth="1"/>
    <col min="96" max="96" width="17.5703125" style="260" customWidth="1"/>
    <col min="97" max="97" width="15.5703125" style="260" customWidth="1"/>
    <col min="98" max="98" width="11.85546875" style="260" customWidth="1"/>
    <col min="99" max="114" width="16.85546875" style="260" customWidth="1"/>
    <col min="115" max="122" width="11.42578125" style="260" customWidth="1"/>
    <col min="123" max="123" width="30.28515625" style="260" customWidth="1"/>
    <col min="124" max="124" width="23.42578125" style="260" customWidth="1"/>
    <col min="125" max="125" width="24.140625" style="178" bestFit="1" customWidth="1"/>
    <col min="126" max="16384" width="11.42578125" style="260"/>
  </cols>
  <sheetData>
    <row r="1" spans="1:292" ht="34.5" hidden="1" customHeight="1">
      <c r="A1" s="544"/>
      <c r="B1" s="544"/>
      <c r="C1" s="544"/>
      <c r="D1" s="544"/>
      <c r="E1" s="544"/>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259"/>
      <c r="AX1" s="259"/>
      <c r="AY1" s="259"/>
      <c r="AZ1" s="259"/>
      <c r="BA1" s="259"/>
      <c r="BB1" s="259"/>
      <c r="BC1" s="259"/>
      <c r="BD1" s="259"/>
      <c r="BE1" s="259"/>
      <c r="BF1" s="259"/>
      <c r="BG1" s="259"/>
      <c r="BH1" s="259"/>
      <c r="BJ1" s="241"/>
      <c r="BK1" s="241"/>
      <c r="BL1" s="241"/>
      <c r="BM1" s="241"/>
      <c r="BN1" s="241"/>
      <c r="BO1" s="241"/>
      <c r="BP1" s="241"/>
      <c r="BQ1" s="241"/>
      <c r="BR1" s="241"/>
      <c r="BS1" s="241"/>
      <c r="BT1" s="241"/>
      <c r="BU1" s="119"/>
      <c r="BV1" s="119"/>
      <c r="BW1" s="259"/>
      <c r="CD1" s="241"/>
      <c r="CE1" s="241"/>
      <c r="CF1" s="241"/>
      <c r="CG1" s="241"/>
      <c r="CV1" s="260" t="s">
        <v>251</v>
      </c>
    </row>
    <row r="2" spans="1:292" ht="24" customHeight="1">
      <c r="A2" s="261"/>
      <c r="B2" s="259"/>
      <c r="C2" s="259"/>
      <c r="D2" s="259"/>
      <c r="E2" s="259"/>
      <c r="F2" s="259"/>
      <c r="G2" s="259"/>
      <c r="H2" s="259"/>
      <c r="I2" s="259"/>
      <c r="J2" s="259"/>
      <c r="K2" s="259"/>
      <c r="L2" s="259"/>
      <c r="M2" s="259"/>
      <c r="N2" s="259"/>
      <c r="O2" s="259"/>
      <c r="P2" s="259"/>
      <c r="Q2" s="259"/>
      <c r="R2" s="259"/>
      <c r="S2" s="259"/>
      <c r="T2" s="259"/>
      <c r="U2" s="259"/>
      <c r="V2" s="259"/>
      <c r="W2" s="259"/>
      <c r="X2" s="259"/>
      <c r="Y2" s="259"/>
      <c r="Z2" s="546" t="s">
        <v>10</v>
      </c>
      <c r="AA2" s="546"/>
      <c r="AB2" s="546"/>
      <c r="AC2" s="546"/>
      <c r="AD2" s="546"/>
      <c r="AE2" s="546"/>
      <c r="AF2" s="259"/>
      <c r="AG2" s="547" t="s">
        <v>291</v>
      </c>
      <c r="AH2" s="548"/>
      <c r="AI2" s="548"/>
      <c r="AJ2" s="548"/>
      <c r="AK2" s="548"/>
      <c r="AL2" s="548"/>
      <c r="AM2" s="548"/>
      <c r="AN2" s="548"/>
      <c r="AO2" s="548"/>
      <c r="AP2" s="549"/>
      <c r="AQ2" s="468"/>
      <c r="AR2" s="468"/>
      <c r="AS2" s="468"/>
      <c r="AT2" s="468"/>
      <c r="AU2" s="545" t="s">
        <v>293</v>
      </c>
      <c r="AV2" s="545"/>
      <c r="AW2" s="467"/>
      <c r="AX2" s="467"/>
      <c r="AY2" s="467"/>
      <c r="AZ2" s="467"/>
      <c r="BA2" s="467"/>
      <c r="BB2" s="467"/>
      <c r="BC2" s="467"/>
      <c r="BD2" s="467"/>
      <c r="BE2" s="467"/>
      <c r="BF2" s="467"/>
      <c r="BG2" s="467"/>
      <c r="BH2" s="467"/>
      <c r="BI2" s="545" t="s">
        <v>295</v>
      </c>
      <c r="BJ2" s="545"/>
      <c r="BK2" s="545"/>
      <c r="BL2" s="545"/>
      <c r="BM2" s="545"/>
      <c r="BN2" s="545"/>
      <c r="BO2" s="545"/>
      <c r="BP2" s="545"/>
      <c r="BQ2" s="545"/>
      <c r="BR2" s="524"/>
      <c r="BS2" s="524"/>
      <c r="BT2" s="524"/>
      <c r="BU2" s="259"/>
      <c r="BV2" s="258"/>
      <c r="BW2" s="259"/>
      <c r="BY2" s="545" t="s">
        <v>296</v>
      </c>
      <c r="BZ2" s="545"/>
      <c r="CA2" s="545"/>
      <c r="CB2" s="545"/>
      <c r="CC2" s="545"/>
      <c r="CD2" s="241"/>
      <c r="CE2" s="241"/>
      <c r="CF2" s="241"/>
      <c r="CG2" s="241"/>
    </row>
    <row r="3" spans="1:292" s="363" customFormat="1" ht="50.25" customHeight="1">
      <c r="A3" s="262" t="s">
        <v>0</v>
      </c>
      <c r="B3" s="263" t="s">
        <v>1</v>
      </c>
      <c r="C3" s="359" t="s">
        <v>2</v>
      </c>
      <c r="D3" s="263" t="s">
        <v>3</v>
      </c>
      <c r="E3" s="264" t="s">
        <v>4</v>
      </c>
      <c r="F3" s="264" t="s">
        <v>69</v>
      </c>
      <c r="G3" s="264" t="s">
        <v>70</v>
      </c>
      <c r="H3" s="263" t="s">
        <v>5</v>
      </c>
      <c r="I3" s="360" t="s">
        <v>118</v>
      </c>
      <c r="J3" s="263" t="s">
        <v>6</v>
      </c>
      <c r="K3" s="263" t="s">
        <v>276</v>
      </c>
      <c r="L3" s="263" t="s">
        <v>7</v>
      </c>
      <c r="M3" s="263" t="s">
        <v>8</v>
      </c>
      <c r="N3" s="263" t="s">
        <v>806</v>
      </c>
      <c r="O3" s="263" t="s">
        <v>788</v>
      </c>
      <c r="P3" s="263" t="s">
        <v>805</v>
      </c>
      <c r="Q3" s="263" t="s">
        <v>840</v>
      </c>
      <c r="R3" s="263" t="s">
        <v>841</v>
      </c>
      <c r="S3" s="263" t="s">
        <v>842</v>
      </c>
      <c r="T3" s="263" t="s">
        <v>474</v>
      </c>
      <c r="U3" s="263" t="s">
        <v>473</v>
      </c>
      <c r="V3" s="263" t="s">
        <v>790</v>
      </c>
      <c r="W3" s="263" t="s">
        <v>792</v>
      </c>
      <c r="X3" s="263" t="s">
        <v>9</v>
      </c>
      <c r="Y3" s="263" t="s">
        <v>797</v>
      </c>
      <c r="Z3" s="361" t="s">
        <v>307</v>
      </c>
      <c r="AA3" s="154" t="s">
        <v>308</v>
      </c>
      <c r="AB3" s="154" t="s">
        <v>309</v>
      </c>
      <c r="AC3" s="154" t="s">
        <v>310</v>
      </c>
      <c r="AD3" s="154" t="s">
        <v>311</v>
      </c>
      <c r="AE3" s="154" t="s">
        <v>312</v>
      </c>
      <c r="AF3" s="263" t="s">
        <v>11</v>
      </c>
      <c r="AG3" s="154" t="s">
        <v>314</v>
      </c>
      <c r="AH3" s="154" t="s">
        <v>315</v>
      </c>
      <c r="AI3" s="154" t="s">
        <v>316</v>
      </c>
      <c r="AJ3" s="154" t="s">
        <v>317</v>
      </c>
      <c r="AK3" s="154" t="s">
        <v>318</v>
      </c>
      <c r="AL3" s="154" t="s">
        <v>319</v>
      </c>
      <c r="AM3" s="154" t="s">
        <v>320</v>
      </c>
      <c r="AN3" s="154" t="s">
        <v>321</v>
      </c>
      <c r="AO3" s="154" t="s">
        <v>322</v>
      </c>
      <c r="AP3" s="154" t="s">
        <v>323</v>
      </c>
      <c r="AQ3" s="154" t="s">
        <v>833</v>
      </c>
      <c r="AR3" s="154" t="s">
        <v>834</v>
      </c>
      <c r="AS3" s="154" t="s">
        <v>835</v>
      </c>
      <c r="AT3" s="154" t="s">
        <v>836</v>
      </c>
      <c r="AU3" s="154" t="s">
        <v>327</v>
      </c>
      <c r="AV3" s="154" t="s">
        <v>328</v>
      </c>
      <c r="AW3" s="154" t="s">
        <v>843</v>
      </c>
      <c r="AX3" s="154" t="s">
        <v>844</v>
      </c>
      <c r="AY3" s="154" t="s">
        <v>845</v>
      </c>
      <c r="AZ3" s="154" t="s">
        <v>805</v>
      </c>
      <c r="BA3" s="154" t="s">
        <v>815</v>
      </c>
      <c r="BB3" s="154" t="s">
        <v>817</v>
      </c>
      <c r="BC3" s="154" t="s">
        <v>818</v>
      </c>
      <c r="BD3" s="154" t="s">
        <v>819</v>
      </c>
      <c r="BE3" s="154" t="s">
        <v>820</v>
      </c>
      <c r="BF3" s="154" t="s">
        <v>821</v>
      </c>
      <c r="BG3" s="154" t="s">
        <v>822</v>
      </c>
      <c r="BH3" s="154" t="s">
        <v>794</v>
      </c>
      <c r="BI3" s="263" t="s">
        <v>18</v>
      </c>
      <c r="BJ3" s="263" t="s">
        <v>188</v>
      </c>
      <c r="BK3" s="263" t="s">
        <v>189</v>
      </c>
      <c r="BL3" s="263" t="s">
        <v>207</v>
      </c>
      <c r="BM3" s="263" t="s">
        <v>489</v>
      </c>
      <c r="BN3" s="154" t="s">
        <v>333</v>
      </c>
      <c r="BO3" s="154" t="s">
        <v>930</v>
      </c>
      <c r="BP3" s="362" t="s">
        <v>334</v>
      </c>
      <c r="BQ3" s="154" t="s">
        <v>490</v>
      </c>
      <c r="BR3" s="154" t="s">
        <v>931</v>
      </c>
      <c r="BS3" s="154" t="s">
        <v>932</v>
      </c>
      <c r="BT3" s="154" t="s">
        <v>933</v>
      </c>
      <c r="BU3" s="263" t="s">
        <v>12</v>
      </c>
      <c r="BV3" s="154" t="s">
        <v>405</v>
      </c>
      <c r="BW3" s="263" t="s">
        <v>81</v>
      </c>
      <c r="BX3" s="154" t="s">
        <v>407</v>
      </c>
      <c r="BY3" s="154" t="s">
        <v>335</v>
      </c>
      <c r="BZ3" s="154" t="s">
        <v>336</v>
      </c>
      <c r="CA3" s="154" t="s">
        <v>337</v>
      </c>
      <c r="CB3" s="154" t="s">
        <v>338</v>
      </c>
      <c r="CC3" s="154" t="s">
        <v>339</v>
      </c>
      <c r="CD3" s="263" t="s">
        <v>13</v>
      </c>
      <c r="CE3" s="263" t="s">
        <v>14</v>
      </c>
      <c r="CF3" s="263" t="s">
        <v>15</v>
      </c>
      <c r="CG3" s="263" t="s">
        <v>16</v>
      </c>
      <c r="CH3" s="263" t="s">
        <v>17</v>
      </c>
      <c r="CI3" s="263" t="s">
        <v>837</v>
      </c>
      <c r="CJ3" s="263" t="s">
        <v>838</v>
      </c>
      <c r="CL3" s="263" t="s">
        <v>80</v>
      </c>
      <c r="CM3" s="263" t="s">
        <v>78</v>
      </c>
      <c r="CN3" s="263" t="s">
        <v>79</v>
      </c>
      <c r="CO3" s="263" t="s">
        <v>115</v>
      </c>
      <c r="CP3" s="364" t="s">
        <v>85</v>
      </c>
      <c r="CQ3" s="364" t="s">
        <v>86</v>
      </c>
      <c r="CR3" s="364" t="s">
        <v>87</v>
      </c>
      <c r="CS3" s="364" t="s">
        <v>88</v>
      </c>
      <c r="CT3" s="364" t="s">
        <v>89</v>
      </c>
      <c r="CU3" s="364" t="s">
        <v>111</v>
      </c>
      <c r="CV3" s="364" t="s">
        <v>252</v>
      </c>
      <c r="CW3" s="364" t="s">
        <v>253</v>
      </c>
      <c r="CX3" s="364" t="s">
        <v>254</v>
      </c>
      <c r="CY3" s="364" t="s">
        <v>255</v>
      </c>
      <c r="CZ3" s="364" t="s">
        <v>256</v>
      </c>
      <c r="DA3" s="364" t="s">
        <v>257</v>
      </c>
      <c r="DB3" s="364" t="s">
        <v>235</v>
      </c>
      <c r="DC3" s="364" t="s">
        <v>236</v>
      </c>
      <c r="DD3" s="364" t="s">
        <v>237</v>
      </c>
      <c r="DE3" s="364" t="s">
        <v>238</v>
      </c>
      <c r="DF3" s="364" t="s">
        <v>259</v>
      </c>
      <c r="DG3" s="364" t="s">
        <v>239</v>
      </c>
      <c r="DH3" s="364" t="s">
        <v>469</v>
      </c>
      <c r="DI3" s="364"/>
      <c r="DJ3" s="364"/>
      <c r="DS3" s="365" t="s">
        <v>408</v>
      </c>
      <c r="DT3" s="363" t="s">
        <v>20</v>
      </c>
      <c r="DU3" s="365" t="s">
        <v>40</v>
      </c>
      <c r="DV3" s="363" t="s">
        <v>180</v>
      </c>
      <c r="DW3" s="363" t="s">
        <v>414</v>
      </c>
      <c r="DX3" s="363">
        <v>0</v>
      </c>
      <c r="DY3" s="154" t="s">
        <v>897</v>
      </c>
    </row>
    <row r="4" spans="1:292" s="270" customFormat="1" ht="30">
      <c r="A4" s="266">
        <v>1</v>
      </c>
      <c r="B4" s="342" t="s">
        <v>19</v>
      </c>
      <c r="C4" s="266" t="s">
        <v>3</v>
      </c>
      <c r="D4" s="337" t="s">
        <v>946</v>
      </c>
      <c r="E4" s="155">
        <f t="shared" ref="E4:E50" ca="1" si="0">(I4-H4)/365</f>
        <v>28.212033918378985</v>
      </c>
      <c r="F4" s="155"/>
      <c r="G4" s="155"/>
      <c r="H4" s="267">
        <v>30396</v>
      </c>
      <c r="I4" s="268">
        <f t="shared" ref="I4:I35" ca="1" si="1" xml:space="preserve"> NOW( )</f>
        <v>40693.39238020833</v>
      </c>
      <c r="J4" s="156" t="s">
        <v>20</v>
      </c>
      <c r="K4" s="156" t="s">
        <v>63</v>
      </c>
      <c r="L4" s="156" t="s">
        <v>952</v>
      </c>
      <c r="M4" s="351" t="s">
        <v>21</v>
      </c>
      <c r="N4" s="351"/>
      <c r="O4" s="351"/>
      <c r="P4" s="351"/>
      <c r="Q4" s="351"/>
      <c r="R4" s="351"/>
      <c r="S4" s="351"/>
      <c r="T4" s="203"/>
      <c r="U4" s="203"/>
      <c r="V4" s="203"/>
      <c r="W4" s="203"/>
      <c r="X4" s="157">
        <v>35612</v>
      </c>
      <c r="Y4" s="157"/>
      <c r="Z4" s="157"/>
      <c r="AA4" s="157"/>
      <c r="AB4" s="157"/>
      <c r="AC4" s="157"/>
      <c r="AD4" s="157" t="s">
        <v>180</v>
      </c>
      <c r="AE4" s="157" t="s">
        <v>46</v>
      </c>
      <c r="AF4" s="157" t="s">
        <v>404</v>
      </c>
      <c r="AG4" s="156" t="s">
        <v>195</v>
      </c>
      <c r="AH4" s="156"/>
      <c r="AI4" s="156"/>
      <c r="AJ4" s="158">
        <v>0</v>
      </c>
      <c r="AK4" s="158">
        <v>0</v>
      </c>
      <c r="AL4" s="158">
        <v>0</v>
      </c>
      <c r="AM4" s="156" t="s">
        <v>195</v>
      </c>
      <c r="AN4" s="156" t="s">
        <v>195</v>
      </c>
      <c r="AO4" s="156" t="s">
        <v>195</v>
      </c>
      <c r="AP4" s="156" t="s">
        <v>195</v>
      </c>
      <c r="AQ4" s="156"/>
      <c r="AR4" s="156"/>
      <c r="AS4" s="156"/>
      <c r="AT4" s="156"/>
      <c r="AU4" s="156" t="s">
        <v>195</v>
      </c>
      <c r="AV4" s="156"/>
      <c r="AW4" s="156"/>
      <c r="AX4" s="156"/>
      <c r="AY4" s="156"/>
      <c r="AZ4" s="156"/>
      <c r="BA4" s="156"/>
      <c r="BB4" s="156"/>
      <c r="BC4" s="156"/>
      <c r="BD4" s="156"/>
      <c r="BE4" s="156"/>
      <c r="BF4" s="156"/>
      <c r="BG4" s="156"/>
      <c r="BH4" s="156"/>
      <c r="BI4" s="159" t="s">
        <v>24</v>
      </c>
      <c r="BJ4" s="161"/>
      <c r="BK4" s="160" t="s">
        <v>63</v>
      </c>
      <c r="BL4" s="160"/>
      <c r="BM4" s="160"/>
      <c r="BN4" s="160" t="s">
        <v>180</v>
      </c>
      <c r="BO4" s="160"/>
      <c r="BP4" s="160" t="s">
        <v>195</v>
      </c>
      <c r="BQ4" s="160" t="s">
        <v>422</v>
      </c>
      <c r="BR4" s="160"/>
      <c r="BS4" s="160"/>
      <c r="BT4" s="160"/>
      <c r="BU4" s="156" t="s">
        <v>108</v>
      </c>
      <c r="BV4" s="156"/>
      <c r="BW4" s="156"/>
      <c r="BX4" s="269">
        <f t="shared" ref="BX4:BX35" ca="1" si="2">IF(BU4="x",(I4-X4)/365,(BU4-X4)/365)</f>
        <v>13.921622959474877</v>
      </c>
      <c r="BY4" s="269" t="str">
        <f t="shared" ref="BY4" ca="1" si="3">IF(BX4&lt;=0.25,"SI",".")</f>
        <v>.</v>
      </c>
      <c r="BZ4" s="269" t="str">
        <f t="shared" ref="BZ4" ca="1" si="4">IF(BX4&lt;0.25,".",IF(BX4&gt;0.5,".","SI"))</f>
        <v>.</v>
      </c>
      <c r="CA4" s="269" t="str">
        <f t="shared" ref="CA4" ca="1" si="5">IF(BX4&lt;0.5,".",IF(BX4&gt;1,".","SI"))</f>
        <v>.</v>
      </c>
      <c r="CB4" s="269" t="str">
        <f t="shared" ref="CB4" ca="1" si="6">IF(BX4&lt;1,".",IF(BX4&gt;3,".","SI"))</f>
        <v>.</v>
      </c>
      <c r="CC4" s="269" t="str">
        <f t="shared" ref="CC4" ca="1" si="7">IF(BX4&gt;3,"SI",".")</f>
        <v>SI</v>
      </c>
      <c r="CD4" s="160">
        <v>32</v>
      </c>
      <c r="CE4" s="160">
        <v>23</v>
      </c>
      <c r="CF4" s="161">
        <v>34</v>
      </c>
      <c r="CG4" s="161" t="s">
        <v>22</v>
      </c>
      <c r="CH4" s="161" t="s">
        <v>23</v>
      </c>
      <c r="CI4" s="161"/>
      <c r="CJ4" s="161"/>
      <c r="CL4" s="161">
        <f t="shared" ref="CL4" si="8">COUNTIF(BV4,"*")</f>
        <v>0</v>
      </c>
      <c r="CM4" s="271" t="b">
        <f t="shared" ref="CM4:CM35" si="9">AND(F4="x",CL4=1)</f>
        <v>0</v>
      </c>
      <c r="CN4" s="271" t="b">
        <f t="shared" ref="CN4:CN35" si="10">AND(G4="x",CL4=1)</f>
        <v>0</v>
      </c>
      <c r="CO4" s="271" t="b">
        <f t="shared" ref="CO4:CO35" si="11">AND(C4="M",BU4="x")</f>
        <v>1</v>
      </c>
      <c r="CP4" s="270" t="b">
        <f t="shared" ref="CP4:CP35" ca="1" si="12">AND(E4&lt;=5.999,BU4="x")</f>
        <v>0</v>
      </c>
      <c r="CQ4" s="270" t="b">
        <f t="shared" ref="CQ4:CQ35" ca="1" si="13">AND(E4&gt;=6,E4&lt;=10.999,BU4="x")</f>
        <v>0</v>
      </c>
      <c r="CR4" s="270" t="b">
        <f t="shared" ref="CR4:CR35" ca="1" si="14">AND(E4&gt;=11,E4&lt;=15.999,BU4="x")</f>
        <v>0</v>
      </c>
      <c r="CS4" s="270" t="b">
        <f t="shared" ref="CS4:CS35" ca="1" si="15">AND(E4&gt;=16,E4&lt;=18.999,BU4="x")</f>
        <v>0</v>
      </c>
      <c r="CT4" s="270" t="b">
        <f t="shared" ref="CT4:CT35" ca="1" si="16">AND(E4&gt;=19,BU4="x")</f>
        <v>1</v>
      </c>
      <c r="CU4" s="270" t="b">
        <f t="shared" ref="CU4:CU35" ca="1" si="17">AND(E4&gt;=15,E4&lt;=15.999,BU4="x")</f>
        <v>0</v>
      </c>
      <c r="CV4" s="270">
        <f>COUNTIF(BU4,"&lt;01/02/2011")</f>
        <v>0</v>
      </c>
      <c r="CW4" s="270">
        <f>COUNTIF(BU4,"&lt;01/03/2011")-CV4</f>
        <v>0</v>
      </c>
      <c r="CX4" s="270">
        <f>COUNTIF(BU4,"&lt;01/04/2011")-CV4-CW4</f>
        <v>0</v>
      </c>
      <c r="CY4" s="270">
        <f>COUNTIF(BU4,"&lt;01/05/2011")-CV4-CW4-CX4</f>
        <v>0</v>
      </c>
      <c r="CZ4" s="270">
        <f>COUNTIF(BU4,"&lt;01/06/2011")-CV4-CW4-CX4-CY4</f>
        <v>0</v>
      </c>
      <c r="DA4" s="270">
        <f>COUNTIF(BU4,"&lt;01/07/2011")-CV4-CW4-CX4-CY4-CZ4</f>
        <v>0</v>
      </c>
      <c r="DB4" s="270">
        <f>COUNTIF(BU4,"&lt;01/08/2011")-CV4-CW4-CX4-CY4-CZ4-DA4</f>
        <v>0</v>
      </c>
      <c r="DC4" s="270">
        <f>COUNTIF(BU4,"&lt;01/09/2011")-CV4-CW4-CX4-CY4-CZ4-DA4-DB4</f>
        <v>0</v>
      </c>
      <c r="DD4" s="270">
        <f>COUNTIF(BU4,"&lt;01/10/2011")-CV4-CW4-CX4-CY4-CZ4-DA4-DB4-DC4</f>
        <v>0</v>
      </c>
      <c r="DE4" s="270">
        <f>COUNTIF(BU4,"&lt;01/11/2011")-CV4-CW4-CX4-CY4-CZ4-DA4-DB4-DD4-DC4</f>
        <v>0</v>
      </c>
      <c r="DF4" s="270">
        <f>COUNTIF(BU4,"&lt;01/12/2011")-CV4-CW4-CX4-CY4-CZ4-DA4-DB4-DC4-DD4-DE4</f>
        <v>0</v>
      </c>
      <c r="DG4" s="270">
        <f>COUNTIF(BU4,"&lt;01/01/2012")-CV4-CW4-CX4-CY4-CZ4-DA4-DB4-DC4-DD4-DE4-DF4</f>
        <v>0</v>
      </c>
      <c r="DH4" s="389" t="str">
        <f>IF(G4="x","M","F")</f>
        <v>F</v>
      </c>
      <c r="DI4" s="389"/>
      <c r="DJ4" s="389"/>
      <c r="DK4" s="389"/>
      <c r="DL4" s="389"/>
      <c r="DM4" s="389"/>
      <c r="DN4" s="389"/>
      <c r="DO4" s="389"/>
      <c r="DP4" s="389"/>
      <c r="DQ4" s="389"/>
      <c r="DR4" s="389"/>
      <c r="DS4" s="160" t="s">
        <v>409</v>
      </c>
      <c r="DT4" s="389" t="s">
        <v>47</v>
      </c>
      <c r="DU4" s="160" t="s">
        <v>38</v>
      </c>
      <c r="DV4" s="389" t="s">
        <v>195</v>
      </c>
      <c r="DW4" s="389" t="s">
        <v>412</v>
      </c>
      <c r="DX4" s="393">
        <v>1</v>
      </c>
      <c r="DY4" s="154" t="s">
        <v>898</v>
      </c>
      <c r="DZ4" s="389" t="s">
        <v>902</v>
      </c>
      <c r="EA4" s="389" t="s">
        <v>906</v>
      </c>
      <c r="EB4" s="389" t="s">
        <v>909</v>
      </c>
      <c r="EC4" s="389" t="s">
        <v>912</v>
      </c>
      <c r="ED4" s="389" t="s">
        <v>915</v>
      </c>
      <c r="EE4" s="389" t="s">
        <v>918</v>
      </c>
      <c r="EF4" s="389" t="s">
        <v>920</v>
      </c>
      <c r="EG4" s="389" t="s">
        <v>922</v>
      </c>
      <c r="EH4" s="389" t="s">
        <v>926</v>
      </c>
      <c r="EI4" s="389"/>
      <c r="EJ4" s="389"/>
      <c r="EK4" s="389"/>
      <c r="EL4" s="389"/>
      <c r="EM4" s="389"/>
      <c r="EN4" s="389"/>
      <c r="EO4" s="389"/>
      <c r="EP4" s="389"/>
      <c r="EQ4" s="389"/>
      <c r="ER4" s="389"/>
      <c r="ES4" s="389"/>
      <c r="ET4" s="389"/>
      <c r="EU4" s="389"/>
      <c r="EV4" s="389"/>
      <c r="EW4" s="389"/>
      <c r="EX4" s="389"/>
      <c r="EY4" s="389"/>
      <c r="EZ4" s="389"/>
      <c r="FA4" s="389"/>
      <c r="FB4" s="389"/>
      <c r="FC4" s="389"/>
      <c r="FD4" s="389"/>
      <c r="FE4" s="389"/>
      <c r="FF4" s="389"/>
      <c r="FG4" s="389"/>
      <c r="FH4" s="389"/>
      <c r="FI4" s="389"/>
      <c r="FJ4" s="389"/>
      <c r="FK4" s="389"/>
      <c r="FL4" s="389"/>
      <c r="FM4" s="389"/>
      <c r="FN4" s="389"/>
      <c r="FO4" s="389"/>
      <c r="FP4" s="389"/>
      <c r="FQ4" s="389"/>
      <c r="FR4" s="389"/>
      <c r="FS4" s="389"/>
      <c r="FT4" s="389"/>
      <c r="FU4" s="389"/>
      <c r="FV4" s="389"/>
      <c r="FW4" s="389"/>
      <c r="FX4" s="389"/>
      <c r="FY4" s="389"/>
      <c r="FZ4" s="389"/>
      <c r="GA4" s="389"/>
      <c r="GB4" s="389"/>
      <c r="GC4" s="389"/>
      <c r="GD4" s="389"/>
      <c r="GE4" s="389"/>
      <c r="GF4" s="389"/>
      <c r="GG4" s="389"/>
      <c r="GH4" s="389"/>
      <c r="GI4" s="389"/>
      <c r="GJ4" s="389"/>
      <c r="GK4" s="389"/>
      <c r="GL4" s="389"/>
      <c r="GM4" s="389"/>
      <c r="GN4" s="389"/>
      <c r="GO4" s="389"/>
      <c r="GP4" s="389"/>
      <c r="GQ4" s="389"/>
      <c r="GR4" s="389"/>
      <c r="GS4" s="389"/>
      <c r="GT4" s="389"/>
      <c r="GU4" s="389"/>
      <c r="GV4" s="389"/>
      <c r="GW4" s="389"/>
      <c r="GX4" s="389"/>
      <c r="GY4" s="389"/>
      <c r="GZ4" s="389"/>
      <c r="HA4" s="389"/>
      <c r="HB4" s="389"/>
      <c r="HC4" s="389"/>
      <c r="HD4" s="389"/>
      <c r="HE4" s="389"/>
      <c r="HF4" s="389"/>
      <c r="HG4" s="389"/>
      <c r="HH4" s="389"/>
      <c r="HI4" s="389"/>
      <c r="HJ4" s="389"/>
      <c r="HK4" s="389"/>
      <c r="HL4" s="389"/>
      <c r="HM4" s="389"/>
      <c r="HN4" s="389"/>
      <c r="HO4" s="389"/>
      <c r="HP4" s="389"/>
      <c r="HQ4" s="389"/>
      <c r="HR4" s="389"/>
      <c r="HS4" s="389"/>
      <c r="HT4" s="389"/>
      <c r="HU4" s="389"/>
      <c r="HV4" s="389"/>
      <c r="HW4" s="389"/>
      <c r="HX4" s="389"/>
      <c r="HY4" s="389"/>
      <c r="HZ4" s="389"/>
      <c r="IA4" s="389"/>
      <c r="IB4" s="389"/>
      <c r="IC4" s="389"/>
      <c r="ID4" s="389"/>
      <c r="IE4" s="389"/>
      <c r="IF4" s="389"/>
      <c r="IG4" s="389"/>
      <c r="IH4" s="389"/>
      <c r="II4" s="389"/>
      <c r="IJ4" s="389"/>
      <c r="IK4" s="389"/>
      <c r="IL4" s="389"/>
      <c r="IM4" s="389"/>
      <c r="IN4" s="389"/>
      <c r="IO4" s="389"/>
      <c r="IP4" s="389"/>
      <c r="IQ4" s="389"/>
      <c r="IR4" s="389"/>
      <c r="IS4" s="389"/>
      <c r="IT4" s="389"/>
      <c r="IU4" s="389"/>
      <c r="IV4" s="389"/>
      <c r="IW4" s="389"/>
      <c r="IX4" s="389"/>
      <c r="IY4" s="389"/>
      <c r="IZ4" s="389"/>
      <c r="JA4" s="389"/>
      <c r="JB4" s="389"/>
      <c r="JC4" s="389"/>
      <c r="JD4" s="389"/>
      <c r="JE4" s="389"/>
      <c r="JF4" s="389"/>
      <c r="JG4" s="389"/>
      <c r="JH4" s="389"/>
      <c r="JI4" s="389"/>
      <c r="JJ4" s="389"/>
      <c r="JK4" s="389"/>
      <c r="JL4" s="389"/>
      <c r="JM4" s="389"/>
      <c r="JN4" s="389"/>
      <c r="JO4" s="389"/>
      <c r="JP4" s="389"/>
      <c r="JQ4" s="389"/>
      <c r="JR4" s="389"/>
      <c r="JS4" s="389"/>
      <c r="JT4" s="389"/>
      <c r="JU4" s="389"/>
      <c r="JV4" s="389"/>
      <c r="JW4" s="389"/>
      <c r="JX4" s="389"/>
      <c r="JY4" s="389"/>
      <c r="JZ4" s="389"/>
      <c r="KA4" s="389"/>
      <c r="KB4" s="389"/>
      <c r="KC4" s="389"/>
      <c r="KD4" s="389"/>
      <c r="KE4" s="389"/>
      <c r="KF4" s="389"/>
    </row>
    <row r="5" spans="1:292" s="277" customFormat="1" ht="30">
      <c r="A5" s="266">
        <v>2</v>
      </c>
      <c r="B5" s="463" t="s">
        <v>59</v>
      </c>
      <c r="C5" s="266" t="s">
        <v>3</v>
      </c>
      <c r="D5" s="337" t="s">
        <v>948</v>
      </c>
      <c r="E5" s="155">
        <f t="shared" ca="1" si="0"/>
        <v>28.212033918378985</v>
      </c>
      <c r="F5" s="155"/>
      <c r="G5" s="155"/>
      <c r="H5" s="267">
        <v>30396</v>
      </c>
      <c r="I5" s="268">
        <f t="shared" ca="1" si="1"/>
        <v>40693.39238020833</v>
      </c>
      <c r="J5" s="156" t="s">
        <v>20</v>
      </c>
      <c r="K5" s="156" t="s">
        <v>63</v>
      </c>
      <c r="L5" s="156" t="s">
        <v>952</v>
      </c>
      <c r="M5" s="351" t="s">
        <v>176</v>
      </c>
      <c r="N5" s="351"/>
      <c r="O5" s="351"/>
      <c r="P5" s="351"/>
      <c r="Q5" s="351"/>
      <c r="R5" s="351"/>
      <c r="S5" s="351"/>
      <c r="T5" s="203"/>
      <c r="U5" s="203"/>
      <c r="V5" s="203"/>
      <c r="W5" s="203"/>
      <c r="X5" s="157">
        <v>37298</v>
      </c>
      <c r="Y5" s="157"/>
      <c r="Z5" s="157"/>
      <c r="AA5" s="157"/>
      <c r="AB5" s="157"/>
      <c r="AC5" s="157" t="s">
        <v>180</v>
      </c>
      <c r="AD5" s="157" t="s">
        <v>180</v>
      </c>
      <c r="AE5" s="157" t="s">
        <v>415</v>
      </c>
      <c r="AF5" s="157" t="s">
        <v>404</v>
      </c>
      <c r="AG5" s="156" t="s">
        <v>195</v>
      </c>
      <c r="AH5" s="156" t="s">
        <v>414</v>
      </c>
      <c r="AI5" s="156"/>
      <c r="AJ5" s="158">
        <v>1</v>
      </c>
      <c r="AK5" s="158">
        <v>0</v>
      </c>
      <c r="AL5" s="158">
        <v>0</v>
      </c>
      <c r="AM5" s="156" t="s">
        <v>180</v>
      </c>
      <c r="AN5" s="156" t="s">
        <v>195</v>
      </c>
      <c r="AO5" s="156" t="s">
        <v>195</v>
      </c>
      <c r="AP5" s="156" t="s">
        <v>195</v>
      </c>
      <c r="AQ5" s="156"/>
      <c r="AR5" s="156"/>
      <c r="AS5" s="156"/>
      <c r="AT5" s="156"/>
      <c r="AU5" s="156" t="s">
        <v>195</v>
      </c>
      <c r="AV5" s="156"/>
      <c r="AW5" s="156"/>
      <c r="AX5" s="156"/>
      <c r="AY5" s="156"/>
      <c r="AZ5" s="156"/>
      <c r="BA5" s="156"/>
      <c r="BB5" s="156"/>
      <c r="BC5" s="156"/>
      <c r="BD5" s="156"/>
      <c r="BE5" s="156"/>
      <c r="BF5" s="156"/>
      <c r="BG5" s="156"/>
      <c r="BH5" s="156"/>
      <c r="BI5" s="159" t="s">
        <v>24</v>
      </c>
      <c r="BJ5" s="161"/>
      <c r="BK5" s="160" t="s">
        <v>63</v>
      </c>
      <c r="BL5" s="160"/>
      <c r="BM5" s="160"/>
      <c r="BN5" s="160" t="s">
        <v>180</v>
      </c>
      <c r="BO5" s="160"/>
      <c r="BP5" s="160" t="s">
        <v>195</v>
      </c>
      <c r="BQ5" s="160" t="s">
        <v>422</v>
      </c>
      <c r="BR5" s="160"/>
      <c r="BS5" s="160"/>
      <c r="BT5" s="160"/>
      <c r="BU5" s="156" t="s">
        <v>108</v>
      </c>
      <c r="BV5" s="156"/>
      <c r="BW5" s="156"/>
      <c r="BX5" s="269">
        <f t="shared" ca="1" si="2"/>
        <v>9.3024448772830954</v>
      </c>
      <c r="BY5" s="269" t="str">
        <f t="shared" ref="BY5:BY68" ca="1" si="18">IF(BX5&lt;=0.25,"SI",".")</f>
        <v>.</v>
      </c>
      <c r="BZ5" s="269" t="str">
        <f t="shared" ref="BZ5:BZ68" ca="1" si="19">IF(BX5&lt;0.25,".",IF(BX5&gt;0.5,".","SI"))</f>
        <v>.</v>
      </c>
      <c r="CA5" s="269" t="str">
        <f t="shared" ref="CA5:CA68" ca="1" si="20">IF(BX5&lt;0.5,".",IF(BX5&gt;1,".","SI"))</f>
        <v>.</v>
      </c>
      <c r="CB5" s="269" t="str">
        <f t="shared" ref="CB5:CB68" ca="1" si="21">IF(BX5&lt;1,".",IF(BX5&gt;3,".","SI"))</f>
        <v>.</v>
      </c>
      <c r="CC5" s="269" t="str">
        <f t="shared" ref="CC5:CC68" ca="1" si="22">IF(BX5&gt;3,"SI",".")</f>
        <v>SI</v>
      </c>
      <c r="CD5" s="160">
        <v>38</v>
      </c>
      <c r="CE5" s="160">
        <v>24</v>
      </c>
      <c r="CF5" s="161">
        <v>34</v>
      </c>
      <c r="CG5" s="161" t="s">
        <v>25</v>
      </c>
      <c r="CH5" s="160" t="s">
        <v>23</v>
      </c>
      <c r="CI5" s="160"/>
      <c r="CJ5" s="160"/>
      <c r="CK5" s="389"/>
      <c r="CL5" s="161">
        <f t="shared" ref="CL5:CL68" si="23">COUNTIF(BV5,"*")</f>
        <v>0</v>
      </c>
      <c r="CM5" s="271" t="b">
        <f t="shared" si="9"/>
        <v>0</v>
      </c>
      <c r="CN5" s="271" t="b">
        <f t="shared" si="10"/>
        <v>0</v>
      </c>
      <c r="CO5" s="271" t="b">
        <f t="shared" si="11"/>
        <v>1</v>
      </c>
      <c r="CP5" s="270" t="b">
        <f t="shared" ca="1" si="12"/>
        <v>0</v>
      </c>
      <c r="CQ5" s="270" t="b">
        <f t="shared" ca="1" si="13"/>
        <v>0</v>
      </c>
      <c r="CR5" s="270" t="b">
        <f t="shared" ca="1" si="14"/>
        <v>0</v>
      </c>
      <c r="CS5" s="270" t="b">
        <f t="shared" ca="1" si="15"/>
        <v>0</v>
      </c>
      <c r="CT5" s="270" t="b">
        <f t="shared" ca="1" si="16"/>
        <v>1</v>
      </c>
      <c r="CU5" s="270" t="b">
        <f t="shared" ca="1" si="17"/>
        <v>0</v>
      </c>
      <c r="CV5" s="389">
        <f>COUNTIF(BU5,"&lt;01/02/2011")</f>
        <v>0</v>
      </c>
      <c r="CW5" s="270">
        <f>COUNTIF(BU5,"&lt;01/03/2011")-CV5</f>
        <v>0</v>
      </c>
      <c r="CX5" s="270">
        <f>COUNTIF(BU5,"&lt;01/04/2011")-CV5-CW5</f>
        <v>0</v>
      </c>
      <c r="CY5" s="270">
        <f>COUNTIF(BU5,"&lt;01/05/2011")-CV5-CW5-CX5</f>
        <v>0</v>
      </c>
      <c r="CZ5" s="270">
        <f>COUNTIF(BU5,"&lt;01/06/2011")-CV5-CW5-CX5-CY5</f>
        <v>0</v>
      </c>
      <c r="DA5" s="270">
        <f>COUNTIF(BU5,"&lt;01/07/2011")-CV5-CW5-CX5-CY5-CZ5</f>
        <v>0</v>
      </c>
      <c r="DB5" s="270">
        <f>COUNTIF(BU5,"&lt;01/08/2011")-CV5-CW5-CX5-CY5-CZ5-DA5</f>
        <v>0</v>
      </c>
      <c r="DC5" s="270">
        <f>COUNTIF(BU5,"&lt;01/09/2011")-CV5-CW5-CX5-CY5-CZ5-DA5-DB5</f>
        <v>0</v>
      </c>
      <c r="DD5" s="270">
        <f>COUNTIF(BU5,"&lt;01/10/2011")-CV5-CW5-CX5-CY5-CZ5-DA5-DB5-DC5</f>
        <v>0</v>
      </c>
      <c r="DE5" s="270">
        <f>COUNTIF(BU5,"&lt;01/11/2011")-CV5-CW5-CX5-CY5-CZ5-DA5-DB5-DD5-DC5</f>
        <v>0</v>
      </c>
      <c r="DF5" s="270">
        <f>COUNTIF(BU5,"&lt;01/12/2011")-CV5-CW5-CX5-CY5-CZ5-DA5-DB5-DC5-DD5-DE5</f>
        <v>0</v>
      </c>
      <c r="DG5" s="270">
        <f>COUNTIF(BU5,"&lt;01/01/2012")-CV5-CW5-CX5-CY5-CZ5-DA5-DB5-DC5-DD5-DE5-DF5</f>
        <v>0</v>
      </c>
      <c r="DH5" s="389" t="str">
        <f>IF(G5="x","M","F")</f>
        <v>F</v>
      </c>
      <c r="DI5" s="389"/>
      <c r="DJ5" s="389"/>
      <c r="DK5" s="389"/>
      <c r="DL5" s="389"/>
      <c r="DM5" s="389"/>
      <c r="DN5" s="389"/>
      <c r="DO5" s="389"/>
      <c r="DP5" s="389"/>
      <c r="DQ5" s="389"/>
      <c r="DR5" s="389"/>
      <c r="DS5" s="389" t="s">
        <v>174</v>
      </c>
      <c r="DT5" s="389" t="s">
        <v>48</v>
      </c>
      <c r="DU5" s="160" t="s">
        <v>51</v>
      </c>
      <c r="DV5" s="389"/>
      <c r="DW5" s="389"/>
      <c r="DX5" s="393">
        <v>3</v>
      </c>
      <c r="DY5" s="154" t="s">
        <v>899</v>
      </c>
      <c r="DZ5" s="277" t="s">
        <v>903</v>
      </c>
      <c r="EA5" s="277" t="s">
        <v>907</v>
      </c>
      <c r="EB5" s="389" t="s">
        <v>910</v>
      </c>
      <c r="EC5" s="389" t="s">
        <v>913</v>
      </c>
      <c r="ED5" s="389" t="s">
        <v>916</v>
      </c>
      <c r="EE5" s="389" t="s">
        <v>919</v>
      </c>
      <c r="EF5" s="389" t="s">
        <v>649</v>
      </c>
      <c r="EG5" s="389" t="s">
        <v>923</v>
      </c>
      <c r="EH5" s="389" t="s">
        <v>927</v>
      </c>
      <c r="EI5" s="389"/>
      <c r="EJ5" s="389"/>
      <c r="EK5" s="389"/>
      <c r="EL5" s="389"/>
      <c r="EM5" s="389"/>
      <c r="EN5" s="389"/>
      <c r="EO5" s="389"/>
      <c r="EP5" s="389"/>
      <c r="EQ5" s="389"/>
      <c r="ER5" s="389"/>
      <c r="ES5" s="389"/>
      <c r="ET5" s="389"/>
      <c r="EU5" s="389"/>
      <c r="EV5" s="389"/>
      <c r="EW5" s="389"/>
      <c r="EX5" s="389"/>
      <c r="EY5" s="389"/>
      <c r="EZ5" s="389"/>
      <c r="FA5" s="389"/>
      <c r="FB5" s="389"/>
      <c r="FC5" s="389"/>
      <c r="FD5" s="389"/>
      <c r="FE5" s="389"/>
      <c r="FF5" s="389"/>
      <c r="FG5" s="389"/>
      <c r="FH5" s="389"/>
      <c r="FI5" s="389"/>
      <c r="FJ5" s="389"/>
      <c r="FK5" s="389"/>
      <c r="FL5" s="389"/>
      <c r="FM5" s="389"/>
      <c r="FN5" s="389"/>
      <c r="FO5" s="389"/>
      <c r="FP5" s="389"/>
      <c r="FQ5" s="389"/>
      <c r="FR5" s="389"/>
      <c r="FS5" s="389"/>
      <c r="FT5" s="389"/>
      <c r="FU5" s="389"/>
      <c r="FV5" s="389"/>
      <c r="FW5" s="389"/>
      <c r="FX5" s="389"/>
      <c r="FY5" s="389"/>
      <c r="FZ5" s="389"/>
      <c r="GA5" s="389"/>
      <c r="GB5" s="389"/>
      <c r="GC5" s="389"/>
      <c r="GD5" s="389"/>
      <c r="GE5" s="389"/>
      <c r="GF5" s="389"/>
      <c r="GG5" s="389"/>
      <c r="GH5" s="389"/>
      <c r="GI5" s="389"/>
      <c r="GJ5" s="389"/>
      <c r="GK5" s="389"/>
      <c r="GL5" s="389"/>
      <c r="GM5" s="389"/>
      <c r="GN5" s="389"/>
      <c r="GO5" s="389"/>
      <c r="GP5" s="389"/>
      <c r="GQ5" s="389"/>
      <c r="GR5" s="389"/>
      <c r="GS5" s="389"/>
      <c r="GT5" s="389"/>
      <c r="GU5" s="389"/>
      <c r="GV5" s="389"/>
      <c r="GW5" s="389"/>
      <c r="GX5" s="389"/>
      <c r="GY5" s="389"/>
      <c r="GZ5" s="389"/>
      <c r="HA5" s="389"/>
      <c r="HB5" s="389"/>
      <c r="HC5" s="389"/>
      <c r="HD5" s="389"/>
      <c r="HE5" s="389"/>
      <c r="HF5" s="389"/>
      <c r="HG5" s="389"/>
      <c r="HH5" s="389"/>
      <c r="HI5" s="389"/>
      <c r="HJ5" s="389"/>
      <c r="HK5" s="389"/>
      <c r="HL5" s="389"/>
      <c r="HM5" s="389"/>
      <c r="HN5" s="389"/>
      <c r="HO5" s="389"/>
      <c r="HP5" s="389"/>
      <c r="HQ5" s="389"/>
      <c r="HR5" s="389"/>
      <c r="HS5" s="389"/>
      <c r="HT5" s="389"/>
      <c r="HU5" s="389"/>
      <c r="HV5" s="389"/>
      <c r="HW5" s="389"/>
      <c r="HX5" s="389"/>
      <c r="HY5" s="389"/>
      <c r="HZ5" s="389"/>
      <c r="IA5" s="389"/>
      <c r="IB5" s="389"/>
      <c r="IC5" s="389"/>
      <c r="ID5" s="389"/>
      <c r="IE5" s="389"/>
      <c r="IF5" s="389"/>
      <c r="IG5" s="389"/>
      <c r="IH5" s="389"/>
      <c r="II5" s="389"/>
      <c r="IJ5" s="389"/>
      <c r="IK5" s="389"/>
      <c r="IL5" s="389"/>
      <c r="IM5" s="389"/>
      <c r="IN5" s="389"/>
      <c r="IO5" s="389"/>
      <c r="IP5" s="389"/>
      <c r="IQ5" s="389"/>
      <c r="IR5" s="389"/>
      <c r="IS5" s="389"/>
      <c r="IT5" s="389"/>
      <c r="IU5" s="389"/>
      <c r="IV5" s="389"/>
      <c r="IW5" s="389"/>
      <c r="IX5" s="389"/>
      <c r="IY5" s="389"/>
      <c r="IZ5" s="389"/>
      <c r="JA5" s="389"/>
      <c r="JB5" s="389"/>
      <c r="JC5" s="389"/>
      <c r="JD5" s="389"/>
      <c r="JE5" s="389"/>
      <c r="JF5" s="389"/>
      <c r="JG5" s="389"/>
      <c r="JH5" s="389"/>
      <c r="JI5" s="389"/>
      <c r="JJ5" s="389"/>
      <c r="JK5" s="389"/>
      <c r="JL5" s="389"/>
      <c r="JM5" s="389"/>
      <c r="JN5" s="389"/>
      <c r="JO5" s="389"/>
      <c r="JP5" s="389"/>
      <c r="JQ5" s="389"/>
      <c r="JR5" s="389"/>
      <c r="JS5" s="389"/>
      <c r="JT5" s="389"/>
      <c r="JU5" s="389"/>
      <c r="JV5" s="389"/>
      <c r="JW5" s="389"/>
      <c r="JX5" s="389"/>
      <c r="JY5" s="389"/>
      <c r="JZ5" s="389"/>
      <c r="KA5" s="389"/>
      <c r="KB5" s="389"/>
      <c r="KC5" s="389"/>
      <c r="KD5" s="389"/>
      <c r="KE5" s="389"/>
      <c r="KF5" s="389"/>
    </row>
    <row r="6" spans="1:292" s="275" customFormat="1" ht="30">
      <c r="A6" s="266">
        <v>3</v>
      </c>
      <c r="B6" s="340" t="s">
        <v>109</v>
      </c>
      <c r="C6" s="272">
        <v>1</v>
      </c>
      <c r="D6" s="338" t="s">
        <v>947</v>
      </c>
      <c r="E6" s="165">
        <f t="shared" ca="1" si="0"/>
        <v>9.3134037813926849</v>
      </c>
      <c r="F6" s="165"/>
      <c r="G6" s="165" t="s">
        <v>71</v>
      </c>
      <c r="H6" s="273">
        <v>37294</v>
      </c>
      <c r="I6" s="268">
        <f t="shared" ca="1" si="1"/>
        <v>40693.39238020833</v>
      </c>
      <c r="J6" s="166" t="s">
        <v>20</v>
      </c>
      <c r="K6" s="156" t="s">
        <v>63</v>
      </c>
      <c r="L6" s="156" t="s">
        <v>952</v>
      </c>
      <c r="M6" s="352" t="s">
        <v>176</v>
      </c>
      <c r="N6" s="352"/>
      <c r="O6" s="352"/>
      <c r="P6" s="352"/>
      <c r="Q6" s="352"/>
      <c r="R6" s="352"/>
      <c r="S6" s="352"/>
      <c r="T6" s="204"/>
      <c r="U6" s="204"/>
      <c r="V6" s="204"/>
      <c r="W6" s="204"/>
      <c r="X6" s="167">
        <v>37298</v>
      </c>
      <c r="Y6" s="167"/>
      <c r="Z6" s="166"/>
      <c r="AA6" s="166"/>
      <c r="AB6" s="166"/>
      <c r="AC6" s="166"/>
      <c r="AD6" s="166"/>
      <c r="AE6" s="166" t="s">
        <v>46</v>
      </c>
      <c r="AF6" s="157" t="s">
        <v>404</v>
      </c>
      <c r="AG6" s="166" t="s">
        <v>195</v>
      </c>
      <c r="AH6" s="166" t="s">
        <v>406</v>
      </c>
      <c r="AI6" s="166"/>
      <c r="AJ6" s="168">
        <v>0</v>
      </c>
      <c r="AK6" s="168">
        <v>0</v>
      </c>
      <c r="AL6" s="168">
        <v>0</v>
      </c>
      <c r="AM6" s="166" t="s">
        <v>195</v>
      </c>
      <c r="AN6" s="166" t="s">
        <v>195</v>
      </c>
      <c r="AO6" s="166" t="s">
        <v>195</v>
      </c>
      <c r="AP6" s="166" t="s">
        <v>195</v>
      </c>
      <c r="AQ6" s="166"/>
      <c r="AR6" s="166"/>
      <c r="AS6" s="166"/>
      <c r="AT6" s="166"/>
      <c r="AU6" s="166" t="s">
        <v>195</v>
      </c>
      <c r="AV6" s="166"/>
      <c r="AW6" s="166"/>
      <c r="AX6" s="166"/>
      <c r="AY6" s="166"/>
      <c r="AZ6" s="166"/>
      <c r="BA6" s="166"/>
      <c r="BB6" s="166"/>
      <c r="BC6" s="166"/>
      <c r="BD6" s="166"/>
      <c r="BE6" s="166"/>
      <c r="BF6" s="166"/>
      <c r="BG6" s="166"/>
      <c r="BH6" s="166"/>
      <c r="BI6" s="169" t="s">
        <v>24</v>
      </c>
      <c r="BJ6" s="171"/>
      <c r="BK6" s="160" t="s">
        <v>63</v>
      </c>
      <c r="BL6" s="170"/>
      <c r="BM6" s="170"/>
      <c r="BN6" s="170" t="s">
        <v>180</v>
      </c>
      <c r="BO6" s="170"/>
      <c r="BP6" s="170" t="s">
        <v>180</v>
      </c>
      <c r="BQ6" s="170" t="s">
        <v>423</v>
      </c>
      <c r="BR6" s="170"/>
      <c r="BS6" s="170"/>
      <c r="BT6" s="170"/>
      <c r="BU6" s="166" t="s">
        <v>108</v>
      </c>
      <c r="BV6" s="166"/>
      <c r="BW6" s="166"/>
      <c r="BX6" s="274">
        <f t="shared" ca="1" si="2"/>
        <v>9.3024448772830954</v>
      </c>
      <c r="BY6" s="269" t="str">
        <f t="shared" ca="1" si="18"/>
        <v>.</v>
      </c>
      <c r="BZ6" s="269" t="str">
        <f t="shared" ca="1" si="19"/>
        <v>.</v>
      </c>
      <c r="CA6" s="269" t="str">
        <f t="shared" ca="1" si="20"/>
        <v>.</v>
      </c>
      <c r="CB6" s="269" t="str">
        <f t="shared" ca="1" si="21"/>
        <v>.</v>
      </c>
      <c r="CC6" s="269" t="str">
        <f t="shared" ca="1" si="22"/>
        <v>SI</v>
      </c>
      <c r="CD6" s="170" t="s">
        <v>26</v>
      </c>
      <c r="CE6" s="170">
        <v>17</v>
      </c>
      <c r="CF6" s="171" t="s">
        <v>27</v>
      </c>
      <c r="CG6" s="171" t="s">
        <v>28</v>
      </c>
      <c r="CH6" s="170" t="s">
        <v>29</v>
      </c>
      <c r="CI6" s="170"/>
      <c r="CJ6" s="170"/>
      <c r="CK6" s="390"/>
      <c r="CL6" s="161">
        <f t="shared" si="23"/>
        <v>0</v>
      </c>
      <c r="CM6" s="271" t="b">
        <f t="shared" si="9"/>
        <v>0</v>
      </c>
      <c r="CN6" s="271" t="b">
        <f t="shared" si="10"/>
        <v>0</v>
      </c>
      <c r="CO6" s="271" t="b">
        <f t="shared" si="11"/>
        <v>0</v>
      </c>
      <c r="CP6" s="270" t="b">
        <f t="shared" ca="1" si="12"/>
        <v>0</v>
      </c>
      <c r="CQ6" s="270" t="b">
        <f t="shared" ca="1" si="13"/>
        <v>1</v>
      </c>
      <c r="CR6" s="270" t="b">
        <f t="shared" ca="1" si="14"/>
        <v>0</v>
      </c>
      <c r="CS6" s="270" t="b">
        <f t="shared" ca="1" si="15"/>
        <v>0</v>
      </c>
      <c r="CT6" s="270" t="b">
        <f t="shared" ca="1" si="16"/>
        <v>0</v>
      </c>
      <c r="CU6" s="270" t="b">
        <f t="shared" ca="1" si="17"/>
        <v>0</v>
      </c>
      <c r="CV6" s="389">
        <f t="shared" ref="CV6:CV69" si="24">COUNTIF(BU6,"&lt;01/02/2011")</f>
        <v>0</v>
      </c>
      <c r="CW6" s="270">
        <f t="shared" ref="CW6:CW69" si="25">COUNTIF(BU6,"&lt;01/03/2011")-CV6</f>
        <v>0</v>
      </c>
      <c r="CX6" s="270">
        <f t="shared" ref="CX6:CX69" si="26">COUNTIF(BU6,"&lt;01/04/2011")-CV6-CW6</f>
        <v>0</v>
      </c>
      <c r="CY6" s="270">
        <f t="shared" ref="CY6:CY69" si="27">COUNTIF(BU6,"&lt;01/05/2011")-CV6-CW6-CX6</f>
        <v>0</v>
      </c>
      <c r="CZ6" s="270">
        <f t="shared" ref="CZ6:CZ69" si="28">COUNTIF(BU6,"&lt;01/06/2011")-CV6-CW6-CX6-CY6</f>
        <v>0</v>
      </c>
      <c r="DA6" s="270">
        <f t="shared" ref="DA6:DA69" si="29">COUNTIF(BU6,"&lt;01/07/2011")-CV6-CW6-CX6-CY6-CZ6</f>
        <v>0</v>
      </c>
      <c r="DB6" s="270">
        <f t="shared" ref="DB6:DB69" si="30">COUNTIF(BU6,"&lt;01/08/2011")-CV6-CW6-CX6-CY6-CZ6-DA6</f>
        <v>0</v>
      </c>
      <c r="DC6" s="270">
        <f t="shared" ref="DC6:DC69" si="31">COUNTIF(BU6,"&lt;01/09/2011")-CV6-CW6-CX6-CY6-CZ6-DA6-DB6</f>
        <v>0</v>
      </c>
      <c r="DD6" s="270">
        <f t="shared" ref="DD6:DD69" si="32">COUNTIF(BU6,"&lt;01/10/2011")-CV6-CW6-CX6-CY6-CZ6-DA6-DB6-DC6</f>
        <v>0</v>
      </c>
      <c r="DE6" s="270">
        <f t="shared" ref="DE6:DE69" si="33">COUNTIF(BU6,"&lt;01/11/2011")-CV6-CW6-CX6-CY6-CZ6-DA6-DB6-DD6-DC6</f>
        <v>0</v>
      </c>
      <c r="DF6" s="270">
        <f t="shared" ref="DF6:DF69" si="34">COUNTIF(BU6,"&lt;01/12/2011")-CV6-CW6-CX6-CY6-CZ6-DA6-DB6-DC6-DD6-DE6</f>
        <v>0</v>
      </c>
      <c r="DG6" s="270">
        <f t="shared" ref="DG6:DG69" si="35">COUNTIF(BU6,"&lt;01/01/2012")-CV6-CW6-CX6-CY6-CZ6-DA6-DB6-DC6-DD6-DE6-DF6</f>
        <v>0</v>
      </c>
      <c r="DH6" s="389" t="str">
        <f t="shared" ref="DH6:DH58" si="36">IF(G6="x","M","F")</f>
        <v>M</v>
      </c>
      <c r="DI6" s="390"/>
      <c r="DJ6" s="390"/>
      <c r="DK6" s="390"/>
      <c r="DL6" s="390"/>
      <c r="DM6" s="390"/>
      <c r="DN6" s="390"/>
      <c r="DO6" s="390"/>
      <c r="DP6" s="390"/>
      <c r="DQ6" s="390"/>
      <c r="DR6" s="390"/>
      <c r="DS6" s="390" t="s">
        <v>410</v>
      </c>
      <c r="DT6" s="390" t="s">
        <v>45</v>
      </c>
      <c r="DU6" s="170" t="s">
        <v>54</v>
      </c>
      <c r="DV6" s="390"/>
      <c r="DW6" s="390"/>
      <c r="DX6" s="393">
        <v>2</v>
      </c>
      <c r="DY6" s="154" t="s">
        <v>900</v>
      </c>
      <c r="DZ6" s="275" t="s">
        <v>904</v>
      </c>
      <c r="EA6" s="390" t="s">
        <v>908</v>
      </c>
      <c r="EB6" s="390" t="s">
        <v>911</v>
      </c>
      <c r="EC6" s="390" t="s">
        <v>914</v>
      </c>
      <c r="ED6" s="390" t="s">
        <v>917</v>
      </c>
      <c r="EE6" s="390"/>
      <c r="EF6" s="390" t="s">
        <v>921</v>
      </c>
      <c r="EG6" s="390" t="s">
        <v>924</v>
      </c>
      <c r="EH6" s="390" t="s">
        <v>928</v>
      </c>
      <c r="EI6" s="390"/>
      <c r="EJ6" s="390"/>
      <c r="EK6" s="390"/>
      <c r="EL6" s="390"/>
      <c r="EM6" s="390"/>
      <c r="EN6" s="390"/>
      <c r="EO6" s="390"/>
      <c r="EP6" s="390"/>
      <c r="EQ6" s="390"/>
      <c r="ER6" s="390"/>
      <c r="ES6" s="390"/>
      <c r="ET6" s="390"/>
      <c r="EU6" s="390"/>
      <c r="EV6" s="390"/>
      <c r="EW6" s="390"/>
      <c r="EX6" s="390"/>
      <c r="EY6" s="390"/>
      <c r="EZ6" s="390"/>
      <c r="FA6" s="390"/>
      <c r="FB6" s="390"/>
      <c r="FC6" s="390"/>
      <c r="FD6" s="390"/>
      <c r="FE6" s="390"/>
      <c r="FF6" s="390"/>
      <c r="FG6" s="390"/>
      <c r="FH6" s="390"/>
      <c r="FI6" s="390"/>
      <c r="FJ6" s="390"/>
      <c r="FK6" s="390"/>
      <c r="FL6" s="390"/>
      <c r="FM6" s="390"/>
      <c r="FN6" s="390"/>
      <c r="FO6" s="390"/>
      <c r="FP6" s="390"/>
      <c r="FQ6" s="390"/>
      <c r="FR6" s="390"/>
      <c r="FS6" s="390"/>
      <c r="FT6" s="390"/>
      <c r="FU6" s="390"/>
      <c r="FV6" s="390"/>
      <c r="FW6" s="390"/>
      <c r="FX6" s="390"/>
      <c r="FY6" s="390"/>
      <c r="FZ6" s="390"/>
      <c r="GA6" s="390"/>
      <c r="GB6" s="390"/>
      <c r="GC6" s="390"/>
      <c r="GD6" s="390"/>
      <c r="GE6" s="390"/>
      <c r="GF6" s="390"/>
      <c r="GG6" s="390"/>
      <c r="GH6" s="390"/>
      <c r="GI6" s="390"/>
      <c r="GJ6" s="390"/>
      <c r="GK6" s="390"/>
      <c r="GL6" s="390"/>
      <c r="GM6" s="390"/>
      <c r="GN6" s="390"/>
      <c r="GO6" s="390"/>
      <c r="GP6" s="390"/>
      <c r="GQ6" s="390"/>
      <c r="GR6" s="390"/>
      <c r="GS6" s="390"/>
      <c r="GT6" s="390"/>
      <c r="GU6" s="390"/>
      <c r="GV6" s="390"/>
      <c r="GW6" s="390"/>
      <c r="GX6" s="390"/>
      <c r="GY6" s="390"/>
      <c r="GZ6" s="390"/>
      <c r="HA6" s="390"/>
      <c r="HB6" s="390"/>
      <c r="HC6" s="390"/>
      <c r="HD6" s="390"/>
      <c r="HE6" s="390"/>
      <c r="HF6" s="390"/>
      <c r="HG6" s="390"/>
      <c r="HH6" s="390"/>
      <c r="HI6" s="390"/>
      <c r="HJ6" s="390"/>
      <c r="HK6" s="390"/>
      <c r="HL6" s="390"/>
      <c r="HM6" s="390"/>
      <c r="HN6" s="390"/>
      <c r="HO6" s="390"/>
      <c r="HP6" s="390"/>
      <c r="HQ6" s="390"/>
      <c r="HR6" s="390"/>
      <c r="HS6" s="390"/>
      <c r="HT6" s="390"/>
      <c r="HU6" s="390"/>
      <c r="HV6" s="390"/>
      <c r="HW6" s="390"/>
      <c r="HX6" s="390"/>
      <c r="HY6" s="390"/>
      <c r="HZ6" s="390"/>
      <c r="IA6" s="390"/>
      <c r="IB6" s="390"/>
      <c r="IC6" s="390"/>
      <c r="ID6" s="390"/>
      <c r="IE6" s="390"/>
      <c r="IF6" s="390"/>
      <c r="IG6" s="390"/>
      <c r="IH6" s="390"/>
      <c r="II6" s="390"/>
      <c r="IJ6" s="390"/>
      <c r="IK6" s="390"/>
      <c r="IL6" s="390"/>
      <c r="IM6" s="390"/>
      <c r="IN6" s="390"/>
      <c r="IO6" s="390"/>
      <c r="IP6" s="390"/>
      <c r="IQ6" s="390"/>
      <c r="IR6" s="390"/>
      <c r="IS6" s="390"/>
      <c r="IT6" s="390"/>
      <c r="IU6" s="390"/>
      <c r="IV6" s="390"/>
      <c r="IW6" s="390"/>
      <c r="IX6" s="390"/>
      <c r="IY6" s="390"/>
      <c r="IZ6" s="390"/>
      <c r="JA6" s="390"/>
      <c r="JB6" s="390"/>
      <c r="JC6" s="390"/>
      <c r="JD6" s="390"/>
      <c r="JE6" s="390"/>
      <c r="JF6" s="390"/>
      <c r="JG6" s="390"/>
      <c r="JH6" s="390"/>
      <c r="JI6" s="390"/>
      <c r="JJ6" s="390"/>
      <c r="JK6" s="390"/>
      <c r="JL6" s="390"/>
      <c r="JM6" s="390"/>
      <c r="JN6" s="390"/>
      <c r="JO6" s="390"/>
      <c r="JP6" s="390"/>
      <c r="JQ6" s="390"/>
      <c r="JR6" s="390"/>
      <c r="JS6" s="390"/>
      <c r="JT6" s="390"/>
      <c r="JU6" s="390"/>
      <c r="JV6" s="390"/>
      <c r="JW6" s="390"/>
      <c r="JX6" s="390"/>
      <c r="JY6" s="390"/>
      <c r="JZ6" s="390"/>
      <c r="KA6" s="390"/>
      <c r="KB6" s="390"/>
      <c r="KC6" s="390"/>
      <c r="KD6" s="390"/>
      <c r="KE6" s="390"/>
      <c r="KF6" s="390"/>
    </row>
    <row r="7" spans="1:292" s="281" customFormat="1" ht="15" customHeight="1">
      <c r="A7" s="266">
        <v>4</v>
      </c>
      <c r="B7" s="463" t="s">
        <v>520</v>
      </c>
      <c r="C7" s="266" t="s">
        <v>30</v>
      </c>
      <c r="D7" s="337" t="s">
        <v>949</v>
      </c>
      <c r="E7" s="278">
        <f t="shared" ca="1" si="0"/>
        <v>17.995595562214604</v>
      </c>
      <c r="F7" s="278"/>
      <c r="G7" s="278"/>
      <c r="H7" s="267">
        <v>34125</v>
      </c>
      <c r="I7" s="268">
        <f t="shared" ca="1" si="1"/>
        <v>40693.39238020833</v>
      </c>
      <c r="J7" s="162" t="s">
        <v>37</v>
      </c>
      <c r="K7" s="156" t="s">
        <v>63</v>
      </c>
      <c r="L7" s="156" t="s">
        <v>952</v>
      </c>
      <c r="M7" s="345" t="s">
        <v>38</v>
      </c>
      <c r="N7" s="345"/>
      <c r="O7" s="345"/>
      <c r="P7" s="345"/>
      <c r="Q7" s="345"/>
      <c r="R7" s="345"/>
      <c r="S7" s="345"/>
      <c r="T7" s="279"/>
      <c r="U7" s="279"/>
      <c r="V7" s="279"/>
      <c r="W7" s="279"/>
      <c r="X7" s="280">
        <v>38692</v>
      </c>
      <c r="Y7" s="280"/>
      <c r="Z7" s="162"/>
      <c r="AA7" s="162"/>
      <c r="AB7" s="162"/>
      <c r="AC7" s="162" t="s">
        <v>180</v>
      </c>
      <c r="AD7" s="162" t="s">
        <v>180</v>
      </c>
      <c r="AE7" s="162" t="s">
        <v>46</v>
      </c>
      <c r="AF7" s="157" t="s">
        <v>404</v>
      </c>
      <c r="AG7" s="162" t="s">
        <v>180</v>
      </c>
      <c r="AH7" s="162"/>
      <c r="AI7" s="162" t="s">
        <v>195</v>
      </c>
      <c r="AJ7" s="266">
        <v>6</v>
      </c>
      <c r="AK7" s="266">
        <v>0</v>
      </c>
      <c r="AL7" s="266">
        <v>6</v>
      </c>
      <c r="AM7" s="162" t="s">
        <v>180</v>
      </c>
      <c r="AN7" s="162" t="s">
        <v>195</v>
      </c>
      <c r="AO7" s="162" t="s">
        <v>195</v>
      </c>
      <c r="AP7" s="162" t="s">
        <v>195</v>
      </c>
      <c r="AQ7" s="162"/>
      <c r="AR7" s="162"/>
      <c r="AS7" s="162"/>
      <c r="AT7" s="162"/>
      <c r="AU7" s="162" t="s">
        <v>195</v>
      </c>
      <c r="AV7" s="162"/>
      <c r="AW7" s="162"/>
      <c r="AX7" s="162"/>
      <c r="AY7" s="162"/>
      <c r="AZ7" s="162"/>
      <c r="BA7" s="162"/>
      <c r="BB7" s="162"/>
      <c r="BC7" s="162"/>
      <c r="BD7" s="162"/>
      <c r="BE7" s="162"/>
      <c r="BF7" s="162"/>
      <c r="BG7" s="162"/>
      <c r="BH7" s="162"/>
      <c r="BI7" s="159" t="s">
        <v>24</v>
      </c>
      <c r="BJ7" s="161"/>
      <c r="BK7" s="160" t="s">
        <v>63</v>
      </c>
      <c r="BL7" s="160"/>
      <c r="BM7" s="160"/>
      <c r="BN7" s="160" t="s">
        <v>195</v>
      </c>
      <c r="BO7" s="160"/>
      <c r="BP7" s="160" t="s">
        <v>195</v>
      </c>
      <c r="BQ7" s="160"/>
      <c r="BR7" s="160"/>
      <c r="BS7" s="160"/>
      <c r="BT7" s="160"/>
      <c r="BU7" s="162" t="s">
        <v>108</v>
      </c>
      <c r="BV7" s="162"/>
      <c r="BW7" s="162"/>
      <c r="BX7" s="269">
        <f t="shared" ca="1" si="2"/>
        <v>5.483266795091315</v>
      </c>
      <c r="BY7" s="269" t="str">
        <f t="shared" ca="1" si="18"/>
        <v>.</v>
      </c>
      <c r="BZ7" s="269" t="str">
        <f t="shared" ca="1" si="19"/>
        <v>.</v>
      </c>
      <c r="CA7" s="269" t="str">
        <f t="shared" ca="1" si="20"/>
        <v>.</v>
      </c>
      <c r="CB7" s="269" t="str">
        <f t="shared" ca="1" si="21"/>
        <v>.</v>
      </c>
      <c r="CC7" s="269" t="str">
        <f t="shared" ca="1" si="22"/>
        <v>SI</v>
      </c>
      <c r="CD7" s="160">
        <v>32</v>
      </c>
      <c r="CE7" s="160">
        <v>24</v>
      </c>
      <c r="CF7" s="161">
        <v>32</v>
      </c>
      <c r="CG7" s="161" t="s">
        <v>33</v>
      </c>
      <c r="CH7" s="160" t="s">
        <v>3</v>
      </c>
      <c r="CI7" s="160"/>
      <c r="CJ7" s="160"/>
      <c r="CK7" s="389"/>
      <c r="CL7" s="161">
        <f t="shared" si="23"/>
        <v>0</v>
      </c>
      <c r="CM7" s="271" t="b">
        <f t="shared" si="9"/>
        <v>0</v>
      </c>
      <c r="CN7" s="271" t="b">
        <f t="shared" si="10"/>
        <v>0</v>
      </c>
      <c r="CO7" s="271" t="b">
        <f t="shared" si="11"/>
        <v>0</v>
      </c>
      <c r="CP7" s="270" t="b">
        <f t="shared" ca="1" si="12"/>
        <v>0</v>
      </c>
      <c r="CQ7" s="270" t="b">
        <f t="shared" ca="1" si="13"/>
        <v>0</v>
      </c>
      <c r="CR7" s="270" t="b">
        <f t="shared" ca="1" si="14"/>
        <v>0</v>
      </c>
      <c r="CS7" s="270" t="b">
        <f t="shared" ca="1" si="15"/>
        <v>1</v>
      </c>
      <c r="CT7" s="270" t="b">
        <f t="shared" ca="1" si="16"/>
        <v>0</v>
      </c>
      <c r="CU7" s="270" t="b">
        <f t="shared" ca="1" si="17"/>
        <v>0</v>
      </c>
      <c r="CV7" s="389">
        <f t="shared" si="24"/>
        <v>0</v>
      </c>
      <c r="CW7" s="270">
        <f t="shared" si="25"/>
        <v>0</v>
      </c>
      <c r="CX7" s="270">
        <f t="shared" si="26"/>
        <v>0</v>
      </c>
      <c r="CY7" s="270">
        <f t="shared" si="27"/>
        <v>0</v>
      </c>
      <c r="CZ7" s="270">
        <f t="shared" si="28"/>
        <v>0</v>
      </c>
      <c r="DA7" s="270">
        <f t="shared" si="29"/>
        <v>0</v>
      </c>
      <c r="DB7" s="270">
        <f t="shared" si="30"/>
        <v>0</v>
      </c>
      <c r="DC7" s="270">
        <f t="shared" si="31"/>
        <v>0</v>
      </c>
      <c r="DD7" s="270">
        <f t="shared" si="32"/>
        <v>0</v>
      </c>
      <c r="DE7" s="270">
        <f t="shared" si="33"/>
        <v>0</v>
      </c>
      <c r="DF7" s="270">
        <f t="shared" si="34"/>
        <v>0</v>
      </c>
      <c r="DG7" s="270">
        <f t="shared" si="35"/>
        <v>0</v>
      </c>
      <c r="DH7" s="389" t="str">
        <f t="shared" si="36"/>
        <v>F</v>
      </c>
      <c r="DI7" s="389"/>
      <c r="DJ7" s="389"/>
      <c r="DK7" s="389"/>
      <c r="DL7" s="389"/>
      <c r="DM7" s="389"/>
      <c r="DN7" s="389"/>
      <c r="DO7" s="389"/>
      <c r="DP7" s="389"/>
      <c r="DQ7" s="389"/>
      <c r="DR7" s="389"/>
      <c r="DS7" s="389"/>
      <c r="DT7" s="389" t="s">
        <v>49</v>
      </c>
      <c r="DU7" s="160" t="s">
        <v>421</v>
      </c>
      <c r="DV7" s="389"/>
      <c r="DW7" s="389"/>
      <c r="DX7" s="393">
        <v>4</v>
      </c>
      <c r="DY7" s="154" t="s">
        <v>901</v>
      </c>
      <c r="DZ7" s="389" t="s">
        <v>905</v>
      </c>
      <c r="EA7" s="389"/>
      <c r="EB7" s="389"/>
      <c r="EC7" s="389"/>
      <c r="ED7" s="389"/>
      <c r="EE7" s="389"/>
      <c r="EF7" s="389"/>
      <c r="EG7" s="389" t="s">
        <v>925</v>
      </c>
      <c r="EH7" s="389" t="s">
        <v>929</v>
      </c>
      <c r="EI7" s="389"/>
      <c r="EJ7" s="389"/>
      <c r="EK7" s="389"/>
      <c r="EL7" s="389"/>
      <c r="EM7" s="389"/>
      <c r="EN7" s="389"/>
      <c r="EO7" s="389"/>
      <c r="EP7" s="389"/>
      <c r="EQ7" s="389"/>
      <c r="ER7" s="389"/>
      <c r="ES7" s="389"/>
      <c r="ET7" s="389"/>
      <c r="EU7" s="389"/>
      <c r="EV7" s="389"/>
      <c r="EW7" s="389"/>
      <c r="EX7" s="389"/>
      <c r="EY7" s="389"/>
      <c r="EZ7" s="389"/>
      <c r="FA7" s="389"/>
      <c r="FB7" s="389"/>
      <c r="FC7" s="389"/>
      <c r="FD7" s="389"/>
      <c r="FE7" s="389"/>
      <c r="FF7" s="389"/>
      <c r="FG7" s="389"/>
      <c r="FH7" s="389"/>
      <c r="FI7" s="389"/>
      <c r="FJ7" s="389"/>
      <c r="FK7" s="389"/>
      <c r="FL7" s="389"/>
      <c r="FM7" s="389"/>
      <c r="FN7" s="389"/>
      <c r="FO7" s="389"/>
      <c r="FP7" s="389"/>
      <c r="FQ7" s="389"/>
      <c r="FR7" s="389"/>
      <c r="FS7" s="389"/>
      <c r="FT7" s="389"/>
      <c r="FU7" s="389"/>
      <c r="FV7" s="389"/>
      <c r="FW7" s="389"/>
      <c r="FX7" s="389"/>
      <c r="FY7" s="389"/>
      <c r="FZ7" s="389"/>
      <c r="GA7" s="389"/>
      <c r="GB7" s="389"/>
      <c r="GC7" s="389"/>
      <c r="GD7" s="389"/>
      <c r="GE7" s="389"/>
      <c r="GF7" s="389"/>
      <c r="GG7" s="389"/>
      <c r="GH7" s="389"/>
      <c r="GI7" s="389"/>
      <c r="GJ7" s="389"/>
      <c r="GK7" s="389"/>
      <c r="GL7" s="389"/>
      <c r="GM7" s="389"/>
      <c r="GN7" s="389"/>
      <c r="GO7" s="389"/>
      <c r="GP7" s="389"/>
      <c r="GQ7" s="389"/>
      <c r="GR7" s="389"/>
      <c r="GS7" s="389"/>
      <c r="GT7" s="389"/>
      <c r="GU7" s="389"/>
      <c r="GV7" s="389"/>
      <c r="GW7" s="389"/>
      <c r="GX7" s="389"/>
      <c r="GY7" s="389"/>
      <c r="GZ7" s="389"/>
      <c r="HA7" s="389"/>
      <c r="HB7" s="389"/>
      <c r="HC7" s="389"/>
      <c r="HD7" s="389"/>
      <c r="HE7" s="389"/>
      <c r="HF7" s="389"/>
      <c r="HG7" s="389"/>
      <c r="HH7" s="389"/>
      <c r="HI7" s="389"/>
      <c r="HJ7" s="389"/>
      <c r="HK7" s="389"/>
      <c r="HL7" s="389"/>
      <c r="HM7" s="389"/>
      <c r="HN7" s="389"/>
      <c r="HO7" s="389"/>
      <c r="HP7" s="389"/>
      <c r="HQ7" s="389"/>
      <c r="HR7" s="389"/>
      <c r="HS7" s="389"/>
      <c r="HT7" s="389"/>
      <c r="HU7" s="389"/>
      <c r="HV7" s="389"/>
      <c r="HW7" s="389"/>
      <c r="HX7" s="389"/>
      <c r="HY7" s="389"/>
      <c r="HZ7" s="389"/>
      <c r="IA7" s="389"/>
      <c r="IB7" s="389"/>
      <c r="IC7" s="389"/>
      <c r="ID7" s="389"/>
      <c r="IE7" s="389"/>
      <c r="IF7" s="389"/>
      <c r="IG7" s="389"/>
      <c r="IH7" s="389"/>
      <c r="II7" s="389"/>
      <c r="IJ7" s="389"/>
      <c r="IK7" s="389"/>
      <c r="IL7" s="389"/>
      <c r="IM7" s="389"/>
      <c r="IN7" s="389"/>
      <c r="IO7" s="389"/>
      <c r="IP7" s="389"/>
      <c r="IQ7" s="389"/>
      <c r="IR7" s="389"/>
      <c r="IS7" s="389"/>
      <c r="IT7" s="389"/>
      <c r="IU7" s="389"/>
      <c r="IV7" s="389"/>
      <c r="IW7" s="389"/>
      <c r="IX7" s="389"/>
      <c r="IY7" s="389"/>
      <c r="IZ7" s="389"/>
      <c r="JA7" s="389"/>
      <c r="JB7" s="389"/>
      <c r="JC7" s="389"/>
      <c r="JD7" s="389"/>
      <c r="JE7" s="389"/>
      <c r="JF7" s="389"/>
      <c r="JG7" s="389"/>
      <c r="JH7" s="389"/>
      <c r="JI7" s="389"/>
      <c r="JJ7" s="389"/>
      <c r="JK7" s="389"/>
      <c r="JL7" s="389"/>
      <c r="JM7" s="389"/>
      <c r="JN7" s="389"/>
      <c r="JO7" s="389"/>
      <c r="JP7" s="389"/>
      <c r="JQ7" s="389"/>
      <c r="JR7" s="389"/>
      <c r="JS7" s="389"/>
      <c r="JT7" s="389"/>
      <c r="JU7" s="389"/>
      <c r="JV7" s="389"/>
      <c r="JW7" s="389"/>
      <c r="JX7" s="389"/>
      <c r="JY7" s="389"/>
      <c r="JZ7" s="389"/>
      <c r="KA7" s="389"/>
      <c r="KB7" s="389"/>
      <c r="KC7" s="389"/>
      <c r="KD7" s="389"/>
      <c r="KE7" s="389"/>
      <c r="KF7" s="389"/>
    </row>
    <row r="8" spans="1:292" s="281" customFormat="1">
      <c r="A8" s="266">
        <v>5</v>
      </c>
      <c r="B8" s="463" t="s">
        <v>551</v>
      </c>
      <c r="C8" s="161" t="s">
        <v>3</v>
      </c>
      <c r="D8" s="465" t="s">
        <v>950</v>
      </c>
      <c r="E8" s="278">
        <f t="shared" ca="1" si="0"/>
        <v>17.143540767694056</v>
      </c>
      <c r="F8" s="278"/>
      <c r="G8" s="278"/>
      <c r="H8" s="267">
        <v>34436</v>
      </c>
      <c r="I8" s="268">
        <f t="shared" ca="1" si="1"/>
        <v>40693.39238020833</v>
      </c>
      <c r="J8" s="162" t="s">
        <v>37</v>
      </c>
      <c r="K8" s="156" t="s">
        <v>63</v>
      </c>
      <c r="L8" s="156" t="s">
        <v>952</v>
      </c>
      <c r="M8" s="345" t="s">
        <v>38</v>
      </c>
      <c r="N8" s="345"/>
      <c r="O8" s="345"/>
      <c r="P8" s="345"/>
      <c r="Q8" s="345"/>
      <c r="R8" s="345"/>
      <c r="S8" s="345"/>
      <c r="T8" s="269"/>
      <c r="U8" s="269"/>
      <c r="V8" s="269"/>
      <c r="W8" s="269"/>
      <c r="X8" s="283">
        <v>39331</v>
      </c>
      <c r="Y8" s="283"/>
      <c r="Z8" s="161"/>
      <c r="AA8" s="161"/>
      <c r="AB8" s="161"/>
      <c r="AC8" s="161" t="s">
        <v>180</v>
      </c>
      <c r="AD8" s="161" t="s">
        <v>180</v>
      </c>
      <c r="AE8" s="161" t="s">
        <v>416</v>
      </c>
      <c r="AF8" s="157" t="s">
        <v>404</v>
      </c>
      <c r="AG8" s="161" t="s">
        <v>180</v>
      </c>
      <c r="AH8" s="161"/>
      <c r="AI8" s="161" t="s">
        <v>195</v>
      </c>
      <c r="AJ8" s="284">
        <v>1</v>
      </c>
      <c r="AK8" s="284">
        <v>0</v>
      </c>
      <c r="AL8" s="284">
        <v>1</v>
      </c>
      <c r="AM8" s="161" t="s">
        <v>180</v>
      </c>
      <c r="AN8" s="161" t="s">
        <v>195</v>
      </c>
      <c r="AO8" s="161" t="s">
        <v>195</v>
      </c>
      <c r="AP8" s="161" t="s">
        <v>195</v>
      </c>
      <c r="AQ8" s="161"/>
      <c r="AR8" s="161"/>
      <c r="AS8" s="161"/>
      <c r="AT8" s="161"/>
      <c r="AU8" s="161" t="s">
        <v>195</v>
      </c>
      <c r="AV8" s="161"/>
      <c r="AW8" s="161"/>
      <c r="AX8" s="161"/>
      <c r="AY8" s="161"/>
      <c r="AZ8" s="161"/>
      <c r="BA8" s="161"/>
      <c r="BB8" s="161"/>
      <c r="BC8" s="161"/>
      <c r="BD8" s="161"/>
      <c r="BE8" s="161"/>
      <c r="BF8" s="161"/>
      <c r="BG8" s="161"/>
      <c r="BH8" s="161"/>
      <c r="BI8" s="160" t="s">
        <v>24</v>
      </c>
      <c r="BJ8" s="161"/>
      <c r="BK8" s="160" t="s">
        <v>63</v>
      </c>
      <c r="BL8" s="160"/>
      <c r="BM8" s="160"/>
      <c r="BN8" s="160" t="s">
        <v>195</v>
      </c>
      <c r="BO8" s="160"/>
      <c r="BP8" s="160" t="s">
        <v>195</v>
      </c>
      <c r="BQ8" s="160"/>
      <c r="BR8" s="160"/>
      <c r="BS8" s="160"/>
      <c r="BT8" s="160"/>
      <c r="BU8" s="161" t="s">
        <v>108</v>
      </c>
      <c r="BV8" s="161"/>
      <c r="BW8" s="161"/>
      <c r="BX8" s="269">
        <f t="shared" ca="1" si="2"/>
        <v>3.7325818635844659</v>
      </c>
      <c r="BY8" s="269" t="str">
        <f t="shared" ca="1" si="18"/>
        <v>.</v>
      </c>
      <c r="BZ8" s="269" t="str">
        <f t="shared" ca="1" si="19"/>
        <v>.</v>
      </c>
      <c r="CA8" s="269" t="str">
        <f t="shared" ca="1" si="20"/>
        <v>.</v>
      </c>
      <c r="CB8" s="269" t="str">
        <f t="shared" ca="1" si="21"/>
        <v>.</v>
      </c>
      <c r="CC8" s="269" t="str">
        <f t="shared" ca="1" si="22"/>
        <v>SI</v>
      </c>
      <c r="CD8" s="160">
        <v>32</v>
      </c>
      <c r="CE8" s="160">
        <v>24</v>
      </c>
      <c r="CF8" s="161">
        <v>36</v>
      </c>
      <c r="CG8" s="161" t="s">
        <v>33</v>
      </c>
      <c r="CH8" s="160" t="s">
        <v>3</v>
      </c>
      <c r="CI8" s="160"/>
      <c r="CJ8" s="160"/>
      <c r="CK8" s="389"/>
      <c r="CL8" s="161">
        <f t="shared" si="23"/>
        <v>0</v>
      </c>
      <c r="CM8" s="271" t="b">
        <f t="shared" si="9"/>
        <v>0</v>
      </c>
      <c r="CN8" s="271" t="b">
        <f t="shared" si="10"/>
        <v>0</v>
      </c>
      <c r="CO8" s="271" t="b">
        <f t="shared" si="11"/>
        <v>1</v>
      </c>
      <c r="CP8" s="270" t="b">
        <f t="shared" ca="1" si="12"/>
        <v>0</v>
      </c>
      <c r="CQ8" s="270" t="b">
        <f t="shared" ca="1" si="13"/>
        <v>0</v>
      </c>
      <c r="CR8" s="270" t="b">
        <f t="shared" ca="1" si="14"/>
        <v>0</v>
      </c>
      <c r="CS8" s="270" t="b">
        <f t="shared" ca="1" si="15"/>
        <v>1</v>
      </c>
      <c r="CT8" s="270" t="b">
        <f t="shared" ca="1" si="16"/>
        <v>0</v>
      </c>
      <c r="CU8" s="270" t="b">
        <f t="shared" ca="1" si="17"/>
        <v>0</v>
      </c>
      <c r="CV8" s="389">
        <f t="shared" si="24"/>
        <v>0</v>
      </c>
      <c r="CW8" s="270">
        <f t="shared" si="25"/>
        <v>0</v>
      </c>
      <c r="CX8" s="270">
        <f t="shared" si="26"/>
        <v>0</v>
      </c>
      <c r="CY8" s="270">
        <f t="shared" si="27"/>
        <v>0</v>
      </c>
      <c r="CZ8" s="270">
        <f t="shared" si="28"/>
        <v>0</v>
      </c>
      <c r="DA8" s="270">
        <f t="shared" si="29"/>
        <v>0</v>
      </c>
      <c r="DB8" s="270">
        <f t="shared" si="30"/>
        <v>0</v>
      </c>
      <c r="DC8" s="270">
        <f t="shared" si="31"/>
        <v>0</v>
      </c>
      <c r="DD8" s="270">
        <f t="shared" si="32"/>
        <v>0</v>
      </c>
      <c r="DE8" s="270">
        <f t="shared" si="33"/>
        <v>0</v>
      </c>
      <c r="DF8" s="270">
        <f t="shared" si="34"/>
        <v>0</v>
      </c>
      <c r="DG8" s="270">
        <f t="shared" si="35"/>
        <v>0</v>
      </c>
      <c r="DH8" s="389" t="str">
        <f t="shared" si="36"/>
        <v>F</v>
      </c>
      <c r="DI8" s="389"/>
      <c r="DJ8" s="389"/>
      <c r="DK8" s="389"/>
      <c r="DL8" s="389"/>
      <c r="DM8" s="389"/>
      <c r="DN8" s="389"/>
      <c r="DO8" s="389"/>
      <c r="DP8" s="389"/>
      <c r="DQ8" s="389"/>
      <c r="DR8" s="389"/>
      <c r="DS8" s="389"/>
      <c r="DT8" s="389" t="s">
        <v>39</v>
      </c>
      <c r="DU8" s="160" t="s">
        <v>21</v>
      </c>
      <c r="DV8" s="389"/>
      <c r="DW8" s="389"/>
      <c r="DX8" s="393">
        <v>5</v>
      </c>
      <c r="DY8" s="389"/>
      <c r="DZ8" s="389"/>
      <c r="EA8" s="389"/>
      <c r="EB8" s="389"/>
      <c r="EC8" s="389"/>
      <c r="ED8" s="389"/>
      <c r="EE8" s="389"/>
      <c r="EF8" s="389"/>
      <c r="EG8" s="389"/>
      <c r="EH8" s="389"/>
      <c r="EI8" s="389"/>
      <c r="EJ8" s="389"/>
      <c r="EK8" s="389"/>
      <c r="EL8" s="389"/>
      <c r="EM8" s="389"/>
      <c r="EN8" s="389"/>
      <c r="EO8" s="389"/>
      <c r="EP8" s="389"/>
      <c r="EQ8" s="389"/>
      <c r="ER8" s="389"/>
      <c r="ES8" s="389"/>
      <c r="ET8" s="389"/>
      <c r="EU8" s="389"/>
      <c r="EV8" s="389"/>
      <c r="EW8" s="389"/>
      <c r="EX8" s="389"/>
      <c r="EY8" s="389"/>
      <c r="EZ8" s="389"/>
      <c r="FA8" s="389"/>
      <c r="FB8" s="389"/>
      <c r="FC8" s="389"/>
      <c r="FD8" s="389"/>
      <c r="FE8" s="389"/>
      <c r="FF8" s="389"/>
      <c r="FG8" s="389"/>
      <c r="FH8" s="389"/>
      <c r="FI8" s="389"/>
      <c r="FJ8" s="389"/>
      <c r="FK8" s="389"/>
      <c r="FL8" s="389"/>
      <c r="FM8" s="389"/>
      <c r="FN8" s="389"/>
      <c r="FO8" s="389"/>
      <c r="FP8" s="389"/>
      <c r="FQ8" s="389"/>
      <c r="FR8" s="389"/>
      <c r="FS8" s="389"/>
      <c r="FT8" s="389"/>
      <c r="FU8" s="389"/>
      <c r="FV8" s="389"/>
      <c r="FW8" s="389"/>
      <c r="FX8" s="389"/>
      <c r="FY8" s="389"/>
      <c r="FZ8" s="389"/>
      <c r="GA8" s="389"/>
      <c r="GB8" s="389"/>
      <c r="GC8" s="389"/>
      <c r="GD8" s="389"/>
      <c r="GE8" s="389"/>
      <c r="GF8" s="389"/>
      <c r="GG8" s="389"/>
      <c r="GH8" s="389"/>
      <c r="GI8" s="389"/>
      <c r="GJ8" s="389"/>
      <c r="GK8" s="389"/>
      <c r="GL8" s="389"/>
      <c r="GM8" s="389"/>
      <c r="GN8" s="389"/>
      <c r="GO8" s="389"/>
      <c r="GP8" s="389"/>
      <c r="GQ8" s="389"/>
      <c r="GR8" s="389"/>
      <c r="GS8" s="389"/>
      <c r="GT8" s="389"/>
      <c r="GU8" s="389"/>
      <c r="GV8" s="389"/>
      <c r="GW8" s="389"/>
      <c r="GX8" s="389"/>
      <c r="GY8" s="389"/>
      <c r="GZ8" s="389"/>
      <c r="HA8" s="389"/>
      <c r="HB8" s="389"/>
      <c r="HC8" s="389"/>
      <c r="HD8" s="389"/>
      <c r="HE8" s="389"/>
      <c r="HF8" s="389"/>
      <c r="HG8" s="389"/>
      <c r="HH8" s="389"/>
      <c r="HI8" s="389"/>
      <c r="HJ8" s="389"/>
      <c r="HK8" s="389"/>
      <c r="HL8" s="389"/>
      <c r="HM8" s="389"/>
      <c r="HN8" s="389"/>
      <c r="HO8" s="389"/>
      <c r="HP8" s="389"/>
      <c r="HQ8" s="389"/>
      <c r="HR8" s="389"/>
      <c r="HS8" s="389"/>
      <c r="HT8" s="389"/>
      <c r="HU8" s="389"/>
      <c r="HV8" s="389"/>
      <c r="HW8" s="389"/>
      <c r="HX8" s="389"/>
      <c r="HY8" s="389"/>
      <c r="HZ8" s="389"/>
      <c r="IA8" s="389"/>
      <c r="IB8" s="389"/>
      <c r="IC8" s="389"/>
      <c r="ID8" s="389"/>
      <c r="IE8" s="389"/>
      <c r="IF8" s="389"/>
      <c r="IG8" s="389"/>
      <c r="IH8" s="389"/>
      <c r="II8" s="389"/>
      <c r="IJ8" s="389"/>
      <c r="IK8" s="389"/>
      <c r="IL8" s="389"/>
      <c r="IM8" s="389"/>
      <c r="IN8" s="389"/>
      <c r="IO8" s="389"/>
      <c r="IP8" s="389"/>
      <c r="IQ8" s="389"/>
      <c r="IR8" s="389"/>
      <c r="IS8" s="389"/>
      <c r="IT8" s="389"/>
      <c r="IU8" s="389"/>
      <c r="IV8" s="389"/>
      <c r="IW8" s="389"/>
      <c r="IX8" s="389"/>
      <c r="IY8" s="389"/>
      <c r="IZ8" s="389"/>
      <c r="JA8" s="389"/>
      <c r="JB8" s="389"/>
      <c r="JC8" s="389"/>
      <c r="JD8" s="389"/>
      <c r="JE8" s="389"/>
      <c r="JF8" s="389"/>
      <c r="JG8" s="389"/>
      <c r="JH8" s="389"/>
      <c r="JI8" s="389"/>
      <c r="JJ8" s="389"/>
      <c r="JK8" s="389"/>
      <c r="JL8" s="389"/>
      <c r="JM8" s="389"/>
      <c r="JN8" s="389"/>
      <c r="JO8" s="389"/>
      <c r="JP8" s="389"/>
      <c r="JQ8" s="389"/>
      <c r="JR8" s="389"/>
      <c r="JS8" s="389"/>
      <c r="JT8" s="389"/>
      <c r="JU8" s="389"/>
      <c r="JV8" s="389"/>
      <c r="JW8" s="389"/>
      <c r="JX8" s="389"/>
      <c r="JY8" s="389"/>
      <c r="JZ8" s="389"/>
      <c r="KA8" s="389"/>
      <c r="KB8" s="389"/>
      <c r="KC8" s="389"/>
      <c r="KD8" s="389"/>
      <c r="KE8" s="389"/>
      <c r="KF8" s="389"/>
    </row>
    <row r="9" spans="1:292" s="277" customFormat="1">
      <c r="A9" s="266">
        <v>6</v>
      </c>
      <c r="B9" s="463" t="s">
        <v>550</v>
      </c>
      <c r="C9" s="160" t="s">
        <v>3</v>
      </c>
      <c r="D9" s="465" t="s">
        <v>951</v>
      </c>
      <c r="E9" s="285">
        <f t="shared" ca="1" si="0"/>
        <v>17.902444877283095</v>
      </c>
      <c r="F9" s="285"/>
      <c r="G9" s="285"/>
      <c r="H9" s="267">
        <v>34159</v>
      </c>
      <c r="I9" s="268">
        <f t="shared" ca="1" si="1"/>
        <v>40693.39238020833</v>
      </c>
      <c r="J9" s="160" t="s">
        <v>37</v>
      </c>
      <c r="K9" s="156" t="s">
        <v>63</v>
      </c>
      <c r="L9" s="156" t="s">
        <v>952</v>
      </c>
      <c r="M9" s="345" t="s">
        <v>38</v>
      </c>
      <c r="N9" s="345"/>
      <c r="O9" s="345"/>
      <c r="P9" s="345"/>
      <c r="Q9" s="345"/>
      <c r="R9" s="345"/>
      <c r="S9" s="345"/>
      <c r="T9" s="286"/>
      <c r="U9" s="286"/>
      <c r="V9" s="286"/>
      <c r="W9" s="286"/>
      <c r="X9" s="267">
        <v>39322</v>
      </c>
      <c r="Y9" s="267"/>
      <c r="Z9" s="160"/>
      <c r="AA9" s="160"/>
      <c r="AB9" s="160"/>
      <c r="AC9" s="160"/>
      <c r="AD9" s="160"/>
      <c r="AE9" s="160" t="s">
        <v>418</v>
      </c>
      <c r="AF9" s="157" t="s">
        <v>404</v>
      </c>
      <c r="AG9" s="160" t="s">
        <v>180</v>
      </c>
      <c r="AH9" s="160"/>
      <c r="AI9" s="160" t="s">
        <v>195</v>
      </c>
      <c r="AJ9" s="287">
        <v>3</v>
      </c>
      <c r="AK9" s="287">
        <v>2</v>
      </c>
      <c r="AL9" s="287">
        <v>1</v>
      </c>
      <c r="AM9" s="160" t="s">
        <v>180</v>
      </c>
      <c r="AN9" s="160" t="s">
        <v>180</v>
      </c>
      <c r="AO9" s="160" t="s">
        <v>195</v>
      </c>
      <c r="AP9" s="160" t="s">
        <v>195</v>
      </c>
      <c r="AQ9" s="160"/>
      <c r="AR9" s="160"/>
      <c r="AS9" s="160"/>
      <c r="AT9" s="160"/>
      <c r="AU9" s="160" t="s">
        <v>195</v>
      </c>
      <c r="AV9" s="160"/>
      <c r="AW9" s="160"/>
      <c r="AX9" s="160"/>
      <c r="AY9" s="160"/>
      <c r="AZ9" s="160"/>
      <c r="BA9" s="160"/>
      <c r="BB9" s="160"/>
      <c r="BC9" s="160"/>
      <c r="BD9" s="160"/>
      <c r="BE9" s="160"/>
      <c r="BF9" s="160"/>
      <c r="BG9" s="160"/>
      <c r="BH9" s="160"/>
      <c r="BI9" s="160" t="s">
        <v>24</v>
      </c>
      <c r="BJ9" s="160"/>
      <c r="BK9" s="160" t="s">
        <v>63</v>
      </c>
      <c r="BL9" s="160"/>
      <c r="BM9" s="160"/>
      <c r="BN9" s="160" t="s">
        <v>195</v>
      </c>
      <c r="BO9" s="160"/>
      <c r="BP9" s="160" t="s">
        <v>195</v>
      </c>
      <c r="BQ9" s="160"/>
      <c r="BR9" s="160"/>
      <c r="BS9" s="160"/>
      <c r="BT9" s="160"/>
      <c r="BU9" s="160" t="s">
        <v>108</v>
      </c>
      <c r="BV9" s="160"/>
      <c r="BW9" s="160"/>
      <c r="BX9" s="269">
        <f t="shared" ca="1" si="2"/>
        <v>3.7572393978310412</v>
      </c>
      <c r="BY9" s="269" t="str">
        <f t="shared" ca="1" si="18"/>
        <v>.</v>
      </c>
      <c r="BZ9" s="269" t="str">
        <f t="shared" ca="1" si="19"/>
        <v>.</v>
      </c>
      <c r="CA9" s="269" t="str">
        <f t="shared" ca="1" si="20"/>
        <v>.</v>
      </c>
      <c r="CB9" s="269" t="str">
        <f t="shared" ca="1" si="21"/>
        <v>.</v>
      </c>
      <c r="CC9" s="269" t="str">
        <f t="shared" ca="1" si="22"/>
        <v>SI</v>
      </c>
      <c r="CD9" s="160">
        <v>32</v>
      </c>
      <c r="CE9" s="160">
        <v>24</v>
      </c>
      <c r="CF9" s="160">
        <v>36</v>
      </c>
      <c r="CG9" s="160" t="s">
        <v>22</v>
      </c>
      <c r="CH9" s="160" t="s">
        <v>23</v>
      </c>
      <c r="CI9" s="160"/>
      <c r="CJ9" s="160"/>
      <c r="CK9" s="389"/>
      <c r="CL9" s="161">
        <f t="shared" si="23"/>
        <v>0</v>
      </c>
      <c r="CM9" s="271" t="b">
        <f t="shared" si="9"/>
        <v>0</v>
      </c>
      <c r="CN9" s="271" t="b">
        <f t="shared" si="10"/>
        <v>0</v>
      </c>
      <c r="CO9" s="271" t="b">
        <f t="shared" si="11"/>
        <v>1</v>
      </c>
      <c r="CP9" s="270" t="b">
        <f t="shared" ca="1" si="12"/>
        <v>0</v>
      </c>
      <c r="CQ9" s="270" t="b">
        <f t="shared" ca="1" si="13"/>
        <v>0</v>
      </c>
      <c r="CR9" s="270" t="b">
        <f t="shared" ca="1" si="14"/>
        <v>0</v>
      </c>
      <c r="CS9" s="270" t="b">
        <f t="shared" ca="1" si="15"/>
        <v>1</v>
      </c>
      <c r="CT9" s="270" t="b">
        <f t="shared" ca="1" si="16"/>
        <v>0</v>
      </c>
      <c r="CU9" s="270" t="b">
        <f t="shared" ca="1" si="17"/>
        <v>0</v>
      </c>
      <c r="CV9" s="389">
        <f t="shared" si="24"/>
        <v>0</v>
      </c>
      <c r="CW9" s="270">
        <f t="shared" si="25"/>
        <v>0</v>
      </c>
      <c r="CX9" s="270">
        <f t="shared" si="26"/>
        <v>0</v>
      </c>
      <c r="CY9" s="270">
        <f t="shared" si="27"/>
        <v>0</v>
      </c>
      <c r="CZ9" s="270">
        <f t="shared" si="28"/>
        <v>0</v>
      </c>
      <c r="DA9" s="270">
        <f t="shared" si="29"/>
        <v>0</v>
      </c>
      <c r="DB9" s="270">
        <f t="shared" si="30"/>
        <v>0</v>
      </c>
      <c r="DC9" s="270">
        <f t="shared" si="31"/>
        <v>0</v>
      </c>
      <c r="DD9" s="270">
        <f t="shared" si="32"/>
        <v>0</v>
      </c>
      <c r="DE9" s="270">
        <f t="shared" si="33"/>
        <v>0</v>
      </c>
      <c r="DF9" s="270">
        <f t="shared" si="34"/>
        <v>0</v>
      </c>
      <c r="DG9" s="270">
        <f t="shared" si="35"/>
        <v>0</v>
      </c>
      <c r="DH9" s="389" t="str">
        <f t="shared" si="36"/>
        <v>F</v>
      </c>
      <c r="DI9" s="389"/>
      <c r="DJ9" s="389"/>
      <c r="DK9" s="389"/>
      <c r="DL9" s="389"/>
      <c r="DM9" s="389"/>
      <c r="DN9" s="389"/>
      <c r="DO9" s="389"/>
      <c r="DP9" s="389"/>
      <c r="DQ9" s="389"/>
      <c r="DR9" s="389"/>
      <c r="DS9" s="389"/>
      <c r="DT9" s="389" t="s">
        <v>226</v>
      </c>
      <c r="DU9" s="160" t="s">
        <v>248</v>
      </c>
      <c r="DV9" s="389"/>
      <c r="DW9" s="389"/>
      <c r="DX9" s="393">
        <v>6</v>
      </c>
      <c r="DY9" s="389"/>
      <c r="DZ9" s="389"/>
      <c r="EA9" s="389"/>
      <c r="EB9" s="389"/>
      <c r="EC9" s="389"/>
      <c r="ED9" s="389"/>
      <c r="EE9" s="389"/>
      <c r="EF9" s="389"/>
      <c r="EG9" s="389"/>
      <c r="EH9" s="389"/>
      <c r="EI9" s="389"/>
      <c r="EJ9" s="389"/>
      <c r="EK9" s="389"/>
      <c r="EL9" s="389"/>
      <c r="EM9" s="389"/>
      <c r="EN9" s="389"/>
      <c r="EO9" s="389"/>
      <c r="EP9" s="389"/>
      <c r="EQ9" s="389"/>
      <c r="ER9" s="389"/>
      <c r="ES9" s="389"/>
      <c r="ET9" s="389"/>
      <c r="EU9" s="389"/>
      <c r="EV9" s="389"/>
      <c r="EW9" s="389"/>
      <c r="EX9" s="389"/>
      <c r="EY9" s="389"/>
      <c r="EZ9" s="389"/>
      <c r="FA9" s="389"/>
      <c r="FB9" s="389"/>
      <c r="FC9" s="389"/>
      <c r="FD9" s="389"/>
      <c r="FE9" s="389"/>
      <c r="FF9" s="389"/>
      <c r="FG9" s="389"/>
      <c r="FH9" s="389"/>
      <c r="FI9" s="389"/>
      <c r="FJ9" s="389"/>
      <c r="FK9" s="389"/>
      <c r="FL9" s="389"/>
      <c r="FM9" s="389"/>
      <c r="FN9" s="389"/>
      <c r="FO9" s="389"/>
      <c r="FP9" s="389"/>
      <c r="FQ9" s="389"/>
      <c r="FR9" s="389"/>
      <c r="FS9" s="389"/>
      <c r="FT9" s="389"/>
      <c r="FU9" s="389"/>
      <c r="FV9" s="389"/>
      <c r="FW9" s="389"/>
      <c r="FX9" s="389"/>
      <c r="FY9" s="389"/>
      <c r="FZ9" s="389"/>
      <c r="GA9" s="389"/>
      <c r="GB9" s="389"/>
      <c r="GC9" s="389"/>
      <c r="GD9" s="389"/>
      <c r="GE9" s="389"/>
      <c r="GF9" s="389"/>
      <c r="GG9" s="389"/>
      <c r="GH9" s="389"/>
      <c r="GI9" s="389"/>
      <c r="GJ9" s="389"/>
      <c r="GK9" s="389"/>
      <c r="GL9" s="389"/>
      <c r="GM9" s="389"/>
      <c r="GN9" s="389"/>
      <c r="GO9" s="389"/>
      <c r="GP9" s="389"/>
      <c r="GQ9" s="389"/>
      <c r="GR9" s="389"/>
      <c r="GS9" s="389"/>
      <c r="GT9" s="389"/>
      <c r="GU9" s="389"/>
      <c r="GV9" s="389"/>
      <c r="GW9" s="389"/>
      <c r="GX9" s="389"/>
      <c r="GY9" s="389"/>
      <c r="GZ9" s="389"/>
      <c r="HA9" s="389"/>
      <c r="HB9" s="389"/>
      <c r="HC9" s="389"/>
      <c r="HD9" s="389"/>
      <c r="HE9" s="389"/>
      <c r="HF9" s="389"/>
      <c r="HG9" s="389"/>
      <c r="HH9" s="389"/>
      <c r="HI9" s="389"/>
      <c r="HJ9" s="389"/>
      <c r="HK9" s="389"/>
      <c r="HL9" s="389"/>
      <c r="HM9" s="389"/>
      <c r="HN9" s="389"/>
      <c r="HO9" s="389"/>
      <c r="HP9" s="389"/>
      <c r="HQ9" s="389"/>
      <c r="HR9" s="389"/>
      <c r="HS9" s="389"/>
      <c r="HT9" s="389"/>
      <c r="HU9" s="389"/>
      <c r="HV9" s="389"/>
      <c r="HW9" s="389"/>
      <c r="HX9" s="389"/>
      <c r="HY9" s="389"/>
      <c r="HZ9" s="389"/>
      <c r="IA9" s="389"/>
      <c r="IB9" s="389"/>
      <c r="IC9" s="389"/>
      <c r="ID9" s="389"/>
      <c r="IE9" s="389"/>
      <c r="IF9" s="389"/>
      <c r="IG9" s="389"/>
      <c r="IH9" s="389"/>
      <c r="II9" s="389"/>
      <c r="IJ9" s="389"/>
      <c r="IK9" s="389"/>
      <c r="IL9" s="389"/>
      <c r="IM9" s="389"/>
      <c r="IN9" s="389"/>
      <c r="IO9" s="389"/>
      <c r="IP9" s="389"/>
      <c r="IQ9" s="389"/>
      <c r="IR9" s="389"/>
      <c r="IS9" s="389"/>
      <c r="IT9" s="389"/>
      <c r="IU9" s="389"/>
      <c r="IV9" s="389"/>
      <c r="IW9" s="389"/>
      <c r="IX9" s="389"/>
      <c r="IY9" s="389"/>
      <c r="IZ9" s="389"/>
      <c r="JA9" s="389"/>
      <c r="JB9" s="389"/>
      <c r="JC9" s="389"/>
      <c r="JD9" s="389"/>
      <c r="JE9" s="389"/>
      <c r="JF9" s="389"/>
      <c r="JG9" s="389"/>
      <c r="JH9" s="389"/>
      <c r="JI9" s="389"/>
      <c r="JJ9" s="389"/>
      <c r="JK9" s="389"/>
      <c r="JL9" s="389"/>
      <c r="JM9" s="389"/>
      <c r="JN9" s="389"/>
      <c r="JO9" s="389"/>
      <c r="JP9" s="389"/>
      <c r="JQ9" s="389"/>
      <c r="JR9" s="389"/>
      <c r="JS9" s="389"/>
      <c r="JT9" s="389"/>
      <c r="JU9" s="389"/>
      <c r="JV9" s="389"/>
      <c r="JW9" s="389"/>
      <c r="JX9" s="389"/>
      <c r="JY9" s="389"/>
      <c r="JZ9" s="389"/>
      <c r="KA9" s="389"/>
      <c r="KB9" s="389"/>
      <c r="KC9" s="389"/>
      <c r="KD9" s="389"/>
      <c r="KE9" s="389"/>
      <c r="KF9" s="389"/>
    </row>
    <row r="10" spans="1:292" s="281" customFormat="1">
      <c r="A10" s="266">
        <v>7</v>
      </c>
      <c r="B10" s="340" t="s">
        <v>552</v>
      </c>
      <c r="C10" s="276">
        <v>2</v>
      </c>
      <c r="D10" s="337" t="s">
        <v>946</v>
      </c>
      <c r="E10" s="285">
        <f t="shared" ca="1" si="0"/>
        <v>3.4558695348173423</v>
      </c>
      <c r="F10" s="288"/>
      <c r="G10" s="288" t="s">
        <v>71</v>
      </c>
      <c r="H10" s="273">
        <v>39432</v>
      </c>
      <c r="I10" s="268">
        <f t="shared" ca="1" si="1"/>
        <v>40693.39238020833</v>
      </c>
      <c r="J10" s="170" t="s">
        <v>20</v>
      </c>
      <c r="K10" s="156" t="s">
        <v>63</v>
      </c>
      <c r="L10" s="156" t="s">
        <v>952</v>
      </c>
      <c r="M10" s="349" t="s">
        <v>403</v>
      </c>
      <c r="N10" s="349"/>
      <c r="O10" s="349"/>
      <c r="P10" s="349"/>
      <c r="Q10" s="349"/>
      <c r="R10" s="349"/>
      <c r="S10" s="349"/>
      <c r="T10" s="279"/>
      <c r="U10" s="279"/>
      <c r="V10" s="279"/>
      <c r="W10" s="279"/>
      <c r="X10" s="290">
        <v>39432</v>
      </c>
      <c r="Y10" s="283"/>
      <c r="Z10" s="171"/>
      <c r="AA10" s="171"/>
      <c r="AB10" s="171"/>
      <c r="AC10" s="171"/>
      <c r="AD10" s="171"/>
      <c r="AE10" s="171" t="s">
        <v>46</v>
      </c>
      <c r="AF10" s="157" t="s">
        <v>404</v>
      </c>
      <c r="AG10" s="171" t="s">
        <v>195</v>
      </c>
      <c r="AH10" s="171" t="s">
        <v>406</v>
      </c>
      <c r="AI10" s="171" t="s">
        <v>180</v>
      </c>
      <c r="AJ10" s="296">
        <v>0</v>
      </c>
      <c r="AK10" s="296">
        <v>0</v>
      </c>
      <c r="AL10" s="296">
        <v>0</v>
      </c>
      <c r="AM10" s="171" t="s">
        <v>195</v>
      </c>
      <c r="AN10" s="171" t="s">
        <v>195</v>
      </c>
      <c r="AO10" s="171" t="s">
        <v>195</v>
      </c>
      <c r="AP10" s="171" t="s">
        <v>195</v>
      </c>
      <c r="AQ10" s="171"/>
      <c r="AR10" s="171"/>
      <c r="AS10" s="171"/>
      <c r="AT10" s="171"/>
      <c r="AU10" s="171" t="s">
        <v>195</v>
      </c>
      <c r="AV10" s="171"/>
      <c r="AW10" s="171"/>
      <c r="AX10" s="171"/>
      <c r="AY10" s="171"/>
      <c r="AZ10" s="171"/>
      <c r="BA10" s="171"/>
      <c r="BB10" s="171"/>
      <c r="BC10" s="171"/>
      <c r="BD10" s="171"/>
      <c r="BE10" s="171"/>
      <c r="BF10" s="171"/>
      <c r="BG10" s="171"/>
      <c r="BH10" s="171"/>
      <c r="BI10" s="170" t="s">
        <v>34</v>
      </c>
      <c r="BJ10" s="171"/>
      <c r="BK10" s="160" t="s">
        <v>63</v>
      </c>
      <c r="BL10" s="170"/>
      <c r="BM10" s="160"/>
      <c r="BN10" s="170" t="s">
        <v>195</v>
      </c>
      <c r="BO10" s="170"/>
      <c r="BP10" s="170" t="s">
        <v>195</v>
      </c>
      <c r="BQ10" s="170"/>
      <c r="BR10" s="170"/>
      <c r="BS10" s="170"/>
      <c r="BT10" s="170"/>
      <c r="BU10" s="171" t="s">
        <v>108</v>
      </c>
      <c r="BV10" s="171"/>
      <c r="BW10" s="171"/>
      <c r="BX10" s="274">
        <f t="shared" ca="1" si="2"/>
        <v>3.4558695348173423</v>
      </c>
      <c r="BY10" s="269" t="str">
        <f t="shared" ca="1" si="18"/>
        <v>.</v>
      </c>
      <c r="BZ10" s="269" t="str">
        <f t="shared" ca="1" si="19"/>
        <v>.</v>
      </c>
      <c r="CA10" s="269" t="str">
        <f t="shared" ca="1" si="20"/>
        <v>.</v>
      </c>
      <c r="CB10" s="269" t="str">
        <f t="shared" ca="1" si="21"/>
        <v>.</v>
      </c>
      <c r="CC10" s="269" t="str">
        <f t="shared" ca="1" si="22"/>
        <v>SI</v>
      </c>
      <c r="CD10" s="170">
        <v>3</v>
      </c>
      <c r="CE10" s="170">
        <v>14</v>
      </c>
      <c r="CF10" s="171" t="s">
        <v>44</v>
      </c>
      <c r="CG10" s="171" t="s">
        <v>43</v>
      </c>
      <c r="CH10" s="170" t="s">
        <v>41</v>
      </c>
      <c r="CI10" s="160"/>
      <c r="CJ10" s="160"/>
      <c r="CK10" s="389"/>
      <c r="CL10" s="161">
        <f t="shared" si="23"/>
        <v>0</v>
      </c>
      <c r="CM10" s="271" t="b">
        <f t="shared" si="9"/>
        <v>0</v>
      </c>
      <c r="CN10" s="271" t="b">
        <f t="shared" si="10"/>
        <v>0</v>
      </c>
      <c r="CO10" s="271" t="b">
        <f t="shared" si="11"/>
        <v>0</v>
      </c>
      <c r="CP10" s="270" t="b">
        <f t="shared" ca="1" si="12"/>
        <v>1</v>
      </c>
      <c r="CQ10" s="270" t="b">
        <f t="shared" ca="1" si="13"/>
        <v>0</v>
      </c>
      <c r="CR10" s="270" t="b">
        <f t="shared" ca="1" si="14"/>
        <v>0</v>
      </c>
      <c r="CS10" s="270" t="b">
        <f t="shared" ca="1" si="15"/>
        <v>0</v>
      </c>
      <c r="CT10" s="270" t="b">
        <f t="shared" ca="1" si="16"/>
        <v>0</v>
      </c>
      <c r="CU10" s="270" t="b">
        <f t="shared" ca="1" si="17"/>
        <v>0</v>
      </c>
      <c r="CV10" s="389">
        <f>COUNTIF(BU10,"&lt;01/02/2011")</f>
        <v>0</v>
      </c>
      <c r="CW10" s="270">
        <f>COUNTIF(BU10,"&lt;01/03/2011")-CV10</f>
        <v>0</v>
      </c>
      <c r="CX10" s="270">
        <f>COUNTIF(BU10,"&lt;01/04/2011")-CV10-CW10</f>
        <v>0</v>
      </c>
      <c r="CY10" s="270">
        <f>COUNTIF(BU10,"&lt;01/05/2011")-CV10-CW10-CX10</f>
        <v>0</v>
      </c>
      <c r="CZ10" s="270">
        <f>COUNTIF(BU10,"&lt;01/06/2011")-CV10-CW10-CX10-CY10</f>
        <v>0</v>
      </c>
      <c r="DA10" s="270">
        <f>COUNTIF(BU10,"&lt;01/07/2011")-CV10-CW10-CX10-CY10-CZ10</f>
        <v>0</v>
      </c>
      <c r="DB10" s="270">
        <f>COUNTIF(BU10,"&lt;01/08/2011")-CV10-CW10-CX10-CY10-CZ10-DA10</f>
        <v>0</v>
      </c>
      <c r="DC10" s="270">
        <f>COUNTIF(BU10,"&lt;01/09/2011")-CV10-CW10-CX10-CY10-CZ10-DA10-DB10</f>
        <v>0</v>
      </c>
      <c r="DD10" s="270">
        <f>COUNTIF(BU10,"&lt;01/10/2011")-CV10-CW10-CX10-CY10-CZ10-DA10-DB10-DC10</f>
        <v>0</v>
      </c>
      <c r="DE10" s="270">
        <f>COUNTIF(BU10,"&lt;01/11/2011")-CV10-CW10-CX10-CY10-CZ10-DA10-DB10-DD10-DC10</f>
        <v>0</v>
      </c>
      <c r="DF10" s="270">
        <f>COUNTIF(BU10,"&lt;01/12/2011")-CV10-CW10-CX10-CY10-CZ10-DA10-DB10-DC10-DD10-DE10</f>
        <v>0</v>
      </c>
      <c r="DG10" s="270">
        <f>COUNTIF(BU10,"&lt;01/01/2012")-CV10-CW10-CX10-CY10-CZ10-DA10-DB10-DC10-DD10-DE10-DF10</f>
        <v>0</v>
      </c>
      <c r="DH10" s="389" t="str">
        <f>IF(G10="x","M","F")</f>
        <v>M</v>
      </c>
      <c r="DI10" s="389"/>
      <c r="DJ10" s="389"/>
      <c r="DK10" s="389"/>
      <c r="DL10" s="389"/>
      <c r="DM10" s="389"/>
      <c r="DN10" s="389"/>
      <c r="DO10" s="389"/>
      <c r="DP10" s="389"/>
      <c r="DQ10" s="389"/>
      <c r="DR10" s="389"/>
      <c r="DS10" s="389"/>
      <c r="DT10" s="389" t="s">
        <v>565</v>
      </c>
      <c r="DU10" s="160" t="s">
        <v>402</v>
      </c>
      <c r="DV10" s="389"/>
      <c r="DW10" s="389"/>
      <c r="DX10" s="393">
        <v>7</v>
      </c>
      <c r="DY10" s="389"/>
      <c r="DZ10" s="389"/>
      <c r="EA10" s="389"/>
      <c r="EB10" s="389"/>
      <c r="EC10" s="389"/>
      <c r="ED10" s="389"/>
      <c r="EE10" s="389"/>
      <c r="EF10" s="389"/>
      <c r="EG10" s="389"/>
      <c r="EH10" s="389"/>
      <c r="EI10" s="389"/>
      <c r="EJ10" s="389"/>
      <c r="EK10" s="389"/>
      <c r="EL10" s="389"/>
      <c r="EM10" s="389"/>
      <c r="EN10" s="389"/>
      <c r="EO10" s="389"/>
      <c r="EP10" s="389"/>
      <c r="EQ10" s="389"/>
      <c r="ER10" s="389"/>
      <c r="ES10" s="389"/>
      <c r="ET10" s="389"/>
      <c r="EU10" s="389"/>
      <c r="EV10" s="389"/>
      <c r="EW10" s="389"/>
      <c r="EX10" s="389"/>
      <c r="EY10" s="389"/>
      <c r="EZ10" s="389"/>
      <c r="FA10" s="389"/>
      <c r="FB10" s="389"/>
      <c r="FC10" s="389"/>
      <c r="FD10" s="389"/>
      <c r="FE10" s="389"/>
      <c r="FF10" s="389"/>
      <c r="FG10" s="389"/>
      <c r="FH10" s="389"/>
      <c r="FI10" s="389"/>
      <c r="FJ10" s="389"/>
      <c r="FK10" s="389"/>
      <c r="FL10" s="389"/>
      <c r="FM10" s="389"/>
      <c r="FN10" s="389"/>
      <c r="FO10" s="389"/>
      <c r="FP10" s="389"/>
      <c r="FQ10" s="389"/>
      <c r="FR10" s="389"/>
      <c r="FS10" s="389"/>
      <c r="FT10" s="389"/>
      <c r="FU10" s="389"/>
      <c r="FV10" s="389"/>
      <c r="FW10" s="389"/>
      <c r="FX10" s="389"/>
      <c r="FY10" s="389"/>
      <c r="FZ10" s="389"/>
      <c r="GA10" s="389"/>
      <c r="GB10" s="389"/>
      <c r="GC10" s="389"/>
      <c r="GD10" s="389"/>
      <c r="GE10" s="389"/>
      <c r="GF10" s="389"/>
      <c r="GG10" s="389"/>
      <c r="GH10" s="389"/>
      <c r="GI10" s="389"/>
      <c r="GJ10" s="389"/>
      <c r="GK10" s="389"/>
      <c r="GL10" s="389"/>
      <c r="GM10" s="389"/>
      <c r="GN10" s="389"/>
      <c r="GO10" s="389"/>
      <c r="GP10" s="389"/>
      <c r="GQ10" s="389"/>
      <c r="GR10" s="389"/>
      <c r="GS10" s="389"/>
      <c r="GT10" s="389"/>
      <c r="GU10" s="389"/>
      <c r="GV10" s="389"/>
      <c r="GW10" s="389"/>
      <c r="GX10" s="389"/>
      <c r="GY10" s="389"/>
      <c r="GZ10" s="389"/>
      <c r="HA10" s="389"/>
      <c r="HB10" s="389"/>
      <c r="HC10" s="389"/>
      <c r="HD10" s="389"/>
      <c r="HE10" s="389"/>
      <c r="HF10" s="389"/>
      <c r="HG10" s="389"/>
      <c r="HH10" s="389"/>
      <c r="HI10" s="389"/>
      <c r="HJ10" s="389"/>
      <c r="HK10" s="389"/>
      <c r="HL10" s="389"/>
      <c r="HM10" s="389"/>
      <c r="HN10" s="389"/>
      <c r="HO10" s="389"/>
      <c r="HP10" s="389"/>
      <c r="HQ10" s="389"/>
      <c r="HR10" s="389"/>
      <c r="HS10" s="389"/>
      <c r="HT10" s="389"/>
      <c r="HU10" s="389"/>
      <c r="HV10" s="389"/>
      <c r="HW10" s="389"/>
      <c r="HX10" s="389"/>
      <c r="HY10" s="389"/>
      <c r="HZ10" s="389"/>
      <c r="IA10" s="389"/>
      <c r="IB10" s="389"/>
      <c r="IC10" s="389"/>
      <c r="ID10" s="389"/>
      <c r="IE10" s="389"/>
      <c r="IF10" s="389"/>
      <c r="IG10" s="389"/>
      <c r="IH10" s="389"/>
      <c r="II10" s="389"/>
      <c r="IJ10" s="389"/>
      <c r="IK10" s="389"/>
      <c r="IL10" s="389"/>
      <c r="IM10" s="389"/>
      <c r="IN10" s="389"/>
      <c r="IO10" s="389"/>
      <c r="IP10" s="389"/>
      <c r="IQ10" s="389"/>
      <c r="IR10" s="389"/>
      <c r="IS10" s="389"/>
      <c r="IT10" s="389"/>
      <c r="IU10" s="389"/>
      <c r="IV10" s="389"/>
      <c r="IW10" s="389"/>
      <c r="IX10" s="389"/>
      <c r="IY10" s="389"/>
      <c r="IZ10" s="389"/>
      <c r="JA10" s="389"/>
      <c r="JB10" s="389"/>
      <c r="JC10" s="389"/>
      <c r="JD10" s="389"/>
      <c r="JE10" s="389"/>
      <c r="JF10" s="389"/>
      <c r="JG10" s="389"/>
      <c r="JH10" s="389"/>
      <c r="JI10" s="389"/>
      <c r="JJ10" s="389"/>
      <c r="JK10" s="389"/>
      <c r="JL10" s="389"/>
      <c r="JM10" s="389"/>
      <c r="JN10" s="389"/>
      <c r="JO10" s="389"/>
      <c r="JP10" s="389"/>
      <c r="JQ10" s="389"/>
      <c r="JR10" s="389"/>
      <c r="JS10" s="389"/>
      <c r="JT10" s="389"/>
      <c r="JU10" s="389"/>
      <c r="JV10" s="389"/>
      <c r="JW10" s="389"/>
      <c r="JX10" s="389"/>
      <c r="JY10" s="389"/>
      <c r="JZ10" s="389"/>
      <c r="KA10" s="389"/>
      <c r="KB10" s="389"/>
      <c r="KC10" s="389"/>
      <c r="KD10" s="389"/>
      <c r="KE10" s="389"/>
      <c r="KF10" s="389"/>
    </row>
    <row r="11" spans="1:292" s="281" customFormat="1">
      <c r="A11" s="266">
        <v>8</v>
      </c>
      <c r="B11" s="463" t="s">
        <v>549</v>
      </c>
      <c r="C11" s="161" t="s">
        <v>3</v>
      </c>
      <c r="D11" s="337" t="s">
        <v>948</v>
      </c>
      <c r="E11" s="288">
        <f t="shared" ca="1" si="0"/>
        <v>15.37915720605022</v>
      </c>
      <c r="F11" s="289"/>
      <c r="G11" s="289"/>
      <c r="H11" s="267">
        <v>35080</v>
      </c>
      <c r="I11" s="268">
        <f t="shared" ca="1" si="1"/>
        <v>40693.39238020833</v>
      </c>
      <c r="J11" s="160" t="s">
        <v>37</v>
      </c>
      <c r="K11" s="156" t="s">
        <v>63</v>
      </c>
      <c r="L11" s="156" t="s">
        <v>952</v>
      </c>
      <c r="M11" s="345" t="s">
        <v>38</v>
      </c>
      <c r="N11" s="345"/>
      <c r="O11" s="345"/>
      <c r="P11" s="345"/>
      <c r="Q11" s="345"/>
      <c r="R11" s="345"/>
      <c r="S11" s="345"/>
      <c r="T11" s="274"/>
      <c r="U11" s="274"/>
      <c r="V11" s="274"/>
      <c r="W11" s="274"/>
      <c r="X11" s="283">
        <v>39322</v>
      </c>
      <c r="Y11" s="290"/>
      <c r="Z11" s="161"/>
      <c r="AA11" s="161"/>
      <c r="AB11" s="161"/>
      <c r="AC11" s="161"/>
      <c r="AD11" s="161"/>
      <c r="AE11" s="160" t="s">
        <v>418</v>
      </c>
      <c r="AF11" s="157" t="s">
        <v>404</v>
      </c>
      <c r="AG11" s="160" t="s">
        <v>180</v>
      </c>
      <c r="AH11" s="160"/>
      <c r="AI11" s="160" t="s">
        <v>195</v>
      </c>
      <c r="AJ11" s="287">
        <v>3</v>
      </c>
      <c r="AK11" s="287">
        <v>2</v>
      </c>
      <c r="AL11" s="287">
        <v>1</v>
      </c>
      <c r="AM11" s="160" t="s">
        <v>180</v>
      </c>
      <c r="AN11" s="160" t="s">
        <v>180</v>
      </c>
      <c r="AO11" s="160" t="s">
        <v>195</v>
      </c>
      <c r="AP11" s="160" t="s">
        <v>195</v>
      </c>
      <c r="AQ11" s="160"/>
      <c r="AR11" s="160"/>
      <c r="AS11" s="160"/>
      <c r="AT11" s="160"/>
      <c r="AU11" s="161" t="s">
        <v>195</v>
      </c>
      <c r="AV11" s="161"/>
      <c r="AW11" s="161"/>
      <c r="AX11" s="161"/>
      <c r="AY11" s="161"/>
      <c r="AZ11" s="161"/>
      <c r="BA11" s="161"/>
      <c r="BB11" s="161"/>
      <c r="BC11" s="161"/>
      <c r="BD11" s="161"/>
      <c r="BE11" s="161"/>
      <c r="BF11" s="161"/>
      <c r="BG11" s="161"/>
      <c r="BH11" s="161"/>
      <c r="BI11" s="160" t="s">
        <v>24</v>
      </c>
      <c r="BJ11" s="161"/>
      <c r="BK11" s="160" t="s">
        <v>63</v>
      </c>
      <c r="BL11" s="160"/>
      <c r="BM11" s="170"/>
      <c r="BN11" s="160" t="s">
        <v>195</v>
      </c>
      <c r="BO11" s="160"/>
      <c r="BP11" s="160" t="s">
        <v>195</v>
      </c>
      <c r="BQ11" s="160"/>
      <c r="BR11" s="160"/>
      <c r="BS11" s="160"/>
      <c r="BT11" s="160"/>
      <c r="BU11" s="161" t="s">
        <v>108</v>
      </c>
      <c r="BV11" s="161"/>
      <c r="BW11" s="161"/>
      <c r="BX11" s="269">
        <f t="shared" ca="1" si="2"/>
        <v>3.7572393978310412</v>
      </c>
      <c r="BY11" s="269" t="str">
        <f t="shared" ca="1" si="18"/>
        <v>.</v>
      </c>
      <c r="BZ11" s="269" t="str">
        <f t="shared" ca="1" si="19"/>
        <v>.</v>
      </c>
      <c r="CA11" s="269" t="str">
        <f t="shared" ca="1" si="20"/>
        <v>.</v>
      </c>
      <c r="CB11" s="269" t="str">
        <f t="shared" ca="1" si="21"/>
        <v>.</v>
      </c>
      <c r="CC11" s="269" t="str">
        <f t="shared" ca="1" si="22"/>
        <v>SI</v>
      </c>
      <c r="CD11" s="160">
        <v>30</v>
      </c>
      <c r="CE11" s="160">
        <v>23</v>
      </c>
      <c r="CF11" s="161">
        <v>34</v>
      </c>
      <c r="CG11" s="161" t="s">
        <v>33</v>
      </c>
      <c r="CH11" s="160" t="s">
        <v>42</v>
      </c>
      <c r="CI11" s="160"/>
      <c r="CJ11" s="160"/>
      <c r="CK11" s="389"/>
      <c r="CL11" s="161">
        <f t="shared" si="23"/>
        <v>0</v>
      </c>
      <c r="CM11" s="271" t="b">
        <f t="shared" si="9"/>
        <v>0</v>
      </c>
      <c r="CN11" s="271" t="b">
        <f t="shared" si="10"/>
        <v>0</v>
      </c>
      <c r="CO11" s="271" t="b">
        <f t="shared" si="11"/>
        <v>1</v>
      </c>
      <c r="CP11" s="270" t="b">
        <f t="shared" ca="1" si="12"/>
        <v>0</v>
      </c>
      <c r="CQ11" s="270" t="b">
        <f t="shared" ca="1" si="13"/>
        <v>0</v>
      </c>
      <c r="CR11" s="270" t="b">
        <f t="shared" ca="1" si="14"/>
        <v>1</v>
      </c>
      <c r="CS11" s="270" t="b">
        <f t="shared" ca="1" si="15"/>
        <v>0</v>
      </c>
      <c r="CT11" s="270" t="b">
        <f t="shared" ca="1" si="16"/>
        <v>0</v>
      </c>
      <c r="CU11" s="270" t="b">
        <f t="shared" ca="1" si="17"/>
        <v>1</v>
      </c>
      <c r="CV11" s="389">
        <f t="shared" si="24"/>
        <v>0</v>
      </c>
      <c r="CW11" s="270">
        <f t="shared" si="25"/>
        <v>0</v>
      </c>
      <c r="CX11" s="270">
        <f t="shared" si="26"/>
        <v>0</v>
      </c>
      <c r="CY11" s="270">
        <f t="shared" si="27"/>
        <v>0</v>
      </c>
      <c r="CZ11" s="270">
        <f t="shared" si="28"/>
        <v>0</v>
      </c>
      <c r="DA11" s="270">
        <f t="shared" si="29"/>
        <v>0</v>
      </c>
      <c r="DB11" s="270">
        <f t="shared" si="30"/>
        <v>0</v>
      </c>
      <c r="DC11" s="270">
        <f t="shared" si="31"/>
        <v>0</v>
      </c>
      <c r="DD11" s="270">
        <f t="shared" si="32"/>
        <v>0</v>
      </c>
      <c r="DE11" s="270">
        <f t="shared" si="33"/>
        <v>0</v>
      </c>
      <c r="DF11" s="270">
        <f t="shared" si="34"/>
        <v>0</v>
      </c>
      <c r="DG11" s="270">
        <f t="shared" si="35"/>
        <v>0</v>
      </c>
      <c r="DH11" s="389" t="str">
        <f t="shared" si="36"/>
        <v>F</v>
      </c>
      <c r="DI11" s="389"/>
      <c r="DJ11" s="389"/>
      <c r="DK11" s="389"/>
      <c r="DL11" s="389"/>
      <c r="DM11" s="389"/>
      <c r="DN11" s="389"/>
      <c r="DO11" s="389"/>
      <c r="DP11" s="389"/>
      <c r="DQ11" s="389"/>
      <c r="DR11" s="389"/>
      <c r="DS11" s="389"/>
      <c r="DT11" s="389" t="s">
        <v>272</v>
      </c>
      <c r="DU11" s="160" t="s">
        <v>176</v>
      </c>
      <c r="DV11" s="389"/>
      <c r="DW11" s="389"/>
      <c r="DX11" s="393">
        <v>8</v>
      </c>
      <c r="DY11" s="389"/>
      <c r="DZ11" s="389"/>
      <c r="EA11" s="389"/>
      <c r="EB11" s="389"/>
      <c r="EC11" s="389"/>
      <c r="ED11" s="389"/>
      <c r="EE11" s="389"/>
      <c r="EF11" s="389"/>
      <c r="EG11" s="389"/>
      <c r="EH11" s="389"/>
      <c r="EI11" s="389"/>
      <c r="EJ11" s="389"/>
      <c r="EK11" s="389"/>
      <c r="EL11" s="389"/>
      <c r="EM11" s="389"/>
      <c r="EN11" s="389"/>
      <c r="EO11" s="389"/>
      <c r="EP11" s="389"/>
      <c r="EQ11" s="389"/>
      <c r="ER11" s="389"/>
      <c r="ES11" s="389"/>
      <c r="ET11" s="389"/>
      <c r="EU11" s="389"/>
      <c r="EV11" s="389"/>
      <c r="EW11" s="389"/>
      <c r="EX11" s="389"/>
      <c r="EY11" s="389"/>
      <c r="EZ11" s="389"/>
      <c r="FA11" s="389"/>
      <c r="FB11" s="389"/>
      <c r="FC11" s="389"/>
      <c r="FD11" s="389"/>
      <c r="FE11" s="389"/>
      <c r="FF11" s="389"/>
      <c r="FG11" s="389"/>
      <c r="FH11" s="389"/>
      <c r="FI11" s="389"/>
      <c r="FJ11" s="389"/>
      <c r="FK11" s="389"/>
      <c r="FL11" s="389"/>
      <c r="FM11" s="389"/>
      <c r="FN11" s="389"/>
      <c r="FO11" s="389"/>
      <c r="FP11" s="389"/>
      <c r="FQ11" s="389"/>
      <c r="FR11" s="389"/>
      <c r="FS11" s="389"/>
      <c r="FT11" s="389"/>
      <c r="FU11" s="389"/>
      <c r="FV11" s="389"/>
      <c r="FW11" s="389"/>
      <c r="FX11" s="389"/>
      <c r="FY11" s="389"/>
      <c r="FZ11" s="389"/>
      <c r="GA11" s="389"/>
      <c r="GB11" s="389"/>
      <c r="GC11" s="389"/>
      <c r="GD11" s="389"/>
      <c r="GE11" s="389"/>
      <c r="GF11" s="389"/>
      <c r="GG11" s="389"/>
      <c r="GH11" s="389"/>
      <c r="GI11" s="389"/>
      <c r="GJ11" s="389"/>
      <c r="GK11" s="389"/>
      <c r="GL11" s="389"/>
      <c r="GM11" s="389"/>
      <c r="GN11" s="389"/>
      <c r="GO11" s="389"/>
      <c r="GP11" s="389"/>
      <c r="GQ11" s="389"/>
      <c r="GR11" s="389"/>
      <c r="GS11" s="389"/>
      <c r="GT11" s="389"/>
      <c r="GU11" s="389"/>
      <c r="GV11" s="389"/>
      <c r="GW11" s="389"/>
      <c r="GX11" s="389"/>
      <c r="GY11" s="389"/>
      <c r="GZ11" s="389"/>
      <c r="HA11" s="389"/>
      <c r="HB11" s="389"/>
      <c r="HC11" s="389"/>
      <c r="HD11" s="389"/>
      <c r="HE11" s="389"/>
      <c r="HF11" s="389"/>
      <c r="HG11" s="389"/>
      <c r="HH11" s="389"/>
      <c r="HI11" s="389"/>
      <c r="HJ11" s="389"/>
      <c r="HK11" s="389"/>
      <c r="HL11" s="389"/>
      <c r="HM11" s="389"/>
      <c r="HN11" s="389"/>
      <c r="HO11" s="389"/>
      <c r="HP11" s="389"/>
      <c r="HQ11" s="389"/>
      <c r="HR11" s="389"/>
      <c r="HS11" s="389"/>
      <c r="HT11" s="389"/>
      <c r="HU11" s="389"/>
      <c r="HV11" s="389"/>
      <c r="HW11" s="389"/>
      <c r="HX11" s="389"/>
      <c r="HY11" s="389"/>
      <c r="HZ11" s="389"/>
      <c r="IA11" s="389"/>
      <c r="IB11" s="389"/>
      <c r="IC11" s="389"/>
      <c r="ID11" s="389"/>
      <c r="IE11" s="389"/>
      <c r="IF11" s="389"/>
      <c r="IG11" s="389"/>
      <c r="IH11" s="389"/>
      <c r="II11" s="389"/>
      <c r="IJ11" s="389"/>
      <c r="IK11" s="389"/>
      <c r="IL11" s="389"/>
      <c r="IM11" s="389"/>
      <c r="IN11" s="389"/>
      <c r="IO11" s="389"/>
      <c r="IP11" s="389"/>
      <c r="IQ11" s="389"/>
      <c r="IR11" s="389"/>
      <c r="IS11" s="389"/>
      <c r="IT11" s="389"/>
      <c r="IU11" s="389"/>
      <c r="IV11" s="389"/>
      <c r="IW11" s="389"/>
      <c r="IX11" s="389"/>
      <c r="IY11" s="389"/>
      <c r="IZ11" s="389"/>
      <c r="JA11" s="389"/>
      <c r="JB11" s="389"/>
      <c r="JC11" s="389"/>
      <c r="JD11" s="389"/>
      <c r="JE11" s="389"/>
      <c r="JF11" s="389"/>
      <c r="JG11" s="389"/>
      <c r="JH11" s="389"/>
      <c r="JI11" s="389"/>
      <c r="JJ11" s="389"/>
      <c r="JK11" s="389"/>
      <c r="JL11" s="389"/>
      <c r="JM11" s="389"/>
      <c r="JN11" s="389"/>
      <c r="JO11" s="389"/>
      <c r="JP11" s="389"/>
      <c r="JQ11" s="389"/>
      <c r="JR11" s="389"/>
      <c r="JS11" s="389"/>
      <c r="JT11" s="389"/>
      <c r="JU11" s="389"/>
      <c r="JV11" s="389"/>
      <c r="JW11" s="389"/>
      <c r="JX11" s="389"/>
      <c r="JY11" s="389"/>
      <c r="JZ11" s="389"/>
      <c r="KA11" s="389"/>
      <c r="KB11" s="389"/>
      <c r="KC11" s="389"/>
      <c r="KD11" s="389"/>
      <c r="KE11" s="389"/>
      <c r="KF11" s="389"/>
    </row>
    <row r="12" spans="1:292" s="281" customFormat="1">
      <c r="A12" s="266">
        <v>9</v>
      </c>
      <c r="B12" s="341" t="s">
        <v>558</v>
      </c>
      <c r="C12" s="172">
        <v>1</v>
      </c>
      <c r="D12" s="338" t="s">
        <v>947</v>
      </c>
      <c r="E12" s="292">
        <f t="shared" ca="1" si="0"/>
        <v>3.546280493721452</v>
      </c>
      <c r="F12" s="292" t="s">
        <v>71</v>
      </c>
      <c r="G12" s="292"/>
      <c r="H12" s="293">
        <v>39399</v>
      </c>
      <c r="I12" s="268">
        <f t="shared" ca="1" si="1"/>
        <v>40693.39238020833</v>
      </c>
      <c r="J12" s="173" t="s">
        <v>20</v>
      </c>
      <c r="K12" s="156" t="s">
        <v>63</v>
      </c>
      <c r="L12" s="156" t="s">
        <v>952</v>
      </c>
      <c r="M12" s="350" t="s">
        <v>403</v>
      </c>
      <c r="N12" s="350"/>
      <c r="O12" s="350"/>
      <c r="P12" s="350"/>
      <c r="Q12" s="350"/>
      <c r="R12" s="350"/>
      <c r="S12" s="350"/>
      <c r="T12" s="294"/>
      <c r="U12" s="294"/>
      <c r="V12" s="294"/>
      <c r="W12" s="294"/>
      <c r="X12" s="293">
        <v>39399</v>
      </c>
      <c r="Y12" s="293"/>
      <c r="Z12" s="172"/>
      <c r="AA12" s="172"/>
      <c r="AB12" s="172"/>
      <c r="AC12" s="172"/>
      <c r="AD12" s="172"/>
      <c r="AE12" s="172" t="s">
        <v>46</v>
      </c>
      <c r="AF12" s="157" t="s">
        <v>404</v>
      </c>
      <c r="AG12" s="172" t="s">
        <v>195</v>
      </c>
      <c r="AH12" s="172" t="s">
        <v>406</v>
      </c>
      <c r="AI12" s="172" t="s">
        <v>180</v>
      </c>
      <c r="AJ12" s="295">
        <v>0</v>
      </c>
      <c r="AK12" s="295">
        <v>0</v>
      </c>
      <c r="AL12" s="295">
        <v>0</v>
      </c>
      <c r="AM12" s="172" t="s">
        <v>195</v>
      </c>
      <c r="AN12" s="172" t="s">
        <v>195</v>
      </c>
      <c r="AO12" s="172" t="s">
        <v>195</v>
      </c>
      <c r="AP12" s="172" t="s">
        <v>195</v>
      </c>
      <c r="AQ12" s="172"/>
      <c r="AR12" s="172"/>
      <c r="AS12" s="172"/>
      <c r="AT12" s="172"/>
      <c r="AU12" s="172" t="s">
        <v>195</v>
      </c>
      <c r="AV12" s="172"/>
      <c r="AW12" s="172"/>
      <c r="AX12" s="172"/>
      <c r="AY12" s="172"/>
      <c r="AZ12" s="172"/>
      <c r="BA12" s="172"/>
      <c r="BB12" s="172"/>
      <c r="BC12" s="172"/>
      <c r="BD12" s="172"/>
      <c r="BE12" s="172"/>
      <c r="BF12" s="172"/>
      <c r="BG12" s="172"/>
      <c r="BH12" s="172"/>
      <c r="BI12" s="173" t="s">
        <v>34</v>
      </c>
      <c r="BJ12" s="172"/>
      <c r="BK12" s="160" t="s">
        <v>63</v>
      </c>
      <c r="BL12" s="173"/>
      <c r="BM12" s="173"/>
      <c r="BN12" s="173" t="s">
        <v>195</v>
      </c>
      <c r="BO12" s="173"/>
      <c r="BP12" s="173" t="s">
        <v>195</v>
      </c>
      <c r="BQ12" s="173"/>
      <c r="BR12" s="173"/>
      <c r="BS12" s="173"/>
      <c r="BT12" s="173"/>
      <c r="BU12" s="172" t="s">
        <v>108</v>
      </c>
      <c r="BV12" s="172"/>
      <c r="BW12" s="172"/>
      <c r="BX12" s="269">
        <f t="shared" ca="1" si="2"/>
        <v>3.546280493721452</v>
      </c>
      <c r="BY12" s="269" t="str">
        <f t="shared" ca="1" si="18"/>
        <v>.</v>
      </c>
      <c r="BZ12" s="269" t="str">
        <f t="shared" ca="1" si="19"/>
        <v>.</v>
      </c>
      <c r="CA12" s="269" t="str">
        <f t="shared" ca="1" si="20"/>
        <v>.</v>
      </c>
      <c r="CB12" s="269" t="str">
        <f t="shared" ca="1" si="21"/>
        <v>.</v>
      </c>
      <c r="CC12" s="269" t="str">
        <f t="shared" ca="1" si="22"/>
        <v>SI</v>
      </c>
      <c r="CD12" s="173">
        <v>3</v>
      </c>
      <c r="CE12" s="173">
        <v>14</v>
      </c>
      <c r="CF12" s="172" t="s">
        <v>44</v>
      </c>
      <c r="CG12" s="172" t="s">
        <v>43</v>
      </c>
      <c r="CH12" s="173" t="s">
        <v>41</v>
      </c>
      <c r="CI12" s="160"/>
      <c r="CJ12" s="160"/>
      <c r="CK12" s="389"/>
      <c r="CL12" s="161">
        <f t="shared" si="23"/>
        <v>0</v>
      </c>
      <c r="CM12" s="271" t="b">
        <f t="shared" si="9"/>
        <v>0</v>
      </c>
      <c r="CN12" s="271" t="b">
        <f t="shared" si="10"/>
        <v>0</v>
      </c>
      <c r="CO12" s="271" t="b">
        <f t="shared" si="11"/>
        <v>0</v>
      </c>
      <c r="CP12" s="270" t="b">
        <f t="shared" ca="1" si="12"/>
        <v>1</v>
      </c>
      <c r="CQ12" s="270" t="b">
        <f t="shared" ca="1" si="13"/>
        <v>0</v>
      </c>
      <c r="CR12" s="270" t="b">
        <f t="shared" ca="1" si="14"/>
        <v>0</v>
      </c>
      <c r="CS12" s="270" t="b">
        <f t="shared" ca="1" si="15"/>
        <v>0</v>
      </c>
      <c r="CT12" s="270" t="b">
        <f t="shared" ca="1" si="16"/>
        <v>0</v>
      </c>
      <c r="CU12" s="270" t="b">
        <f t="shared" ca="1" si="17"/>
        <v>0</v>
      </c>
      <c r="CV12" s="389">
        <f>COUNTIF(BU12,"&lt;01/02/2011")</f>
        <v>0</v>
      </c>
      <c r="CW12" s="270">
        <f>COUNTIF(BU12,"&lt;01/03/2011")-CV12</f>
        <v>0</v>
      </c>
      <c r="CX12" s="270">
        <f>COUNTIF(BU12,"&lt;01/04/2011")-CV12-CW12</f>
        <v>0</v>
      </c>
      <c r="CY12" s="270">
        <f>COUNTIF(BU12,"&lt;01/05/2011")-CV12-CW12-CX12</f>
        <v>0</v>
      </c>
      <c r="CZ12" s="270">
        <f>COUNTIF(BU12,"&lt;01/06/2011")-CV12-CW12-CX12-CY12</f>
        <v>0</v>
      </c>
      <c r="DA12" s="270">
        <f>COUNTIF(BU12,"&lt;01/07/2011")-CV12-CW12-CX12-CY12-CZ12</f>
        <v>0</v>
      </c>
      <c r="DB12" s="270">
        <f>COUNTIF(BU12,"&lt;01/08/2011")-CV12-CW12-CX12-CY12-CZ12-DA12</f>
        <v>0</v>
      </c>
      <c r="DC12" s="270">
        <f>COUNTIF(BU12,"&lt;01/09/2011")-CV12-CW12-CX12-CY12-CZ12-DA12-DB12</f>
        <v>0</v>
      </c>
      <c r="DD12" s="270">
        <f>COUNTIF(BU12,"&lt;01/10/2011")-CV12-CW12-CX12-CY12-CZ12-DA12-DB12-DC12</f>
        <v>0</v>
      </c>
      <c r="DE12" s="270">
        <f>COUNTIF(BU12,"&lt;01/11/2011")-CV12-CW12-CX12-CY12-CZ12-DA12-DB12-DD12-DC12</f>
        <v>0</v>
      </c>
      <c r="DF12" s="270">
        <f>COUNTIF(BU12,"&lt;01/12/2011")-CV12-CW12-CX12-CY12-CZ12-DA12-DB12-DC12-DD12-DE12</f>
        <v>0</v>
      </c>
      <c r="DG12" s="270">
        <f>COUNTIF(BU12,"&lt;01/01/2012")-CV12-CW12-CX12-CY12-CZ12-DA12-DB12-DC12-DD12-DE12-DF12</f>
        <v>0</v>
      </c>
      <c r="DH12" s="389" t="str">
        <f>IF(G12="x","M","F")</f>
        <v>F</v>
      </c>
      <c r="DI12" s="389"/>
      <c r="DJ12" s="389"/>
      <c r="DK12" s="389"/>
      <c r="DL12" s="389"/>
      <c r="DM12" s="389"/>
      <c r="DN12" s="389"/>
      <c r="DO12" s="389"/>
      <c r="DP12" s="389"/>
      <c r="DQ12" s="389"/>
      <c r="DR12" s="389"/>
      <c r="DS12" s="389"/>
      <c r="DT12" s="389" t="s">
        <v>567</v>
      </c>
      <c r="DU12" s="160" t="s">
        <v>50</v>
      </c>
      <c r="DV12" s="389"/>
      <c r="DW12" s="389"/>
      <c r="DX12" s="393">
        <v>9</v>
      </c>
      <c r="DY12" s="389"/>
      <c r="DZ12" s="389"/>
      <c r="EA12" s="389"/>
      <c r="EB12" s="389"/>
      <c r="EC12" s="389"/>
      <c r="ED12" s="389"/>
      <c r="EE12" s="389"/>
      <c r="EF12" s="389"/>
      <c r="EG12" s="389"/>
      <c r="EH12" s="389"/>
      <c r="EI12" s="389"/>
      <c r="EJ12" s="389"/>
      <c r="EK12" s="389"/>
      <c r="EL12" s="389"/>
      <c r="EM12" s="389"/>
      <c r="EN12" s="389"/>
      <c r="EO12" s="389"/>
      <c r="EP12" s="389"/>
      <c r="EQ12" s="389"/>
      <c r="ER12" s="389"/>
      <c r="ES12" s="389"/>
      <c r="ET12" s="389"/>
      <c r="EU12" s="389"/>
      <c r="EV12" s="389"/>
      <c r="EW12" s="389"/>
      <c r="EX12" s="389"/>
      <c r="EY12" s="389"/>
      <c r="EZ12" s="389"/>
      <c r="FA12" s="389"/>
      <c r="FB12" s="389"/>
      <c r="FC12" s="389"/>
      <c r="FD12" s="389"/>
      <c r="FE12" s="389"/>
      <c r="FF12" s="389"/>
      <c r="FG12" s="389"/>
      <c r="FH12" s="389"/>
      <c r="FI12" s="389"/>
      <c r="FJ12" s="389"/>
      <c r="FK12" s="389"/>
      <c r="FL12" s="389"/>
      <c r="FM12" s="389"/>
      <c r="FN12" s="389"/>
      <c r="FO12" s="389"/>
      <c r="FP12" s="389"/>
      <c r="FQ12" s="389"/>
      <c r="FR12" s="389"/>
      <c r="FS12" s="389"/>
      <c r="FT12" s="389"/>
      <c r="FU12" s="389"/>
      <c r="FV12" s="389"/>
      <c r="FW12" s="389"/>
      <c r="FX12" s="389"/>
      <c r="FY12" s="389"/>
      <c r="FZ12" s="389"/>
      <c r="GA12" s="389"/>
      <c r="GB12" s="389"/>
      <c r="GC12" s="389"/>
      <c r="GD12" s="389"/>
      <c r="GE12" s="389"/>
      <c r="GF12" s="389"/>
      <c r="GG12" s="389"/>
      <c r="GH12" s="389"/>
      <c r="GI12" s="389"/>
      <c r="GJ12" s="389"/>
      <c r="GK12" s="389"/>
      <c r="GL12" s="389"/>
      <c r="GM12" s="389"/>
      <c r="GN12" s="389"/>
      <c r="GO12" s="389"/>
      <c r="GP12" s="389"/>
      <c r="GQ12" s="389"/>
      <c r="GR12" s="389"/>
      <c r="GS12" s="389"/>
      <c r="GT12" s="389"/>
      <c r="GU12" s="389"/>
      <c r="GV12" s="389"/>
      <c r="GW12" s="389"/>
      <c r="GX12" s="389"/>
      <c r="GY12" s="389"/>
      <c r="GZ12" s="389"/>
      <c r="HA12" s="389"/>
      <c r="HB12" s="389"/>
      <c r="HC12" s="389"/>
      <c r="HD12" s="389"/>
      <c r="HE12" s="389"/>
      <c r="HF12" s="389"/>
      <c r="HG12" s="389"/>
      <c r="HH12" s="389"/>
      <c r="HI12" s="389"/>
      <c r="HJ12" s="389"/>
      <c r="HK12" s="389"/>
      <c r="HL12" s="389"/>
      <c r="HM12" s="389"/>
      <c r="HN12" s="389"/>
      <c r="HO12" s="389"/>
      <c r="HP12" s="389"/>
      <c r="HQ12" s="389"/>
      <c r="HR12" s="389"/>
      <c r="HS12" s="389"/>
      <c r="HT12" s="389"/>
      <c r="HU12" s="389"/>
      <c r="HV12" s="389"/>
      <c r="HW12" s="389"/>
      <c r="HX12" s="389"/>
      <c r="HY12" s="389"/>
      <c r="HZ12" s="389"/>
      <c r="IA12" s="389"/>
      <c r="IB12" s="389"/>
      <c r="IC12" s="389"/>
      <c r="ID12" s="389"/>
      <c r="IE12" s="389"/>
      <c r="IF12" s="389"/>
      <c r="IG12" s="389"/>
      <c r="IH12" s="389"/>
      <c r="II12" s="389"/>
      <c r="IJ12" s="389"/>
      <c r="IK12" s="389"/>
      <c r="IL12" s="389"/>
      <c r="IM12" s="389"/>
      <c r="IN12" s="389"/>
      <c r="IO12" s="389"/>
      <c r="IP12" s="389"/>
      <c r="IQ12" s="389"/>
      <c r="IR12" s="389"/>
      <c r="IS12" s="389"/>
      <c r="IT12" s="389"/>
      <c r="IU12" s="389"/>
      <c r="IV12" s="389"/>
      <c r="IW12" s="389"/>
      <c r="IX12" s="389"/>
      <c r="IY12" s="389"/>
      <c r="IZ12" s="389"/>
      <c r="JA12" s="389"/>
      <c r="JB12" s="389"/>
      <c r="JC12" s="389"/>
      <c r="JD12" s="389"/>
      <c r="JE12" s="389"/>
      <c r="JF12" s="389"/>
      <c r="JG12" s="389"/>
      <c r="JH12" s="389"/>
      <c r="JI12" s="389"/>
      <c r="JJ12" s="389"/>
      <c r="JK12" s="389"/>
      <c r="JL12" s="389"/>
      <c r="JM12" s="389"/>
      <c r="JN12" s="389"/>
      <c r="JO12" s="389"/>
      <c r="JP12" s="389"/>
      <c r="JQ12" s="389"/>
      <c r="JR12" s="389"/>
      <c r="JS12" s="389"/>
      <c r="JT12" s="389"/>
      <c r="JU12" s="389"/>
      <c r="JV12" s="389"/>
      <c r="JW12" s="389"/>
      <c r="JX12" s="389"/>
      <c r="JY12" s="389"/>
      <c r="JZ12" s="389"/>
      <c r="KA12" s="389"/>
      <c r="KB12" s="389"/>
      <c r="KC12" s="389"/>
      <c r="KD12" s="389"/>
      <c r="KE12" s="389"/>
      <c r="KF12" s="389"/>
    </row>
    <row r="13" spans="1:292" s="291" customFormat="1">
      <c r="A13" s="266">
        <v>10</v>
      </c>
      <c r="B13" s="463" t="s">
        <v>548</v>
      </c>
      <c r="C13" s="162" t="s">
        <v>30</v>
      </c>
      <c r="D13" s="337" t="s">
        <v>949</v>
      </c>
      <c r="E13" s="289">
        <f t="shared" ca="1" si="0"/>
        <v>12.170938027968027</v>
      </c>
      <c r="F13" s="278"/>
      <c r="G13" s="278"/>
      <c r="H13" s="267">
        <v>36251</v>
      </c>
      <c r="I13" s="268">
        <f t="shared" ca="1" si="1"/>
        <v>40693.39238020833</v>
      </c>
      <c r="J13" s="160" t="s">
        <v>37</v>
      </c>
      <c r="K13" s="156" t="s">
        <v>63</v>
      </c>
      <c r="L13" s="156" t="s">
        <v>952</v>
      </c>
      <c r="M13" s="345" t="s">
        <v>38</v>
      </c>
      <c r="N13" s="345"/>
      <c r="O13" s="345"/>
      <c r="P13" s="345"/>
      <c r="Q13" s="345"/>
      <c r="R13" s="345"/>
      <c r="S13" s="345"/>
      <c r="T13" s="279"/>
      <c r="U13" s="279"/>
      <c r="V13" s="279"/>
      <c r="W13" s="279"/>
      <c r="X13" s="283">
        <v>39322</v>
      </c>
      <c r="Y13" s="283"/>
      <c r="Z13" s="161"/>
      <c r="AA13" s="161"/>
      <c r="AB13" s="161"/>
      <c r="AC13" s="161"/>
      <c r="AD13" s="161"/>
      <c r="AE13" s="161" t="s">
        <v>46</v>
      </c>
      <c r="AF13" s="157" t="s">
        <v>404</v>
      </c>
      <c r="AG13" s="161" t="s">
        <v>180</v>
      </c>
      <c r="AH13" s="161"/>
      <c r="AI13" s="161" t="s">
        <v>195</v>
      </c>
      <c r="AJ13" s="284">
        <v>3</v>
      </c>
      <c r="AK13" s="284">
        <v>2</v>
      </c>
      <c r="AL13" s="284">
        <v>1</v>
      </c>
      <c r="AM13" s="161" t="s">
        <v>180</v>
      </c>
      <c r="AN13" s="161" t="s">
        <v>195</v>
      </c>
      <c r="AO13" s="161" t="s">
        <v>195</v>
      </c>
      <c r="AP13" s="161" t="s">
        <v>195</v>
      </c>
      <c r="AQ13" s="161"/>
      <c r="AR13" s="161"/>
      <c r="AS13" s="161"/>
      <c r="AT13" s="161"/>
      <c r="AU13" s="161" t="s">
        <v>195</v>
      </c>
      <c r="AV13" s="161"/>
      <c r="AW13" s="161"/>
      <c r="AX13" s="161"/>
      <c r="AY13" s="161"/>
      <c r="AZ13" s="161"/>
      <c r="BA13" s="161"/>
      <c r="BB13" s="161"/>
      <c r="BC13" s="161"/>
      <c r="BD13" s="161"/>
      <c r="BE13" s="161"/>
      <c r="BF13" s="161"/>
      <c r="BG13" s="161"/>
      <c r="BH13" s="161"/>
      <c r="BI13" s="160" t="s">
        <v>24</v>
      </c>
      <c r="BJ13" s="161"/>
      <c r="BK13" s="160" t="s">
        <v>63</v>
      </c>
      <c r="BL13" s="160"/>
      <c r="BM13" s="160"/>
      <c r="BN13" s="160" t="s">
        <v>195</v>
      </c>
      <c r="BO13" s="160"/>
      <c r="BP13" s="160" t="s">
        <v>195</v>
      </c>
      <c r="BQ13" s="160"/>
      <c r="BR13" s="160"/>
      <c r="BS13" s="160"/>
      <c r="BT13" s="160"/>
      <c r="BU13" s="161" t="s">
        <v>108</v>
      </c>
      <c r="BV13" s="161"/>
      <c r="BW13" s="161"/>
      <c r="BX13" s="269">
        <f t="shared" ca="1" si="2"/>
        <v>3.7572393978310412</v>
      </c>
      <c r="BY13" s="269" t="str">
        <f t="shared" ca="1" si="18"/>
        <v>.</v>
      </c>
      <c r="BZ13" s="269" t="str">
        <f t="shared" ca="1" si="19"/>
        <v>.</v>
      </c>
      <c r="CA13" s="269" t="str">
        <f t="shared" ca="1" si="20"/>
        <v>.</v>
      </c>
      <c r="CB13" s="269" t="str">
        <f t="shared" ca="1" si="21"/>
        <v>.</v>
      </c>
      <c r="CC13" s="269" t="str">
        <f t="shared" ca="1" si="22"/>
        <v>SI</v>
      </c>
      <c r="CD13" s="160">
        <v>12</v>
      </c>
      <c r="CE13" s="160">
        <v>23</v>
      </c>
      <c r="CF13" s="161" t="s">
        <v>35</v>
      </c>
      <c r="CG13" s="161" t="s">
        <v>33</v>
      </c>
      <c r="CH13" s="160" t="s">
        <v>42</v>
      </c>
      <c r="CI13" s="170"/>
      <c r="CJ13" s="170"/>
      <c r="CK13" s="390"/>
      <c r="CL13" s="161">
        <f t="shared" si="23"/>
        <v>0</v>
      </c>
      <c r="CM13" s="271" t="b">
        <f t="shared" si="9"/>
        <v>0</v>
      </c>
      <c r="CN13" s="271" t="b">
        <f t="shared" si="10"/>
        <v>0</v>
      </c>
      <c r="CO13" s="271" t="b">
        <f t="shared" si="11"/>
        <v>0</v>
      </c>
      <c r="CP13" s="270" t="b">
        <f t="shared" ca="1" si="12"/>
        <v>0</v>
      </c>
      <c r="CQ13" s="270" t="b">
        <f t="shared" ca="1" si="13"/>
        <v>0</v>
      </c>
      <c r="CR13" s="270" t="b">
        <f t="shared" ca="1" si="14"/>
        <v>1</v>
      </c>
      <c r="CS13" s="270" t="b">
        <f t="shared" ca="1" si="15"/>
        <v>0</v>
      </c>
      <c r="CT13" s="270" t="b">
        <f t="shared" ca="1" si="16"/>
        <v>0</v>
      </c>
      <c r="CU13" s="270" t="b">
        <f t="shared" ca="1" si="17"/>
        <v>0</v>
      </c>
      <c r="CV13" s="389">
        <f t="shared" si="24"/>
        <v>0</v>
      </c>
      <c r="CW13" s="270">
        <f t="shared" si="25"/>
        <v>0</v>
      </c>
      <c r="CX13" s="270">
        <f t="shared" si="26"/>
        <v>0</v>
      </c>
      <c r="CY13" s="270">
        <f t="shared" si="27"/>
        <v>0</v>
      </c>
      <c r="CZ13" s="270">
        <f t="shared" si="28"/>
        <v>0</v>
      </c>
      <c r="DA13" s="270">
        <f t="shared" si="29"/>
        <v>0</v>
      </c>
      <c r="DB13" s="270">
        <f t="shared" si="30"/>
        <v>0</v>
      </c>
      <c r="DC13" s="270">
        <f t="shared" si="31"/>
        <v>0</v>
      </c>
      <c r="DD13" s="270">
        <f t="shared" si="32"/>
        <v>0</v>
      </c>
      <c r="DE13" s="270">
        <f t="shared" si="33"/>
        <v>0</v>
      </c>
      <c r="DF13" s="270">
        <f t="shared" si="34"/>
        <v>0</v>
      </c>
      <c r="DG13" s="270">
        <f t="shared" si="35"/>
        <v>0</v>
      </c>
      <c r="DH13" s="389" t="str">
        <f t="shared" si="36"/>
        <v>F</v>
      </c>
      <c r="DI13" s="390"/>
      <c r="DJ13" s="390"/>
      <c r="DK13" s="390"/>
      <c r="DL13" s="390"/>
      <c r="DM13" s="390"/>
      <c r="DN13" s="390"/>
      <c r="DO13" s="390"/>
      <c r="DP13" s="390"/>
      <c r="DQ13" s="390"/>
      <c r="DR13" s="390"/>
      <c r="DS13" s="390"/>
      <c r="DT13" s="390" t="s">
        <v>455</v>
      </c>
      <c r="DU13" s="170" t="s">
        <v>53</v>
      </c>
      <c r="DV13" s="390"/>
      <c r="DW13" s="390"/>
      <c r="DX13" s="393">
        <v>10</v>
      </c>
      <c r="DY13" s="390"/>
      <c r="DZ13" s="390"/>
      <c r="EA13" s="390"/>
      <c r="EB13" s="390"/>
      <c r="EC13" s="390"/>
      <c r="ED13" s="390"/>
      <c r="EE13" s="390"/>
      <c r="EF13" s="390"/>
      <c r="EG13" s="390"/>
      <c r="EH13" s="390"/>
      <c r="EI13" s="390"/>
      <c r="EJ13" s="390"/>
      <c r="EK13" s="390"/>
      <c r="EL13" s="390"/>
      <c r="EM13" s="390"/>
      <c r="EN13" s="390"/>
      <c r="EO13" s="390"/>
      <c r="EP13" s="390"/>
      <c r="EQ13" s="390"/>
      <c r="ER13" s="390"/>
      <c r="ES13" s="390"/>
      <c r="ET13" s="390"/>
      <c r="EU13" s="390"/>
      <c r="EV13" s="390"/>
      <c r="EW13" s="390"/>
      <c r="EX13" s="390"/>
      <c r="EY13" s="390"/>
      <c r="EZ13" s="390"/>
      <c r="FA13" s="390"/>
      <c r="FB13" s="390"/>
      <c r="FC13" s="390"/>
      <c r="FD13" s="390"/>
      <c r="FE13" s="390"/>
      <c r="FF13" s="390"/>
      <c r="FG13" s="390"/>
      <c r="FH13" s="390"/>
      <c r="FI13" s="390"/>
      <c r="FJ13" s="390"/>
      <c r="FK13" s="390"/>
      <c r="FL13" s="390"/>
      <c r="FM13" s="390"/>
      <c r="FN13" s="390"/>
      <c r="FO13" s="390"/>
      <c r="FP13" s="390"/>
      <c r="FQ13" s="390"/>
      <c r="FR13" s="390"/>
      <c r="FS13" s="390"/>
      <c r="FT13" s="390"/>
      <c r="FU13" s="390"/>
      <c r="FV13" s="390"/>
      <c r="FW13" s="390"/>
      <c r="FX13" s="390"/>
      <c r="FY13" s="390"/>
      <c r="FZ13" s="390"/>
      <c r="GA13" s="390"/>
      <c r="GB13" s="390"/>
      <c r="GC13" s="390"/>
      <c r="GD13" s="390"/>
      <c r="GE13" s="390"/>
      <c r="GF13" s="390"/>
      <c r="GG13" s="390"/>
      <c r="GH13" s="390"/>
      <c r="GI13" s="390"/>
      <c r="GJ13" s="390"/>
      <c r="GK13" s="390"/>
      <c r="GL13" s="390"/>
      <c r="GM13" s="390"/>
      <c r="GN13" s="390"/>
      <c r="GO13" s="390"/>
      <c r="GP13" s="390"/>
      <c r="GQ13" s="390"/>
      <c r="GR13" s="390"/>
      <c r="GS13" s="390"/>
      <c r="GT13" s="390"/>
      <c r="GU13" s="390"/>
      <c r="GV13" s="390"/>
      <c r="GW13" s="390"/>
      <c r="GX13" s="390"/>
      <c r="GY13" s="390"/>
      <c r="GZ13" s="390"/>
      <c r="HA13" s="390"/>
      <c r="HB13" s="390"/>
      <c r="HC13" s="390"/>
      <c r="HD13" s="390"/>
      <c r="HE13" s="390"/>
      <c r="HF13" s="390"/>
      <c r="HG13" s="390"/>
      <c r="HH13" s="390"/>
      <c r="HI13" s="390"/>
      <c r="HJ13" s="390"/>
      <c r="HK13" s="390"/>
      <c r="HL13" s="390"/>
      <c r="HM13" s="390"/>
      <c r="HN13" s="390"/>
      <c r="HO13" s="390"/>
      <c r="HP13" s="390"/>
      <c r="HQ13" s="390"/>
      <c r="HR13" s="390"/>
      <c r="HS13" s="390"/>
      <c r="HT13" s="390"/>
      <c r="HU13" s="390"/>
      <c r="HV13" s="390"/>
      <c r="HW13" s="390"/>
      <c r="HX13" s="390"/>
      <c r="HY13" s="390"/>
      <c r="HZ13" s="390"/>
      <c r="IA13" s="390"/>
      <c r="IB13" s="390"/>
      <c r="IC13" s="390"/>
      <c r="ID13" s="390"/>
      <c r="IE13" s="390"/>
      <c r="IF13" s="390"/>
      <c r="IG13" s="390"/>
      <c r="IH13" s="390"/>
      <c r="II13" s="390"/>
      <c r="IJ13" s="390"/>
      <c r="IK13" s="390"/>
      <c r="IL13" s="390"/>
      <c r="IM13" s="390"/>
      <c r="IN13" s="390"/>
      <c r="IO13" s="390"/>
      <c r="IP13" s="390"/>
      <c r="IQ13" s="390"/>
      <c r="IR13" s="390"/>
      <c r="IS13" s="390"/>
      <c r="IT13" s="390"/>
      <c r="IU13" s="390"/>
      <c r="IV13" s="390"/>
      <c r="IW13" s="390"/>
      <c r="IX13" s="390"/>
      <c r="IY13" s="390"/>
      <c r="IZ13" s="390"/>
      <c r="JA13" s="390"/>
      <c r="JB13" s="390"/>
      <c r="JC13" s="390"/>
      <c r="JD13" s="390"/>
      <c r="JE13" s="390"/>
      <c r="JF13" s="390"/>
      <c r="JG13" s="390"/>
      <c r="JH13" s="390"/>
      <c r="JI13" s="390"/>
      <c r="JJ13" s="390"/>
      <c r="JK13" s="390"/>
      <c r="JL13" s="390"/>
      <c r="JM13" s="390"/>
      <c r="JN13" s="390"/>
      <c r="JO13" s="390"/>
      <c r="JP13" s="390"/>
      <c r="JQ13" s="390"/>
      <c r="JR13" s="390"/>
      <c r="JS13" s="390"/>
      <c r="JT13" s="390"/>
      <c r="JU13" s="390"/>
      <c r="JV13" s="390"/>
      <c r="JW13" s="390"/>
      <c r="JX13" s="390"/>
      <c r="JY13" s="390"/>
      <c r="JZ13" s="390"/>
      <c r="KA13" s="390"/>
      <c r="KB13" s="390"/>
      <c r="KC13" s="390"/>
      <c r="KD13" s="390"/>
      <c r="KE13" s="390"/>
      <c r="KF13" s="390"/>
    </row>
    <row r="14" spans="1:292" s="281" customFormat="1">
      <c r="A14" s="266">
        <v>11</v>
      </c>
      <c r="B14" s="343" t="s">
        <v>546</v>
      </c>
      <c r="C14" s="161" t="s">
        <v>3</v>
      </c>
      <c r="D14" s="465" t="s">
        <v>950</v>
      </c>
      <c r="E14" s="285">
        <f t="shared" ca="1" si="0"/>
        <v>16.12984213755707</v>
      </c>
      <c r="F14" s="289"/>
      <c r="G14" s="289"/>
      <c r="H14" s="267">
        <v>34806</v>
      </c>
      <c r="I14" s="268">
        <f t="shared" ca="1" si="1"/>
        <v>40693.39238020833</v>
      </c>
      <c r="J14" s="160" t="s">
        <v>37</v>
      </c>
      <c r="K14" s="156" t="s">
        <v>63</v>
      </c>
      <c r="L14" s="156" t="s">
        <v>952</v>
      </c>
      <c r="M14" s="345" t="s">
        <v>38</v>
      </c>
      <c r="N14" s="345"/>
      <c r="O14" s="345"/>
      <c r="P14" s="345"/>
      <c r="Q14" s="345"/>
      <c r="R14" s="345"/>
      <c r="S14" s="345"/>
      <c r="T14" s="279"/>
      <c r="U14" s="279"/>
      <c r="V14" s="279"/>
      <c r="W14" s="279"/>
      <c r="X14" s="283">
        <v>39458</v>
      </c>
      <c r="Y14" s="283"/>
      <c r="Z14" s="161"/>
      <c r="AA14" s="161"/>
      <c r="AB14" s="161"/>
      <c r="AC14" s="161" t="s">
        <v>180</v>
      </c>
      <c r="AD14" s="161" t="s">
        <v>180</v>
      </c>
      <c r="AE14" s="161" t="s">
        <v>46</v>
      </c>
      <c r="AF14" s="157" t="s">
        <v>404</v>
      </c>
      <c r="AG14" s="161" t="s">
        <v>180</v>
      </c>
      <c r="AH14" s="161"/>
      <c r="AI14" s="161" t="s">
        <v>195</v>
      </c>
      <c r="AJ14" s="284">
        <v>5</v>
      </c>
      <c r="AK14" s="284">
        <v>0</v>
      </c>
      <c r="AL14" s="284">
        <v>0</v>
      </c>
      <c r="AM14" s="161" t="s">
        <v>180</v>
      </c>
      <c r="AN14" s="161" t="s">
        <v>195</v>
      </c>
      <c r="AO14" s="161" t="s">
        <v>195</v>
      </c>
      <c r="AP14" s="161" t="s">
        <v>195</v>
      </c>
      <c r="AQ14" s="161"/>
      <c r="AR14" s="161"/>
      <c r="AS14" s="161"/>
      <c r="AT14" s="161"/>
      <c r="AU14" s="161" t="s">
        <v>195</v>
      </c>
      <c r="AV14" s="161"/>
      <c r="AW14" s="161"/>
      <c r="AX14" s="161"/>
      <c r="AY14" s="161"/>
      <c r="AZ14" s="161"/>
      <c r="BA14" s="161"/>
      <c r="BB14" s="161"/>
      <c r="BC14" s="161"/>
      <c r="BD14" s="161"/>
      <c r="BE14" s="161"/>
      <c r="BF14" s="161"/>
      <c r="BG14" s="161"/>
      <c r="BH14" s="161"/>
      <c r="BI14" s="160" t="s">
        <v>24</v>
      </c>
      <c r="BJ14" s="297"/>
      <c r="BK14" s="160" t="s">
        <v>63</v>
      </c>
      <c r="BL14" s="160"/>
      <c r="BM14" s="160"/>
      <c r="BN14" s="160" t="s">
        <v>195</v>
      </c>
      <c r="BO14" s="160"/>
      <c r="BP14" s="160" t="s">
        <v>195</v>
      </c>
      <c r="BQ14" s="161"/>
      <c r="BR14" s="161"/>
      <c r="BS14" s="161"/>
      <c r="BT14" s="161"/>
      <c r="BU14" s="161" t="s">
        <v>108</v>
      </c>
      <c r="BV14" s="161"/>
      <c r="BW14" s="161"/>
      <c r="BX14" s="274">
        <f t="shared" ca="1" si="2"/>
        <v>3.3846366581050136</v>
      </c>
      <c r="BY14" s="269" t="str">
        <f t="shared" ca="1" si="18"/>
        <v>.</v>
      </c>
      <c r="BZ14" s="269" t="str">
        <f t="shared" ca="1" si="19"/>
        <v>.</v>
      </c>
      <c r="CA14" s="269" t="str">
        <f t="shared" ca="1" si="20"/>
        <v>.</v>
      </c>
      <c r="CB14" s="269" t="str">
        <f t="shared" ca="1" si="21"/>
        <v>.</v>
      </c>
      <c r="CC14" s="269" t="str">
        <f t="shared" ca="1" si="22"/>
        <v>SI</v>
      </c>
      <c r="CD14" s="160">
        <v>30</v>
      </c>
      <c r="CE14" s="298">
        <v>22.5</v>
      </c>
      <c r="CF14" s="161">
        <v>34</v>
      </c>
      <c r="CG14" s="161" t="s">
        <v>33</v>
      </c>
      <c r="CH14" s="160" t="s">
        <v>3</v>
      </c>
      <c r="CI14" s="160"/>
      <c r="CJ14" s="160"/>
      <c r="CK14" s="389"/>
      <c r="CL14" s="161">
        <f t="shared" si="23"/>
        <v>0</v>
      </c>
      <c r="CM14" s="271" t="b">
        <f t="shared" si="9"/>
        <v>0</v>
      </c>
      <c r="CN14" s="271" t="b">
        <f t="shared" si="10"/>
        <v>0</v>
      </c>
      <c r="CO14" s="271" t="b">
        <f t="shared" si="11"/>
        <v>1</v>
      </c>
      <c r="CP14" s="270" t="b">
        <f t="shared" ca="1" si="12"/>
        <v>0</v>
      </c>
      <c r="CQ14" s="270" t="b">
        <f t="shared" ca="1" si="13"/>
        <v>0</v>
      </c>
      <c r="CR14" s="270" t="b">
        <f t="shared" ca="1" si="14"/>
        <v>0</v>
      </c>
      <c r="CS14" s="270" t="b">
        <f t="shared" ca="1" si="15"/>
        <v>1</v>
      </c>
      <c r="CT14" s="270" t="b">
        <f t="shared" ca="1" si="16"/>
        <v>0</v>
      </c>
      <c r="CU14" s="270" t="b">
        <f t="shared" ca="1" si="17"/>
        <v>0</v>
      </c>
      <c r="CV14" s="389">
        <f t="shared" si="24"/>
        <v>0</v>
      </c>
      <c r="CW14" s="270">
        <f t="shared" si="25"/>
        <v>0</v>
      </c>
      <c r="CX14" s="270">
        <f t="shared" si="26"/>
        <v>0</v>
      </c>
      <c r="CY14" s="270">
        <f t="shared" si="27"/>
        <v>0</v>
      </c>
      <c r="CZ14" s="270">
        <f t="shared" si="28"/>
        <v>0</v>
      </c>
      <c r="DA14" s="270">
        <f t="shared" si="29"/>
        <v>0</v>
      </c>
      <c r="DB14" s="270">
        <f t="shared" si="30"/>
        <v>0</v>
      </c>
      <c r="DC14" s="270">
        <f t="shared" si="31"/>
        <v>0</v>
      </c>
      <c r="DD14" s="270">
        <f t="shared" si="32"/>
        <v>0</v>
      </c>
      <c r="DE14" s="270">
        <f t="shared" si="33"/>
        <v>0</v>
      </c>
      <c r="DF14" s="270">
        <f t="shared" si="34"/>
        <v>0</v>
      </c>
      <c r="DG14" s="270">
        <f t="shared" si="35"/>
        <v>0</v>
      </c>
      <c r="DH14" s="389" t="str">
        <f t="shared" si="36"/>
        <v>F</v>
      </c>
      <c r="DI14" s="389"/>
      <c r="DJ14" s="389"/>
      <c r="DK14" s="389"/>
      <c r="DL14" s="389"/>
      <c r="DM14" s="389"/>
      <c r="DN14" s="389"/>
      <c r="DO14" s="389"/>
      <c r="DP14" s="389"/>
      <c r="DQ14" s="389"/>
      <c r="DR14" s="389"/>
      <c r="DS14" s="389"/>
      <c r="DT14" s="389" t="s">
        <v>590</v>
      </c>
      <c r="DU14" s="160" t="s">
        <v>227</v>
      </c>
      <c r="DV14" s="389"/>
      <c r="DW14" s="389"/>
      <c r="DX14" s="393">
        <v>11</v>
      </c>
      <c r="DY14" s="389"/>
      <c r="DZ14" s="389"/>
      <c r="EA14" s="389"/>
      <c r="EB14" s="389"/>
      <c r="EC14" s="389"/>
      <c r="ED14" s="389"/>
      <c r="EE14" s="389"/>
      <c r="EF14" s="389"/>
      <c r="EG14" s="389"/>
      <c r="EH14" s="389"/>
      <c r="EI14" s="389"/>
      <c r="EJ14" s="389"/>
      <c r="EK14" s="389"/>
      <c r="EL14" s="389"/>
      <c r="EM14" s="389"/>
      <c r="EN14" s="389"/>
      <c r="EO14" s="389"/>
      <c r="EP14" s="389"/>
      <c r="EQ14" s="389"/>
      <c r="ER14" s="389"/>
      <c r="ES14" s="389"/>
      <c r="ET14" s="389"/>
      <c r="EU14" s="389"/>
      <c r="EV14" s="389"/>
      <c r="EW14" s="389"/>
      <c r="EX14" s="389"/>
      <c r="EY14" s="389"/>
      <c r="EZ14" s="389"/>
      <c r="FA14" s="389"/>
      <c r="FB14" s="389"/>
      <c r="FC14" s="389"/>
      <c r="FD14" s="389"/>
      <c r="FE14" s="389"/>
      <c r="FF14" s="389"/>
      <c r="FG14" s="389"/>
      <c r="FH14" s="389"/>
      <c r="FI14" s="389"/>
      <c r="FJ14" s="389"/>
      <c r="FK14" s="389"/>
      <c r="FL14" s="389"/>
      <c r="FM14" s="389"/>
      <c r="FN14" s="389"/>
      <c r="FO14" s="389"/>
      <c r="FP14" s="389"/>
      <c r="FQ14" s="389"/>
      <c r="FR14" s="389"/>
      <c r="FS14" s="389"/>
      <c r="FT14" s="389"/>
      <c r="FU14" s="389"/>
      <c r="FV14" s="389"/>
      <c r="FW14" s="389"/>
      <c r="FX14" s="389"/>
      <c r="FY14" s="389"/>
      <c r="FZ14" s="389"/>
      <c r="GA14" s="389"/>
      <c r="GB14" s="389"/>
      <c r="GC14" s="389"/>
      <c r="GD14" s="389"/>
      <c r="GE14" s="389"/>
      <c r="GF14" s="389"/>
      <c r="GG14" s="389"/>
      <c r="GH14" s="389"/>
      <c r="GI14" s="389"/>
      <c r="GJ14" s="389"/>
      <c r="GK14" s="389"/>
      <c r="GL14" s="389"/>
      <c r="GM14" s="389"/>
      <c r="GN14" s="389"/>
      <c r="GO14" s="389"/>
      <c r="GP14" s="389"/>
      <c r="GQ14" s="389"/>
      <c r="GR14" s="389"/>
      <c r="GS14" s="389"/>
      <c r="GT14" s="389"/>
      <c r="GU14" s="389"/>
      <c r="GV14" s="389"/>
      <c r="GW14" s="389"/>
      <c r="GX14" s="389"/>
      <c r="GY14" s="389"/>
      <c r="GZ14" s="389"/>
      <c r="HA14" s="389"/>
      <c r="HB14" s="389"/>
      <c r="HC14" s="389"/>
      <c r="HD14" s="389"/>
      <c r="HE14" s="389"/>
      <c r="HF14" s="389"/>
      <c r="HG14" s="389"/>
      <c r="HH14" s="389"/>
      <c r="HI14" s="389"/>
      <c r="HJ14" s="389"/>
      <c r="HK14" s="389"/>
      <c r="HL14" s="389"/>
      <c r="HM14" s="389"/>
      <c r="HN14" s="389"/>
      <c r="HO14" s="389"/>
      <c r="HP14" s="389"/>
      <c r="HQ14" s="389"/>
      <c r="HR14" s="389"/>
      <c r="HS14" s="389"/>
      <c r="HT14" s="389"/>
      <c r="HU14" s="389"/>
      <c r="HV14" s="389"/>
      <c r="HW14" s="389"/>
      <c r="HX14" s="389"/>
      <c r="HY14" s="389"/>
      <c r="HZ14" s="389"/>
      <c r="IA14" s="389"/>
      <c r="IB14" s="389"/>
      <c r="IC14" s="389"/>
      <c r="ID14" s="389"/>
      <c r="IE14" s="389"/>
      <c r="IF14" s="389"/>
      <c r="IG14" s="389"/>
      <c r="IH14" s="389"/>
      <c r="II14" s="389"/>
      <c r="IJ14" s="389"/>
      <c r="IK14" s="389"/>
      <c r="IL14" s="389"/>
      <c r="IM14" s="389"/>
      <c r="IN14" s="389"/>
      <c r="IO14" s="389"/>
      <c r="IP14" s="389"/>
      <c r="IQ14" s="389"/>
      <c r="IR14" s="389"/>
      <c r="IS14" s="389"/>
      <c r="IT14" s="389"/>
      <c r="IU14" s="389"/>
      <c r="IV14" s="389"/>
      <c r="IW14" s="389"/>
      <c r="IX14" s="389"/>
      <c r="IY14" s="389"/>
      <c r="IZ14" s="389"/>
      <c r="JA14" s="389"/>
      <c r="JB14" s="389"/>
      <c r="JC14" s="389"/>
      <c r="JD14" s="389"/>
      <c r="JE14" s="389"/>
      <c r="JF14" s="389"/>
      <c r="JG14" s="389"/>
      <c r="JH14" s="389"/>
      <c r="JI14" s="389"/>
      <c r="JJ14" s="389"/>
      <c r="JK14" s="389"/>
      <c r="JL14" s="389"/>
      <c r="JM14" s="389"/>
      <c r="JN14" s="389"/>
      <c r="JO14" s="389"/>
      <c r="JP14" s="389"/>
      <c r="JQ14" s="389"/>
      <c r="JR14" s="389"/>
      <c r="JS14" s="389"/>
      <c r="JT14" s="389"/>
      <c r="JU14" s="389"/>
      <c r="JV14" s="389"/>
      <c r="JW14" s="389"/>
      <c r="JX14" s="389"/>
      <c r="JY14" s="389"/>
      <c r="JZ14" s="389"/>
      <c r="KA14" s="389"/>
      <c r="KB14" s="389"/>
      <c r="KC14" s="389"/>
      <c r="KD14" s="389"/>
      <c r="KE14" s="389"/>
      <c r="KF14" s="389"/>
    </row>
    <row r="15" spans="1:292" s="277" customFormat="1">
      <c r="A15" s="266">
        <v>12</v>
      </c>
      <c r="B15" s="344" t="s">
        <v>559</v>
      </c>
      <c r="C15" s="174">
        <v>2</v>
      </c>
      <c r="D15" s="465" t="s">
        <v>951</v>
      </c>
      <c r="E15" s="299">
        <f t="shared" ca="1" si="0"/>
        <v>3.2613489868721368</v>
      </c>
      <c r="F15" s="299" t="s">
        <v>71</v>
      </c>
      <c r="G15" s="299"/>
      <c r="H15" s="293">
        <v>39503</v>
      </c>
      <c r="I15" s="268">
        <f t="shared" ca="1" si="1"/>
        <v>40693.39238020833</v>
      </c>
      <c r="J15" s="173" t="s">
        <v>20</v>
      </c>
      <c r="K15" s="156" t="s">
        <v>63</v>
      </c>
      <c r="L15" s="156" t="s">
        <v>952</v>
      </c>
      <c r="M15" s="350" t="s">
        <v>403</v>
      </c>
      <c r="N15" s="350"/>
      <c r="O15" s="350"/>
      <c r="P15" s="350"/>
      <c r="Q15" s="350"/>
      <c r="R15" s="350"/>
      <c r="S15" s="350"/>
      <c r="T15" s="300"/>
      <c r="U15" s="300"/>
      <c r="V15" s="300"/>
      <c r="W15" s="300"/>
      <c r="X15" s="301">
        <v>39505</v>
      </c>
      <c r="Y15" s="301"/>
      <c r="Z15" s="174"/>
      <c r="AA15" s="174"/>
      <c r="AB15" s="174"/>
      <c r="AC15" s="174"/>
      <c r="AD15" s="174"/>
      <c r="AE15" s="174" t="s">
        <v>46</v>
      </c>
      <c r="AF15" s="157" t="s">
        <v>404</v>
      </c>
      <c r="AG15" s="174" t="s">
        <v>195</v>
      </c>
      <c r="AH15" s="174" t="s">
        <v>406</v>
      </c>
      <c r="AI15" s="174" t="s">
        <v>195</v>
      </c>
      <c r="AJ15" s="302">
        <v>0</v>
      </c>
      <c r="AK15" s="302">
        <v>0</v>
      </c>
      <c r="AL15" s="302">
        <v>0</v>
      </c>
      <c r="AM15" s="174" t="s">
        <v>195</v>
      </c>
      <c r="AN15" s="174" t="s">
        <v>195</v>
      </c>
      <c r="AO15" s="174" t="s">
        <v>195</v>
      </c>
      <c r="AP15" s="174" t="s">
        <v>195</v>
      </c>
      <c r="AQ15" s="174"/>
      <c r="AR15" s="174"/>
      <c r="AS15" s="174"/>
      <c r="AT15" s="174"/>
      <c r="AU15" s="174" t="s">
        <v>195</v>
      </c>
      <c r="AV15" s="174"/>
      <c r="AW15" s="174"/>
      <c r="AX15" s="174"/>
      <c r="AY15" s="174"/>
      <c r="AZ15" s="174"/>
      <c r="BA15" s="174"/>
      <c r="BB15" s="174"/>
      <c r="BC15" s="174"/>
      <c r="BD15" s="174"/>
      <c r="BE15" s="174"/>
      <c r="BF15" s="174"/>
      <c r="BG15" s="174"/>
      <c r="BH15" s="174"/>
      <c r="BI15" s="173" t="s">
        <v>34</v>
      </c>
      <c r="BJ15" s="303"/>
      <c r="BK15" s="160" t="s">
        <v>63</v>
      </c>
      <c r="BL15" s="173"/>
      <c r="BM15" s="173"/>
      <c r="BN15" s="173" t="s">
        <v>195</v>
      </c>
      <c r="BO15" s="173"/>
      <c r="BP15" s="173" t="s">
        <v>195</v>
      </c>
      <c r="BQ15" s="173"/>
      <c r="BR15" s="173"/>
      <c r="BS15" s="173"/>
      <c r="BT15" s="173"/>
      <c r="BU15" s="174" t="s">
        <v>108</v>
      </c>
      <c r="BV15" s="174"/>
      <c r="BW15" s="174"/>
      <c r="BX15" s="269">
        <f t="shared" ca="1" si="2"/>
        <v>3.2558695348173425</v>
      </c>
      <c r="BY15" s="269" t="str">
        <f t="shared" ca="1" si="18"/>
        <v>.</v>
      </c>
      <c r="BZ15" s="269" t="str">
        <f t="shared" ca="1" si="19"/>
        <v>.</v>
      </c>
      <c r="CA15" s="269" t="str">
        <f t="shared" ca="1" si="20"/>
        <v>.</v>
      </c>
      <c r="CB15" s="269" t="str">
        <f t="shared" ca="1" si="21"/>
        <v>.</v>
      </c>
      <c r="CC15" s="269" t="str">
        <f t="shared" ca="1" si="22"/>
        <v>SI</v>
      </c>
      <c r="CD15" s="173">
        <v>3</v>
      </c>
      <c r="CE15" s="304">
        <v>13</v>
      </c>
      <c r="CF15" s="174" t="s">
        <v>44</v>
      </c>
      <c r="CG15" s="174" t="s">
        <v>43</v>
      </c>
      <c r="CH15" s="173" t="s">
        <v>41</v>
      </c>
      <c r="CI15" s="160"/>
      <c r="CJ15" s="160"/>
      <c r="CK15" s="389"/>
      <c r="CL15" s="161">
        <f t="shared" si="23"/>
        <v>0</v>
      </c>
      <c r="CM15" s="271" t="b">
        <f t="shared" si="9"/>
        <v>0</v>
      </c>
      <c r="CN15" s="271" t="b">
        <f t="shared" si="10"/>
        <v>0</v>
      </c>
      <c r="CO15" s="271" t="b">
        <f t="shared" si="11"/>
        <v>0</v>
      </c>
      <c r="CP15" s="270" t="b">
        <f t="shared" ca="1" si="12"/>
        <v>1</v>
      </c>
      <c r="CQ15" s="270" t="b">
        <f t="shared" ca="1" si="13"/>
        <v>0</v>
      </c>
      <c r="CR15" s="270" t="b">
        <f t="shared" ca="1" si="14"/>
        <v>0</v>
      </c>
      <c r="CS15" s="270" t="b">
        <f t="shared" ca="1" si="15"/>
        <v>0</v>
      </c>
      <c r="CT15" s="270" t="b">
        <f t="shared" ca="1" si="16"/>
        <v>0</v>
      </c>
      <c r="CU15" s="270" t="b">
        <f t="shared" ca="1" si="17"/>
        <v>0</v>
      </c>
      <c r="CV15" s="389">
        <f t="shared" si="24"/>
        <v>0</v>
      </c>
      <c r="CW15" s="270">
        <f t="shared" si="25"/>
        <v>0</v>
      </c>
      <c r="CX15" s="270">
        <f t="shared" si="26"/>
        <v>0</v>
      </c>
      <c r="CY15" s="270">
        <f t="shared" si="27"/>
        <v>0</v>
      </c>
      <c r="CZ15" s="270">
        <f t="shared" si="28"/>
        <v>0</v>
      </c>
      <c r="DA15" s="270">
        <f t="shared" si="29"/>
        <v>0</v>
      </c>
      <c r="DB15" s="270">
        <f t="shared" si="30"/>
        <v>0</v>
      </c>
      <c r="DC15" s="270">
        <f t="shared" si="31"/>
        <v>0</v>
      </c>
      <c r="DD15" s="270">
        <f t="shared" si="32"/>
        <v>0</v>
      </c>
      <c r="DE15" s="270">
        <f t="shared" si="33"/>
        <v>0</v>
      </c>
      <c r="DF15" s="270">
        <f t="shared" si="34"/>
        <v>0</v>
      </c>
      <c r="DG15" s="270">
        <f t="shared" si="35"/>
        <v>0</v>
      </c>
      <c r="DH15" s="389" t="str">
        <f t="shared" si="36"/>
        <v>F</v>
      </c>
      <c r="DI15" s="389"/>
      <c r="DJ15" s="389"/>
      <c r="DK15" s="389"/>
      <c r="DL15" s="389"/>
      <c r="DM15" s="389"/>
      <c r="DN15" s="389"/>
      <c r="DO15" s="389"/>
      <c r="DP15" s="389"/>
      <c r="DQ15" s="389"/>
      <c r="DR15" s="389"/>
      <c r="DS15" s="389"/>
      <c r="DT15" s="389" t="s">
        <v>277</v>
      </c>
      <c r="DU15" s="160" t="s">
        <v>403</v>
      </c>
      <c r="DV15" s="389"/>
      <c r="DW15" s="389"/>
      <c r="DX15" s="393">
        <v>12</v>
      </c>
      <c r="DY15" s="389"/>
      <c r="DZ15" s="389"/>
      <c r="EA15" s="389"/>
      <c r="EB15" s="389"/>
      <c r="EC15" s="389"/>
      <c r="ED15" s="389"/>
      <c r="EE15" s="389"/>
      <c r="EF15" s="389"/>
      <c r="EG15" s="389"/>
      <c r="EH15" s="389"/>
      <c r="EI15" s="389"/>
      <c r="EJ15" s="389"/>
      <c r="EK15" s="389"/>
      <c r="EL15" s="389"/>
      <c r="EM15" s="389"/>
      <c r="EN15" s="389"/>
      <c r="EO15" s="389"/>
      <c r="EP15" s="389"/>
      <c r="EQ15" s="389"/>
      <c r="ER15" s="389"/>
      <c r="ES15" s="389"/>
      <c r="ET15" s="389"/>
      <c r="EU15" s="389"/>
      <c r="EV15" s="389"/>
      <c r="EW15" s="389"/>
      <c r="EX15" s="389"/>
      <c r="EY15" s="389"/>
      <c r="EZ15" s="389"/>
      <c r="FA15" s="389"/>
      <c r="FB15" s="389"/>
      <c r="FC15" s="389"/>
      <c r="FD15" s="389"/>
      <c r="FE15" s="389"/>
      <c r="FF15" s="389"/>
      <c r="FG15" s="389"/>
      <c r="FH15" s="389"/>
      <c r="FI15" s="389"/>
      <c r="FJ15" s="389"/>
      <c r="FK15" s="389"/>
      <c r="FL15" s="389"/>
      <c r="FM15" s="389"/>
      <c r="FN15" s="389"/>
      <c r="FO15" s="389"/>
      <c r="FP15" s="389"/>
      <c r="FQ15" s="389"/>
      <c r="FR15" s="389"/>
      <c r="FS15" s="389"/>
      <c r="FT15" s="389"/>
      <c r="FU15" s="389"/>
      <c r="FV15" s="389"/>
      <c r="FW15" s="389"/>
      <c r="FX15" s="389"/>
      <c r="FY15" s="389"/>
      <c r="FZ15" s="389"/>
      <c r="GA15" s="389"/>
      <c r="GB15" s="389"/>
      <c r="GC15" s="389"/>
      <c r="GD15" s="389"/>
      <c r="GE15" s="389"/>
      <c r="GF15" s="389"/>
      <c r="GG15" s="389"/>
      <c r="GH15" s="389"/>
      <c r="GI15" s="389"/>
      <c r="GJ15" s="389"/>
      <c r="GK15" s="389"/>
      <c r="GL15" s="389"/>
      <c r="GM15" s="389"/>
      <c r="GN15" s="389"/>
      <c r="GO15" s="389"/>
      <c r="GP15" s="389"/>
      <c r="GQ15" s="389"/>
      <c r="GR15" s="389"/>
      <c r="GS15" s="389"/>
      <c r="GT15" s="389"/>
      <c r="GU15" s="389"/>
      <c r="GV15" s="389"/>
      <c r="GW15" s="389"/>
      <c r="GX15" s="389"/>
      <c r="GY15" s="389"/>
      <c r="GZ15" s="389"/>
      <c r="HA15" s="389"/>
      <c r="HB15" s="389"/>
      <c r="HC15" s="389"/>
      <c r="HD15" s="389"/>
      <c r="HE15" s="389"/>
      <c r="HF15" s="389"/>
      <c r="HG15" s="389"/>
      <c r="HH15" s="389"/>
      <c r="HI15" s="389"/>
      <c r="HJ15" s="389"/>
      <c r="HK15" s="389"/>
      <c r="HL15" s="389"/>
      <c r="HM15" s="389"/>
      <c r="HN15" s="389"/>
      <c r="HO15" s="389"/>
      <c r="HP15" s="389"/>
      <c r="HQ15" s="389"/>
      <c r="HR15" s="389"/>
      <c r="HS15" s="389"/>
      <c r="HT15" s="389"/>
      <c r="HU15" s="389"/>
      <c r="HV15" s="389"/>
      <c r="HW15" s="389"/>
      <c r="HX15" s="389"/>
      <c r="HY15" s="389"/>
      <c r="HZ15" s="389"/>
      <c r="IA15" s="389"/>
      <c r="IB15" s="389"/>
      <c r="IC15" s="389"/>
      <c r="ID15" s="389"/>
      <c r="IE15" s="389"/>
      <c r="IF15" s="389"/>
      <c r="IG15" s="389"/>
      <c r="IH15" s="389"/>
      <c r="II15" s="389"/>
      <c r="IJ15" s="389"/>
      <c r="IK15" s="389"/>
      <c r="IL15" s="389"/>
      <c r="IM15" s="389"/>
      <c r="IN15" s="389"/>
      <c r="IO15" s="389"/>
      <c r="IP15" s="389"/>
      <c r="IQ15" s="389"/>
      <c r="IR15" s="389"/>
      <c r="IS15" s="389"/>
      <c r="IT15" s="389"/>
      <c r="IU15" s="389"/>
      <c r="IV15" s="389"/>
      <c r="IW15" s="389"/>
      <c r="IX15" s="389"/>
      <c r="IY15" s="389"/>
      <c r="IZ15" s="389"/>
      <c r="JA15" s="389"/>
      <c r="JB15" s="389"/>
      <c r="JC15" s="389"/>
      <c r="JD15" s="389"/>
      <c r="JE15" s="389"/>
      <c r="JF15" s="389"/>
      <c r="JG15" s="389"/>
      <c r="JH15" s="389"/>
      <c r="JI15" s="389"/>
      <c r="JJ15" s="389"/>
      <c r="JK15" s="389"/>
      <c r="JL15" s="389"/>
      <c r="JM15" s="389"/>
      <c r="JN15" s="389"/>
      <c r="JO15" s="389"/>
      <c r="JP15" s="389"/>
      <c r="JQ15" s="389"/>
      <c r="JR15" s="389"/>
      <c r="JS15" s="389"/>
      <c r="JT15" s="389"/>
      <c r="JU15" s="389"/>
      <c r="JV15" s="389"/>
      <c r="JW15" s="389"/>
      <c r="JX15" s="389"/>
      <c r="JY15" s="389"/>
      <c r="JZ15" s="389"/>
      <c r="KA15" s="389"/>
      <c r="KB15" s="389"/>
      <c r="KC15" s="389"/>
      <c r="KD15" s="389"/>
      <c r="KE15" s="389"/>
      <c r="KF15" s="389"/>
    </row>
    <row r="16" spans="1:292" s="291" customFormat="1">
      <c r="A16" s="266">
        <v>13</v>
      </c>
      <c r="B16" s="343" t="s">
        <v>547</v>
      </c>
      <c r="C16" s="161" t="s">
        <v>3</v>
      </c>
      <c r="D16" s="337" t="s">
        <v>946</v>
      </c>
      <c r="E16" s="285">
        <f t="shared" ca="1" si="0"/>
        <v>19.042170904680358</v>
      </c>
      <c r="F16" s="285"/>
      <c r="G16" s="285"/>
      <c r="H16" s="267">
        <v>33743</v>
      </c>
      <c r="I16" s="268">
        <f t="shared" ca="1" si="1"/>
        <v>40693.39238020833</v>
      </c>
      <c r="J16" s="161" t="s">
        <v>45</v>
      </c>
      <c r="K16" s="156" t="s">
        <v>63</v>
      </c>
      <c r="L16" s="156" t="s">
        <v>952</v>
      </c>
      <c r="M16" s="348" t="s">
        <v>420</v>
      </c>
      <c r="N16" s="348"/>
      <c r="O16" s="348"/>
      <c r="P16" s="348"/>
      <c r="Q16" s="348"/>
      <c r="R16" s="348"/>
      <c r="S16" s="348"/>
      <c r="T16" s="269"/>
      <c r="U16" s="269"/>
      <c r="V16" s="269"/>
      <c r="W16" s="269"/>
      <c r="X16" s="283">
        <v>39509</v>
      </c>
      <c r="Y16" s="283"/>
      <c r="Z16" s="161"/>
      <c r="AA16" s="161"/>
      <c r="AB16" s="161"/>
      <c r="AC16" s="161"/>
      <c r="AD16" s="161"/>
      <c r="AE16" s="161" t="s">
        <v>46</v>
      </c>
      <c r="AF16" s="157" t="s">
        <v>404</v>
      </c>
      <c r="AG16" s="283" t="s">
        <v>195</v>
      </c>
      <c r="AH16" s="283"/>
      <c r="AI16" s="283" t="s">
        <v>195</v>
      </c>
      <c r="AJ16" s="284">
        <v>6</v>
      </c>
      <c r="AK16" s="284">
        <v>0</v>
      </c>
      <c r="AL16" s="284">
        <v>0</v>
      </c>
      <c r="AM16" s="283" t="s">
        <v>195</v>
      </c>
      <c r="AN16" s="283" t="s">
        <v>195</v>
      </c>
      <c r="AO16" s="283" t="s">
        <v>195</v>
      </c>
      <c r="AP16" s="283" t="s">
        <v>195</v>
      </c>
      <c r="AQ16" s="283"/>
      <c r="AR16" s="283"/>
      <c r="AS16" s="283"/>
      <c r="AT16" s="283"/>
      <c r="AU16" s="161" t="s">
        <v>195</v>
      </c>
      <c r="AV16" s="161"/>
      <c r="AW16" s="161"/>
      <c r="AX16" s="161"/>
      <c r="AY16" s="161"/>
      <c r="AZ16" s="161"/>
      <c r="BA16" s="161"/>
      <c r="BB16" s="161"/>
      <c r="BC16" s="161"/>
      <c r="BD16" s="161"/>
      <c r="BE16" s="161"/>
      <c r="BF16" s="161"/>
      <c r="BG16" s="161"/>
      <c r="BH16" s="161"/>
      <c r="BI16" s="160" t="s">
        <v>34</v>
      </c>
      <c r="BJ16" s="161"/>
      <c r="BK16" s="160" t="s">
        <v>63</v>
      </c>
      <c r="BL16" s="160"/>
      <c r="BM16" s="160"/>
      <c r="BN16" s="160" t="s">
        <v>195</v>
      </c>
      <c r="BO16" s="160"/>
      <c r="BP16" s="160" t="s">
        <v>195</v>
      </c>
      <c r="BQ16" s="160"/>
      <c r="BR16" s="160"/>
      <c r="BS16" s="160"/>
      <c r="BT16" s="160"/>
      <c r="BU16" s="283" t="s">
        <v>108</v>
      </c>
      <c r="BV16" s="161"/>
      <c r="BW16" s="161"/>
      <c r="BX16" s="269">
        <f t="shared" ca="1" si="2"/>
        <v>3.2449106307077535</v>
      </c>
      <c r="BY16" s="269" t="str">
        <f t="shared" ca="1" si="18"/>
        <v>.</v>
      </c>
      <c r="BZ16" s="269" t="str">
        <f t="shared" ca="1" si="19"/>
        <v>.</v>
      </c>
      <c r="CA16" s="269" t="str">
        <f t="shared" ca="1" si="20"/>
        <v>.</v>
      </c>
      <c r="CB16" s="269" t="str">
        <f t="shared" ca="1" si="21"/>
        <v>.</v>
      </c>
      <c r="CC16" s="269" t="str">
        <f t="shared" ca="1" si="22"/>
        <v>SI</v>
      </c>
      <c r="CD16" s="160">
        <v>30</v>
      </c>
      <c r="CE16" s="298">
        <v>23.5</v>
      </c>
      <c r="CF16" s="161">
        <v>32</v>
      </c>
      <c r="CG16" s="161" t="s">
        <v>33</v>
      </c>
      <c r="CH16" s="160" t="s">
        <v>3</v>
      </c>
      <c r="CI16" s="170"/>
      <c r="CJ16" s="170"/>
      <c r="CK16" s="390"/>
      <c r="CL16" s="161">
        <f t="shared" si="23"/>
        <v>0</v>
      </c>
      <c r="CM16" s="271" t="b">
        <f t="shared" si="9"/>
        <v>0</v>
      </c>
      <c r="CN16" s="271" t="b">
        <f t="shared" si="10"/>
        <v>0</v>
      </c>
      <c r="CO16" s="271" t="b">
        <f t="shared" si="11"/>
        <v>1</v>
      </c>
      <c r="CP16" s="270" t="b">
        <f t="shared" ca="1" si="12"/>
        <v>0</v>
      </c>
      <c r="CQ16" s="270" t="b">
        <f t="shared" ca="1" si="13"/>
        <v>0</v>
      </c>
      <c r="CR16" s="270" t="b">
        <f t="shared" ca="1" si="14"/>
        <v>0</v>
      </c>
      <c r="CS16" s="270" t="b">
        <f t="shared" ca="1" si="15"/>
        <v>0</v>
      </c>
      <c r="CT16" s="270" t="b">
        <f t="shared" ca="1" si="16"/>
        <v>1</v>
      </c>
      <c r="CU16" s="270" t="b">
        <f t="shared" ca="1" si="17"/>
        <v>0</v>
      </c>
      <c r="CV16" s="389">
        <f t="shared" si="24"/>
        <v>0</v>
      </c>
      <c r="CW16" s="270">
        <f t="shared" si="25"/>
        <v>0</v>
      </c>
      <c r="CX16" s="270">
        <f t="shared" si="26"/>
        <v>0</v>
      </c>
      <c r="CY16" s="270">
        <f t="shared" si="27"/>
        <v>0</v>
      </c>
      <c r="CZ16" s="270">
        <f t="shared" si="28"/>
        <v>0</v>
      </c>
      <c r="DA16" s="270">
        <f t="shared" si="29"/>
        <v>0</v>
      </c>
      <c r="DB16" s="270">
        <f t="shared" si="30"/>
        <v>0</v>
      </c>
      <c r="DC16" s="270">
        <f t="shared" si="31"/>
        <v>0</v>
      </c>
      <c r="DD16" s="270">
        <f t="shared" si="32"/>
        <v>0</v>
      </c>
      <c r="DE16" s="270">
        <f t="shared" si="33"/>
        <v>0</v>
      </c>
      <c r="DF16" s="270">
        <f t="shared" si="34"/>
        <v>0</v>
      </c>
      <c r="DG16" s="270">
        <f t="shared" si="35"/>
        <v>0</v>
      </c>
      <c r="DH16" s="389" t="str">
        <f t="shared" si="36"/>
        <v>F</v>
      </c>
      <c r="DI16" s="390"/>
      <c r="DJ16" s="390"/>
      <c r="DK16" s="390"/>
      <c r="DL16" s="390"/>
      <c r="DM16" s="390"/>
      <c r="DN16" s="390"/>
      <c r="DO16" s="390"/>
      <c r="DP16" s="390"/>
      <c r="DQ16" s="390"/>
      <c r="DR16" s="390"/>
      <c r="DS16" s="390"/>
      <c r="DT16" s="390" t="s">
        <v>872</v>
      </c>
      <c r="DU16" s="170" t="s">
        <v>420</v>
      </c>
      <c r="DV16" s="390"/>
      <c r="DW16" s="390"/>
      <c r="DX16" s="390">
        <v>13</v>
      </c>
      <c r="DY16" s="390"/>
      <c r="DZ16" s="390"/>
      <c r="EA16" s="390"/>
      <c r="EB16" s="390"/>
      <c r="EC16" s="390"/>
      <c r="ED16" s="390"/>
      <c r="EE16" s="390"/>
      <c r="EF16" s="390"/>
      <c r="EG16" s="390"/>
      <c r="EH16" s="390"/>
      <c r="EI16" s="390"/>
      <c r="EJ16" s="390"/>
      <c r="EK16" s="390"/>
      <c r="EL16" s="390"/>
      <c r="EM16" s="390"/>
      <c r="EN16" s="390"/>
      <c r="EO16" s="390"/>
      <c r="EP16" s="390"/>
      <c r="EQ16" s="390"/>
      <c r="ER16" s="390"/>
      <c r="ES16" s="390"/>
      <c r="ET16" s="390"/>
      <c r="EU16" s="390"/>
      <c r="EV16" s="390"/>
      <c r="EW16" s="390"/>
      <c r="EX16" s="390"/>
      <c r="EY16" s="390"/>
      <c r="EZ16" s="390"/>
      <c r="FA16" s="390"/>
      <c r="FB16" s="390"/>
      <c r="FC16" s="390"/>
      <c r="FD16" s="390"/>
      <c r="FE16" s="390"/>
      <c r="FF16" s="390"/>
      <c r="FG16" s="390"/>
      <c r="FH16" s="390"/>
      <c r="FI16" s="390"/>
      <c r="FJ16" s="390"/>
      <c r="FK16" s="390"/>
      <c r="FL16" s="390"/>
      <c r="FM16" s="390"/>
      <c r="FN16" s="390"/>
      <c r="FO16" s="390"/>
      <c r="FP16" s="390"/>
      <c r="FQ16" s="390"/>
      <c r="FR16" s="390"/>
      <c r="FS16" s="390"/>
      <c r="FT16" s="390"/>
      <c r="FU16" s="390"/>
      <c r="FV16" s="390"/>
      <c r="FW16" s="390"/>
      <c r="FX16" s="390"/>
      <c r="FY16" s="390"/>
      <c r="FZ16" s="390"/>
      <c r="GA16" s="390"/>
      <c r="GB16" s="390"/>
      <c r="GC16" s="390"/>
      <c r="GD16" s="390"/>
      <c r="GE16" s="390"/>
      <c r="GF16" s="390"/>
      <c r="GG16" s="390"/>
      <c r="GH16" s="390"/>
      <c r="GI16" s="390"/>
      <c r="GJ16" s="390"/>
      <c r="GK16" s="390"/>
      <c r="GL16" s="390"/>
      <c r="GM16" s="390"/>
      <c r="GN16" s="390"/>
      <c r="GO16" s="390"/>
      <c r="GP16" s="390"/>
      <c r="GQ16" s="390"/>
      <c r="GR16" s="390"/>
      <c r="GS16" s="390"/>
      <c r="GT16" s="390"/>
      <c r="GU16" s="390"/>
      <c r="GV16" s="390"/>
      <c r="GW16" s="390"/>
      <c r="GX16" s="390"/>
      <c r="GY16" s="390"/>
      <c r="GZ16" s="390"/>
      <c r="HA16" s="390"/>
      <c r="HB16" s="390"/>
      <c r="HC16" s="390"/>
      <c r="HD16" s="390"/>
      <c r="HE16" s="390"/>
      <c r="HF16" s="390"/>
      <c r="HG16" s="390"/>
      <c r="HH16" s="390"/>
      <c r="HI16" s="390"/>
      <c r="HJ16" s="390"/>
      <c r="HK16" s="390"/>
      <c r="HL16" s="390"/>
      <c r="HM16" s="390"/>
      <c r="HN16" s="390"/>
      <c r="HO16" s="390"/>
      <c r="HP16" s="390"/>
      <c r="HQ16" s="390"/>
      <c r="HR16" s="390"/>
      <c r="HS16" s="390"/>
      <c r="HT16" s="390"/>
      <c r="HU16" s="390"/>
      <c r="HV16" s="390"/>
      <c r="HW16" s="390"/>
      <c r="HX16" s="390"/>
      <c r="HY16" s="390"/>
      <c r="HZ16" s="390"/>
      <c r="IA16" s="390"/>
      <c r="IB16" s="390"/>
      <c r="IC16" s="390"/>
      <c r="ID16" s="390"/>
      <c r="IE16" s="390"/>
      <c r="IF16" s="390"/>
      <c r="IG16" s="390"/>
      <c r="IH16" s="390"/>
      <c r="II16" s="390"/>
      <c r="IJ16" s="390"/>
      <c r="IK16" s="390"/>
      <c r="IL16" s="390"/>
      <c r="IM16" s="390"/>
      <c r="IN16" s="390"/>
      <c r="IO16" s="390"/>
      <c r="IP16" s="390"/>
      <c r="IQ16" s="390"/>
      <c r="IR16" s="390"/>
      <c r="IS16" s="390"/>
      <c r="IT16" s="390"/>
      <c r="IU16" s="390"/>
      <c r="IV16" s="390"/>
      <c r="IW16" s="390"/>
      <c r="IX16" s="390"/>
      <c r="IY16" s="390"/>
      <c r="IZ16" s="390"/>
      <c r="JA16" s="390"/>
      <c r="JB16" s="390"/>
      <c r="JC16" s="390"/>
      <c r="JD16" s="390"/>
      <c r="JE16" s="390"/>
      <c r="JF16" s="390"/>
      <c r="JG16" s="390"/>
      <c r="JH16" s="390"/>
      <c r="JI16" s="390"/>
      <c r="JJ16" s="390"/>
      <c r="JK16" s="390"/>
      <c r="JL16" s="390"/>
      <c r="JM16" s="390"/>
      <c r="JN16" s="390"/>
      <c r="JO16" s="390"/>
      <c r="JP16" s="390"/>
      <c r="JQ16" s="390"/>
      <c r="JR16" s="390"/>
      <c r="JS16" s="390"/>
      <c r="JT16" s="390"/>
      <c r="JU16" s="390"/>
      <c r="JV16" s="390"/>
      <c r="JW16" s="390"/>
      <c r="JX16" s="390"/>
      <c r="JY16" s="390"/>
      <c r="JZ16" s="390"/>
      <c r="KA16" s="390"/>
      <c r="KB16" s="390"/>
      <c r="KC16" s="390"/>
      <c r="KD16" s="390"/>
      <c r="KE16" s="390"/>
      <c r="KF16" s="390"/>
    </row>
    <row r="17" spans="1:292" s="275" customFormat="1">
      <c r="A17" s="266">
        <v>14</v>
      </c>
      <c r="B17" s="340" t="s">
        <v>553</v>
      </c>
      <c r="C17" s="171">
        <v>3</v>
      </c>
      <c r="D17" s="337" t="s">
        <v>948</v>
      </c>
      <c r="E17" s="285">
        <f t="shared" ca="1" si="0"/>
        <v>3.0449106307077534</v>
      </c>
      <c r="F17" s="306"/>
      <c r="G17" s="306" t="s">
        <v>71</v>
      </c>
      <c r="H17" s="273">
        <v>39582</v>
      </c>
      <c r="I17" s="268">
        <f t="shared" ca="1" si="1"/>
        <v>40693.39238020833</v>
      </c>
      <c r="J17" s="171" t="s">
        <v>20</v>
      </c>
      <c r="K17" s="156" t="s">
        <v>63</v>
      </c>
      <c r="L17" s="156" t="s">
        <v>952</v>
      </c>
      <c r="M17" s="349" t="s">
        <v>403</v>
      </c>
      <c r="N17" s="349"/>
      <c r="O17" s="349"/>
      <c r="P17" s="349"/>
      <c r="Q17" s="349"/>
      <c r="R17" s="349"/>
      <c r="S17" s="349"/>
      <c r="T17" s="279"/>
      <c r="U17" s="279"/>
      <c r="V17" s="279"/>
      <c r="W17" s="279"/>
      <c r="X17" s="290">
        <v>39584</v>
      </c>
      <c r="Y17" s="283"/>
      <c r="Z17" s="171"/>
      <c r="AA17" s="171"/>
      <c r="AB17" s="171"/>
      <c r="AC17" s="171"/>
      <c r="AD17" s="171"/>
      <c r="AE17" s="171" t="s">
        <v>46</v>
      </c>
      <c r="AF17" s="157" t="s">
        <v>404</v>
      </c>
      <c r="AG17" s="290" t="s">
        <v>195</v>
      </c>
      <c r="AH17" s="290" t="s">
        <v>406</v>
      </c>
      <c r="AI17" s="290" t="s">
        <v>195</v>
      </c>
      <c r="AJ17" s="296">
        <v>0</v>
      </c>
      <c r="AK17" s="296">
        <v>0</v>
      </c>
      <c r="AL17" s="296">
        <v>0</v>
      </c>
      <c r="AM17" s="290" t="s">
        <v>195</v>
      </c>
      <c r="AN17" s="290" t="s">
        <v>195</v>
      </c>
      <c r="AO17" s="290" t="s">
        <v>195</v>
      </c>
      <c r="AP17" s="290" t="s">
        <v>195</v>
      </c>
      <c r="AQ17" s="290"/>
      <c r="AR17" s="290"/>
      <c r="AS17" s="290"/>
      <c r="AT17" s="290"/>
      <c r="AU17" s="171" t="s">
        <v>195</v>
      </c>
      <c r="AV17" s="171"/>
      <c r="AW17" s="171"/>
      <c r="AX17" s="171"/>
      <c r="AY17" s="171"/>
      <c r="AZ17" s="171"/>
      <c r="BA17" s="171"/>
      <c r="BB17" s="171"/>
      <c r="BC17" s="171"/>
      <c r="BD17" s="171"/>
      <c r="BE17" s="171"/>
      <c r="BF17" s="171"/>
      <c r="BG17" s="171"/>
      <c r="BH17" s="171"/>
      <c r="BI17" s="170" t="s">
        <v>24</v>
      </c>
      <c r="BJ17" s="171"/>
      <c r="BK17" s="160" t="s">
        <v>63</v>
      </c>
      <c r="BL17" s="170"/>
      <c r="BM17" s="160"/>
      <c r="BN17" s="170" t="s">
        <v>195</v>
      </c>
      <c r="BO17" s="170"/>
      <c r="BP17" s="170" t="s">
        <v>195</v>
      </c>
      <c r="BQ17" s="170"/>
      <c r="BR17" s="170"/>
      <c r="BS17" s="170"/>
      <c r="BT17" s="170"/>
      <c r="BU17" s="290" t="s">
        <v>108</v>
      </c>
      <c r="BV17" s="171"/>
      <c r="BW17" s="171"/>
      <c r="BX17" s="269">
        <f t="shared" ca="1" si="2"/>
        <v>3.0394311786529591</v>
      </c>
      <c r="BY17" s="269" t="str">
        <f t="shared" ca="1" si="18"/>
        <v>.</v>
      </c>
      <c r="BZ17" s="269" t="str">
        <f t="shared" ca="1" si="19"/>
        <v>.</v>
      </c>
      <c r="CA17" s="269" t="str">
        <f t="shared" ca="1" si="20"/>
        <v>.</v>
      </c>
      <c r="CB17" s="269" t="str">
        <f t="shared" ca="1" si="21"/>
        <v>.</v>
      </c>
      <c r="CC17" s="269" t="str">
        <f t="shared" ca="1" si="22"/>
        <v>SI</v>
      </c>
      <c r="CD17" s="170">
        <v>3</v>
      </c>
      <c r="CE17" s="170">
        <v>16</v>
      </c>
      <c r="CF17" s="171" t="s">
        <v>44</v>
      </c>
      <c r="CG17" s="171" t="s">
        <v>43</v>
      </c>
      <c r="CH17" s="170" t="s">
        <v>41</v>
      </c>
      <c r="CI17" s="170"/>
      <c r="CJ17" s="170"/>
      <c r="CK17" s="390"/>
      <c r="CL17" s="161">
        <f t="shared" si="23"/>
        <v>0</v>
      </c>
      <c r="CM17" s="271" t="b">
        <f t="shared" si="9"/>
        <v>0</v>
      </c>
      <c r="CN17" s="271" t="b">
        <f t="shared" si="10"/>
        <v>0</v>
      </c>
      <c r="CO17" s="271" t="b">
        <f t="shared" si="11"/>
        <v>0</v>
      </c>
      <c r="CP17" s="270" t="b">
        <f t="shared" ca="1" si="12"/>
        <v>1</v>
      </c>
      <c r="CQ17" s="270" t="b">
        <f t="shared" ca="1" si="13"/>
        <v>0</v>
      </c>
      <c r="CR17" s="270" t="b">
        <f t="shared" ca="1" si="14"/>
        <v>0</v>
      </c>
      <c r="CS17" s="270" t="b">
        <f t="shared" ca="1" si="15"/>
        <v>0</v>
      </c>
      <c r="CT17" s="270" t="b">
        <f t="shared" ca="1" si="16"/>
        <v>0</v>
      </c>
      <c r="CU17" s="270" t="b">
        <f t="shared" ca="1" si="17"/>
        <v>0</v>
      </c>
      <c r="CV17" s="389">
        <f>COUNTIF(BU17,"&lt;01/02/2011")</f>
        <v>0</v>
      </c>
      <c r="CW17" s="270">
        <f>COUNTIF(BU17,"&lt;01/03/2011")-CV17</f>
        <v>0</v>
      </c>
      <c r="CX17" s="270">
        <f>COUNTIF(BU17,"&lt;01/04/2011")-CV17-CW17</f>
        <v>0</v>
      </c>
      <c r="CY17" s="270">
        <f>COUNTIF(BU17,"&lt;01/05/2011")-CV17-CW17-CX17</f>
        <v>0</v>
      </c>
      <c r="CZ17" s="270">
        <f>COUNTIF(BU17,"&lt;01/06/2011")-CV17-CW17-CX17-CY17</f>
        <v>0</v>
      </c>
      <c r="DA17" s="270">
        <f>COUNTIF(BU17,"&lt;01/07/2011")-CV17-CW17-CX17-CY17-CZ17</f>
        <v>0</v>
      </c>
      <c r="DB17" s="270">
        <f>COUNTIF(BU17,"&lt;01/08/2011")-CV17-CW17-CX17-CY17-CZ17-DA17</f>
        <v>0</v>
      </c>
      <c r="DC17" s="270">
        <f>COUNTIF(BU17,"&lt;01/09/2011")-CV17-CW17-CX17-CY17-CZ17-DA17-DB17</f>
        <v>0</v>
      </c>
      <c r="DD17" s="270">
        <f>COUNTIF(BU17,"&lt;01/10/2011")-CV17-CW17-CX17-CY17-CZ17-DA17-DB17-DC17</f>
        <v>0</v>
      </c>
      <c r="DE17" s="270">
        <f>COUNTIF(BU17,"&lt;01/11/2011")-CV17-CW17-CX17-CY17-CZ17-DA17-DB17-DD17-DC17</f>
        <v>0</v>
      </c>
      <c r="DF17" s="270">
        <f>COUNTIF(BU17,"&lt;01/12/2011")-CV17-CW17-CX17-CY17-CZ17-DA17-DB17-DC17-DD17-DE17</f>
        <v>0</v>
      </c>
      <c r="DG17" s="270">
        <f>COUNTIF(BU17,"&lt;01/01/2012")-CV17-CW17-CX17-CY17-CZ17-DA17-DB17-DC17-DD17-DE17-DF17</f>
        <v>0</v>
      </c>
      <c r="DH17" s="389" t="str">
        <f>IF(G17="x","M","F")</f>
        <v>M</v>
      </c>
      <c r="DI17" s="390"/>
      <c r="DJ17" s="390"/>
      <c r="DK17" s="390"/>
      <c r="DL17" s="390"/>
      <c r="DM17" s="390"/>
      <c r="DN17" s="390"/>
      <c r="DO17" s="390"/>
      <c r="DP17" s="390"/>
      <c r="DQ17" s="390"/>
      <c r="DR17" s="390"/>
      <c r="DS17" s="390"/>
      <c r="DT17" s="394"/>
      <c r="DU17" s="170" t="s">
        <v>866</v>
      </c>
      <c r="DV17" s="390"/>
      <c r="DW17" s="390"/>
      <c r="DX17" s="390">
        <v>14</v>
      </c>
      <c r="DY17" s="390"/>
      <c r="DZ17" s="390"/>
      <c r="EA17" s="390"/>
      <c r="EB17" s="390"/>
      <c r="EC17" s="390"/>
      <c r="ED17" s="390"/>
      <c r="EE17" s="390"/>
      <c r="EF17" s="390"/>
      <c r="EG17" s="390"/>
      <c r="EH17" s="390"/>
      <c r="EI17" s="390"/>
      <c r="EJ17" s="390"/>
      <c r="EK17" s="390"/>
      <c r="EL17" s="390"/>
      <c r="EM17" s="390"/>
      <c r="EN17" s="390"/>
      <c r="EO17" s="390"/>
      <c r="EP17" s="390"/>
      <c r="EQ17" s="390"/>
      <c r="ER17" s="390"/>
      <c r="ES17" s="390"/>
      <c r="ET17" s="390"/>
      <c r="EU17" s="390"/>
      <c r="EV17" s="390"/>
      <c r="EW17" s="390"/>
      <c r="EX17" s="390"/>
      <c r="EY17" s="390"/>
      <c r="EZ17" s="390"/>
      <c r="FA17" s="390"/>
      <c r="FB17" s="390"/>
      <c r="FC17" s="390"/>
      <c r="FD17" s="390"/>
      <c r="FE17" s="390"/>
      <c r="FF17" s="390"/>
      <c r="FG17" s="390"/>
      <c r="FH17" s="390"/>
      <c r="FI17" s="390"/>
      <c r="FJ17" s="390"/>
      <c r="FK17" s="390"/>
      <c r="FL17" s="390"/>
      <c r="FM17" s="390"/>
      <c r="FN17" s="390"/>
      <c r="FO17" s="390"/>
      <c r="FP17" s="390"/>
      <c r="FQ17" s="390"/>
      <c r="FR17" s="390"/>
      <c r="FS17" s="390"/>
      <c r="FT17" s="390"/>
      <c r="FU17" s="390"/>
      <c r="FV17" s="390"/>
      <c r="FW17" s="390"/>
      <c r="FX17" s="390"/>
      <c r="FY17" s="390"/>
      <c r="FZ17" s="390"/>
      <c r="GA17" s="390"/>
      <c r="GB17" s="390"/>
      <c r="GC17" s="390"/>
      <c r="GD17" s="390"/>
      <c r="GE17" s="390"/>
      <c r="GF17" s="390"/>
      <c r="GG17" s="390"/>
      <c r="GH17" s="390"/>
      <c r="GI17" s="390"/>
      <c r="GJ17" s="390"/>
      <c r="GK17" s="390"/>
      <c r="GL17" s="390"/>
      <c r="GM17" s="390"/>
      <c r="GN17" s="390"/>
      <c r="GO17" s="390"/>
      <c r="GP17" s="390"/>
      <c r="GQ17" s="390"/>
      <c r="GR17" s="390"/>
      <c r="GS17" s="390"/>
      <c r="GT17" s="390"/>
      <c r="GU17" s="390"/>
      <c r="GV17" s="390"/>
      <c r="GW17" s="390"/>
      <c r="GX17" s="390"/>
      <c r="GY17" s="390"/>
      <c r="GZ17" s="390"/>
      <c r="HA17" s="390"/>
      <c r="HB17" s="390"/>
      <c r="HC17" s="390"/>
      <c r="HD17" s="390"/>
      <c r="HE17" s="390"/>
      <c r="HF17" s="390"/>
      <c r="HG17" s="390"/>
      <c r="HH17" s="390"/>
      <c r="HI17" s="390"/>
      <c r="HJ17" s="390"/>
      <c r="HK17" s="390"/>
      <c r="HL17" s="390"/>
      <c r="HM17" s="390"/>
      <c r="HN17" s="390"/>
      <c r="HO17" s="390"/>
      <c r="HP17" s="390"/>
      <c r="HQ17" s="390"/>
      <c r="HR17" s="390"/>
      <c r="HS17" s="390"/>
      <c r="HT17" s="390"/>
      <c r="HU17" s="390"/>
      <c r="HV17" s="390"/>
      <c r="HW17" s="390"/>
      <c r="HX17" s="390"/>
      <c r="HY17" s="390"/>
      <c r="HZ17" s="390"/>
      <c r="IA17" s="390"/>
      <c r="IB17" s="390"/>
      <c r="IC17" s="390"/>
      <c r="ID17" s="390"/>
      <c r="IE17" s="390"/>
      <c r="IF17" s="390"/>
      <c r="IG17" s="390"/>
      <c r="IH17" s="390"/>
      <c r="II17" s="390"/>
      <c r="IJ17" s="390"/>
      <c r="IK17" s="390"/>
      <c r="IL17" s="390"/>
      <c r="IM17" s="390"/>
      <c r="IN17" s="390"/>
      <c r="IO17" s="390"/>
      <c r="IP17" s="390"/>
      <c r="IQ17" s="390"/>
      <c r="IR17" s="390"/>
      <c r="IS17" s="390"/>
      <c r="IT17" s="390"/>
      <c r="IU17" s="390"/>
      <c r="IV17" s="390"/>
      <c r="IW17" s="390"/>
      <c r="IX17" s="390"/>
      <c r="IY17" s="390"/>
      <c r="IZ17" s="390"/>
      <c r="JA17" s="390"/>
      <c r="JB17" s="390"/>
      <c r="JC17" s="390"/>
      <c r="JD17" s="390"/>
      <c r="JE17" s="390"/>
      <c r="JF17" s="390"/>
      <c r="JG17" s="390"/>
      <c r="JH17" s="390"/>
      <c r="JI17" s="390"/>
      <c r="JJ17" s="390"/>
      <c r="JK17" s="390"/>
      <c r="JL17" s="390"/>
      <c r="JM17" s="390"/>
      <c r="JN17" s="390"/>
      <c r="JO17" s="390"/>
      <c r="JP17" s="390"/>
      <c r="JQ17" s="390"/>
      <c r="JR17" s="390"/>
      <c r="JS17" s="390"/>
      <c r="JT17" s="390"/>
      <c r="JU17" s="390"/>
      <c r="JV17" s="390"/>
      <c r="JW17" s="390"/>
      <c r="JX17" s="390"/>
      <c r="JY17" s="390"/>
      <c r="JZ17" s="390"/>
      <c r="KA17" s="390"/>
      <c r="KB17" s="390"/>
      <c r="KC17" s="390"/>
      <c r="KD17" s="390"/>
      <c r="KE17" s="390"/>
      <c r="KF17" s="390"/>
    </row>
    <row r="18" spans="1:292" s="281" customFormat="1">
      <c r="A18" s="266">
        <v>15</v>
      </c>
      <c r="B18" s="463" t="s">
        <v>62</v>
      </c>
      <c r="C18" s="162" t="s">
        <v>30</v>
      </c>
      <c r="D18" s="338" t="s">
        <v>947</v>
      </c>
      <c r="E18" s="285">
        <f t="shared" ca="1" si="0"/>
        <v>15.872307890981727</v>
      </c>
      <c r="F18" s="285"/>
      <c r="G18" s="285"/>
      <c r="H18" s="267">
        <v>34900</v>
      </c>
      <c r="I18" s="305">
        <f t="shared" ca="1" si="1"/>
        <v>40693.39238020833</v>
      </c>
      <c r="J18" s="160" t="s">
        <v>48</v>
      </c>
      <c r="K18" s="156" t="s">
        <v>63</v>
      </c>
      <c r="L18" s="156" t="s">
        <v>952</v>
      </c>
      <c r="M18" s="335" t="s">
        <v>40</v>
      </c>
      <c r="N18" s="335"/>
      <c r="O18" s="335"/>
      <c r="P18" s="335"/>
      <c r="Q18" s="335"/>
      <c r="R18" s="335"/>
      <c r="S18" s="335"/>
      <c r="T18" s="286"/>
      <c r="U18" s="286"/>
      <c r="V18" s="286"/>
      <c r="W18" s="286"/>
      <c r="X18" s="267">
        <v>39567</v>
      </c>
      <c r="Y18" s="267"/>
      <c r="Z18" s="160"/>
      <c r="AA18" s="160"/>
      <c r="AB18" s="160"/>
      <c r="AC18" s="160"/>
      <c r="AD18" s="160"/>
      <c r="AE18" s="160" t="s">
        <v>419</v>
      </c>
      <c r="AF18" s="157" t="s">
        <v>404</v>
      </c>
      <c r="AG18" s="160" t="s">
        <v>195</v>
      </c>
      <c r="AH18" s="160"/>
      <c r="AI18" s="160" t="s">
        <v>195</v>
      </c>
      <c r="AJ18" s="287">
        <v>0</v>
      </c>
      <c r="AK18" s="284">
        <v>0</v>
      </c>
      <c r="AL18" s="284">
        <v>0</v>
      </c>
      <c r="AM18" s="161" t="s">
        <v>195</v>
      </c>
      <c r="AN18" s="161" t="s">
        <v>195</v>
      </c>
      <c r="AO18" s="161" t="s">
        <v>195</v>
      </c>
      <c r="AP18" s="161" t="s">
        <v>195</v>
      </c>
      <c r="AQ18" s="161"/>
      <c r="AR18" s="161"/>
      <c r="AS18" s="161"/>
      <c r="AT18" s="161"/>
      <c r="AU18" s="161" t="s">
        <v>195</v>
      </c>
      <c r="AV18" s="161"/>
      <c r="AW18" s="161"/>
      <c r="AX18" s="161"/>
      <c r="AY18" s="161"/>
      <c r="AZ18" s="161"/>
      <c r="BA18" s="161"/>
      <c r="BB18" s="161"/>
      <c r="BC18" s="161"/>
      <c r="BD18" s="161"/>
      <c r="BE18" s="161"/>
      <c r="BF18" s="161"/>
      <c r="BG18" s="161"/>
      <c r="BH18" s="161"/>
      <c r="BI18" s="160" t="s">
        <v>24</v>
      </c>
      <c r="BJ18" s="161"/>
      <c r="BK18" s="160" t="s">
        <v>63</v>
      </c>
      <c r="BL18" s="160"/>
      <c r="BM18" s="160"/>
      <c r="BN18" s="160" t="s">
        <v>195</v>
      </c>
      <c r="BO18" s="160"/>
      <c r="BP18" s="160" t="s">
        <v>195</v>
      </c>
      <c r="BQ18" s="160"/>
      <c r="BR18" s="160"/>
      <c r="BS18" s="160"/>
      <c r="BT18" s="160"/>
      <c r="BU18" s="161" t="s">
        <v>108</v>
      </c>
      <c r="BV18" s="161"/>
      <c r="BW18" s="161"/>
      <c r="BX18" s="274">
        <f t="shared" ca="1" si="2"/>
        <v>3.0860065211187124</v>
      </c>
      <c r="BY18" s="269" t="str">
        <f t="shared" ca="1" si="18"/>
        <v>.</v>
      </c>
      <c r="BZ18" s="269" t="str">
        <f t="shared" ca="1" si="19"/>
        <v>.</v>
      </c>
      <c r="CA18" s="269" t="str">
        <f t="shared" ca="1" si="20"/>
        <v>.</v>
      </c>
      <c r="CB18" s="269" t="str">
        <f t="shared" ca="1" si="21"/>
        <v>.</v>
      </c>
      <c r="CC18" s="269" t="str">
        <f t="shared" ca="1" si="22"/>
        <v>SI</v>
      </c>
      <c r="CD18" s="160">
        <v>30</v>
      </c>
      <c r="CE18" s="160">
        <v>24</v>
      </c>
      <c r="CF18" s="161">
        <v>32</v>
      </c>
      <c r="CG18" s="161" t="s">
        <v>33</v>
      </c>
      <c r="CH18" s="160" t="s">
        <v>3</v>
      </c>
      <c r="CI18" s="160"/>
      <c r="CJ18" s="160"/>
      <c r="CK18" s="389"/>
      <c r="CL18" s="161">
        <f t="shared" si="23"/>
        <v>0</v>
      </c>
      <c r="CM18" s="271" t="b">
        <f t="shared" si="9"/>
        <v>0</v>
      </c>
      <c r="CN18" s="271" t="b">
        <f t="shared" si="10"/>
        <v>0</v>
      </c>
      <c r="CO18" s="271" t="b">
        <f t="shared" si="11"/>
        <v>0</v>
      </c>
      <c r="CP18" s="270" t="b">
        <f t="shared" ca="1" si="12"/>
        <v>0</v>
      </c>
      <c r="CQ18" s="270" t="b">
        <f t="shared" ca="1" si="13"/>
        <v>0</v>
      </c>
      <c r="CR18" s="270" t="b">
        <f t="shared" ca="1" si="14"/>
        <v>1</v>
      </c>
      <c r="CS18" s="270" t="b">
        <f t="shared" ca="1" si="15"/>
        <v>0</v>
      </c>
      <c r="CT18" s="270" t="b">
        <f t="shared" ca="1" si="16"/>
        <v>0</v>
      </c>
      <c r="CU18" s="270" t="b">
        <f t="shared" ca="1" si="17"/>
        <v>1</v>
      </c>
      <c r="CV18" s="389">
        <f t="shared" si="24"/>
        <v>0</v>
      </c>
      <c r="CW18" s="270">
        <f t="shared" si="25"/>
        <v>0</v>
      </c>
      <c r="CX18" s="270">
        <f t="shared" si="26"/>
        <v>0</v>
      </c>
      <c r="CY18" s="270">
        <f t="shared" si="27"/>
        <v>0</v>
      </c>
      <c r="CZ18" s="270">
        <f t="shared" si="28"/>
        <v>0</v>
      </c>
      <c r="DA18" s="270">
        <f t="shared" si="29"/>
        <v>0</v>
      </c>
      <c r="DB18" s="270">
        <f t="shared" si="30"/>
        <v>0</v>
      </c>
      <c r="DC18" s="270">
        <f t="shared" si="31"/>
        <v>0</v>
      </c>
      <c r="DD18" s="270">
        <f t="shared" si="32"/>
        <v>0</v>
      </c>
      <c r="DE18" s="270">
        <f t="shared" si="33"/>
        <v>0</v>
      </c>
      <c r="DF18" s="270">
        <f t="shared" si="34"/>
        <v>0</v>
      </c>
      <c r="DG18" s="270">
        <f t="shared" si="35"/>
        <v>0</v>
      </c>
      <c r="DH18" s="389" t="str">
        <f t="shared" si="36"/>
        <v>F</v>
      </c>
      <c r="DI18" s="389"/>
      <c r="DJ18" s="389"/>
      <c r="DK18" s="389"/>
      <c r="DL18" s="389"/>
      <c r="DM18" s="389"/>
      <c r="DN18" s="389"/>
      <c r="DO18" s="389"/>
      <c r="DP18" s="389"/>
      <c r="DQ18" s="389"/>
      <c r="DR18" s="389"/>
      <c r="DS18" s="389"/>
      <c r="DT18" s="386"/>
      <c r="DU18" s="389"/>
      <c r="DV18" s="389"/>
      <c r="DW18" s="389"/>
      <c r="DX18" s="389">
        <v>15</v>
      </c>
      <c r="DY18" s="389"/>
      <c r="DZ18" s="389"/>
      <c r="EA18" s="389"/>
      <c r="EB18" s="389"/>
      <c r="EC18" s="389"/>
      <c r="ED18" s="389"/>
      <c r="EE18" s="389"/>
      <c r="EF18" s="389"/>
      <c r="EG18" s="389"/>
      <c r="EH18" s="389"/>
      <c r="EI18" s="389"/>
      <c r="EJ18" s="389"/>
      <c r="EK18" s="389"/>
      <c r="EL18" s="389"/>
      <c r="EM18" s="389"/>
      <c r="EN18" s="389"/>
      <c r="EO18" s="389"/>
      <c r="EP18" s="389"/>
      <c r="EQ18" s="389"/>
      <c r="ER18" s="389"/>
      <c r="ES18" s="389"/>
      <c r="ET18" s="389"/>
      <c r="EU18" s="389"/>
      <c r="EV18" s="389"/>
      <c r="EW18" s="389"/>
      <c r="EX18" s="389"/>
      <c r="EY18" s="389"/>
      <c r="EZ18" s="389"/>
      <c r="FA18" s="389"/>
      <c r="FB18" s="389"/>
      <c r="FC18" s="389"/>
      <c r="FD18" s="389"/>
      <c r="FE18" s="389"/>
      <c r="FF18" s="389"/>
      <c r="FG18" s="389"/>
      <c r="FH18" s="389"/>
      <c r="FI18" s="389"/>
      <c r="FJ18" s="389"/>
      <c r="FK18" s="389"/>
      <c r="FL18" s="389"/>
      <c r="FM18" s="389"/>
      <c r="FN18" s="389"/>
      <c r="FO18" s="389"/>
      <c r="FP18" s="389"/>
      <c r="FQ18" s="389"/>
      <c r="FR18" s="389"/>
      <c r="FS18" s="389"/>
      <c r="FT18" s="389"/>
      <c r="FU18" s="389"/>
      <c r="FV18" s="389"/>
      <c r="FW18" s="389"/>
      <c r="FX18" s="389"/>
      <c r="FY18" s="389"/>
      <c r="FZ18" s="389"/>
      <c r="GA18" s="389"/>
      <c r="GB18" s="389"/>
      <c r="GC18" s="389"/>
      <c r="GD18" s="389"/>
      <c r="GE18" s="389"/>
      <c r="GF18" s="389"/>
      <c r="GG18" s="389"/>
      <c r="GH18" s="389"/>
      <c r="GI18" s="389"/>
      <c r="GJ18" s="389"/>
      <c r="GK18" s="389"/>
      <c r="GL18" s="389"/>
      <c r="GM18" s="389"/>
      <c r="GN18" s="389"/>
      <c r="GO18" s="389"/>
      <c r="GP18" s="389"/>
      <c r="GQ18" s="389"/>
      <c r="GR18" s="389"/>
      <c r="GS18" s="389"/>
      <c r="GT18" s="389"/>
      <c r="GU18" s="389"/>
      <c r="GV18" s="389"/>
      <c r="GW18" s="389"/>
      <c r="GX18" s="389"/>
      <c r="GY18" s="389"/>
      <c r="GZ18" s="389"/>
      <c r="HA18" s="389"/>
      <c r="HB18" s="389"/>
      <c r="HC18" s="389"/>
      <c r="HD18" s="389"/>
      <c r="HE18" s="389"/>
      <c r="HF18" s="389"/>
      <c r="HG18" s="389"/>
      <c r="HH18" s="389"/>
      <c r="HI18" s="389"/>
      <c r="HJ18" s="389"/>
      <c r="HK18" s="389"/>
      <c r="HL18" s="389"/>
      <c r="HM18" s="389"/>
      <c r="HN18" s="389"/>
      <c r="HO18" s="389"/>
      <c r="HP18" s="389"/>
      <c r="HQ18" s="389"/>
      <c r="HR18" s="389"/>
      <c r="HS18" s="389"/>
      <c r="HT18" s="389"/>
      <c r="HU18" s="389"/>
      <c r="HV18" s="389"/>
      <c r="HW18" s="389"/>
      <c r="HX18" s="389"/>
      <c r="HY18" s="389"/>
      <c r="HZ18" s="389"/>
      <c r="IA18" s="389"/>
      <c r="IB18" s="389"/>
      <c r="IC18" s="389"/>
      <c r="ID18" s="389"/>
      <c r="IE18" s="389"/>
      <c r="IF18" s="389"/>
      <c r="IG18" s="389"/>
      <c r="IH18" s="389"/>
      <c r="II18" s="389"/>
      <c r="IJ18" s="389"/>
      <c r="IK18" s="389"/>
      <c r="IL18" s="389"/>
      <c r="IM18" s="389"/>
      <c r="IN18" s="389"/>
      <c r="IO18" s="389"/>
      <c r="IP18" s="389"/>
      <c r="IQ18" s="389"/>
      <c r="IR18" s="389"/>
      <c r="IS18" s="389"/>
      <c r="IT18" s="389"/>
      <c r="IU18" s="389"/>
      <c r="IV18" s="389"/>
      <c r="IW18" s="389"/>
      <c r="IX18" s="389"/>
      <c r="IY18" s="389"/>
      <c r="IZ18" s="389"/>
      <c r="JA18" s="389"/>
      <c r="JB18" s="389"/>
      <c r="JC18" s="389"/>
      <c r="JD18" s="389"/>
      <c r="JE18" s="389"/>
      <c r="JF18" s="389"/>
      <c r="JG18" s="389"/>
      <c r="JH18" s="389"/>
      <c r="JI18" s="389"/>
      <c r="JJ18" s="389"/>
      <c r="JK18" s="389"/>
      <c r="JL18" s="389"/>
      <c r="JM18" s="389"/>
      <c r="JN18" s="389"/>
      <c r="JO18" s="389"/>
      <c r="JP18" s="389"/>
      <c r="JQ18" s="389"/>
      <c r="JR18" s="389"/>
      <c r="JS18" s="389"/>
      <c r="JT18" s="389"/>
      <c r="JU18" s="389"/>
      <c r="JV18" s="389"/>
      <c r="JW18" s="389"/>
      <c r="JX18" s="389"/>
      <c r="JY18" s="389"/>
      <c r="JZ18" s="389"/>
      <c r="KA18" s="389"/>
      <c r="KB18" s="389"/>
      <c r="KC18" s="389"/>
      <c r="KD18" s="389"/>
      <c r="KE18" s="389"/>
      <c r="KF18" s="389"/>
    </row>
    <row r="19" spans="1:292" s="270" customFormat="1">
      <c r="A19" s="266">
        <v>16</v>
      </c>
      <c r="B19" s="463" t="s">
        <v>521</v>
      </c>
      <c r="C19" s="162" t="s">
        <v>30</v>
      </c>
      <c r="D19" s="337" t="s">
        <v>949</v>
      </c>
      <c r="E19" s="285">
        <f t="shared" ca="1" si="0"/>
        <v>20.872307890981727</v>
      </c>
      <c r="F19" s="285"/>
      <c r="G19" s="285"/>
      <c r="H19" s="267">
        <v>33075</v>
      </c>
      <c r="I19" s="305">
        <f t="shared" ca="1" si="1"/>
        <v>40693.39238020833</v>
      </c>
      <c r="J19" s="160" t="s">
        <v>49</v>
      </c>
      <c r="K19" s="156" t="s">
        <v>63</v>
      </c>
      <c r="L19" s="156" t="s">
        <v>952</v>
      </c>
      <c r="M19" s="335" t="s">
        <v>40</v>
      </c>
      <c r="N19" s="335"/>
      <c r="O19" s="335"/>
      <c r="P19" s="335"/>
      <c r="Q19" s="335"/>
      <c r="R19" s="335"/>
      <c r="S19" s="335"/>
      <c r="T19" s="286"/>
      <c r="U19" s="286"/>
      <c r="V19" s="286"/>
      <c r="W19" s="286"/>
      <c r="X19" s="267">
        <v>39568</v>
      </c>
      <c r="Y19" s="267"/>
      <c r="Z19" s="160"/>
      <c r="AA19" s="160"/>
      <c r="AB19" s="160" t="s">
        <v>180</v>
      </c>
      <c r="AC19" s="160" t="s">
        <v>180</v>
      </c>
      <c r="AD19" s="160"/>
      <c r="AE19" s="160" t="s">
        <v>419</v>
      </c>
      <c r="AF19" s="157" t="s">
        <v>404</v>
      </c>
      <c r="AG19" s="160" t="s">
        <v>195</v>
      </c>
      <c r="AH19" s="160"/>
      <c r="AI19" s="160" t="s">
        <v>195</v>
      </c>
      <c r="AJ19" s="287">
        <v>2</v>
      </c>
      <c r="AK19" s="284">
        <v>0</v>
      </c>
      <c r="AL19" s="284">
        <v>0</v>
      </c>
      <c r="AM19" s="161" t="s">
        <v>180</v>
      </c>
      <c r="AN19" s="161"/>
      <c r="AO19" s="161"/>
      <c r="AP19" s="161"/>
      <c r="AQ19" s="161"/>
      <c r="AR19" s="161"/>
      <c r="AS19" s="161"/>
      <c r="AT19" s="161"/>
      <c r="AU19" s="161" t="s">
        <v>195</v>
      </c>
      <c r="AV19" s="161"/>
      <c r="AW19" s="161"/>
      <c r="AX19" s="161"/>
      <c r="AY19" s="161"/>
      <c r="AZ19" s="161"/>
      <c r="BA19" s="161"/>
      <c r="BB19" s="161"/>
      <c r="BC19" s="161"/>
      <c r="BD19" s="161"/>
      <c r="BE19" s="161"/>
      <c r="BF19" s="161"/>
      <c r="BG19" s="161"/>
      <c r="BH19" s="161"/>
      <c r="BI19" s="160" t="s">
        <v>24</v>
      </c>
      <c r="BJ19" s="297"/>
      <c r="BK19" s="160" t="s">
        <v>63</v>
      </c>
      <c r="BL19" s="160"/>
      <c r="BM19" s="160"/>
      <c r="BN19" s="160" t="s">
        <v>195</v>
      </c>
      <c r="BO19" s="160"/>
      <c r="BP19" s="160" t="s">
        <v>195</v>
      </c>
      <c r="BQ19" s="160"/>
      <c r="BR19" s="160"/>
      <c r="BS19" s="160"/>
      <c r="BT19" s="160"/>
      <c r="BU19" s="161" t="s">
        <v>108</v>
      </c>
      <c r="BV19" s="161"/>
      <c r="BW19" s="161"/>
      <c r="BX19" s="269">
        <f t="shared" ca="1" si="2"/>
        <v>3.0832667950913151</v>
      </c>
      <c r="BY19" s="269" t="str">
        <f t="shared" ca="1" si="18"/>
        <v>.</v>
      </c>
      <c r="BZ19" s="269" t="str">
        <f t="shared" ca="1" si="19"/>
        <v>.</v>
      </c>
      <c r="CA19" s="269" t="str">
        <f t="shared" ca="1" si="20"/>
        <v>.</v>
      </c>
      <c r="CB19" s="269" t="str">
        <f t="shared" ca="1" si="21"/>
        <v>.</v>
      </c>
      <c r="CC19" s="269" t="str">
        <f t="shared" ca="1" si="22"/>
        <v>SI</v>
      </c>
      <c r="CD19" s="160">
        <v>30</v>
      </c>
      <c r="CE19" s="298">
        <v>22.5</v>
      </c>
      <c r="CF19" s="161">
        <v>32</v>
      </c>
      <c r="CG19" s="161" t="s">
        <v>33</v>
      </c>
      <c r="CH19" s="160" t="s">
        <v>42</v>
      </c>
      <c r="CI19" s="160"/>
      <c r="CJ19" s="160"/>
      <c r="CK19" s="389"/>
      <c r="CL19" s="161">
        <f t="shared" si="23"/>
        <v>0</v>
      </c>
      <c r="CM19" s="271" t="b">
        <f t="shared" si="9"/>
        <v>0</v>
      </c>
      <c r="CN19" s="271" t="b">
        <f t="shared" si="10"/>
        <v>0</v>
      </c>
      <c r="CO19" s="271" t="b">
        <f t="shared" si="11"/>
        <v>0</v>
      </c>
      <c r="CP19" s="270" t="b">
        <f t="shared" ca="1" si="12"/>
        <v>0</v>
      </c>
      <c r="CQ19" s="270" t="b">
        <f t="shared" ca="1" si="13"/>
        <v>0</v>
      </c>
      <c r="CR19" s="270" t="b">
        <f t="shared" ca="1" si="14"/>
        <v>0</v>
      </c>
      <c r="CS19" s="270" t="b">
        <f t="shared" ca="1" si="15"/>
        <v>0</v>
      </c>
      <c r="CT19" s="270" t="b">
        <f t="shared" ca="1" si="16"/>
        <v>1</v>
      </c>
      <c r="CU19" s="270" t="b">
        <f t="shared" ca="1" si="17"/>
        <v>0</v>
      </c>
      <c r="CV19" s="389">
        <f t="shared" si="24"/>
        <v>0</v>
      </c>
      <c r="CW19" s="270">
        <f t="shared" si="25"/>
        <v>0</v>
      </c>
      <c r="CX19" s="270">
        <f t="shared" si="26"/>
        <v>0</v>
      </c>
      <c r="CY19" s="270">
        <f t="shared" si="27"/>
        <v>0</v>
      </c>
      <c r="CZ19" s="270">
        <f t="shared" si="28"/>
        <v>0</v>
      </c>
      <c r="DA19" s="270">
        <f t="shared" si="29"/>
        <v>0</v>
      </c>
      <c r="DB19" s="270">
        <f t="shared" si="30"/>
        <v>0</v>
      </c>
      <c r="DC19" s="270">
        <f t="shared" si="31"/>
        <v>0</v>
      </c>
      <c r="DD19" s="270">
        <f t="shared" si="32"/>
        <v>0</v>
      </c>
      <c r="DE19" s="270">
        <f t="shared" si="33"/>
        <v>0</v>
      </c>
      <c r="DF19" s="270">
        <f t="shared" si="34"/>
        <v>0</v>
      </c>
      <c r="DG19" s="270">
        <f t="shared" si="35"/>
        <v>0</v>
      </c>
      <c r="DH19" s="389" t="str">
        <f t="shared" si="36"/>
        <v>F</v>
      </c>
      <c r="DI19" s="389"/>
      <c r="DJ19" s="389"/>
      <c r="DK19" s="389"/>
      <c r="DL19" s="389"/>
      <c r="DM19" s="389"/>
      <c r="DN19" s="389"/>
      <c r="DO19" s="389"/>
      <c r="DP19" s="389"/>
      <c r="DQ19" s="389"/>
      <c r="DR19" s="389"/>
      <c r="DS19" s="389"/>
      <c r="DT19" s="395"/>
      <c r="DU19" s="160"/>
      <c r="DV19" s="389"/>
      <c r="DW19" s="389"/>
      <c r="DX19" s="389"/>
      <c r="DY19" s="389"/>
      <c r="DZ19" s="389"/>
      <c r="EA19" s="389"/>
      <c r="EB19" s="389"/>
      <c r="EC19" s="389"/>
      <c r="ED19" s="389"/>
      <c r="EE19" s="389"/>
      <c r="EF19" s="389"/>
      <c r="EG19" s="389"/>
      <c r="EH19" s="389"/>
      <c r="EI19" s="389"/>
      <c r="EJ19" s="389"/>
      <c r="EK19" s="389"/>
      <c r="EL19" s="389"/>
      <c r="EM19" s="389"/>
      <c r="EN19" s="389"/>
      <c r="EO19" s="389"/>
      <c r="EP19" s="389"/>
      <c r="EQ19" s="389"/>
      <c r="ER19" s="389"/>
      <c r="ES19" s="389"/>
      <c r="ET19" s="389"/>
      <c r="EU19" s="389"/>
      <c r="EV19" s="389"/>
      <c r="EW19" s="389"/>
      <c r="EX19" s="389"/>
      <c r="EY19" s="389"/>
      <c r="EZ19" s="389"/>
      <c r="FA19" s="389"/>
      <c r="FB19" s="389"/>
      <c r="FC19" s="389"/>
      <c r="FD19" s="389"/>
      <c r="FE19" s="389"/>
      <c r="FF19" s="389"/>
      <c r="FG19" s="389"/>
      <c r="FH19" s="389"/>
      <c r="FI19" s="389"/>
      <c r="FJ19" s="389"/>
      <c r="FK19" s="389"/>
      <c r="FL19" s="389"/>
      <c r="FM19" s="389"/>
      <c r="FN19" s="389"/>
      <c r="FO19" s="389"/>
      <c r="FP19" s="389"/>
      <c r="FQ19" s="389"/>
      <c r="FR19" s="389"/>
      <c r="FS19" s="389"/>
      <c r="FT19" s="389"/>
      <c r="FU19" s="389"/>
      <c r="FV19" s="389"/>
      <c r="FW19" s="389"/>
      <c r="FX19" s="389"/>
      <c r="FY19" s="389"/>
      <c r="FZ19" s="389"/>
      <c r="GA19" s="389"/>
      <c r="GB19" s="389"/>
      <c r="GC19" s="389"/>
      <c r="GD19" s="389"/>
      <c r="GE19" s="389"/>
      <c r="GF19" s="389"/>
      <c r="GG19" s="389"/>
      <c r="GH19" s="389"/>
      <c r="GI19" s="389"/>
      <c r="GJ19" s="389"/>
      <c r="GK19" s="389"/>
      <c r="GL19" s="389"/>
      <c r="GM19" s="389"/>
      <c r="GN19" s="389"/>
      <c r="GO19" s="389"/>
      <c r="GP19" s="389"/>
      <c r="GQ19" s="389"/>
      <c r="GR19" s="389"/>
      <c r="GS19" s="389"/>
      <c r="GT19" s="389"/>
      <c r="GU19" s="389"/>
      <c r="GV19" s="389"/>
      <c r="GW19" s="389"/>
      <c r="GX19" s="389"/>
      <c r="GY19" s="389"/>
      <c r="GZ19" s="389"/>
      <c r="HA19" s="389"/>
      <c r="HB19" s="389"/>
      <c r="HC19" s="389"/>
      <c r="HD19" s="389"/>
      <c r="HE19" s="389"/>
      <c r="HF19" s="389"/>
      <c r="HG19" s="389"/>
      <c r="HH19" s="389"/>
      <c r="HI19" s="389"/>
      <c r="HJ19" s="389"/>
      <c r="HK19" s="389"/>
      <c r="HL19" s="389"/>
      <c r="HM19" s="389"/>
      <c r="HN19" s="389"/>
      <c r="HO19" s="389"/>
      <c r="HP19" s="389"/>
      <c r="HQ19" s="389"/>
      <c r="HR19" s="389"/>
      <c r="HS19" s="389"/>
      <c r="HT19" s="389"/>
      <c r="HU19" s="389"/>
      <c r="HV19" s="389"/>
      <c r="HW19" s="389"/>
      <c r="HX19" s="389"/>
      <c r="HY19" s="389"/>
      <c r="HZ19" s="389"/>
      <c r="IA19" s="389"/>
      <c r="IB19" s="389"/>
      <c r="IC19" s="389"/>
      <c r="ID19" s="389"/>
      <c r="IE19" s="389"/>
      <c r="IF19" s="389"/>
      <c r="IG19" s="389"/>
      <c r="IH19" s="389"/>
      <c r="II19" s="389"/>
      <c r="IJ19" s="389"/>
      <c r="IK19" s="389"/>
      <c r="IL19" s="389"/>
      <c r="IM19" s="389"/>
      <c r="IN19" s="389"/>
      <c r="IO19" s="389"/>
      <c r="IP19" s="389"/>
      <c r="IQ19" s="389"/>
      <c r="IR19" s="389"/>
      <c r="IS19" s="389"/>
      <c r="IT19" s="389"/>
      <c r="IU19" s="389"/>
      <c r="IV19" s="389"/>
      <c r="IW19" s="389"/>
      <c r="IX19" s="389"/>
      <c r="IY19" s="389"/>
      <c r="IZ19" s="389"/>
      <c r="JA19" s="389"/>
      <c r="JB19" s="389"/>
      <c r="JC19" s="389"/>
      <c r="JD19" s="389"/>
      <c r="JE19" s="389"/>
      <c r="JF19" s="389"/>
      <c r="JG19" s="389"/>
      <c r="JH19" s="389"/>
      <c r="JI19" s="389"/>
      <c r="JJ19" s="389"/>
      <c r="JK19" s="389"/>
      <c r="JL19" s="389"/>
      <c r="JM19" s="389"/>
      <c r="JN19" s="389"/>
      <c r="JO19" s="389"/>
      <c r="JP19" s="389"/>
      <c r="JQ19" s="389"/>
      <c r="JR19" s="389"/>
      <c r="JS19" s="389"/>
      <c r="JT19" s="389"/>
      <c r="JU19" s="389"/>
      <c r="JV19" s="389"/>
      <c r="JW19" s="389"/>
      <c r="JX19" s="389"/>
      <c r="JY19" s="389"/>
      <c r="JZ19" s="389"/>
      <c r="KA19" s="389"/>
      <c r="KB19" s="389"/>
      <c r="KC19" s="389"/>
      <c r="KD19" s="389"/>
      <c r="KE19" s="389"/>
      <c r="KF19" s="389"/>
    </row>
    <row r="20" spans="1:292" s="277" customFormat="1">
      <c r="A20" s="353">
        <v>17</v>
      </c>
      <c r="B20" s="163" t="s">
        <v>522</v>
      </c>
      <c r="C20" s="163" t="s">
        <v>3</v>
      </c>
      <c r="D20" s="465" t="s">
        <v>950</v>
      </c>
      <c r="E20" s="401">
        <f t="shared" ca="1" si="0"/>
        <v>18.847650356735151</v>
      </c>
      <c r="F20" s="354"/>
      <c r="G20" s="354"/>
      <c r="H20" s="355">
        <v>33814</v>
      </c>
      <c r="I20" s="356">
        <f t="shared" ca="1" si="1"/>
        <v>40693.39238020833</v>
      </c>
      <c r="J20" s="163" t="s">
        <v>47</v>
      </c>
      <c r="K20" s="156" t="s">
        <v>63</v>
      </c>
      <c r="L20" s="156" t="s">
        <v>952</v>
      </c>
      <c r="M20" s="163" t="s">
        <v>420</v>
      </c>
      <c r="N20" s="163"/>
      <c r="O20" s="163"/>
      <c r="P20" s="163"/>
      <c r="Q20" s="163"/>
      <c r="R20" s="163"/>
      <c r="S20" s="163"/>
      <c r="T20" s="402"/>
      <c r="U20" s="402"/>
      <c r="V20" s="402"/>
      <c r="W20" s="402"/>
      <c r="X20" s="355">
        <v>39617</v>
      </c>
      <c r="Y20" s="403"/>
      <c r="Z20" s="163"/>
      <c r="AA20" s="163"/>
      <c r="AB20" s="163"/>
      <c r="AC20" s="163" t="s">
        <v>180</v>
      </c>
      <c r="AD20" s="163"/>
      <c r="AE20" s="163" t="s">
        <v>46</v>
      </c>
      <c r="AF20" s="157" t="s">
        <v>404</v>
      </c>
      <c r="AG20" s="163"/>
      <c r="AH20" s="163" t="s">
        <v>412</v>
      </c>
      <c r="AI20" s="163" t="s">
        <v>180</v>
      </c>
      <c r="AJ20" s="353">
        <v>3</v>
      </c>
      <c r="AK20" s="353">
        <v>0</v>
      </c>
      <c r="AL20" s="353">
        <v>0</v>
      </c>
      <c r="AM20" s="163" t="s">
        <v>180</v>
      </c>
      <c r="AN20" s="163"/>
      <c r="AO20" s="163" t="s">
        <v>195</v>
      </c>
      <c r="AP20" s="163" t="s">
        <v>195</v>
      </c>
      <c r="AQ20" s="163"/>
      <c r="AR20" s="163"/>
      <c r="AS20" s="163"/>
      <c r="AT20" s="163"/>
      <c r="AU20" s="163" t="s">
        <v>195</v>
      </c>
      <c r="AV20" s="163"/>
      <c r="AW20" s="163"/>
      <c r="AX20" s="163"/>
      <c r="AY20" s="163"/>
      <c r="AZ20" s="163"/>
      <c r="BA20" s="163"/>
      <c r="BB20" s="163"/>
      <c r="BC20" s="163"/>
      <c r="BD20" s="163"/>
      <c r="BE20" s="163"/>
      <c r="BF20" s="163"/>
      <c r="BG20" s="163"/>
      <c r="BH20" s="163"/>
      <c r="BI20" s="163" t="s">
        <v>34</v>
      </c>
      <c r="BJ20" s="163"/>
      <c r="BK20" s="160" t="s">
        <v>63</v>
      </c>
      <c r="BL20" s="163"/>
      <c r="BM20" s="404"/>
      <c r="BN20" s="163" t="s">
        <v>195</v>
      </c>
      <c r="BO20" s="163"/>
      <c r="BP20" s="163" t="s">
        <v>195</v>
      </c>
      <c r="BQ20" s="163"/>
      <c r="BR20" s="163"/>
      <c r="BS20" s="163"/>
      <c r="BT20" s="163"/>
      <c r="BU20" s="355">
        <v>40580</v>
      </c>
      <c r="BV20" s="163" t="s">
        <v>410</v>
      </c>
      <c r="BW20" s="163"/>
      <c r="BX20" s="269">
        <f t="shared" si="2"/>
        <v>2.6383561643835618</v>
      </c>
      <c r="BY20" s="269" t="str">
        <f t="shared" si="18"/>
        <v>.</v>
      </c>
      <c r="BZ20" s="269" t="str">
        <f t="shared" si="19"/>
        <v>.</v>
      </c>
      <c r="CA20" s="269" t="str">
        <f t="shared" si="20"/>
        <v>.</v>
      </c>
      <c r="CB20" s="269" t="str">
        <f t="shared" si="21"/>
        <v>SI</v>
      </c>
      <c r="CC20" s="269" t="str">
        <f t="shared" si="22"/>
        <v>.</v>
      </c>
      <c r="CD20" s="163">
        <v>30</v>
      </c>
      <c r="CE20" s="163">
        <v>24</v>
      </c>
      <c r="CF20" s="163">
        <v>34</v>
      </c>
      <c r="CG20" s="163" t="s">
        <v>22</v>
      </c>
      <c r="CH20" s="163" t="s">
        <v>3</v>
      </c>
      <c r="CI20" s="163"/>
      <c r="CJ20" s="163"/>
      <c r="CL20" s="161">
        <f t="shared" si="23"/>
        <v>1</v>
      </c>
      <c r="CM20" s="271" t="b">
        <f t="shared" si="9"/>
        <v>0</v>
      </c>
      <c r="CN20" s="271" t="b">
        <f t="shared" si="10"/>
        <v>0</v>
      </c>
      <c r="CO20" s="271" t="b">
        <f t="shared" si="11"/>
        <v>0</v>
      </c>
      <c r="CP20" s="270" t="b">
        <f t="shared" ca="1" si="12"/>
        <v>0</v>
      </c>
      <c r="CQ20" s="270" t="b">
        <f t="shared" ca="1" si="13"/>
        <v>0</v>
      </c>
      <c r="CR20" s="270" t="b">
        <f t="shared" ca="1" si="14"/>
        <v>0</v>
      </c>
      <c r="CS20" s="270" t="b">
        <f t="shared" ca="1" si="15"/>
        <v>0</v>
      </c>
      <c r="CT20" s="270" t="b">
        <f t="shared" ca="1" si="16"/>
        <v>0</v>
      </c>
      <c r="CU20" s="270" t="b">
        <f t="shared" ca="1" si="17"/>
        <v>0</v>
      </c>
      <c r="CV20" s="277">
        <f>COUNTIF(BU20,"&lt;01/02/2011")</f>
        <v>0</v>
      </c>
      <c r="CW20" s="277">
        <f>COUNTIF(BU20,"&lt;01/03/2011")-CV20</f>
        <v>1</v>
      </c>
      <c r="CX20" s="277">
        <f>COUNTIF(BU20,"&lt;01/04/2011")-CV20-CW20</f>
        <v>0</v>
      </c>
      <c r="CY20" s="277">
        <f>COUNTIF(BU20,"&lt;01/05/2011")-CV20-CW20-CX20</f>
        <v>0</v>
      </c>
      <c r="CZ20" s="277">
        <f>COUNTIF(BU20,"&lt;01/06/2011")-CV20-CW20-CX20-CY20</f>
        <v>0</v>
      </c>
      <c r="DA20" s="277">
        <f>COUNTIF(BU20,"&lt;01/07/2011")-CV20-CW20-CX20-CY20-CZ20</f>
        <v>0</v>
      </c>
      <c r="DB20" s="277">
        <f>COUNTIF(BU20,"&lt;01/08/2011")-CV20-CW20-CX20-CY20-CZ20-DA20</f>
        <v>0</v>
      </c>
      <c r="DC20" s="277">
        <f>COUNTIF(BU20,"&lt;01/09/2011")-CV20-CW20-CX20-CY20-CZ20-DA20-DB20</f>
        <v>0</v>
      </c>
      <c r="DD20" s="277">
        <f>COUNTIF(BU20,"&lt;01/10/2011")-CV20-CW20-CX20-CY20-CZ20-DA20-DB20-DC20</f>
        <v>0</v>
      </c>
      <c r="DE20" s="277">
        <f>COUNTIF(BU20,"&lt;01/11/2011")-CV20-CW20-CX20-CY20-CZ20-DA20-DB20-DD20-DC20</f>
        <v>0</v>
      </c>
      <c r="DF20" s="277">
        <f>COUNTIF(BU20,"&lt;01/12/2011")-CV20-CW20-CX20-CY20-CZ20-DA20-DB20-DC20-DD20-DE20</f>
        <v>0</v>
      </c>
      <c r="DG20" s="277">
        <f>COUNTIF(BU20,"&lt;01/01/2012")-CV20-CW20-CX20-CY20-CZ20-DA20-DB20-DC20-DD20-DE20-DF20</f>
        <v>0</v>
      </c>
      <c r="DH20" s="277" t="str">
        <f>IF(G20="x","M","F")</f>
        <v>F</v>
      </c>
      <c r="DT20" s="411"/>
      <c r="DU20" s="163"/>
    </row>
    <row r="21" spans="1:292" s="277" customFormat="1">
      <c r="A21" s="353">
        <v>18</v>
      </c>
      <c r="B21" s="404" t="s">
        <v>554</v>
      </c>
      <c r="C21" s="404">
        <v>4</v>
      </c>
      <c r="D21" s="465" t="s">
        <v>951</v>
      </c>
      <c r="E21" s="354">
        <f t="shared" ca="1" si="0"/>
        <v>2.5243626855022741</v>
      </c>
      <c r="F21" s="401"/>
      <c r="G21" s="401" t="s">
        <v>71</v>
      </c>
      <c r="H21" s="403">
        <v>39772</v>
      </c>
      <c r="I21" s="356">
        <f t="shared" ca="1" si="1"/>
        <v>40693.39238020833</v>
      </c>
      <c r="J21" s="404" t="s">
        <v>20</v>
      </c>
      <c r="K21" s="156" t="s">
        <v>63</v>
      </c>
      <c r="L21" s="156" t="s">
        <v>952</v>
      </c>
      <c r="M21" s="404" t="s">
        <v>403</v>
      </c>
      <c r="N21" s="404"/>
      <c r="O21" s="404"/>
      <c r="P21" s="404"/>
      <c r="Q21" s="404"/>
      <c r="R21" s="404"/>
      <c r="S21" s="404"/>
      <c r="T21" s="313"/>
      <c r="U21" s="313"/>
      <c r="V21" s="313"/>
      <c r="W21" s="313"/>
      <c r="X21" s="403">
        <v>39772</v>
      </c>
      <c r="Y21" s="355"/>
      <c r="Z21" s="404"/>
      <c r="AA21" s="404"/>
      <c r="AB21" s="404"/>
      <c r="AC21" s="404"/>
      <c r="AD21" s="404"/>
      <c r="AE21" s="404" t="s">
        <v>46</v>
      </c>
      <c r="AF21" s="157" t="s">
        <v>404</v>
      </c>
      <c r="AG21" s="404" t="s">
        <v>195</v>
      </c>
      <c r="AH21" s="404" t="s">
        <v>412</v>
      </c>
      <c r="AI21" s="404" t="s">
        <v>180</v>
      </c>
      <c r="AJ21" s="412">
        <v>0</v>
      </c>
      <c r="AK21" s="412">
        <v>0</v>
      </c>
      <c r="AL21" s="412">
        <v>0</v>
      </c>
      <c r="AM21" s="404" t="s">
        <v>195</v>
      </c>
      <c r="AN21" s="404"/>
      <c r="AO21" s="404" t="s">
        <v>195</v>
      </c>
      <c r="AP21" s="404" t="s">
        <v>195</v>
      </c>
      <c r="AQ21" s="404"/>
      <c r="AR21" s="404"/>
      <c r="AS21" s="404"/>
      <c r="AT21" s="404"/>
      <c r="AU21" s="404" t="s">
        <v>195</v>
      </c>
      <c r="AV21" s="404"/>
      <c r="AW21" s="404"/>
      <c r="AX21" s="404"/>
      <c r="AY21" s="404"/>
      <c r="AZ21" s="404"/>
      <c r="BA21" s="404"/>
      <c r="BB21" s="404"/>
      <c r="BC21" s="404"/>
      <c r="BD21" s="404"/>
      <c r="BE21" s="404"/>
      <c r="BF21" s="404"/>
      <c r="BG21" s="404"/>
      <c r="BH21" s="404"/>
      <c r="BI21" s="404"/>
      <c r="BJ21" s="404"/>
      <c r="BK21" s="160" t="s">
        <v>63</v>
      </c>
      <c r="BL21" s="404"/>
      <c r="BM21" s="163"/>
      <c r="BN21" s="404" t="s">
        <v>195</v>
      </c>
      <c r="BO21" s="404"/>
      <c r="BP21" s="404" t="s">
        <v>195</v>
      </c>
      <c r="BQ21" s="404"/>
      <c r="BR21" s="404"/>
      <c r="BS21" s="404"/>
      <c r="BT21" s="404"/>
      <c r="BU21" s="403">
        <v>40580</v>
      </c>
      <c r="BV21" s="404" t="s">
        <v>410</v>
      </c>
      <c r="BW21" s="404"/>
      <c r="BX21" s="269">
        <f t="shared" si="2"/>
        <v>2.2136986301369861</v>
      </c>
      <c r="BY21" s="269" t="str">
        <f t="shared" si="18"/>
        <v>.</v>
      </c>
      <c r="BZ21" s="269" t="str">
        <f t="shared" si="19"/>
        <v>.</v>
      </c>
      <c r="CA21" s="269" t="str">
        <f t="shared" si="20"/>
        <v>.</v>
      </c>
      <c r="CB21" s="269" t="str">
        <f t="shared" si="21"/>
        <v>SI</v>
      </c>
      <c r="CC21" s="269" t="str">
        <f t="shared" si="22"/>
        <v>.</v>
      </c>
      <c r="CD21" s="404">
        <v>2</v>
      </c>
      <c r="CE21" s="404">
        <v>13</v>
      </c>
      <c r="CF21" s="404" t="s">
        <v>27</v>
      </c>
      <c r="CG21" s="404" t="s">
        <v>27</v>
      </c>
      <c r="CH21" s="404" t="s">
        <v>27</v>
      </c>
      <c r="CI21" s="163"/>
      <c r="CJ21" s="163"/>
      <c r="CL21" s="161">
        <f t="shared" si="23"/>
        <v>1</v>
      </c>
      <c r="CM21" s="271" t="b">
        <f t="shared" si="9"/>
        <v>0</v>
      </c>
      <c r="CN21" s="271" t="b">
        <f t="shared" si="10"/>
        <v>1</v>
      </c>
      <c r="CO21" s="271" t="b">
        <f t="shared" si="11"/>
        <v>0</v>
      </c>
      <c r="CP21" s="270" t="b">
        <f t="shared" ca="1" si="12"/>
        <v>0</v>
      </c>
      <c r="CQ21" s="270" t="b">
        <f t="shared" ca="1" si="13"/>
        <v>0</v>
      </c>
      <c r="CR21" s="270" t="b">
        <f t="shared" ca="1" si="14"/>
        <v>0</v>
      </c>
      <c r="CS21" s="270" t="b">
        <f t="shared" ca="1" si="15"/>
        <v>0</v>
      </c>
      <c r="CT21" s="270" t="b">
        <f t="shared" ca="1" si="16"/>
        <v>0</v>
      </c>
      <c r="CU21" s="270" t="b">
        <f t="shared" ca="1" si="17"/>
        <v>0</v>
      </c>
      <c r="CV21" s="277">
        <f>COUNTIF(BU21,"&lt;01/02/2011")</f>
        <v>0</v>
      </c>
      <c r="CW21" s="277">
        <f>COUNTIF(BU21,"&lt;01/03/2011")-CV21</f>
        <v>1</v>
      </c>
      <c r="CX21" s="277">
        <f>COUNTIF(BU21,"&lt;01/04/2011")-CV21-CW21</f>
        <v>0</v>
      </c>
      <c r="CY21" s="277">
        <f>COUNTIF(BU21,"&lt;01/05/2011")-CV21-CW21-CX21</f>
        <v>0</v>
      </c>
      <c r="CZ21" s="277">
        <f>COUNTIF(BU21,"&lt;01/06/2011")-CV21-CW21-CX21-CY21</f>
        <v>0</v>
      </c>
      <c r="DA21" s="277">
        <f>COUNTIF(BU21,"&lt;01/07/2011")-CV21-CW21-CX21-CY21-CZ21</f>
        <v>0</v>
      </c>
      <c r="DB21" s="277">
        <f>COUNTIF(BU21,"&lt;01/08/2011")-CV21-CW21-CX21-CY21-CZ21-DA21</f>
        <v>0</v>
      </c>
      <c r="DC21" s="277">
        <f>COUNTIF(BU21,"&lt;01/09/2011")-CV21-CW21-CX21-CY21-CZ21-DA21-DB21</f>
        <v>0</v>
      </c>
      <c r="DD21" s="277">
        <f>COUNTIF(BU21,"&lt;01/10/2011")-CV21-CW21-CX21-CY21-CZ21-DA21-DB21-DC21</f>
        <v>0</v>
      </c>
      <c r="DE21" s="277">
        <f>COUNTIF(BU21,"&lt;01/11/2011")-CV21-CW21-CX21-CY21-CZ21-DA21-DB21-DD21-DC21</f>
        <v>0</v>
      </c>
      <c r="DF21" s="277">
        <f>COUNTIF(BU21,"&lt;01/12/2011")-CV21-CW21-CX21-CY21-CZ21-DA21-DB21-DC21-DD21-DE21</f>
        <v>0</v>
      </c>
      <c r="DG21" s="277">
        <f>COUNTIF(BU21,"&lt;01/01/2012")-CV21-CW21-CX21-CY21-CZ21-DA21-DB21-DC21-DD21-DE21-DF21</f>
        <v>0</v>
      </c>
      <c r="DH21" s="277" t="str">
        <f>IF(G21="x","M","F")</f>
        <v>M</v>
      </c>
      <c r="DT21" s="411"/>
      <c r="DU21" s="163"/>
    </row>
    <row r="22" spans="1:292" s="308" customFormat="1">
      <c r="A22" s="266">
        <v>19</v>
      </c>
      <c r="B22" s="463" t="s">
        <v>523</v>
      </c>
      <c r="C22" s="161" t="s">
        <v>30</v>
      </c>
      <c r="D22" s="337" t="s">
        <v>946</v>
      </c>
      <c r="E22" s="285">
        <f t="shared" ca="1" si="0"/>
        <v>17.253129808789947</v>
      </c>
      <c r="F22" s="285"/>
      <c r="G22" s="285"/>
      <c r="H22" s="267">
        <v>34396</v>
      </c>
      <c r="I22" s="305">
        <f t="shared" ca="1" si="1"/>
        <v>40693.39238020833</v>
      </c>
      <c r="J22" s="160" t="s">
        <v>277</v>
      </c>
      <c r="K22" s="156" t="s">
        <v>63</v>
      </c>
      <c r="L22" s="156" t="s">
        <v>952</v>
      </c>
      <c r="M22" s="335" t="s">
        <v>40</v>
      </c>
      <c r="N22" s="335"/>
      <c r="O22" s="335"/>
      <c r="P22" s="335"/>
      <c r="Q22" s="335"/>
      <c r="R22" s="335"/>
      <c r="S22" s="335"/>
      <c r="T22" s="286"/>
      <c r="U22" s="286"/>
      <c r="V22" s="286"/>
      <c r="W22" s="286"/>
      <c r="X22" s="267">
        <v>39647</v>
      </c>
      <c r="Y22" s="267"/>
      <c r="Z22" s="160"/>
      <c r="AA22" s="160"/>
      <c r="AB22" s="160"/>
      <c r="AC22" s="160" t="s">
        <v>180</v>
      </c>
      <c r="AD22" s="160"/>
      <c r="AE22" s="160" t="s">
        <v>46</v>
      </c>
      <c r="AF22" s="157" t="s">
        <v>404</v>
      </c>
      <c r="AG22" s="160" t="s">
        <v>180</v>
      </c>
      <c r="AH22" s="160"/>
      <c r="AI22" s="160" t="s">
        <v>180</v>
      </c>
      <c r="AJ22" s="287">
        <v>4</v>
      </c>
      <c r="AK22" s="284">
        <v>0</v>
      </c>
      <c r="AL22" s="284">
        <v>0</v>
      </c>
      <c r="AM22" s="161" t="s">
        <v>180</v>
      </c>
      <c r="AN22" s="161" t="s">
        <v>180</v>
      </c>
      <c r="AO22" s="161" t="s">
        <v>195</v>
      </c>
      <c r="AP22" s="161" t="s">
        <v>195</v>
      </c>
      <c r="AQ22" s="161"/>
      <c r="AR22" s="161"/>
      <c r="AS22" s="161"/>
      <c r="AT22" s="161"/>
      <c r="AU22" s="161" t="s">
        <v>195</v>
      </c>
      <c r="AV22" s="161"/>
      <c r="AW22" s="161"/>
      <c r="AX22" s="161"/>
      <c r="AY22" s="161"/>
      <c r="AZ22" s="161"/>
      <c r="BA22" s="161"/>
      <c r="BB22" s="161"/>
      <c r="BC22" s="161"/>
      <c r="BD22" s="161"/>
      <c r="BE22" s="161"/>
      <c r="BF22" s="161"/>
      <c r="BG22" s="161"/>
      <c r="BH22" s="161"/>
      <c r="BI22" s="160" t="s">
        <v>24</v>
      </c>
      <c r="BJ22" s="297"/>
      <c r="BK22" s="160" t="s">
        <v>63</v>
      </c>
      <c r="BL22" s="160"/>
      <c r="BM22" s="160"/>
      <c r="BN22" s="160" t="s">
        <v>195</v>
      </c>
      <c r="BO22" s="160"/>
      <c r="BP22" s="160" t="s">
        <v>195</v>
      </c>
      <c r="BQ22" s="160"/>
      <c r="BR22" s="160"/>
      <c r="BS22" s="160"/>
      <c r="BT22" s="160"/>
      <c r="BU22" s="161" t="s">
        <v>108</v>
      </c>
      <c r="BV22" s="161"/>
      <c r="BW22" s="161"/>
      <c r="BX22" s="274">
        <f t="shared" ca="1" si="2"/>
        <v>2.8668284389269316</v>
      </c>
      <c r="BY22" s="269" t="str">
        <f t="shared" ca="1" si="18"/>
        <v>.</v>
      </c>
      <c r="BZ22" s="269" t="str">
        <f t="shared" ca="1" si="19"/>
        <v>.</v>
      </c>
      <c r="CA22" s="269" t="str">
        <f t="shared" ca="1" si="20"/>
        <v>.</v>
      </c>
      <c r="CB22" s="269" t="str">
        <f t="shared" ca="1" si="21"/>
        <v>SI</v>
      </c>
      <c r="CC22" s="269" t="str">
        <f t="shared" ca="1" si="22"/>
        <v>.</v>
      </c>
      <c r="CD22" s="160">
        <v>32</v>
      </c>
      <c r="CE22" s="298">
        <v>23.333333333333332</v>
      </c>
      <c r="CF22" s="161">
        <v>34</v>
      </c>
      <c r="CG22" s="161" t="s">
        <v>33</v>
      </c>
      <c r="CH22" s="161" t="s">
        <v>3</v>
      </c>
      <c r="CI22" s="172"/>
      <c r="CJ22" s="172"/>
      <c r="CL22" s="161">
        <f t="shared" si="23"/>
        <v>0</v>
      </c>
      <c r="CM22" s="271" t="b">
        <f t="shared" si="9"/>
        <v>0</v>
      </c>
      <c r="CN22" s="271" t="b">
        <f t="shared" si="10"/>
        <v>0</v>
      </c>
      <c r="CO22" s="271" t="b">
        <f t="shared" si="11"/>
        <v>0</v>
      </c>
      <c r="CP22" s="270" t="b">
        <f t="shared" ca="1" si="12"/>
        <v>0</v>
      </c>
      <c r="CQ22" s="270" t="b">
        <f t="shared" ca="1" si="13"/>
        <v>0</v>
      </c>
      <c r="CR22" s="270" t="b">
        <f t="shared" ca="1" si="14"/>
        <v>0</v>
      </c>
      <c r="CS22" s="270" t="b">
        <f t="shared" ca="1" si="15"/>
        <v>1</v>
      </c>
      <c r="CT22" s="270" t="b">
        <f t="shared" ca="1" si="16"/>
        <v>0</v>
      </c>
      <c r="CU22" s="270" t="b">
        <f t="shared" ca="1" si="17"/>
        <v>0</v>
      </c>
      <c r="CV22" s="270">
        <f t="shared" si="24"/>
        <v>0</v>
      </c>
      <c r="CW22" s="270">
        <f t="shared" si="25"/>
        <v>0</v>
      </c>
      <c r="CX22" s="270">
        <f t="shared" si="26"/>
        <v>0</v>
      </c>
      <c r="CY22" s="270">
        <f t="shared" si="27"/>
        <v>0</v>
      </c>
      <c r="CZ22" s="270">
        <f t="shared" si="28"/>
        <v>0</v>
      </c>
      <c r="DA22" s="270">
        <f t="shared" si="29"/>
        <v>0</v>
      </c>
      <c r="DB22" s="270">
        <f t="shared" si="30"/>
        <v>0</v>
      </c>
      <c r="DC22" s="270">
        <f t="shared" si="31"/>
        <v>0</v>
      </c>
      <c r="DD22" s="270">
        <f t="shared" si="32"/>
        <v>0</v>
      </c>
      <c r="DE22" s="270">
        <f t="shared" si="33"/>
        <v>0</v>
      </c>
      <c r="DF22" s="270">
        <f t="shared" si="34"/>
        <v>0</v>
      </c>
      <c r="DG22" s="270">
        <f t="shared" si="35"/>
        <v>0</v>
      </c>
      <c r="DH22" s="389" t="str">
        <f t="shared" si="36"/>
        <v>F</v>
      </c>
      <c r="DI22" s="391"/>
      <c r="DJ22" s="391"/>
      <c r="DK22" s="391"/>
      <c r="DL22" s="391"/>
      <c r="DM22" s="391"/>
      <c r="DN22" s="391"/>
      <c r="DO22" s="391"/>
      <c r="DP22" s="391"/>
      <c r="DQ22" s="391"/>
      <c r="DR22" s="391"/>
      <c r="DS22" s="391"/>
      <c r="DT22" s="386"/>
      <c r="DU22" s="173"/>
      <c r="DV22" s="391"/>
      <c r="DW22" s="391"/>
      <c r="DX22" s="391"/>
      <c r="DY22" s="391"/>
      <c r="DZ22" s="391"/>
      <c r="EA22" s="391"/>
      <c r="EB22" s="391"/>
      <c r="EC22" s="391"/>
      <c r="ED22" s="391"/>
      <c r="EE22" s="391"/>
      <c r="EF22" s="391"/>
      <c r="EG22" s="391"/>
      <c r="EH22" s="391"/>
      <c r="EI22" s="391"/>
      <c r="EJ22" s="391"/>
      <c r="EK22" s="391"/>
      <c r="EL22" s="391"/>
      <c r="EM22" s="391"/>
      <c r="EN22" s="391"/>
      <c r="EO22" s="391"/>
      <c r="EP22" s="391"/>
      <c r="EQ22" s="391"/>
      <c r="ER22" s="391"/>
      <c r="ES22" s="391"/>
      <c r="ET22" s="391"/>
      <c r="EU22" s="391"/>
      <c r="EV22" s="391"/>
      <c r="EW22" s="391"/>
      <c r="EX22" s="391"/>
      <c r="EY22" s="391"/>
      <c r="EZ22" s="391"/>
      <c r="FA22" s="391"/>
      <c r="FB22" s="391"/>
      <c r="FC22" s="391"/>
      <c r="FD22" s="391"/>
      <c r="FE22" s="391"/>
      <c r="FF22" s="391"/>
      <c r="FG22" s="391"/>
      <c r="FH22" s="391"/>
      <c r="FI22" s="391"/>
      <c r="FJ22" s="391"/>
      <c r="FK22" s="391"/>
      <c r="FL22" s="391"/>
      <c r="FM22" s="391"/>
      <c r="FN22" s="391"/>
      <c r="FO22" s="391"/>
      <c r="FP22" s="391"/>
      <c r="FQ22" s="391"/>
      <c r="FR22" s="391"/>
      <c r="FS22" s="391"/>
      <c r="FT22" s="391"/>
      <c r="FU22" s="391"/>
      <c r="FV22" s="391"/>
      <c r="FW22" s="391"/>
      <c r="FX22" s="391"/>
      <c r="FY22" s="391"/>
      <c r="FZ22" s="391"/>
      <c r="GA22" s="391"/>
      <c r="GB22" s="391"/>
      <c r="GC22" s="391"/>
      <c r="GD22" s="391"/>
      <c r="GE22" s="391"/>
      <c r="GF22" s="391"/>
      <c r="GG22" s="391"/>
      <c r="GH22" s="391"/>
      <c r="GI22" s="391"/>
      <c r="GJ22" s="391"/>
      <c r="GK22" s="391"/>
      <c r="GL22" s="391"/>
      <c r="GM22" s="391"/>
      <c r="GN22" s="391"/>
      <c r="GO22" s="391"/>
      <c r="GP22" s="391"/>
      <c r="GQ22" s="391"/>
      <c r="GR22" s="391"/>
      <c r="GS22" s="391"/>
      <c r="GT22" s="391"/>
      <c r="GU22" s="391"/>
      <c r="GV22" s="391"/>
      <c r="GW22" s="391"/>
      <c r="GX22" s="391"/>
      <c r="GY22" s="391"/>
      <c r="GZ22" s="391"/>
      <c r="HA22" s="391"/>
      <c r="HB22" s="391"/>
      <c r="HC22" s="391"/>
      <c r="HD22" s="391"/>
      <c r="HE22" s="391"/>
      <c r="HF22" s="391"/>
      <c r="HG22" s="391"/>
      <c r="HH22" s="391"/>
      <c r="HI22" s="391"/>
      <c r="HJ22" s="391"/>
      <c r="HK22" s="391"/>
      <c r="HL22" s="391"/>
      <c r="HM22" s="391"/>
      <c r="HN22" s="391"/>
      <c r="HO22" s="391"/>
      <c r="HP22" s="391"/>
      <c r="HQ22" s="391"/>
      <c r="HR22" s="391"/>
      <c r="HS22" s="391"/>
      <c r="HT22" s="391"/>
      <c r="HU22" s="391"/>
      <c r="HV22" s="391"/>
      <c r="HW22" s="391"/>
      <c r="HX22" s="391"/>
      <c r="HY22" s="391"/>
      <c r="HZ22" s="391"/>
      <c r="IA22" s="391"/>
      <c r="IB22" s="391"/>
      <c r="IC22" s="391"/>
      <c r="ID22" s="391"/>
      <c r="IE22" s="391"/>
      <c r="IF22" s="391"/>
      <c r="IG22" s="391"/>
      <c r="IH22" s="391"/>
      <c r="II22" s="391"/>
      <c r="IJ22" s="391"/>
      <c r="IK22" s="391"/>
      <c r="IL22" s="391"/>
      <c r="IM22" s="391"/>
      <c r="IN22" s="391"/>
      <c r="IO22" s="391"/>
      <c r="IP22" s="391"/>
      <c r="IQ22" s="391"/>
      <c r="IR22" s="391"/>
      <c r="IS22" s="391"/>
      <c r="IT22" s="391"/>
      <c r="IU22" s="391"/>
      <c r="IV22" s="391"/>
      <c r="IW22" s="391"/>
      <c r="IX22" s="391"/>
      <c r="IY22" s="391"/>
      <c r="IZ22" s="391"/>
      <c r="JA22" s="391"/>
      <c r="JB22" s="391"/>
      <c r="JC22" s="391"/>
      <c r="JD22" s="391"/>
      <c r="JE22" s="391"/>
      <c r="JF22" s="391"/>
      <c r="JG22" s="391"/>
      <c r="JH22" s="391"/>
      <c r="JI22" s="391"/>
      <c r="JJ22" s="391"/>
      <c r="JK22" s="391"/>
      <c r="JL22" s="391"/>
      <c r="JM22" s="391"/>
      <c r="JN22" s="391"/>
      <c r="JO22" s="391"/>
      <c r="JP22" s="391"/>
      <c r="JQ22" s="391"/>
      <c r="JR22" s="391"/>
      <c r="JS22" s="391"/>
      <c r="JT22" s="391"/>
      <c r="JU22" s="391"/>
      <c r="JV22" s="391"/>
      <c r="JW22" s="391"/>
      <c r="JX22" s="391"/>
      <c r="JY22" s="391"/>
      <c r="JZ22" s="391"/>
      <c r="KA22" s="391"/>
      <c r="KB22" s="391"/>
      <c r="KC22" s="391"/>
      <c r="KD22" s="391"/>
      <c r="KE22" s="391"/>
      <c r="KF22" s="391"/>
    </row>
    <row r="23" spans="1:292" s="270" customFormat="1">
      <c r="A23" s="266">
        <v>20</v>
      </c>
      <c r="B23" s="463" t="s">
        <v>60</v>
      </c>
      <c r="C23" s="161" t="s">
        <v>3</v>
      </c>
      <c r="D23" s="337" t="s">
        <v>948</v>
      </c>
      <c r="E23" s="285">
        <f t="shared" ca="1" si="0"/>
        <v>17.790116110159808</v>
      </c>
      <c r="F23" s="285"/>
      <c r="G23" s="285"/>
      <c r="H23" s="267">
        <v>34200</v>
      </c>
      <c r="I23" s="305">
        <f t="shared" ca="1" si="1"/>
        <v>40693.39238020833</v>
      </c>
      <c r="J23" s="160" t="s">
        <v>47</v>
      </c>
      <c r="K23" s="156" t="s">
        <v>63</v>
      </c>
      <c r="L23" s="156" t="s">
        <v>952</v>
      </c>
      <c r="M23" s="345" t="s">
        <v>51</v>
      </c>
      <c r="N23" s="345"/>
      <c r="O23" s="345"/>
      <c r="P23" s="345"/>
      <c r="Q23" s="345"/>
      <c r="R23" s="345"/>
      <c r="S23" s="345"/>
      <c r="T23" s="286"/>
      <c r="U23" s="286"/>
      <c r="V23" s="286"/>
      <c r="W23" s="286"/>
      <c r="X23" s="267">
        <v>39736</v>
      </c>
      <c r="Y23" s="267"/>
      <c r="Z23" s="160"/>
      <c r="AA23" s="160"/>
      <c r="AB23" s="160"/>
      <c r="AC23" s="160" t="s">
        <v>180</v>
      </c>
      <c r="AD23" s="160" t="s">
        <v>180</v>
      </c>
      <c r="AE23" s="160" t="s">
        <v>46</v>
      </c>
      <c r="AF23" s="157" t="s">
        <v>404</v>
      </c>
      <c r="AG23" s="160" t="s">
        <v>180</v>
      </c>
      <c r="AH23" s="160"/>
      <c r="AI23" s="160" t="s">
        <v>195</v>
      </c>
      <c r="AJ23" s="287">
        <v>4</v>
      </c>
      <c r="AK23" s="284">
        <v>0</v>
      </c>
      <c r="AL23" s="284">
        <v>2</v>
      </c>
      <c r="AM23" s="161" t="s">
        <v>180</v>
      </c>
      <c r="AN23" s="161" t="s">
        <v>195</v>
      </c>
      <c r="AO23" s="161" t="s">
        <v>195</v>
      </c>
      <c r="AP23" s="161" t="s">
        <v>195</v>
      </c>
      <c r="AQ23" s="161"/>
      <c r="AR23" s="161"/>
      <c r="AS23" s="161"/>
      <c r="AT23" s="161"/>
      <c r="AU23" s="161" t="s">
        <v>195</v>
      </c>
      <c r="AV23" s="161"/>
      <c r="AW23" s="161"/>
      <c r="AX23" s="161"/>
      <c r="AY23" s="161"/>
      <c r="AZ23" s="161"/>
      <c r="BA23" s="161"/>
      <c r="BB23" s="161"/>
      <c r="BC23" s="161"/>
      <c r="BD23" s="161"/>
      <c r="BE23" s="161"/>
      <c r="BF23" s="161"/>
      <c r="BG23" s="161"/>
      <c r="BH23" s="161"/>
      <c r="BI23" s="160" t="s">
        <v>24</v>
      </c>
      <c r="BJ23" s="161"/>
      <c r="BK23" s="160" t="s">
        <v>63</v>
      </c>
      <c r="BL23" s="160"/>
      <c r="BM23" s="160"/>
      <c r="BN23" s="160" t="s">
        <v>180</v>
      </c>
      <c r="BO23" s="160"/>
      <c r="BP23" s="160" t="s">
        <v>195</v>
      </c>
      <c r="BQ23" s="160" t="s">
        <v>431</v>
      </c>
      <c r="BR23" s="160"/>
      <c r="BS23" s="160"/>
      <c r="BT23" s="160"/>
      <c r="BU23" s="161" t="s">
        <v>108</v>
      </c>
      <c r="BV23" s="161"/>
      <c r="BW23" s="161"/>
      <c r="BX23" s="269">
        <f t="shared" ca="1" si="2"/>
        <v>2.6229928224885755</v>
      </c>
      <c r="BY23" s="269" t="str">
        <f t="shared" ca="1" si="18"/>
        <v>.</v>
      </c>
      <c r="BZ23" s="269" t="str">
        <f t="shared" ca="1" si="19"/>
        <v>.</v>
      </c>
      <c r="CA23" s="269" t="str">
        <f t="shared" ca="1" si="20"/>
        <v>.</v>
      </c>
      <c r="CB23" s="269" t="str">
        <f t="shared" ca="1" si="21"/>
        <v>SI</v>
      </c>
      <c r="CC23" s="269" t="str">
        <f t="shared" ca="1" si="22"/>
        <v>.</v>
      </c>
      <c r="CD23" s="160">
        <v>30</v>
      </c>
      <c r="CE23" s="160">
        <v>25</v>
      </c>
      <c r="CF23" s="161">
        <v>32</v>
      </c>
      <c r="CG23" s="161" t="s">
        <v>33</v>
      </c>
      <c r="CH23" s="161" t="s">
        <v>42</v>
      </c>
      <c r="CI23" s="161"/>
      <c r="CJ23" s="161"/>
      <c r="CL23" s="161">
        <f t="shared" si="23"/>
        <v>0</v>
      </c>
      <c r="CM23" s="271" t="b">
        <f t="shared" si="9"/>
        <v>0</v>
      </c>
      <c r="CN23" s="271" t="b">
        <f t="shared" si="10"/>
        <v>0</v>
      </c>
      <c r="CO23" s="271" t="b">
        <f t="shared" si="11"/>
        <v>1</v>
      </c>
      <c r="CP23" s="270" t="b">
        <f t="shared" ca="1" si="12"/>
        <v>0</v>
      </c>
      <c r="CQ23" s="270" t="b">
        <f t="shared" ca="1" si="13"/>
        <v>0</v>
      </c>
      <c r="CR23" s="270" t="b">
        <f t="shared" ca="1" si="14"/>
        <v>0</v>
      </c>
      <c r="CS23" s="270" t="b">
        <f t="shared" ca="1" si="15"/>
        <v>1</v>
      </c>
      <c r="CT23" s="270" t="b">
        <f t="shared" ca="1" si="16"/>
        <v>0</v>
      </c>
      <c r="CU23" s="270" t="b">
        <f t="shared" ca="1" si="17"/>
        <v>0</v>
      </c>
      <c r="CV23" s="270">
        <f t="shared" si="24"/>
        <v>0</v>
      </c>
      <c r="CW23" s="270">
        <f t="shared" si="25"/>
        <v>0</v>
      </c>
      <c r="CX23" s="270">
        <f t="shared" si="26"/>
        <v>0</v>
      </c>
      <c r="CY23" s="270">
        <f t="shared" si="27"/>
        <v>0</v>
      </c>
      <c r="CZ23" s="270">
        <f t="shared" si="28"/>
        <v>0</v>
      </c>
      <c r="DA23" s="270">
        <f t="shared" si="29"/>
        <v>0</v>
      </c>
      <c r="DB23" s="270">
        <f t="shared" si="30"/>
        <v>0</v>
      </c>
      <c r="DC23" s="270">
        <f t="shared" si="31"/>
        <v>0</v>
      </c>
      <c r="DD23" s="270">
        <f t="shared" si="32"/>
        <v>0</v>
      </c>
      <c r="DE23" s="270">
        <f t="shared" si="33"/>
        <v>0</v>
      </c>
      <c r="DF23" s="270">
        <f t="shared" si="34"/>
        <v>0</v>
      </c>
      <c r="DG23" s="270">
        <f t="shared" si="35"/>
        <v>0</v>
      </c>
      <c r="DH23" s="389" t="str">
        <f t="shared" si="36"/>
        <v>F</v>
      </c>
      <c r="DI23" s="389"/>
      <c r="DJ23" s="389"/>
      <c r="DK23" s="389"/>
      <c r="DL23" s="389"/>
      <c r="DM23" s="389"/>
      <c r="DN23" s="389"/>
      <c r="DO23" s="389"/>
      <c r="DP23" s="389"/>
      <c r="DQ23" s="389"/>
      <c r="DR23" s="389"/>
      <c r="DS23" s="389"/>
      <c r="DT23" s="386"/>
      <c r="DU23" s="160"/>
      <c r="DV23" s="389"/>
      <c r="DW23" s="389"/>
      <c r="DX23" s="389"/>
      <c r="DY23" s="389"/>
      <c r="DZ23" s="389"/>
      <c r="EA23" s="389"/>
      <c r="EB23" s="389"/>
      <c r="EC23" s="389"/>
      <c r="ED23" s="389"/>
      <c r="EE23" s="389"/>
      <c r="EF23" s="389"/>
      <c r="EG23" s="389"/>
      <c r="EH23" s="389"/>
      <c r="EI23" s="389"/>
      <c r="EJ23" s="389"/>
      <c r="EK23" s="389"/>
      <c r="EL23" s="389"/>
      <c r="EM23" s="389"/>
      <c r="EN23" s="389"/>
      <c r="EO23" s="389"/>
      <c r="EP23" s="389"/>
      <c r="EQ23" s="389"/>
      <c r="ER23" s="389"/>
      <c r="ES23" s="389"/>
      <c r="ET23" s="389"/>
      <c r="EU23" s="389"/>
      <c r="EV23" s="389"/>
      <c r="EW23" s="389"/>
      <c r="EX23" s="389"/>
      <c r="EY23" s="389"/>
      <c r="EZ23" s="389"/>
      <c r="FA23" s="389"/>
      <c r="FB23" s="389"/>
      <c r="FC23" s="389"/>
      <c r="FD23" s="389"/>
      <c r="FE23" s="389"/>
      <c r="FF23" s="389"/>
      <c r="FG23" s="389"/>
      <c r="FH23" s="389"/>
      <c r="FI23" s="389"/>
      <c r="FJ23" s="389"/>
      <c r="FK23" s="389"/>
      <c r="FL23" s="389"/>
      <c r="FM23" s="389"/>
      <c r="FN23" s="389"/>
      <c r="FO23" s="389"/>
      <c r="FP23" s="389"/>
      <c r="FQ23" s="389"/>
      <c r="FR23" s="389"/>
      <c r="FS23" s="389"/>
      <c r="FT23" s="389"/>
      <c r="FU23" s="389"/>
      <c r="FV23" s="389"/>
      <c r="FW23" s="389"/>
      <c r="FX23" s="389"/>
      <c r="FY23" s="389"/>
      <c r="FZ23" s="389"/>
      <c r="GA23" s="389"/>
      <c r="GB23" s="389"/>
      <c r="GC23" s="389"/>
      <c r="GD23" s="389"/>
      <c r="GE23" s="389"/>
      <c r="GF23" s="389"/>
      <c r="GG23" s="389"/>
      <c r="GH23" s="389"/>
      <c r="GI23" s="389"/>
      <c r="GJ23" s="389"/>
      <c r="GK23" s="389"/>
      <c r="GL23" s="389"/>
      <c r="GM23" s="389"/>
      <c r="GN23" s="389"/>
      <c r="GO23" s="389"/>
      <c r="GP23" s="389"/>
      <c r="GQ23" s="389"/>
      <c r="GR23" s="389"/>
      <c r="GS23" s="389"/>
      <c r="GT23" s="389"/>
      <c r="GU23" s="389"/>
      <c r="GV23" s="389"/>
      <c r="GW23" s="389"/>
      <c r="GX23" s="389"/>
      <c r="GY23" s="389"/>
      <c r="GZ23" s="389"/>
      <c r="HA23" s="389"/>
      <c r="HB23" s="389"/>
      <c r="HC23" s="389"/>
      <c r="HD23" s="389"/>
      <c r="HE23" s="389"/>
      <c r="HF23" s="389"/>
      <c r="HG23" s="389"/>
      <c r="HH23" s="389"/>
      <c r="HI23" s="389"/>
      <c r="HJ23" s="389"/>
      <c r="HK23" s="389"/>
      <c r="HL23" s="389"/>
      <c r="HM23" s="389"/>
      <c r="HN23" s="389"/>
      <c r="HO23" s="389"/>
      <c r="HP23" s="389"/>
      <c r="HQ23" s="389"/>
      <c r="HR23" s="389"/>
      <c r="HS23" s="389"/>
      <c r="HT23" s="389"/>
      <c r="HU23" s="389"/>
      <c r="HV23" s="389"/>
      <c r="HW23" s="389"/>
      <c r="HX23" s="389"/>
      <c r="HY23" s="389"/>
      <c r="HZ23" s="389"/>
      <c r="IA23" s="389"/>
      <c r="IB23" s="389"/>
      <c r="IC23" s="389"/>
      <c r="ID23" s="389"/>
      <c r="IE23" s="389"/>
      <c r="IF23" s="389"/>
      <c r="IG23" s="389"/>
      <c r="IH23" s="389"/>
      <c r="II23" s="389"/>
      <c r="IJ23" s="389"/>
      <c r="IK23" s="389"/>
      <c r="IL23" s="389"/>
      <c r="IM23" s="389"/>
      <c r="IN23" s="389"/>
      <c r="IO23" s="389"/>
      <c r="IP23" s="389"/>
      <c r="IQ23" s="389"/>
      <c r="IR23" s="389"/>
      <c r="IS23" s="389"/>
      <c r="IT23" s="389"/>
      <c r="IU23" s="389"/>
      <c r="IV23" s="389"/>
      <c r="IW23" s="389"/>
      <c r="IX23" s="389"/>
      <c r="IY23" s="389"/>
      <c r="IZ23" s="389"/>
      <c r="JA23" s="389"/>
      <c r="JB23" s="389"/>
      <c r="JC23" s="389"/>
      <c r="JD23" s="389"/>
      <c r="JE23" s="389"/>
      <c r="JF23" s="389"/>
      <c r="JG23" s="389"/>
      <c r="JH23" s="389"/>
      <c r="JI23" s="389"/>
      <c r="JJ23" s="389"/>
      <c r="JK23" s="389"/>
      <c r="JL23" s="389"/>
      <c r="JM23" s="389"/>
      <c r="JN23" s="389"/>
      <c r="JO23" s="389"/>
      <c r="JP23" s="389"/>
      <c r="JQ23" s="389"/>
      <c r="JR23" s="389"/>
      <c r="JS23" s="389"/>
      <c r="JT23" s="389"/>
      <c r="JU23" s="389"/>
      <c r="JV23" s="389"/>
      <c r="JW23" s="389"/>
      <c r="JX23" s="389"/>
      <c r="JY23" s="389"/>
      <c r="JZ23" s="389"/>
      <c r="KA23" s="389"/>
      <c r="KB23" s="389"/>
      <c r="KC23" s="389"/>
      <c r="KD23" s="389"/>
      <c r="KE23" s="389"/>
      <c r="KF23" s="389"/>
    </row>
    <row r="24" spans="1:292" s="270" customFormat="1">
      <c r="A24" s="266">
        <v>21</v>
      </c>
      <c r="B24" s="344" t="s">
        <v>560</v>
      </c>
      <c r="C24" s="172">
        <v>3</v>
      </c>
      <c r="D24" s="338" t="s">
        <v>947</v>
      </c>
      <c r="E24" s="299">
        <f t="shared" ca="1" si="0"/>
        <v>2.7298421375570685</v>
      </c>
      <c r="F24" s="299" t="s">
        <v>71</v>
      </c>
      <c r="G24" s="299"/>
      <c r="H24" s="293">
        <v>39697</v>
      </c>
      <c r="I24" s="305">
        <f t="shared" ca="1" si="1"/>
        <v>40693.39238020833</v>
      </c>
      <c r="J24" s="173" t="s">
        <v>20</v>
      </c>
      <c r="K24" s="156" t="s">
        <v>63</v>
      </c>
      <c r="L24" s="156" t="s">
        <v>952</v>
      </c>
      <c r="M24" s="346" t="s">
        <v>51</v>
      </c>
      <c r="N24" s="346"/>
      <c r="O24" s="346"/>
      <c r="P24" s="346"/>
      <c r="Q24" s="346"/>
      <c r="R24" s="346"/>
      <c r="S24" s="346"/>
      <c r="T24" s="309"/>
      <c r="U24" s="309"/>
      <c r="V24" s="309"/>
      <c r="W24" s="309"/>
      <c r="X24" s="293">
        <v>39736</v>
      </c>
      <c r="Y24" s="293"/>
      <c r="Z24" s="173"/>
      <c r="AA24" s="173"/>
      <c r="AB24" s="173"/>
      <c r="AC24" s="173"/>
      <c r="AD24" s="173"/>
      <c r="AE24" s="173" t="s">
        <v>46</v>
      </c>
      <c r="AF24" s="157" t="s">
        <v>404</v>
      </c>
      <c r="AG24" s="173"/>
      <c r="AH24" s="173" t="s">
        <v>406</v>
      </c>
      <c r="AI24" s="173" t="s">
        <v>180</v>
      </c>
      <c r="AJ24" s="310">
        <v>0</v>
      </c>
      <c r="AK24" s="295">
        <v>0</v>
      </c>
      <c r="AL24" s="295">
        <v>0</v>
      </c>
      <c r="AM24" s="172" t="s">
        <v>195</v>
      </c>
      <c r="AN24" s="172" t="s">
        <v>195</v>
      </c>
      <c r="AO24" s="172" t="s">
        <v>195</v>
      </c>
      <c r="AP24" s="172" t="s">
        <v>195</v>
      </c>
      <c r="AQ24" s="172"/>
      <c r="AR24" s="172"/>
      <c r="AS24" s="172"/>
      <c r="AT24" s="172"/>
      <c r="AU24" s="172" t="s">
        <v>195</v>
      </c>
      <c r="AV24" s="172"/>
      <c r="AW24" s="172"/>
      <c r="AX24" s="172"/>
      <c r="AY24" s="172"/>
      <c r="AZ24" s="172"/>
      <c r="BA24" s="172"/>
      <c r="BB24" s="172"/>
      <c r="BC24" s="172"/>
      <c r="BD24" s="172"/>
      <c r="BE24" s="172"/>
      <c r="BF24" s="172"/>
      <c r="BG24" s="172"/>
      <c r="BH24" s="172"/>
      <c r="BI24" s="173" t="s">
        <v>24</v>
      </c>
      <c r="BJ24" s="172"/>
      <c r="BK24" s="160" t="s">
        <v>63</v>
      </c>
      <c r="BL24" s="173"/>
      <c r="BM24" s="173"/>
      <c r="BN24" s="173" t="s">
        <v>195</v>
      </c>
      <c r="BO24" s="173"/>
      <c r="BP24" s="173" t="s">
        <v>195</v>
      </c>
      <c r="BQ24" s="173"/>
      <c r="BR24" s="173"/>
      <c r="BS24" s="173"/>
      <c r="BT24" s="173"/>
      <c r="BU24" s="172" t="s">
        <v>108</v>
      </c>
      <c r="BV24" s="172"/>
      <c r="BW24" s="173"/>
      <c r="BX24" s="269">
        <f t="shared" ca="1" si="2"/>
        <v>2.6229928224885755</v>
      </c>
      <c r="BY24" s="269" t="str">
        <f t="shared" ca="1" si="18"/>
        <v>.</v>
      </c>
      <c r="BZ24" s="269" t="str">
        <f t="shared" ca="1" si="19"/>
        <v>.</v>
      </c>
      <c r="CA24" s="269" t="str">
        <f t="shared" ca="1" si="20"/>
        <v>.</v>
      </c>
      <c r="CB24" s="269" t="str">
        <f t="shared" ca="1" si="21"/>
        <v>SI</v>
      </c>
      <c r="CC24" s="269" t="str">
        <f t="shared" ca="1" si="22"/>
        <v>.</v>
      </c>
      <c r="CD24" s="173">
        <v>3</v>
      </c>
      <c r="CE24" s="173">
        <v>14</v>
      </c>
      <c r="CF24" s="172" t="s">
        <v>36</v>
      </c>
      <c r="CG24" s="172" t="s">
        <v>52</v>
      </c>
      <c r="CH24" s="172" t="s">
        <v>36</v>
      </c>
      <c r="CI24" s="161"/>
      <c r="CJ24" s="161"/>
      <c r="CL24" s="161">
        <f t="shared" si="23"/>
        <v>0</v>
      </c>
      <c r="CM24" s="271" t="b">
        <f t="shared" si="9"/>
        <v>0</v>
      </c>
      <c r="CN24" s="271" t="b">
        <f t="shared" si="10"/>
        <v>0</v>
      </c>
      <c r="CO24" s="271" t="b">
        <f t="shared" si="11"/>
        <v>0</v>
      </c>
      <c r="CP24" s="270" t="b">
        <f t="shared" ca="1" si="12"/>
        <v>1</v>
      </c>
      <c r="CQ24" s="270" t="b">
        <f t="shared" ca="1" si="13"/>
        <v>0</v>
      </c>
      <c r="CR24" s="270" t="b">
        <f t="shared" ca="1" si="14"/>
        <v>0</v>
      </c>
      <c r="CS24" s="270" t="b">
        <f t="shared" ca="1" si="15"/>
        <v>0</v>
      </c>
      <c r="CT24" s="270" t="b">
        <f t="shared" ca="1" si="16"/>
        <v>0</v>
      </c>
      <c r="CU24" s="270" t="b">
        <f t="shared" ca="1" si="17"/>
        <v>0</v>
      </c>
      <c r="CV24" s="270">
        <f t="shared" si="24"/>
        <v>0</v>
      </c>
      <c r="CW24" s="270">
        <f t="shared" si="25"/>
        <v>0</v>
      </c>
      <c r="CX24" s="270">
        <f t="shared" si="26"/>
        <v>0</v>
      </c>
      <c r="CY24" s="270">
        <f t="shared" si="27"/>
        <v>0</v>
      </c>
      <c r="CZ24" s="270">
        <f t="shared" si="28"/>
        <v>0</v>
      </c>
      <c r="DA24" s="270">
        <f t="shared" si="29"/>
        <v>0</v>
      </c>
      <c r="DB24" s="270">
        <f t="shared" si="30"/>
        <v>0</v>
      </c>
      <c r="DC24" s="270">
        <f t="shared" si="31"/>
        <v>0</v>
      </c>
      <c r="DD24" s="270">
        <f t="shared" si="32"/>
        <v>0</v>
      </c>
      <c r="DE24" s="270">
        <f t="shared" si="33"/>
        <v>0</v>
      </c>
      <c r="DF24" s="270">
        <f t="shared" si="34"/>
        <v>0</v>
      </c>
      <c r="DG24" s="270">
        <f t="shared" si="35"/>
        <v>0</v>
      </c>
      <c r="DH24" s="389" t="str">
        <f t="shared" si="36"/>
        <v>F</v>
      </c>
      <c r="DI24" s="389"/>
      <c r="DJ24" s="389"/>
      <c r="DK24" s="389"/>
      <c r="DL24" s="389"/>
      <c r="DM24" s="389"/>
      <c r="DN24" s="389"/>
      <c r="DO24" s="389"/>
      <c r="DP24" s="389"/>
      <c r="DQ24" s="389"/>
      <c r="DR24" s="389"/>
      <c r="DS24" s="389"/>
      <c r="DT24" s="386"/>
      <c r="DU24" s="160"/>
      <c r="DV24" s="389"/>
      <c r="DW24" s="389"/>
      <c r="DX24" s="389"/>
      <c r="DY24" s="389"/>
      <c r="DZ24" s="389"/>
      <c r="EA24" s="389"/>
      <c r="EB24" s="389"/>
      <c r="EC24" s="389"/>
      <c r="ED24" s="389"/>
      <c r="EE24" s="389"/>
      <c r="EF24" s="389"/>
      <c r="EG24" s="389"/>
      <c r="EH24" s="389"/>
      <c r="EI24" s="389"/>
      <c r="EJ24" s="389"/>
      <c r="EK24" s="389"/>
      <c r="EL24" s="389"/>
      <c r="EM24" s="389"/>
      <c r="EN24" s="389"/>
      <c r="EO24" s="389"/>
      <c r="EP24" s="389"/>
      <c r="EQ24" s="389"/>
      <c r="ER24" s="389"/>
      <c r="ES24" s="389"/>
      <c r="ET24" s="389"/>
      <c r="EU24" s="389"/>
      <c r="EV24" s="389"/>
      <c r="EW24" s="389"/>
      <c r="EX24" s="389"/>
      <c r="EY24" s="389"/>
      <c r="EZ24" s="389"/>
      <c r="FA24" s="389"/>
      <c r="FB24" s="389"/>
      <c r="FC24" s="389"/>
      <c r="FD24" s="389"/>
      <c r="FE24" s="389"/>
      <c r="FF24" s="389"/>
      <c r="FG24" s="389"/>
      <c r="FH24" s="389"/>
      <c r="FI24" s="389"/>
      <c r="FJ24" s="389"/>
      <c r="FK24" s="389"/>
      <c r="FL24" s="389"/>
      <c r="FM24" s="389"/>
      <c r="FN24" s="389"/>
      <c r="FO24" s="389"/>
      <c r="FP24" s="389"/>
      <c r="FQ24" s="389"/>
      <c r="FR24" s="389"/>
      <c r="FS24" s="389"/>
      <c r="FT24" s="389"/>
      <c r="FU24" s="389"/>
      <c r="FV24" s="389"/>
      <c r="FW24" s="389"/>
      <c r="FX24" s="389"/>
      <c r="FY24" s="389"/>
      <c r="FZ24" s="389"/>
      <c r="GA24" s="389"/>
      <c r="GB24" s="389"/>
      <c r="GC24" s="389"/>
      <c r="GD24" s="389"/>
      <c r="GE24" s="389"/>
      <c r="GF24" s="389"/>
      <c r="GG24" s="389"/>
      <c r="GH24" s="389"/>
      <c r="GI24" s="389"/>
      <c r="GJ24" s="389"/>
      <c r="GK24" s="389"/>
      <c r="GL24" s="389"/>
      <c r="GM24" s="389"/>
      <c r="GN24" s="389"/>
      <c r="GO24" s="389"/>
      <c r="GP24" s="389"/>
      <c r="GQ24" s="389"/>
      <c r="GR24" s="389"/>
      <c r="GS24" s="389"/>
      <c r="GT24" s="389"/>
      <c r="GU24" s="389"/>
      <c r="GV24" s="389"/>
      <c r="GW24" s="389"/>
      <c r="GX24" s="389"/>
      <c r="GY24" s="389"/>
      <c r="GZ24" s="389"/>
      <c r="HA24" s="389"/>
      <c r="HB24" s="389"/>
      <c r="HC24" s="389"/>
      <c r="HD24" s="389"/>
      <c r="HE24" s="389"/>
      <c r="HF24" s="389"/>
      <c r="HG24" s="389"/>
      <c r="HH24" s="389"/>
      <c r="HI24" s="389"/>
      <c r="HJ24" s="389"/>
      <c r="HK24" s="389"/>
      <c r="HL24" s="389"/>
      <c r="HM24" s="389"/>
      <c r="HN24" s="389"/>
      <c r="HO24" s="389"/>
      <c r="HP24" s="389"/>
      <c r="HQ24" s="389"/>
      <c r="HR24" s="389"/>
      <c r="HS24" s="389"/>
      <c r="HT24" s="389"/>
      <c r="HU24" s="389"/>
      <c r="HV24" s="389"/>
      <c r="HW24" s="389"/>
      <c r="HX24" s="389"/>
      <c r="HY24" s="389"/>
      <c r="HZ24" s="389"/>
      <c r="IA24" s="389"/>
      <c r="IB24" s="389"/>
      <c r="IC24" s="389"/>
      <c r="ID24" s="389"/>
      <c r="IE24" s="389"/>
      <c r="IF24" s="389"/>
      <c r="IG24" s="389"/>
      <c r="IH24" s="389"/>
      <c r="II24" s="389"/>
      <c r="IJ24" s="389"/>
      <c r="IK24" s="389"/>
      <c r="IL24" s="389"/>
      <c r="IM24" s="389"/>
      <c r="IN24" s="389"/>
      <c r="IO24" s="389"/>
      <c r="IP24" s="389"/>
      <c r="IQ24" s="389"/>
      <c r="IR24" s="389"/>
      <c r="IS24" s="389"/>
      <c r="IT24" s="389"/>
      <c r="IU24" s="389"/>
      <c r="IV24" s="389"/>
      <c r="IW24" s="389"/>
      <c r="IX24" s="389"/>
      <c r="IY24" s="389"/>
      <c r="IZ24" s="389"/>
      <c r="JA24" s="389"/>
      <c r="JB24" s="389"/>
      <c r="JC24" s="389"/>
      <c r="JD24" s="389"/>
      <c r="JE24" s="389"/>
      <c r="JF24" s="389"/>
      <c r="JG24" s="389"/>
      <c r="JH24" s="389"/>
      <c r="JI24" s="389"/>
      <c r="JJ24" s="389"/>
      <c r="JK24" s="389"/>
      <c r="JL24" s="389"/>
      <c r="JM24" s="389"/>
      <c r="JN24" s="389"/>
      <c r="JO24" s="389"/>
      <c r="JP24" s="389"/>
      <c r="JQ24" s="389"/>
      <c r="JR24" s="389"/>
      <c r="JS24" s="389"/>
      <c r="JT24" s="389"/>
      <c r="JU24" s="389"/>
      <c r="JV24" s="389"/>
      <c r="JW24" s="389"/>
      <c r="JX24" s="389"/>
      <c r="JY24" s="389"/>
      <c r="JZ24" s="389"/>
      <c r="KA24" s="389"/>
      <c r="KB24" s="389"/>
      <c r="KC24" s="389"/>
      <c r="KD24" s="389"/>
      <c r="KE24" s="389"/>
      <c r="KF24" s="389"/>
    </row>
    <row r="25" spans="1:292" s="308" customFormat="1">
      <c r="A25" s="266">
        <v>22</v>
      </c>
      <c r="B25" s="463" t="s">
        <v>61</v>
      </c>
      <c r="C25" s="161" t="s">
        <v>30</v>
      </c>
      <c r="D25" s="337" t="s">
        <v>949</v>
      </c>
      <c r="E25" s="285">
        <f t="shared" ca="1" si="0"/>
        <v>15.228472274543369</v>
      </c>
      <c r="F25" s="285"/>
      <c r="G25" s="285"/>
      <c r="H25" s="267">
        <v>35135</v>
      </c>
      <c r="I25" s="305">
        <f t="shared" ca="1" si="1"/>
        <v>40693.39238020833</v>
      </c>
      <c r="J25" s="160" t="s">
        <v>20</v>
      </c>
      <c r="K25" s="156" t="s">
        <v>63</v>
      </c>
      <c r="L25" s="156" t="s">
        <v>952</v>
      </c>
      <c r="M25" s="335" t="s">
        <v>40</v>
      </c>
      <c r="N25" s="335"/>
      <c r="O25" s="335"/>
      <c r="P25" s="335"/>
      <c r="Q25" s="335"/>
      <c r="R25" s="335"/>
      <c r="S25" s="335"/>
      <c r="T25" s="286"/>
      <c r="U25" s="286"/>
      <c r="V25" s="286"/>
      <c r="W25" s="286"/>
      <c r="X25" s="267">
        <v>39737</v>
      </c>
      <c r="Y25" s="267"/>
      <c r="Z25" s="160"/>
      <c r="AA25" s="160"/>
      <c r="AB25" s="160" t="s">
        <v>180</v>
      </c>
      <c r="AC25" s="160"/>
      <c r="AD25" s="160"/>
      <c r="AE25" s="160" t="s">
        <v>46</v>
      </c>
      <c r="AF25" s="157" t="s">
        <v>404</v>
      </c>
      <c r="AG25" s="160" t="s">
        <v>195</v>
      </c>
      <c r="AH25" s="160"/>
      <c r="AI25" s="160" t="s">
        <v>195</v>
      </c>
      <c r="AJ25" s="287">
        <v>1</v>
      </c>
      <c r="AK25" s="284">
        <v>0</v>
      </c>
      <c r="AL25" s="284">
        <v>0</v>
      </c>
      <c r="AM25" s="161" t="s">
        <v>180</v>
      </c>
      <c r="AN25" s="161" t="s">
        <v>180</v>
      </c>
      <c r="AO25" s="161" t="s">
        <v>180</v>
      </c>
      <c r="AP25" s="161" t="s">
        <v>180</v>
      </c>
      <c r="AQ25" s="161"/>
      <c r="AR25" s="161"/>
      <c r="AS25" s="161"/>
      <c r="AT25" s="161"/>
      <c r="AU25" s="161" t="s">
        <v>195</v>
      </c>
      <c r="AV25" s="161"/>
      <c r="AW25" s="161"/>
      <c r="AX25" s="161"/>
      <c r="AY25" s="161"/>
      <c r="AZ25" s="161"/>
      <c r="BA25" s="161"/>
      <c r="BB25" s="161"/>
      <c r="BC25" s="161"/>
      <c r="BD25" s="161"/>
      <c r="BE25" s="161"/>
      <c r="BF25" s="161"/>
      <c r="BG25" s="161"/>
      <c r="BH25" s="161"/>
      <c r="BI25" s="160" t="s">
        <v>24</v>
      </c>
      <c r="BJ25" s="297"/>
      <c r="BK25" s="160" t="s">
        <v>63</v>
      </c>
      <c r="BL25" s="160"/>
      <c r="BM25" s="160"/>
      <c r="BN25" s="160" t="s">
        <v>195</v>
      </c>
      <c r="BO25" s="160"/>
      <c r="BP25" s="160" t="s">
        <v>195</v>
      </c>
      <c r="BQ25" s="160"/>
      <c r="BR25" s="160"/>
      <c r="BS25" s="160"/>
      <c r="BT25" s="160"/>
      <c r="BU25" s="161" t="s">
        <v>108</v>
      </c>
      <c r="BV25" s="161"/>
      <c r="BW25" s="160"/>
      <c r="BX25" s="269">
        <f t="shared" ca="1" si="2"/>
        <v>2.6202530964611781</v>
      </c>
      <c r="BY25" s="269" t="str">
        <f t="shared" ca="1" si="18"/>
        <v>.</v>
      </c>
      <c r="BZ25" s="269" t="str">
        <f t="shared" ca="1" si="19"/>
        <v>.</v>
      </c>
      <c r="CA25" s="269" t="str">
        <f t="shared" ca="1" si="20"/>
        <v>.</v>
      </c>
      <c r="CB25" s="269" t="str">
        <f t="shared" ca="1" si="21"/>
        <v>SI</v>
      </c>
      <c r="CC25" s="269" t="str">
        <f t="shared" ca="1" si="22"/>
        <v>.</v>
      </c>
      <c r="CD25" s="160">
        <v>32</v>
      </c>
      <c r="CE25" s="298">
        <v>26.5</v>
      </c>
      <c r="CF25" s="160">
        <v>34</v>
      </c>
      <c r="CG25" s="160" t="s">
        <v>22</v>
      </c>
      <c r="CH25" s="160" t="s">
        <v>3</v>
      </c>
      <c r="CI25" s="173"/>
      <c r="CJ25" s="173"/>
      <c r="CK25" s="391"/>
      <c r="CL25" s="161">
        <f t="shared" si="23"/>
        <v>0</v>
      </c>
      <c r="CM25" s="271" t="b">
        <f t="shared" si="9"/>
        <v>0</v>
      </c>
      <c r="CN25" s="271" t="b">
        <f t="shared" si="10"/>
        <v>0</v>
      </c>
      <c r="CO25" s="271" t="b">
        <f t="shared" si="11"/>
        <v>0</v>
      </c>
      <c r="CP25" s="270" t="b">
        <f t="shared" ca="1" si="12"/>
        <v>0</v>
      </c>
      <c r="CQ25" s="270" t="b">
        <f t="shared" ca="1" si="13"/>
        <v>0</v>
      </c>
      <c r="CR25" s="270" t="b">
        <f t="shared" ca="1" si="14"/>
        <v>1</v>
      </c>
      <c r="CS25" s="270" t="b">
        <f t="shared" ca="1" si="15"/>
        <v>0</v>
      </c>
      <c r="CT25" s="270" t="b">
        <f t="shared" ca="1" si="16"/>
        <v>0</v>
      </c>
      <c r="CU25" s="270" t="b">
        <f t="shared" ca="1" si="17"/>
        <v>1</v>
      </c>
      <c r="CV25" s="270">
        <f t="shared" si="24"/>
        <v>0</v>
      </c>
      <c r="CW25" s="270">
        <f t="shared" si="25"/>
        <v>0</v>
      </c>
      <c r="CX25" s="270">
        <f t="shared" si="26"/>
        <v>0</v>
      </c>
      <c r="CY25" s="270">
        <f t="shared" si="27"/>
        <v>0</v>
      </c>
      <c r="CZ25" s="270">
        <f t="shared" si="28"/>
        <v>0</v>
      </c>
      <c r="DA25" s="270">
        <f t="shared" si="29"/>
        <v>0</v>
      </c>
      <c r="DB25" s="270">
        <f t="shared" si="30"/>
        <v>0</v>
      </c>
      <c r="DC25" s="270">
        <f t="shared" si="31"/>
        <v>0</v>
      </c>
      <c r="DD25" s="270">
        <f t="shared" si="32"/>
        <v>0</v>
      </c>
      <c r="DE25" s="270">
        <f t="shared" si="33"/>
        <v>0</v>
      </c>
      <c r="DF25" s="270">
        <f t="shared" si="34"/>
        <v>0</v>
      </c>
      <c r="DG25" s="270">
        <f t="shared" si="35"/>
        <v>0</v>
      </c>
      <c r="DH25" s="389" t="str">
        <f t="shared" si="36"/>
        <v>F</v>
      </c>
      <c r="DI25" s="391"/>
      <c r="DJ25" s="391"/>
      <c r="DK25" s="391"/>
      <c r="DL25" s="391"/>
      <c r="DM25" s="391"/>
      <c r="DN25" s="391"/>
      <c r="DO25" s="391"/>
      <c r="DP25" s="391"/>
      <c r="DQ25" s="391"/>
      <c r="DR25" s="391"/>
      <c r="DS25" s="391"/>
      <c r="DT25" s="395"/>
      <c r="DU25" s="173"/>
      <c r="DV25" s="391"/>
      <c r="DW25" s="391"/>
      <c r="DX25" s="391"/>
      <c r="DY25" s="391"/>
      <c r="DZ25" s="391"/>
      <c r="EA25" s="391"/>
      <c r="EB25" s="391"/>
      <c r="EC25" s="391"/>
      <c r="ED25" s="391"/>
      <c r="EE25" s="391"/>
      <c r="EF25" s="391"/>
      <c r="EG25" s="391"/>
      <c r="EH25" s="391"/>
      <c r="EI25" s="391"/>
      <c r="EJ25" s="391"/>
      <c r="EK25" s="391"/>
      <c r="EL25" s="391"/>
      <c r="EM25" s="391"/>
      <c r="EN25" s="391"/>
      <c r="EO25" s="391"/>
      <c r="EP25" s="391"/>
      <c r="EQ25" s="391"/>
      <c r="ER25" s="391"/>
      <c r="ES25" s="391"/>
      <c r="ET25" s="391"/>
      <c r="EU25" s="391"/>
      <c r="EV25" s="391"/>
      <c r="EW25" s="391"/>
      <c r="EX25" s="391"/>
      <c r="EY25" s="391"/>
      <c r="EZ25" s="391"/>
      <c r="FA25" s="391"/>
      <c r="FB25" s="391"/>
      <c r="FC25" s="391"/>
      <c r="FD25" s="391"/>
      <c r="FE25" s="391"/>
      <c r="FF25" s="391"/>
      <c r="FG25" s="391"/>
      <c r="FH25" s="391"/>
      <c r="FI25" s="391"/>
      <c r="FJ25" s="391"/>
      <c r="FK25" s="391"/>
      <c r="FL25" s="391"/>
      <c r="FM25" s="391"/>
      <c r="FN25" s="391"/>
      <c r="FO25" s="391"/>
      <c r="FP25" s="391"/>
      <c r="FQ25" s="391"/>
      <c r="FR25" s="391"/>
      <c r="FS25" s="391"/>
      <c r="FT25" s="391"/>
      <c r="FU25" s="391"/>
      <c r="FV25" s="391"/>
      <c r="FW25" s="391"/>
      <c r="FX25" s="391"/>
      <c r="FY25" s="391"/>
      <c r="FZ25" s="391"/>
      <c r="GA25" s="391"/>
      <c r="GB25" s="391"/>
      <c r="GC25" s="391"/>
      <c r="GD25" s="391"/>
      <c r="GE25" s="391"/>
      <c r="GF25" s="391"/>
      <c r="GG25" s="391"/>
      <c r="GH25" s="391"/>
      <c r="GI25" s="391"/>
      <c r="GJ25" s="391"/>
      <c r="GK25" s="391"/>
      <c r="GL25" s="391"/>
      <c r="GM25" s="391"/>
      <c r="GN25" s="391"/>
      <c r="GO25" s="391"/>
      <c r="GP25" s="391"/>
      <c r="GQ25" s="391"/>
      <c r="GR25" s="391"/>
      <c r="GS25" s="391"/>
      <c r="GT25" s="391"/>
      <c r="GU25" s="391"/>
      <c r="GV25" s="391"/>
      <c r="GW25" s="391"/>
      <c r="GX25" s="391"/>
      <c r="GY25" s="391"/>
      <c r="GZ25" s="391"/>
      <c r="HA25" s="391"/>
      <c r="HB25" s="391"/>
      <c r="HC25" s="391"/>
      <c r="HD25" s="391"/>
      <c r="HE25" s="391"/>
      <c r="HF25" s="391"/>
      <c r="HG25" s="391"/>
      <c r="HH25" s="391"/>
      <c r="HI25" s="391"/>
      <c r="HJ25" s="391"/>
      <c r="HK25" s="391"/>
      <c r="HL25" s="391"/>
      <c r="HM25" s="391"/>
      <c r="HN25" s="391"/>
      <c r="HO25" s="391"/>
      <c r="HP25" s="391"/>
      <c r="HQ25" s="391"/>
      <c r="HR25" s="391"/>
      <c r="HS25" s="391"/>
      <c r="HT25" s="391"/>
      <c r="HU25" s="391"/>
      <c r="HV25" s="391"/>
      <c r="HW25" s="391"/>
      <c r="HX25" s="391"/>
      <c r="HY25" s="391"/>
      <c r="HZ25" s="391"/>
      <c r="IA25" s="391"/>
      <c r="IB25" s="391"/>
      <c r="IC25" s="391"/>
      <c r="ID25" s="391"/>
      <c r="IE25" s="391"/>
      <c r="IF25" s="391"/>
      <c r="IG25" s="391"/>
      <c r="IH25" s="391"/>
      <c r="II25" s="391"/>
      <c r="IJ25" s="391"/>
      <c r="IK25" s="391"/>
      <c r="IL25" s="391"/>
      <c r="IM25" s="391"/>
      <c r="IN25" s="391"/>
      <c r="IO25" s="391"/>
      <c r="IP25" s="391"/>
      <c r="IQ25" s="391"/>
      <c r="IR25" s="391"/>
      <c r="IS25" s="391"/>
      <c r="IT25" s="391"/>
      <c r="IU25" s="391"/>
      <c r="IV25" s="391"/>
      <c r="IW25" s="391"/>
      <c r="IX25" s="391"/>
      <c r="IY25" s="391"/>
      <c r="IZ25" s="391"/>
      <c r="JA25" s="391"/>
      <c r="JB25" s="391"/>
      <c r="JC25" s="391"/>
      <c r="JD25" s="391"/>
      <c r="JE25" s="391"/>
      <c r="JF25" s="391"/>
      <c r="JG25" s="391"/>
      <c r="JH25" s="391"/>
      <c r="JI25" s="391"/>
      <c r="JJ25" s="391"/>
      <c r="JK25" s="391"/>
      <c r="JL25" s="391"/>
      <c r="JM25" s="391"/>
      <c r="JN25" s="391"/>
      <c r="JO25" s="391"/>
      <c r="JP25" s="391"/>
      <c r="JQ25" s="391"/>
      <c r="JR25" s="391"/>
      <c r="JS25" s="391"/>
      <c r="JT25" s="391"/>
      <c r="JU25" s="391"/>
      <c r="JV25" s="391"/>
      <c r="JW25" s="391"/>
      <c r="JX25" s="391"/>
      <c r="JY25" s="391"/>
      <c r="JZ25" s="391"/>
      <c r="KA25" s="391"/>
      <c r="KB25" s="391"/>
      <c r="KC25" s="391"/>
      <c r="KD25" s="391"/>
      <c r="KE25" s="391"/>
      <c r="KF25" s="391"/>
    </row>
    <row r="26" spans="1:292" s="316" customFormat="1">
      <c r="A26" s="353">
        <v>23</v>
      </c>
      <c r="B26" s="163" t="s">
        <v>524</v>
      </c>
      <c r="C26" s="163" t="s">
        <v>3</v>
      </c>
      <c r="D26" s="465" t="s">
        <v>950</v>
      </c>
      <c r="E26" s="401">
        <f t="shared" ca="1" si="0"/>
        <v>17.702444877283096</v>
      </c>
      <c r="F26" s="354"/>
      <c r="G26" s="354"/>
      <c r="H26" s="355">
        <v>34232</v>
      </c>
      <c r="I26" s="356">
        <f t="shared" ca="1" si="1"/>
        <v>40693.39238020833</v>
      </c>
      <c r="J26" s="163" t="s">
        <v>47</v>
      </c>
      <c r="K26" s="156" t="s">
        <v>63</v>
      </c>
      <c r="L26" s="156" t="s">
        <v>952</v>
      </c>
      <c r="M26" s="163" t="s">
        <v>402</v>
      </c>
      <c r="N26" s="163"/>
      <c r="O26" s="163"/>
      <c r="P26" s="163"/>
      <c r="Q26" s="163"/>
      <c r="R26" s="163"/>
      <c r="S26" s="163"/>
      <c r="T26" s="402"/>
      <c r="U26" s="402"/>
      <c r="V26" s="402"/>
      <c r="W26" s="402"/>
      <c r="X26" s="355">
        <v>39880</v>
      </c>
      <c r="Y26" s="403"/>
      <c r="Z26" s="163"/>
      <c r="AA26" s="163"/>
      <c r="AB26" s="163"/>
      <c r="AC26" s="163"/>
      <c r="AD26" s="163"/>
      <c r="AE26" s="163" t="s">
        <v>413</v>
      </c>
      <c r="AF26" s="157" t="s">
        <v>404</v>
      </c>
      <c r="AG26" s="163" t="s">
        <v>195</v>
      </c>
      <c r="AH26" s="163"/>
      <c r="AI26" s="163" t="s">
        <v>195</v>
      </c>
      <c r="AJ26" s="353">
        <v>2</v>
      </c>
      <c r="AK26" s="353">
        <v>0</v>
      </c>
      <c r="AL26" s="353">
        <v>0</v>
      </c>
      <c r="AM26" s="163" t="s">
        <v>180</v>
      </c>
      <c r="AN26" s="163" t="s">
        <v>180</v>
      </c>
      <c r="AO26" s="163" t="s">
        <v>195</v>
      </c>
      <c r="AP26" s="163" t="s">
        <v>180</v>
      </c>
      <c r="AQ26" s="163"/>
      <c r="AR26" s="163"/>
      <c r="AS26" s="163"/>
      <c r="AT26" s="163"/>
      <c r="AU26" s="163" t="s">
        <v>195</v>
      </c>
      <c r="AV26" s="163"/>
      <c r="AW26" s="163"/>
      <c r="AX26" s="163"/>
      <c r="AY26" s="163"/>
      <c r="AZ26" s="163"/>
      <c r="BA26" s="163"/>
      <c r="BB26" s="163"/>
      <c r="BC26" s="163"/>
      <c r="BD26" s="163"/>
      <c r="BE26" s="163"/>
      <c r="BF26" s="163"/>
      <c r="BG26" s="163"/>
      <c r="BH26" s="163"/>
      <c r="BI26" s="163" t="s">
        <v>24</v>
      </c>
      <c r="BJ26" s="163"/>
      <c r="BK26" s="160" t="s">
        <v>63</v>
      </c>
      <c r="BL26" s="163"/>
      <c r="BM26" s="404"/>
      <c r="BN26" s="163" t="s">
        <v>195</v>
      </c>
      <c r="BO26" s="163"/>
      <c r="BP26" s="163" t="s">
        <v>195</v>
      </c>
      <c r="BQ26" s="163"/>
      <c r="BR26" s="163"/>
      <c r="BS26" s="163"/>
      <c r="BT26" s="163"/>
      <c r="BU26" s="355">
        <v>40583</v>
      </c>
      <c r="BV26" s="163" t="s">
        <v>408</v>
      </c>
      <c r="BW26" s="163"/>
      <c r="BX26" s="274">
        <f t="shared" si="2"/>
        <v>1.9260273972602739</v>
      </c>
      <c r="BY26" s="269" t="str">
        <f t="shared" si="18"/>
        <v>.</v>
      </c>
      <c r="BZ26" s="269" t="str">
        <f t="shared" si="19"/>
        <v>.</v>
      </c>
      <c r="CA26" s="269" t="str">
        <f t="shared" si="20"/>
        <v>.</v>
      </c>
      <c r="CB26" s="269" t="str">
        <f t="shared" si="21"/>
        <v>SI</v>
      </c>
      <c r="CC26" s="269" t="str">
        <f t="shared" si="22"/>
        <v>.</v>
      </c>
      <c r="CD26" s="163">
        <v>32</v>
      </c>
      <c r="CE26" s="163">
        <v>25</v>
      </c>
      <c r="CF26" s="163">
        <v>36</v>
      </c>
      <c r="CG26" s="163" t="s">
        <v>22</v>
      </c>
      <c r="CH26" s="163" t="s">
        <v>3</v>
      </c>
      <c r="CI26" s="404"/>
      <c r="CJ26" s="404"/>
      <c r="CL26" s="161">
        <f t="shared" si="23"/>
        <v>1</v>
      </c>
      <c r="CM26" s="271" t="b">
        <f t="shared" si="9"/>
        <v>0</v>
      </c>
      <c r="CN26" s="271" t="b">
        <f t="shared" si="10"/>
        <v>0</v>
      </c>
      <c r="CO26" s="271" t="b">
        <f t="shared" si="11"/>
        <v>0</v>
      </c>
      <c r="CP26" s="270" t="b">
        <f t="shared" ca="1" si="12"/>
        <v>0</v>
      </c>
      <c r="CQ26" s="270" t="b">
        <f t="shared" ca="1" si="13"/>
        <v>0</v>
      </c>
      <c r="CR26" s="270" t="b">
        <f t="shared" ca="1" si="14"/>
        <v>0</v>
      </c>
      <c r="CS26" s="270" t="b">
        <f t="shared" ca="1" si="15"/>
        <v>0</v>
      </c>
      <c r="CT26" s="270" t="b">
        <f t="shared" ca="1" si="16"/>
        <v>0</v>
      </c>
      <c r="CU26" s="270" t="b">
        <f t="shared" ca="1" si="17"/>
        <v>0</v>
      </c>
      <c r="CV26" s="277">
        <f t="shared" si="24"/>
        <v>0</v>
      </c>
      <c r="CW26" s="277">
        <f t="shared" si="25"/>
        <v>1</v>
      </c>
      <c r="CX26" s="277">
        <f t="shared" si="26"/>
        <v>0</v>
      </c>
      <c r="CY26" s="277">
        <f t="shared" si="27"/>
        <v>0</v>
      </c>
      <c r="CZ26" s="277">
        <f t="shared" si="28"/>
        <v>0</v>
      </c>
      <c r="DA26" s="277">
        <f t="shared" si="29"/>
        <v>0</v>
      </c>
      <c r="DB26" s="277">
        <f t="shared" si="30"/>
        <v>0</v>
      </c>
      <c r="DC26" s="277">
        <f t="shared" si="31"/>
        <v>0</v>
      </c>
      <c r="DD26" s="277">
        <f t="shared" si="32"/>
        <v>0</v>
      </c>
      <c r="DE26" s="277">
        <f t="shared" si="33"/>
        <v>0</v>
      </c>
      <c r="DF26" s="277">
        <f t="shared" si="34"/>
        <v>0</v>
      </c>
      <c r="DG26" s="277">
        <f t="shared" si="35"/>
        <v>0</v>
      </c>
      <c r="DH26" s="277" t="str">
        <f t="shared" si="36"/>
        <v>F</v>
      </c>
      <c r="DU26" s="404"/>
    </row>
    <row r="27" spans="1:292" s="277" customFormat="1">
      <c r="A27" s="353">
        <v>24</v>
      </c>
      <c r="B27" s="404" t="s">
        <v>555</v>
      </c>
      <c r="C27" s="404">
        <v>5</v>
      </c>
      <c r="D27" s="465" t="s">
        <v>951</v>
      </c>
      <c r="E27" s="407">
        <f t="shared" ca="1" si="0"/>
        <v>1.902444877283096</v>
      </c>
      <c r="F27" s="401"/>
      <c r="G27" s="401" t="s">
        <v>71</v>
      </c>
      <c r="H27" s="403">
        <v>39999</v>
      </c>
      <c r="I27" s="356">
        <f t="shared" ca="1" si="1"/>
        <v>40693.39238020833</v>
      </c>
      <c r="J27" s="404" t="s">
        <v>20</v>
      </c>
      <c r="K27" s="156" t="s">
        <v>63</v>
      </c>
      <c r="L27" s="156" t="s">
        <v>952</v>
      </c>
      <c r="M27" s="404" t="s">
        <v>403</v>
      </c>
      <c r="N27" s="404"/>
      <c r="O27" s="404"/>
      <c r="P27" s="404"/>
      <c r="Q27" s="404"/>
      <c r="R27" s="404"/>
      <c r="S27" s="404"/>
      <c r="T27" s="415"/>
      <c r="U27" s="415"/>
      <c r="V27" s="415"/>
      <c r="W27" s="415"/>
      <c r="X27" s="403">
        <v>39999</v>
      </c>
      <c r="Y27" s="408"/>
      <c r="Z27" s="404"/>
      <c r="AA27" s="404"/>
      <c r="AB27" s="404"/>
      <c r="AC27" s="404"/>
      <c r="AD27" s="404"/>
      <c r="AE27" s="404" t="s">
        <v>46</v>
      </c>
      <c r="AF27" s="157" t="s">
        <v>404</v>
      </c>
      <c r="AG27" s="404" t="s">
        <v>195</v>
      </c>
      <c r="AH27" s="404" t="s">
        <v>412</v>
      </c>
      <c r="AI27" s="404" t="s">
        <v>180</v>
      </c>
      <c r="AJ27" s="412">
        <v>0</v>
      </c>
      <c r="AK27" s="412">
        <v>0</v>
      </c>
      <c r="AL27" s="412">
        <v>0</v>
      </c>
      <c r="AM27" s="404" t="s">
        <v>195</v>
      </c>
      <c r="AN27" s="404" t="s">
        <v>195</v>
      </c>
      <c r="AO27" s="404" t="s">
        <v>195</v>
      </c>
      <c r="AP27" s="404" t="s">
        <v>195</v>
      </c>
      <c r="AQ27" s="404"/>
      <c r="AR27" s="404"/>
      <c r="AS27" s="404"/>
      <c r="AT27" s="404"/>
      <c r="AU27" s="404" t="s">
        <v>195</v>
      </c>
      <c r="AV27" s="404"/>
      <c r="AW27" s="404"/>
      <c r="AX27" s="404"/>
      <c r="AY27" s="404"/>
      <c r="AZ27" s="404"/>
      <c r="BA27" s="404"/>
      <c r="BB27" s="404"/>
      <c r="BC27" s="404"/>
      <c r="BD27" s="404"/>
      <c r="BE27" s="404"/>
      <c r="BF27" s="404"/>
      <c r="BG27" s="404"/>
      <c r="BH27" s="404"/>
      <c r="BI27" s="404"/>
      <c r="BJ27" s="404"/>
      <c r="BK27" s="160" t="s">
        <v>63</v>
      </c>
      <c r="BL27" s="404"/>
      <c r="BM27" s="176"/>
      <c r="BN27" s="404" t="s">
        <v>195</v>
      </c>
      <c r="BO27" s="404"/>
      <c r="BP27" s="404" t="s">
        <v>195</v>
      </c>
      <c r="BQ27" s="404"/>
      <c r="BR27" s="404"/>
      <c r="BS27" s="404"/>
      <c r="BT27" s="404"/>
      <c r="BU27" s="403">
        <v>40583</v>
      </c>
      <c r="BV27" s="404" t="s">
        <v>408</v>
      </c>
      <c r="BW27" s="404"/>
      <c r="BX27" s="269">
        <f t="shared" si="2"/>
        <v>1.6</v>
      </c>
      <c r="BY27" s="269" t="str">
        <f t="shared" si="18"/>
        <v>.</v>
      </c>
      <c r="BZ27" s="269" t="str">
        <f t="shared" si="19"/>
        <v>.</v>
      </c>
      <c r="CA27" s="269" t="str">
        <f t="shared" si="20"/>
        <v>.</v>
      </c>
      <c r="CB27" s="269" t="str">
        <f t="shared" si="21"/>
        <v>SI</v>
      </c>
      <c r="CC27" s="269" t="str">
        <f t="shared" si="22"/>
        <v>.</v>
      </c>
      <c r="CD27" s="404">
        <v>2</v>
      </c>
      <c r="CE27" s="404">
        <v>13</v>
      </c>
      <c r="CF27" s="404" t="s">
        <v>27</v>
      </c>
      <c r="CG27" s="404" t="s">
        <v>27</v>
      </c>
      <c r="CH27" s="404" t="s">
        <v>27</v>
      </c>
      <c r="CI27" s="163"/>
      <c r="CJ27" s="163"/>
      <c r="CL27" s="161">
        <f t="shared" si="23"/>
        <v>1</v>
      </c>
      <c r="CM27" s="271" t="b">
        <f t="shared" si="9"/>
        <v>0</v>
      </c>
      <c r="CN27" s="271" t="b">
        <f t="shared" si="10"/>
        <v>1</v>
      </c>
      <c r="CO27" s="271" t="b">
        <f t="shared" si="11"/>
        <v>0</v>
      </c>
      <c r="CP27" s="270" t="b">
        <f t="shared" ca="1" si="12"/>
        <v>0</v>
      </c>
      <c r="CQ27" s="270" t="b">
        <f t="shared" ca="1" si="13"/>
        <v>0</v>
      </c>
      <c r="CR27" s="270" t="b">
        <f t="shared" ca="1" si="14"/>
        <v>0</v>
      </c>
      <c r="CS27" s="270" t="b">
        <f t="shared" ca="1" si="15"/>
        <v>0</v>
      </c>
      <c r="CT27" s="270" t="b">
        <f t="shared" ca="1" si="16"/>
        <v>0</v>
      </c>
      <c r="CU27" s="270" t="b">
        <f t="shared" ca="1" si="17"/>
        <v>0</v>
      </c>
      <c r="CV27" s="277">
        <f>COUNTIF(BU27,"&lt;01/02/2011")</f>
        <v>0</v>
      </c>
      <c r="CW27" s="277">
        <f>COUNTIF(BU27,"&lt;01/03/2011")-CV27</f>
        <v>1</v>
      </c>
      <c r="CX27" s="277">
        <f>COUNTIF(BU27,"&lt;01/04/2011")-CV27-CW27</f>
        <v>0</v>
      </c>
      <c r="CY27" s="277">
        <f>COUNTIF(BU27,"&lt;01/05/2011")-CV27-CW27-CX27</f>
        <v>0</v>
      </c>
      <c r="CZ27" s="277">
        <f>COUNTIF(BU27,"&lt;01/06/2011")-CV27-CW27-CX27-CY27</f>
        <v>0</v>
      </c>
      <c r="DA27" s="277">
        <f>COUNTIF(BU27,"&lt;01/07/2011")-CV27-CW27-CX27-CY27-CZ27</f>
        <v>0</v>
      </c>
      <c r="DB27" s="277">
        <f>COUNTIF(BU27,"&lt;01/08/2011")-CV27-CW27-CX27-CY27-CZ27-DA27</f>
        <v>0</v>
      </c>
      <c r="DC27" s="277">
        <f>COUNTIF(BU27,"&lt;01/09/2011")-CV27-CW27-CX27-CY27-CZ27-DA27-DB27</f>
        <v>0</v>
      </c>
      <c r="DD27" s="277">
        <f>COUNTIF(BU27,"&lt;01/10/2011")-CV27-CW27-CX27-CY27-CZ27-DA27-DB27-DC27</f>
        <v>0</v>
      </c>
      <c r="DE27" s="277">
        <f>COUNTIF(BU27,"&lt;01/11/2011")-CV27-CW27-CX27-CY27-CZ27-DA27-DB27-DD27-DC27</f>
        <v>0</v>
      </c>
      <c r="DF27" s="277">
        <f>COUNTIF(BU27,"&lt;01/12/2011")-CV27-CW27-CX27-CY27-CZ27-DA27-DB27-DC27-DD27-DE27</f>
        <v>0</v>
      </c>
      <c r="DG27" s="277">
        <f>COUNTIF(BU27,"&lt;01/01/2012")-CV27-CW27-CX27-CY27-CZ27-DA27-DB27-DC27-DD27-DE27-DF27</f>
        <v>0</v>
      </c>
      <c r="DH27" s="277" t="str">
        <f>IF(G27="x","M","F")</f>
        <v>M</v>
      </c>
      <c r="DU27" s="163"/>
    </row>
    <row r="28" spans="1:292" s="281" customFormat="1">
      <c r="A28" s="266">
        <v>25</v>
      </c>
      <c r="B28" s="339" t="s">
        <v>525</v>
      </c>
      <c r="C28" s="161" t="s">
        <v>30</v>
      </c>
      <c r="D28" s="337" t="s">
        <v>946</v>
      </c>
      <c r="E28" s="285">
        <f t="shared" ca="1" si="0"/>
        <v>16.294225699200904</v>
      </c>
      <c r="F28" s="285"/>
      <c r="G28" s="285"/>
      <c r="H28" s="267">
        <v>34746</v>
      </c>
      <c r="I28" s="305">
        <f t="shared" ca="1" si="1"/>
        <v>40693.39238020833</v>
      </c>
      <c r="J28" s="160" t="s">
        <v>47</v>
      </c>
      <c r="K28" s="156" t="s">
        <v>63</v>
      </c>
      <c r="L28" s="156" t="s">
        <v>952</v>
      </c>
      <c r="M28" s="345" t="s">
        <v>54</v>
      </c>
      <c r="N28" s="345"/>
      <c r="O28" s="345"/>
      <c r="P28" s="345"/>
      <c r="Q28" s="345"/>
      <c r="R28" s="345"/>
      <c r="S28" s="345"/>
      <c r="T28" s="286"/>
      <c r="U28" s="286"/>
      <c r="V28" s="286"/>
      <c r="W28" s="286"/>
      <c r="X28" s="267">
        <v>39974</v>
      </c>
      <c r="Y28" s="267"/>
      <c r="Z28" s="160"/>
      <c r="AA28" s="160"/>
      <c r="AB28" s="160"/>
      <c r="AC28" s="160" t="s">
        <v>180</v>
      </c>
      <c r="AD28" s="160"/>
      <c r="AE28" s="160" t="s">
        <v>46</v>
      </c>
      <c r="AF28" s="157" t="s">
        <v>404</v>
      </c>
      <c r="AG28" s="160"/>
      <c r="AH28" s="160"/>
      <c r="AI28" s="160"/>
      <c r="AJ28" s="287">
        <v>1</v>
      </c>
      <c r="AK28" s="284">
        <v>0</v>
      </c>
      <c r="AL28" s="284">
        <v>0</v>
      </c>
      <c r="AM28" s="161" t="s">
        <v>180</v>
      </c>
      <c r="AN28" s="161" t="s">
        <v>180</v>
      </c>
      <c r="AO28" s="161" t="s">
        <v>195</v>
      </c>
      <c r="AP28" s="161" t="s">
        <v>195</v>
      </c>
      <c r="AQ28" s="161"/>
      <c r="AR28" s="161"/>
      <c r="AS28" s="161"/>
      <c r="AT28" s="161"/>
      <c r="AU28" s="161" t="s">
        <v>195</v>
      </c>
      <c r="AV28" s="161"/>
      <c r="AW28" s="161"/>
      <c r="AX28" s="161"/>
      <c r="AY28" s="161"/>
      <c r="AZ28" s="161"/>
      <c r="BA28" s="161"/>
      <c r="BB28" s="161"/>
      <c r="BC28" s="161"/>
      <c r="BD28" s="161"/>
      <c r="BE28" s="161"/>
      <c r="BF28" s="161"/>
      <c r="BG28" s="161"/>
      <c r="BH28" s="161"/>
      <c r="BI28" s="161" t="s">
        <v>24</v>
      </c>
      <c r="BJ28" s="161"/>
      <c r="BK28" s="160" t="s">
        <v>63</v>
      </c>
      <c r="BL28" s="160"/>
      <c r="BM28" s="160"/>
      <c r="BN28" s="160" t="s">
        <v>195</v>
      </c>
      <c r="BO28" s="160"/>
      <c r="BP28" s="160" t="s">
        <v>195</v>
      </c>
      <c r="BQ28" s="160"/>
      <c r="BR28" s="160"/>
      <c r="BS28" s="160"/>
      <c r="BT28" s="160"/>
      <c r="BU28" s="161" t="s">
        <v>108</v>
      </c>
      <c r="BV28" s="161"/>
      <c r="BW28" s="160"/>
      <c r="BX28" s="269">
        <f t="shared" ca="1" si="2"/>
        <v>1.9709380279680273</v>
      </c>
      <c r="BY28" s="269" t="str">
        <f t="shared" ca="1" si="18"/>
        <v>.</v>
      </c>
      <c r="BZ28" s="269" t="str">
        <f t="shared" ca="1" si="19"/>
        <v>.</v>
      </c>
      <c r="CA28" s="269" t="str">
        <f t="shared" ca="1" si="20"/>
        <v>.</v>
      </c>
      <c r="CB28" s="269" t="str">
        <f t="shared" ca="1" si="21"/>
        <v>SI</v>
      </c>
      <c r="CC28" s="269" t="str">
        <f t="shared" ca="1" si="22"/>
        <v>.</v>
      </c>
      <c r="CD28" s="160">
        <v>32</v>
      </c>
      <c r="CE28" s="298">
        <v>23.5</v>
      </c>
      <c r="CF28" s="160" t="s">
        <v>55</v>
      </c>
      <c r="CG28" s="160" t="s">
        <v>22</v>
      </c>
      <c r="CH28" s="160" t="s">
        <v>22</v>
      </c>
      <c r="CI28" s="160"/>
      <c r="CJ28" s="160"/>
      <c r="CK28" s="389"/>
      <c r="CL28" s="161">
        <f t="shared" si="23"/>
        <v>0</v>
      </c>
      <c r="CM28" s="271" t="b">
        <f t="shared" si="9"/>
        <v>0</v>
      </c>
      <c r="CN28" s="271" t="b">
        <f t="shared" si="10"/>
        <v>0</v>
      </c>
      <c r="CO28" s="271" t="b">
        <f t="shared" si="11"/>
        <v>0</v>
      </c>
      <c r="CP28" s="270" t="b">
        <f t="shared" ca="1" si="12"/>
        <v>0</v>
      </c>
      <c r="CQ28" s="270" t="b">
        <f t="shared" ca="1" si="13"/>
        <v>0</v>
      </c>
      <c r="CR28" s="270" t="b">
        <f t="shared" ca="1" si="14"/>
        <v>0</v>
      </c>
      <c r="CS28" s="270" t="b">
        <f t="shared" ca="1" si="15"/>
        <v>1</v>
      </c>
      <c r="CT28" s="270" t="b">
        <f t="shared" ca="1" si="16"/>
        <v>0</v>
      </c>
      <c r="CU28" s="270" t="b">
        <f t="shared" ca="1" si="17"/>
        <v>0</v>
      </c>
      <c r="CV28" s="270">
        <f t="shared" si="24"/>
        <v>0</v>
      </c>
      <c r="CW28" s="270">
        <f t="shared" si="25"/>
        <v>0</v>
      </c>
      <c r="CX28" s="270">
        <f t="shared" si="26"/>
        <v>0</v>
      </c>
      <c r="CY28" s="270">
        <f t="shared" si="27"/>
        <v>0</v>
      </c>
      <c r="CZ28" s="270">
        <f t="shared" si="28"/>
        <v>0</v>
      </c>
      <c r="DA28" s="270">
        <f t="shared" si="29"/>
        <v>0</v>
      </c>
      <c r="DB28" s="270">
        <f t="shared" si="30"/>
        <v>0</v>
      </c>
      <c r="DC28" s="270">
        <f t="shared" si="31"/>
        <v>0</v>
      </c>
      <c r="DD28" s="270">
        <f t="shared" si="32"/>
        <v>0</v>
      </c>
      <c r="DE28" s="270">
        <f t="shared" si="33"/>
        <v>0</v>
      </c>
      <c r="DF28" s="270">
        <f t="shared" si="34"/>
        <v>0</v>
      </c>
      <c r="DG28" s="270">
        <f t="shared" si="35"/>
        <v>0</v>
      </c>
      <c r="DH28" s="389" t="str">
        <f t="shared" si="36"/>
        <v>F</v>
      </c>
      <c r="DI28" s="389"/>
      <c r="DJ28" s="389"/>
      <c r="DK28" s="389"/>
      <c r="DL28" s="389"/>
      <c r="DM28" s="389"/>
      <c r="DN28" s="389"/>
      <c r="DO28" s="389"/>
      <c r="DP28" s="389"/>
      <c r="DQ28" s="389"/>
      <c r="DR28" s="389"/>
      <c r="DS28" s="389"/>
      <c r="DT28" s="389"/>
      <c r="DU28" s="160"/>
      <c r="DV28" s="389"/>
      <c r="DW28" s="389"/>
      <c r="DX28" s="389"/>
      <c r="DY28" s="389"/>
      <c r="DZ28" s="389"/>
      <c r="EA28" s="389"/>
      <c r="EB28" s="389"/>
      <c r="EC28" s="389"/>
      <c r="ED28" s="389"/>
      <c r="EE28" s="389"/>
      <c r="EF28" s="389"/>
      <c r="EG28" s="389"/>
      <c r="EH28" s="389"/>
      <c r="EI28" s="389"/>
      <c r="EJ28" s="389"/>
      <c r="EK28" s="389"/>
      <c r="EL28" s="389"/>
      <c r="EM28" s="389"/>
      <c r="EN28" s="389"/>
      <c r="EO28" s="389"/>
      <c r="EP28" s="389"/>
      <c r="EQ28" s="389"/>
      <c r="ER28" s="389"/>
      <c r="ES28" s="389"/>
      <c r="ET28" s="389"/>
      <c r="EU28" s="389"/>
      <c r="EV28" s="389"/>
      <c r="EW28" s="389"/>
      <c r="EX28" s="389"/>
      <c r="EY28" s="389"/>
      <c r="EZ28" s="389"/>
      <c r="FA28" s="389"/>
      <c r="FB28" s="389"/>
      <c r="FC28" s="389"/>
      <c r="FD28" s="389"/>
      <c r="FE28" s="389"/>
      <c r="FF28" s="389"/>
      <c r="FG28" s="389"/>
      <c r="FH28" s="389"/>
      <c r="FI28" s="389"/>
      <c r="FJ28" s="389"/>
      <c r="FK28" s="389"/>
      <c r="FL28" s="389"/>
      <c r="FM28" s="389"/>
      <c r="FN28" s="389"/>
      <c r="FO28" s="389"/>
      <c r="FP28" s="389"/>
      <c r="FQ28" s="389"/>
      <c r="FR28" s="389"/>
      <c r="FS28" s="389"/>
      <c r="FT28" s="389"/>
      <c r="FU28" s="389"/>
      <c r="FV28" s="389"/>
      <c r="FW28" s="389"/>
      <c r="FX28" s="389"/>
      <c r="FY28" s="389"/>
      <c r="FZ28" s="389"/>
      <c r="GA28" s="389"/>
      <c r="GB28" s="389"/>
      <c r="GC28" s="389"/>
      <c r="GD28" s="389"/>
      <c r="GE28" s="389"/>
      <c r="GF28" s="389"/>
      <c r="GG28" s="389"/>
      <c r="GH28" s="389"/>
      <c r="GI28" s="389"/>
      <c r="GJ28" s="389"/>
      <c r="GK28" s="389"/>
      <c r="GL28" s="389"/>
      <c r="GM28" s="389"/>
      <c r="GN28" s="389"/>
      <c r="GO28" s="389"/>
      <c r="GP28" s="389"/>
      <c r="GQ28" s="389"/>
      <c r="GR28" s="389"/>
      <c r="GS28" s="389"/>
      <c r="GT28" s="389"/>
      <c r="GU28" s="389"/>
      <c r="GV28" s="389"/>
      <c r="GW28" s="389"/>
      <c r="GX28" s="389"/>
      <c r="GY28" s="389"/>
      <c r="GZ28" s="389"/>
      <c r="HA28" s="389"/>
      <c r="HB28" s="389"/>
      <c r="HC28" s="389"/>
      <c r="HD28" s="389"/>
      <c r="HE28" s="389"/>
      <c r="HF28" s="389"/>
      <c r="HG28" s="389"/>
      <c r="HH28" s="389"/>
      <c r="HI28" s="389"/>
      <c r="HJ28" s="389"/>
      <c r="HK28" s="389"/>
      <c r="HL28" s="389"/>
      <c r="HM28" s="389"/>
      <c r="HN28" s="389"/>
      <c r="HO28" s="389"/>
      <c r="HP28" s="389"/>
      <c r="HQ28" s="389"/>
      <c r="HR28" s="389"/>
      <c r="HS28" s="389"/>
      <c r="HT28" s="389"/>
      <c r="HU28" s="389"/>
      <c r="HV28" s="389"/>
      <c r="HW28" s="389"/>
      <c r="HX28" s="389"/>
      <c r="HY28" s="389"/>
      <c r="HZ28" s="389"/>
      <c r="IA28" s="389"/>
      <c r="IB28" s="389"/>
      <c r="IC28" s="389"/>
      <c r="ID28" s="389"/>
      <c r="IE28" s="389"/>
      <c r="IF28" s="389"/>
      <c r="IG28" s="389"/>
      <c r="IH28" s="389"/>
      <c r="II28" s="389"/>
      <c r="IJ28" s="389"/>
      <c r="IK28" s="389"/>
      <c r="IL28" s="389"/>
      <c r="IM28" s="389"/>
      <c r="IN28" s="389"/>
      <c r="IO28" s="389"/>
      <c r="IP28" s="389"/>
      <c r="IQ28" s="389"/>
      <c r="IR28" s="389"/>
      <c r="IS28" s="389"/>
      <c r="IT28" s="389"/>
      <c r="IU28" s="389"/>
      <c r="IV28" s="389"/>
      <c r="IW28" s="389"/>
      <c r="IX28" s="389"/>
      <c r="IY28" s="389"/>
      <c r="IZ28" s="389"/>
      <c r="JA28" s="389"/>
      <c r="JB28" s="389"/>
      <c r="JC28" s="389"/>
      <c r="JD28" s="389"/>
      <c r="JE28" s="389"/>
      <c r="JF28" s="389"/>
      <c r="JG28" s="389"/>
      <c r="JH28" s="389"/>
      <c r="JI28" s="389"/>
      <c r="JJ28" s="389"/>
      <c r="JK28" s="389"/>
      <c r="JL28" s="389"/>
      <c r="JM28" s="389"/>
      <c r="JN28" s="389"/>
      <c r="JO28" s="389"/>
      <c r="JP28" s="389"/>
      <c r="JQ28" s="389"/>
      <c r="JR28" s="389"/>
      <c r="JS28" s="389"/>
      <c r="JT28" s="389"/>
      <c r="JU28" s="389"/>
      <c r="JV28" s="389"/>
      <c r="JW28" s="389"/>
      <c r="JX28" s="389"/>
      <c r="JY28" s="389"/>
      <c r="JZ28" s="389"/>
      <c r="KA28" s="389"/>
      <c r="KB28" s="389"/>
      <c r="KC28" s="389"/>
      <c r="KD28" s="389"/>
      <c r="KE28" s="389"/>
      <c r="KF28" s="389"/>
    </row>
    <row r="29" spans="1:292" s="270" customFormat="1">
      <c r="A29" s="353">
        <v>26</v>
      </c>
      <c r="B29" s="176" t="s">
        <v>526</v>
      </c>
      <c r="C29" s="176" t="s">
        <v>30</v>
      </c>
      <c r="D29" s="337" t="s">
        <v>948</v>
      </c>
      <c r="E29" s="354">
        <f t="shared" ca="1" si="0"/>
        <v>15.201075014269398</v>
      </c>
      <c r="F29" s="407"/>
      <c r="G29" s="407"/>
      <c r="H29" s="408">
        <v>35145</v>
      </c>
      <c r="I29" s="356">
        <f t="shared" ca="1" si="1"/>
        <v>40693.39238020833</v>
      </c>
      <c r="J29" s="163" t="s">
        <v>45</v>
      </c>
      <c r="K29" s="156" t="s">
        <v>63</v>
      </c>
      <c r="L29" s="156" t="s">
        <v>952</v>
      </c>
      <c r="M29" s="163" t="s">
        <v>40</v>
      </c>
      <c r="N29" s="163"/>
      <c r="O29" s="163"/>
      <c r="P29" s="163"/>
      <c r="Q29" s="163"/>
      <c r="R29" s="163"/>
      <c r="S29" s="163"/>
      <c r="T29" s="313"/>
      <c r="U29" s="313"/>
      <c r="V29" s="313"/>
      <c r="W29" s="313"/>
      <c r="X29" s="408">
        <v>39995</v>
      </c>
      <c r="Y29" s="355"/>
      <c r="Z29" s="176"/>
      <c r="AA29" s="176"/>
      <c r="AB29" s="176"/>
      <c r="AC29" s="176"/>
      <c r="AD29" s="176"/>
      <c r="AE29" s="176" t="s">
        <v>413</v>
      </c>
      <c r="AF29" s="157" t="s">
        <v>404</v>
      </c>
      <c r="AG29" s="408" t="s">
        <v>195</v>
      </c>
      <c r="AH29" s="408"/>
      <c r="AI29" s="408" t="s">
        <v>195</v>
      </c>
      <c r="AJ29" s="409"/>
      <c r="AK29" s="409"/>
      <c r="AL29" s="409"/>
      <c r="AM29" s="408"/>
      <c r="AN29" s="408"/>
      <c r="AO29" s="408"/>
      <c r="AP29" s="408"/>
      <c r="AQ29" s="408"/>
      <c r="AR29" s="408"/>
      <c r="AS29" s="408"/>
      <c r="AT29" s="408"/>
      <c r="AU29" s="176" t="s">
        <v>180</v>
      </c>
      <c r="AV29" s="176"/>
      <c r="AW29" s="176"/>
      <c r="AX29" s="176"/>
      <c r="AY29" s="176"/>
      <c r="AZ29" s="176"/>
      <c r="BA29" s="176"/>
      <c r="BB29" s="176"/>
      <c r="BC29" s="176"/>
      <c r="BD29" s="176"/>
      <c r="BE29" s="176"/>
      <c r="BF29" s="176"/>
      <c r="BG29" s="176"/>
      <c r="BH29" s="176"/>
      <c r="BI29" s="176" t="s">
        <v>24</v>
      </c>
      <c r="BJ29" s="176"/>
      <c r="BK29" s="160" t="s">
        <v>63</v>
      </c>
      <c r="BL29" s="176"/>
      <c r="BM29" s="163"/>
      <c r="BN29" s="176" t="s">
        <v>195</v>
      </c>
      <c r="BO29" s="176"/>
      <c r="BP29" s="163" t="s">
        <v>195</v>
      </c>
      <c r="BQ29" s="176"/>
      <c r="BR29" s="176"/>
      <c r="BS29" s="176"/>
      <c r="BT29" s="176"/>
      <c r="BU29" s="355">
        <v>40572</v>
      </c>
      <c r="BV29" s="408" t="s">
        <v>410</v>
      </c>
      <c r="BW29" s="410" t="s">
        <v>589</v>
      </c>
      <c r="BX29" s="269">
        <f t="shared" si="2"/>
        <v>1.5808219178082192</v>
      </c>
      <c r="BY29" s="269" t="str">
        <f t="shared" si="18"/>
        <v>.</v>
      </c>
      <c r="BZ29" s="269" t="str">
        <f t="shared" si="19"/>
        <v>.</v>
      </c>
      <c r="CA29" s="269" t="str">
        <f t="shared" si="20"/>
        <v>.</v>
      </c>
      <c r="CB29" s="269" t="str">
        <f t="shared" si="21"/>
        <v>SI</v>
      </c>
      <c r="CC29" s="269" t="str">
        <f t="shared" si="22"/>
        <v>.</v>
      </c>
      <c r="CD29" s="176">
        <v>16</v>
      </c>
      <c r="CE29" s="176">
        <v>23</v>
      </c>
      <c r="CF29" s="176">
        <v>34</v>
      </c>
      <c r="CG29" s="176" t="s">
        <v>33</v>
      </c>
      <c r="CH29" s="176" t="s">
        <v>42</v>
      </c>
      <c r="CI29" s="160"/>
      <c r="CJ29" s="160"/>
      <c r="CK29" s="389"/>
      <c r="CL29" s="161">
        <f t="shared" si="23"/>
        <v>1</v>
      </c>
      <c r="CM29" s="271" t="b">
        <f t="shared" si="9"/>
        <v>0</v>
      </c>
      <c r="CN29" s="271" t="b">
        <f t="shared" si="10"/>
        <v>0</v>
      </c>
      <c r="CO29" s="271" t="b">
        <f t="shared" si="11"/>
        <v>0</v>
      </c>
      <c r="CP29" s="270" t="b">
        <f t="shared" ca="1" si="12"/>
        <v>0</v>
      </c>
      <c r="CQ29" s="270" t="b">
        <f t="shared" ca="1" si="13"/>
        <v>0</v>
      </c>
      <c r="CR29" s="270" t="b">
        <f t="shared" ca="1" si="14"/>
        <v>0</v>
      </c>
      <c r="CS29" s="270" t="b">
        <f t="shared" ca="1" si="15"/>
        <v>0</v>
      </c>
      <c r="CT29" s="270" t="b">
        <f t="shared" ca="1" si="16"/>
        <v>0</v>
      </c>
      <c r="CU29" s="270" t="b">
        <f t="shared" ca="1" si="17"/>
        <v>0</v>
      </c>
      <c r="CV29" s="270">
        <f t="shared" si="24"/>
        <v>1</v>
      </c>
      <c r="CW29" s="270">
        <f t="shared" si="25"/>
        <v>0</v>
      </c>
      <c r="CX29" s="270">
        <f t="shared" si="26"/>
        <v>0</v>
      </c>
      <c r="CY29" s="270">
        <f t="shared" si="27"/>
        <v>0</v>
      </c>
      <c r="CZ29" s="270">
        <f t="shared" si="28"/>
        <v>0</v>
      </c>
      <c r="DA29" s="270">
        <f t="shared" si="29"/>
        <v>0</v>
      </c>
      <c r="DB29" s="270">
        <f t="shared" si="30"/>
        <v>0</v>
      </c>
      <c r="DC29" s="270">
        <f t="shared" si="31"/>
        <v>0</v>
      </c>
      <c r="DD29" s="270">
        <f t="shared" si="32"/>
        <v>0</v>
      </c>
      <c r="DE29" s="270">
        <f t="shared" si="33"/>
        <v>0</v>
      </c>
      <c r="DF29" s="270">
        <f t="shared" si="34"/>
        <v>0</v>
      </c>
      <c r="DG29" s="270">
        <f t="shared" si="35"/>
        <v>0</v>
      </c>
      <c r="DH29" s="389" t="str">
        <f t="shared" si="36"/>
        <v>F</v>
      </c>
      <c r="DI29" s="389"/>
      <c r="DJ29" s="389"/>
      <c r="DK29" s="389"/>
      <c r="DL29" s="389"/>
      <c r="DM29" s="389"/>
      <c r="DN29" s="389"/>
      <c r="DO29" s="389"/>
      <c r="DP29" s="389"/>
      <c r="DQ29" s="389"/>
      <c r="DR29" s="389"/>
      <c r="DS29" s="389"/>
      <c r="DT29" s="389"/>
      <c r="DU29" s="160"/>
      <c r="DV29" s="389"/>
      <c r="DW29" s="389"/>
      <c r="DX29" s="389"/>
      <c r="DY29" s="389"/>
      <c r="DZ29" s="389"/>
      <c r="EA29" s="389"/>
      <c r="EB29" s="389"/>
      <c r="EC29" s="389"/>
      <c r="ED29" s="389"/>
      <c r="EE29" s="389"/>
      <c r="EF29" s="389"/>
      <c r="EG29" s="389"/>
      <c r="EH29" s="389"/>
      <c r="EI29" s="389"/>
      <c r="EJ29" s="389"/>
      <c r="EK29" s="389"/>
      <c r="EL29" s="389"/>
      <c r="EM29" s="389"/>
      <c r="EN29" s="389"/>
      <c r="EO29" s="389"/>
      <c r="EP29" s="389"/>
      <c r="EQ29" s="389"/>
      <c r="ER29" s="389"/>
      <c r="ES29" s="389"/>
      <c r="ET29" s="389"/>
      <c r="EU29" s="389"/>
      <c r="EV29" s="389"/>
      <c r="EW29" s="389"/>
      <c r="EX29" s="389"/>
      <c r="EY29" s="389"/>
      <c r="EZ29" s="389"/>
      <c r="FA29" s="389"/>
      <c r="FB29" s="389"/>
      <c r="FC29" s="389"/>
      <c r="FD29" s="389"/>
      <c r="FE29" s="389"/>
      <c r="FF29" s="389"/>
      <c r="FG29" s="389"/>
      <c r="FH29" s="389"/>
      <c r="FI29" s="389"/>
      <c r="FJ29" s="389"/>
      <c r="FK29" s="389"/>
      <c r="FL29" s="389"/>
      <c r="FM29" s="389"/>
      <c r="FN29" s="389"/>
      <c r="FO29" s="389"/>
      <c r="FP29" s="389"/>
      <c r="FQ29" s="389"/>
      <c r="FR29" s="389"/>
      <c r="FS29" s="389"/>
      <c r="FT29" s="389"/>
      <c r="FU29" s="389"/>
      <c r="FV29" s="389"/>
      <c r="FW29" s="389"/>
      <c r="FX29" s="389"/>
      <c r="FY29" s="389"/>
      <c r="FZ29" s="389"/>
      <c r="GA29" s="389"/>
      <c r="GB29" s="389"/>
      <c r="GC29" s="389"/>
      <c r="GD29" s="389"/>
      <c r="GE29" s="389"/>
      <c r="GF29" s="389"/>
      <c r="GG29" s="389"/>
      <c r="GH29" s="389"/>
      <c r="GI29" s="389"/>
      <c r="GJ29" s="389"/>
      <c r="GK29" s="389"/>
      <c r="GL29" s="389"/>
      <c r="GM29" s="389"/>
      <c r="GN29" s="389"/>
      <c r="GO29" s="389"/>
      <c r="GP29" s="389"/>
      <c r="GQ29" s="389"/>
      <c r="GR29" s="389"/>
      <c r="GS29" s="389"/>
      <c r="GT29" s="389"/>
      <c r="GU29" s="389"/>
      <c r="GV29" s="389"/>
      <c r="GW29" s="389"/>
      <c r="GX29" s="389"/>
      <c r="GY29" s="389"/>
      <c r="GZ29" s="389"/>
      <c r="HA29" s="389"/>
      <c r="HB29" s="389"/>
      <c r="HC29" s="389"/>
      <c r="HD29" s="389"/>
      <c r="HE29" s="389"/>
      <c r="HF29" s="389"/>
      <c r="HG29" s="389"/>
      <c r="HH29" s="389"/>
      <c r="HI29" s="389"/>
      <c r="HJ29" s="389"/>
      <c r="HK29" s="389"/>
      <c r="HL29" s="389"/>
      <c r="HM29" s="389"/>
      <c r="HN29" s="389"/>
      <c r="HO29" s="389"/>
      <c r="HP29" s="389"/>
      <c r="HQ29" s="389"/>
      <c r="HR29" s="389"/>
      <c r="HS29" s="389"/>
      <c r="HT29" s="389"/>
      <c r="HU29" s="389"/>
      <c r="HV29" s="389"/>
      <c r="HW29" s="389"/>
      <c r="HX29" s="389"/>
      <c r="HY29" s="389"/>
      <c r="HZ29" s="389"/>
      <c r="IA29" s="389"/>
      <c r="IB29" s="389"/>
      <c r="IC29" s="389"/>
      <c r="ID29" s="389"/>
      <c r="IE29" s="389"/>
      <c r="IF29" s="389"/>
      <c r="IG29" s="389"/>
      <c r="IH29" s="389"/>
      <c r="II29" s="389"/>
      <c r="IJ29" s="389"/>
      <c r="IK29" s="389"/>
      <c r="IL29" s="389"/>
      <c r="IM29" s="389"/>
      <c r="IN29" s="389"/>
      <c r="IO29" s="389"/>
      <c r="IP29" s="389"/>
      <c r="IQ29" s="389"/>
      <c r="IR29" s="389"/>
      <c r="IS29" s="389"/>
      <c r="IT29" s="389"/>
      <c r="IU29" s="389"/>
      <c r="IV29" s="389"/>
      <c r="IW29" s="389"/>
      <c r="IX29" s="389"/>
      <c r="IY29" s="389"/>
      <c r="IZ29" s="389"/>
      <c r="JA29" s="389"/>
      <c r="JB29" s="389"/>
      <c r="JC29" s="389"/>
      <c r="JD29" s="389"/>
      <c r="JE29" s="389"/>
      <c r="JF29" s="389"/>
      <c r="JG29" s="389"/>
      <c r="JH29" s="389"/>
      <c r="JI29" s="389"/>
      <c r="JJ29" s="389"/>
      <c r="JK29" s="389"/>
      <c r="JL29" s="389"/>
      <c r="JM29" s="389"/>
      <c r="JN29" s="389"/>
      <c r="JO29" s="389"/>
      <c r="JP29" s="389"/>
      <c r="JQ29" s="389"/>
      <c r="JR29" s="389"/>
      <c r="JS29" s="389"/>
      <c r="JT29" s="389"/>
      <c r="JU29" s="389"/>
      <c r="JV29" s="389"/>
      <c r="JW29" s="389"/>
      <c r="JX29" s="389"/>
      <c r="JY29" s="389"/>
      <c r="JZ29" s="389"/>
      <c r="KA29" s="389"/>
      <c r="KB29" s="389"/>
      <c r="KC29" s="389"/>
      <c r="KD29" s="389"/>
      <c r="KE29" s="389"/>
      <c r="KF29" s="389"/>
    </row>
    <row r="30" spans="1:292" s="176" customFormat="1" ht="15" customHeight="1">
      <c r="A30" s="353">
        <v>27</v>
      </c>
      <c r="B30" s="163" t="s">
        <v>527</v>
      </c>
      <c r="C30" s="163" t="s">
        <v>3</v>
      </c>
      <c r="D30" s="338" t="s">
        <v>947</v>
      </c>
      <c r="E30" s="416">
        <f t="shared" ca="1" si="0"/>
        <v>18.844910630707755</v>
      </c>
      <c r="F30" s="354"/>
      <c r="G30" s="354"/>
      <c r="H30" s="355">
        <v>33815</v>
      </c>
      <c r="I30" s="356">
        <f t="shared" ca="1" si="1"/>
        <v>40693.39238020833</v>
      </c>
      <c r="J30" s="163" t="s">
        <v>45</v>
      </c>
      <c r="K30" s="156" t="s">
        <v>63</v>
      </c>
      <c r="L30" s="156" t="s">
        <v>952</v>
      </c>
      <c r="M30" s="163" t="s">
        <v>40</v>
      </c>
      <c r="N30" s="163"/>
      <c r="O30" s="163"/>
      <c r="P30" s="163"/>
      <c r="Q30" s="163"/>
      <c r="R30" s="163"/>
      <c r="S30" s="163"/>
      <c r="T30" s="417"/>
      <c r="U30" s="417"/>
      <c r="V30" s="417"/>
      <c r="W30" s="417"/>
      <c r="X30" s="355">
        <v>40030</v>
      </c>
      <c r="Y30" s="418"/>
      <c r="Z30" s="163"/>
      <c r="AA30" s="163"/>
      <c r="AB30" s="163"/>
      <c r="AC30" s="163" t="s">
        <v>180</v>
      </c>
      <c r="AD30" s="163"/>
      <c r="AE30" s="163" t="s">
        <v>46</v>
      </c>
      <c r="AF30" s="157" t="s">
        <v>404</v>
      </c>
      <c r="AG30" s="163" t="s">
        <v>195</v>
      </c>
      <c r="AH30" s="163" t="s">
        <v>414</v>
      </c>
      <c r="AI30" s="163" t="s">
        <v>195</v>
      </c>
      <c r="AJ30" s="353">
        <v>0</v>
      </c>
      <c r="AK30" s="353">
        <v>0</v>
      </c>
      <c r="AL30" s="353">
        <v>0</v>
      </c>
      <c r="AM30" s="163" t="s">
        <v>195</v>
      </c>
      <c r="AN30" s="163" t="s">
        <v>195</v>
      </c>
      <c r="AO30" s="163" t="s">
        <v>195</v>
      </c>
      <c r="AP30" s="163" t="s">
        <v>195</v>
      </c>
      <c r="AQ30" s="163"/>
      <c r="AR30" s="163"/>
      <c r="AS30" s="163"/>
      <c r="AT30" s="163"/>
      <c r="AU30" s="163" t="s">
        <v>195</v>
      </c>
      <c r="AV30" s="163"/>
      <c r="AW30" s="163"/>
      <c r="AX30" s="163"/>
      <c r="AY30" s="163"/>
      <c r="AZ30" s="163"/>
      <c r="BA30" s="163"/>
      <c r="BB30" s="163"/>
      <c r="BC30" s="163"/>
      <c r="BD30" s="163"/>
      <c r="BE30" s="163"/>
      <c r="BF30" s="163"/>
      <c r="BG30" s="163"/>
      <c r="BH30" s="163"/>
      <c r="BI30" s="163"/>
      <c r="BJ30" s="163"/>
      <c r="BK30" s="160" t="s">
        <v>63</v>
      </c>
      <c r="BL30" s="163"/>
      <c r="BM30" s="325"/>
      <c r="BN30" s="163" t="s">
        <v>195</v>
      </c>
      <c r="BO30" s="163"/>
      <c r="BP30" s="163" t="s">
        <v>195</v>
      </c>
      <c r="BQ30" s="163"/>
      <c r="BR30" s="163"/>
      <c r="BS30" s="163"/>
      <c r="BT30" s="163"/>
      <c r="BU30" s="355">
        <v>40583</v>
      </c>
      <c r="BV30" s="163" t="s">
        <v>174</v>
      </c>
      <c r="BW30" s="163"/>
      <c r="BX30" s="274">
        <f t="shared" si="2"/>
        <v>1.515068493150685</v>
      </c>
      <c r="BY30" s="269" t="str">
        <f t="shared" si="18"/>
        <v>.</v>
      </c>
      <c r="BZ30" s="269" t="str">
        <f t="shared" si="19"/>
        <v>.</v>
      </c>
      <c r="CA30" s="269" t="str">
        <f t="shared" si="20"/>
        <v>.</v>
      </c>
      <c r="CB30" s="269" t="str">
        <f t="shared" si="21"/>
        <v>SI</v>
      </c>
      <c r="CC30" s="269" t="str">
        <f t="shared" si="22"/>
        <v>.</v>
      </c>
      <c r="CD30" s="163">
        <v>28</v>
      </c>
      <c r="CE30" s="163">
        <v>23</v>
      </c>
      <c r="CF30" s="163">
        <v>32</v>
      </c>
      <c r="CG30" s="163" t="s">
        <v>33</v>
      </c>
      <c r="CH30" s="163" t="s">
        <v>42</v>
      </c>
      <c r="CL30" s="161">
        <f t="shared" si="23"/>
        <v>1</v>
      </c>
      <c r="CM30" s="271" t="b">
        <f t="shared" si="9"/>
        <v>0</v>
      </c>
      <c r="CN30" s="271" t="b">
        <f t="shared" si="10"/>
        <v>0</v>
      </c>
      <c r="CO30" s="271" t="b">
        <f t="shared" si="11"/>
        <v>0</v>
      </c>
      <c r="CP30" s="270" t="b">
        <f t="shared" ca="1" si="12"/>
        <v>0</v>
      </c>
      <c r="CQ30" s="270" t="b">
        <f t="shared" ca="1" si="13"/>
        <v>0</v>
      </c>
      <c r="CR30" s="270" t="b">
        <f t="shared" ca="1" si="14"/>
        <v>0</v>
      </c>
      <c r="CS30" s="270" t="b">
        <f t="shared" ca="1" si="15"/>
        <v>0</v>
      </c>
      <c r="CT30" s="270" t="b">
        <f t="shared" ca="1" si="16"/>
        <v>0</v>
      </c>
      <c r="CU30" s="270" t="b">
        <f t="shared" ca="1" si="17"/>
        <v>0</v>
      </c>
      <c r="CV30" s="277">
        <f t="shared" si="24"/>
        <v>0</v>
      </c>
      <c r="CW30" s="277">
        <f t="shared" si="25"/>
        <v>1</v>
      </c>
      <c r="CX30" s="277">
        <f t="shared" si="26"/>
        <v>0</v>
      </c>
      <c r="CY30" s="277">
        <f t="shared" si="27"/>
        <v>0</v>
      </c>
      <c r="CZ30" s="277">
        <f t="shared" si="28"/>
        <v>0</v>
      </c>
      <c r="DA30" s="277">
        <f t="shared" si="29"/>
        <v>0</v>
      </c>
      <c r="DB30" s="277">
        <f t="shared" si="30"/>
        <v>0</v>
      </c>
      <c r="DC30" s="277">
        <f t="shared" si="31"/>
        <v>0</v>
      </c>
      <c r="DD30" s="277">
        <f t="shared" si="32"/>
        <v>0</v>
      </c>
      <c r="DE30" s="277">
        <f t="shared" si="33"/>
        <v>0</v>
      </c>
      <c r="DF30" s="277">
        <f t="shared" si="34"/>
        <v>0</v>
      </c>
      <c r="DG30" s="277">
        <f t="shared" si="35"/>
        <v>0</v>
      </c>
      <c r="DH30" s="176" t="str">
        <f t="shared" si="36"/>
        <v>F</v>
      </c>
    </row>
    <row r="31" spans="1:292" s="277" customFormat="1" ht="15" customHeight="1">
      <c r="A31" s="353">
        <v>28</v>
      </c>
      <c r="B31" s="419" t="s">
        <v>561</v>
      </c>
      <c r="C31" s="325">
        <v>4</v>
      </c>
      <c r="D31" s="337" t="s">
        <v>949</v>
      </c>
      <c r="E31" s="354">
        <f t="shared" ca="1" si="0"/>
        <v>4.2339517265981641</v>
      </c>
      <c r="F31" s="416" t="s">
        <v>71</v>
      </c>
      <c r="G31" s="416"/>
      <c r="H31" s="418">
        <v>39148</v>
      </c>
      <c r="I31" s="356">
        <f t="shared" ca="1" si="1"/>
        <v>40693.39238020833</v>
      </c>
      <c r="J31" s="325" t="s">
        <v>45</v>
      </c>
      <c r="K31" s="156" t="s">
        <v>63</v>
      </c>
      <c r="L31" s="156" t="s">
        <v>952</v>
      </c>
      <c r="M31" s="325" t="s">
        <v>40</v>
      </c>
      <c r="N31" s="325"/>
      <c r="O31" s="325"/>
      <c r="P31" s="325"/>
      <c r="Q31" s="325"/>
      <c r="R31" s="325"/>
      <c r="S31" s="325"/>
      <c r="T31" s="313"/>
      <c r="U31" s="313"/>
      <c r="V31" s="313"/>
      <c r="W31" s="313"/>
      <c r="X31" s="418">
        <v>40030</v>
      </c>
      <c r="Y31" s="355"/>
      <c r="Z31" s="325"/>
      <c r="AA31" s="325"/>
      <c r="AB31" s="325"/>
      <c r="AC31" s="325"/>
      <c r="AD31" s="325"/>
      <c r="AE31" s="325" t="s">
        <v>46</v>
      </c>
      <c r="AF31" s="157" t="s">
        <v>404</v>
      </c>
      <c r="AG31" s="325" t="s">
        <v>195</v>
      </c>
      <c r="AH31" s="325" t="s">
        <v>406</v>
      </c>
      <c r="AI31" s="325" t="s">
        <v>180</v>
      </c>
      <c r="AJ31" s="420">
        <v>0</v>
      </c>
      <c r="AK31" s="420">
        <v>0</v>
      </c>
      <c r="AL31" s="420">
        <v>0</v>
      </c>
      <c r="AM31" s="325" t="s">
        <v>195</v>
      </c>
      <c r="AN31" s="325" t="s">
        <v>195</v>
      </c>
      <c r="AO31" s="325" t="s">
        <v>195</v>
      </c>
      <c r="AP31" s="325" t="s">
        <v>195</v>
      </c>
      <c r="AQ31" s="325"/>
      <c r="AR31" s="325"/>
      <c r="AS31" s="325"/>
      <c r="AT31" s="325"/>
      <c r="AU31" s="325" t="s">
        <v>195</v>
      </c>
      <c r="AV31" s="325"/>
      <c r="AW31" s="325"/>
      <c r="AX31" s="325"/>
      <c r="AY31" s="325"/>
      <c r="AZ31" s="325"/>
      <c r="BA31" s="325"/>
      <c r="BB31" s="325"/>
      <c r="BC31" s="325"/>
      <c r="BD31" s="325"/>
      <c r="BE31" s="325"/>
      <c r="BF31" s="325"/>
      <c r="BG31" s="325"/>
      <c r="BH31" s="325"/>
      <c r="BI31" s="325"/>
      <c r="BJ31" s="325"/>
      <c r="BK31" s="160" t="s">
        <v>63</v>
      </c>
      <c r="BL31" s="325"/>
      <c r="BM31" s="163"/>
      <c r="BN31" s="325" t="s">
        <v>195</v>
      </c>
      <c r="BO31" s="325"/>
      <c r="BP31" s="325" t="s">
        <v>195</v>
      </c>
      <c r="BQ31" s="325"/>
      <c r="BR31" s="325"/>
      <c r="BS31" s="325"/>
      <c r="BT31" s="325"/>
      <c r="BU31" s="418">
        <v>40583</v>
      </c>
      <c r="BV31" s="325" t="s">
        <v>174</v>
      </c>
      <c r="BW31" s="325"/>
      <c r="BX31" s="269">
        <f t="shared" si="2"/>
        <v>1.515068493150685</v>
      </c>
      <c r="BY31" s="269" t="str">
        <f t="shared" si="18"/>
        <v>.</v>
      </c>
      <c r="BZ31" s="269" t="str">
        <f t="shared" si="19"/>
        <v>.</v>
      </c>
      <c r="CA31" s="269" t="str">
        <f t="shared" si="20"/>
        <v>.</v>
      </c>
      <c r="CB31" s="269" t="str">
        <f t="shared" si="21"/>
        <v>SI</v>
      </c>
      <c r="CC31" s="269" t="str">
        <f t="shared" si="22"/>
        <v>.</v>
      </c>
      <c r="CD31" s="325">
        <v>4</v>
      </c>
      <c r="CE31" s="325">
        <v>14</v>
      </c>
      <c r="CF31" s="325" t="s">
        <v>36</v>
      </c>
      <c r="CG31" s="325" t="s">
        <v>36</v>
      </c>
      <c r="CH31" s="325" t="s">
        <v>36</v>
      </c>
      <c r="CI31" s="163"/>
      <c r="CJ31" s="163"/>
      <c r="CL31" s="161">
        <f t="shared" si="23"/>
        <v>1</v>
      </c>
      <c r="CM31" s="271" t="b">
        <f t="shared" si="9"/>
        <v>1</v>
      </c>
      <c r="CN31" s="271" t="b">
        <f t="shared" si="10"/>
        <v>0</v>
      </c>
      <c r="CO31" s="271" t="b">
        <f t="shared" si="11"/>
        <v>0</v>
      </c>
      <c r="CP31" s="270" t="b">
        <f t="shared" ca="1" si="12"/>
        <v>0</v>
      </c>
      <c r="CQ31" s="270" t="b">
        <f t="shared" ca="1" si="13"/>
        <v>0</v>
      </c>
      <c r="CR31" s="270" t="b">
        <f t="shared" ca="1" si="14"/>
        <v>0</v>
      </c>
      <c r="CS31" s="270" t="b">
        <f t="shared" ca="1" si="15"/>
        <v>0</v>
      </c>
      <c r="CT31" s="270" t="b">
        <f t="shared" ca="1" si="16"/>
        <v>0</v>
      </c>
      <c r="CU31" s="270" t="b">
        <f t="shared" ca="1" si="17"/>
        <v>0</v>
      </c>
      <c r="CV31" s="277">
        <f t="shared" si="24"/>
        <v>0</v>
      </c>
      <c r="CW31" s="277">
        <f t="shared" si="25"/>
        <v>1</v>
      </c>
      <c r="CX31" s="277">
        <f t="shared" si="26"/>
        <v>0</v>
      </c>
      <c r="CY31" s="277">
        <f t="shared" si="27"/>
        <v>0</v>
      </c>
      <c r="CZ31" s="277">
        <f t="shared" si="28"/>
        <v>0</v>
      </c>
      <c r="DA31" s="277">
        <f t="shared" si="29"/>
        <v>0</v>
      </c>
      <c r="DB31" s="277">
        <f t="shared" si="30"/>
        <v>0</v>
      </c>
      <c r="DC31" s="277">
        <f t="shared" si="31"/>
        <v>0</v>
      </c>
      <c r="DD31" s="277">
        <f t="shared" si="32"/>
        <v>0</v>
      </c>
      <c r="DE31" s="277">
        <f t="shared" si="33"/>
        <v>0</v>
      </c>
      <c r="DF31" s="277">
        <f t="shared" si="34"/>
        <v>0</v>
      </c>
      <c r="DG31" s="277">
        <f t="shared" si="35"/>
        <v>0</v>
      </c>
      <c r="DH31" s="277" t="str">
        <f t="shared" si="36"/>
        <v>F</v>
      </c>
      <c r="DU31" s="163"/>
    </row>
    <row r="32" spans="1:292" s="275" customFormat="1" ht="15" customHeight="1">
      <c r="A32" s="266">
        <v>29</v>
      </c>
      <c r="B32" s="339" t="s">
        <v>528</v>
      </c>
      <c r="C32" s="160" t="s">
        <v>30</v>
      </c>
      <c r="D32" s="465" t="s">
        <v>950</v>
      </c>
      <c r="E32" s="285">
        <f t="shared" ca="1" si="0"/>
        <v>18.18737638413241</v>
      </c>
      <c r="F32" s="285"/>
      <c r="G32" s="285"/>
      <c r="H32" s="267">
        <v>34055</v>
      </c>
      <c r="I32" s="305">
        <f t="shared" ca="1" si="1"/>
        <v>40693.39238020833</v>
      </c>
      <c r="J32" s="160" t="s">
        <v>47</v>
      </c>
      <c r="K32" s="156" t="s">
        <v>63</v>
      </c>
      <c r="L32" s="156" t="s">
        <v>952</v>
      </c>
      <c r="M32" s="345" t="s">
        <v>54</v>
      </c>
      <c r="N32" s="345"/>
      <c r="O32" s="345"/>
      <c r="P32" s="345"/>
      <c r="Q32" s="345"/>
      <c r="R32" s="345"/>
      <c r="S32" s="345"/>
      <c r="T32" s="286"/>
      <c r="U32" s="286"/>
      <c r="V32" s="286"/>
      <c r="W32" s="286"/>
      <c r="X32" s="267">
        <v>40051</v>
      </c>
      <c r="Y32" s="267"/>
      <c r="Z32" s="160"/>
      <c r="AA32" s="160"/>
      <c r="AB32" s="160"/>
      <c r="AC32" s="160" t="s">
        <v>180</v>
      </c>
      <c r="AD32" s="160"/>
      <c r="AE32" s="160" t="s">
        <v>46</v>
      </c>
      <c r="AF32" s="157" t="s">
        <v>404</v>
      </c>
      <c r="AG32" s="160" t="s">
        <v>180</v>
      </c>
      <c r="AH32" s="160"/>
      <c r="AI32" s="160" t="s">
        <v>180</v>
      </c>
      <c r="AJ32" s="287">
        <v>11</v>
      </c>
      <c r="AK32" s="287">
        <v>2</v>
      </c>
      <c r="AL32" s="287">
        <v>0</v>
      </c>
      <c r="AM32" s="160" t="s">
        <v>180</v>
      </c>
      <c r="AN32" s="160" t="s">
        <v>180</v>
      </c>
      <c r="AO32" s="160" t="s">
        <v>195</v>
      </c>
      <c r="AP32" s="160" t="s">
        <v>195</v>
      </c>
      <c r="AQ32" s="160"/>
      <c r="AR32" s="160"/>
      <c r="AS32" s="160"/>
      <c r="AT32" s="160"/>
      <c r="AU32" s="160" t="s">
        <v>195</v>
      </c>
      <c r="AV32" s="160"/>
      <c r="AW32" s="160"/>
      <c r="AX32" s="160"/>
      <c r="AY32" s="160"/>
      <c r="AZ32" s="160"/>
      <c r="BA32" s="160"/>
      <c r="BB32" s="160"/>
      <c r="BC32" s="160"/>
      <c r="BD32" s="160"/>
      <c r="BE32" s="160"/>
      <c r="BF32" s="160"/>
      <c r="BG32" s="160"/>
      <c r="BH32" s="160"/>
      <c r="BI32" s="160" t="s">
        <v>56</v>
      </c>
      <c r="BJ32" s="298"/>
      <c r="BK32" s="160" t="s">
        <v>63</v>
      </c>
      <c r="BL32" s="160" t="s">
        <v>208</v>
      </c>
      <c r="BM32" s="160"/>
      <c r="BN32" s="160" t="s">
        <v>195</v>
      </c>
      <c r="BO32" s="160"/>
      <c r="BP32" s="160" t="s">
        <v>195</v>
      </c>
      <c r="BQ32" s="160"/>
      <c r="BR32" s="160"/>
      <c r="BS32" s="160"/>
      <c r="BT32" s="160"/>
      <c r="BU32" s="160" t="s">
        <v>108</v>
      </c>
      <c r="BV32" s="160"/>
      <c r="BW32" s="160"/>
      <c r="BX32" s="269">
        <f t="shared" ca="1" si="2"/>
        <v>1.7599791238584384</v>
      </c>
      <c r="BY32" s="269" t="str">
        <f t="shared" ca="1" si="18"/>
        <v>.</v>
      </c>
      <c r="BZ32" s="269" t="str">
        <f t="shared" ca="1" si="19"/>
        <v>.</v>
      </c>
      <c r="CA32" s="269" t="str">
        <f t="shared" ca="1" si="20"/>
        <v>.</v>
      </c>
      <c r="CB32" s="269" t="str">
        <f t="shared" ca="1" si="21"/>
        <v>SI</v>
      </c>
      <c r="CC32" s="269" t="str">
        <f t="shared" ca="1" si="22"/>
        <v>.</v>
      </c>
      <c r="CD32" s="160">
        <v>32</v>
      </c>
      <c r="CE32" s="298">
        <v>24.5</v>
      </c>
      <c r="CF32" s="160">
        <v>34</v>
      </c>
      <c r="CG32" s="160" t="s">
        <v>22</v>
      </c>
      <c r="CH32" s="160" t="s">
        <v>3</v>
      </c>
      <c r="CI32" s="170"/>
      <c r="CJ32" s="170"/>
      <c r="CK32" s="390"/>
      <c r="CL32" s="161">
        <f t="shared" si="23"/>
        <v>0</v>
      </c>
      <c r="CM32" s="271" t="b">
        <f t="shared" si="9"/>
        <v>0</v>
      </c>
      <c r="CN32" s="271" t="b">
        <f t="shared" si="10"/>
        <v>0</v>
      </c>
      <c r="CO32" s="271" t="b">
        <f t="shared" si="11"/>
        <v>0</v>
      </c>
      <c r="CP32" s="270" t="b">
        <f t="shared" ca="1" si="12"/>
        <v>0</v>
      </c>
      <c r="CQ32" s="270" t="b">
        <f t="shared" ca="1" si="13"/>
        <v>0</v>
      </c>
      <c r="CR32" s="270" t="b">
        <f t="shared" ca="1" si="14"/>
        <v>0</v>
      </c>
      <c r="CS32" s="270" t="b">
        <f t="shared" ca="1" si="15"/>
        <v>1</v>
      </c>
      <c r="CT32" s="270" t="b">
        <f t="shared" ca="1" si="16"/>
        <v>0</v>
      </c>
      <c r="CU32" s="270" t="b">
        <f t="shared" ca="1" si="17"/>
        <v>0</v>
      </c>
      <c r="CV32" s="270">
        <f t="shared" si="24"/>
        <v>0</v>
      </c>
      <c r="CW32" s="270">
        <f t="shared" si="25"/>
        <v>0</v>
      </c>
      <c r="CX32" s="270">
        <f t="shared" si="26"/>
        <v>0</v>
      </c>
      <c r="CY32" s="270">
        <f t="shared" si="27"/>
        <v>0</v>
      </c>
      <c r="CZ32" s="270">
        <f t="shared" si="28"/>
        <v>0</v>
      </c>
      <c r="DA32" s="270">
        <f t="shared" si="29"/>
        <v>0</v>
      </c>
      <c r="DB32" s="270">
        <f t="shared" si="30"/>
        <v>0</v>
      </c>
      <c r="DC32" s="270">
        <f t="shared" si="31"/>
        <v>0</v>
      </c>
      <c r="DD32" s="270">
        <f t="shared" si="32"/>
        <v>0</v>
      </c>
      <c r="DE32" s="270">
        <f t="shared" si="33"/>
        <v>0</v>
      </c>
      <c r="DF32" s="270">
        <f t="shared" si="34"/>
        <v>0</v>
      </c>
      <c r="DG32" s="270">
        <f t="shared" si="35"/>
        <v>0</v>
      </c>
      <c r="DH32" s="389" t="str">
        <f t="shared" si="36"/>
        <v>F</v>
      </c>
      <c r="DI32" s="390"/>
      <c r="DJ32" s="390"/>
      <c r="DK32" s="390"/>
      <c r="DL32" s="390"/>
      <c r="DM32" s="390"/>
      <c r="DN32" s="390"/>
      <c r="DO32" s="390"/>
      <c r="DP32" s="390"/>
      <c r="DQ32" s="390"/>
      <c r="DR32" s="390"/>
      <c r="DS32" s="390"/>
      <c r="DT32" s="390"/>
      <c r="DU32" s="170"/>
      <c r="DV32" s="390"/>
      <c r="DW32" s="390"/>
      <c r="DX32" s="390"/>
      <c r="DY32" s="390"/>
      <c r="DZ32" s="390"/>
      <c r="EA32" s="390"/>
      <c r="EB32" s="390"/>
      <c r="EC32" s="390"/>
      <c r="ED32" s="390"/>
      <c r="EE32" s="390"/>
      <c r="EF32" s="390"/>
      <c r="EG32" s="390"/>
      <c r="EH32" s="390"/>
      <c r="EI32" s="390"/>
      <c r="EJ32" s="390"/>
      <c r="EK32" s="390"/>
      <c r="EL32" s="390"/>
      <c r="EM32" s="390"/>
      <c r="EN32" s="390"/>
      <c r="EO32" s="390"/>
      <c r="EP32" s="390"/>
      <c r="EQ32" s="390"/>
      <c r="ER32" s="390"/>
      <c r="ES32" s="390"/>
      <c r="ET32" s="390"/>
      <c r="EU32" s="390"/>
      <c r="EV32" s="390"/>
      <c r="EW32" s="390"/>
      <c r="EX32" s="390"/>
      <c r="EY32" s="390"/>
      <c r="EZ32" s="390"/>
      <c r="FA32" s="390"/>
      <c r="FB32" s="390"/>
      <c r="FC32" s="390"/>
      <c r="FD32" s="390"/>
      <c r="FE32" s="390"/>
      <c r="FF32" s="390"/>
      <c r="FG32" s="390"/>
      <c r="FH32" s="390"/>
      <c r="FI32" s="390"/>
      <c r="FJ32" s="390"/>
      <c r="FK32" s="390"/>
      <c r="FL32" s="390"/>
      <c r="FM32" s="390"/>
      <c r="FN32" s="390"/>
      <c r="FO32" s="390"/>
      <c r="FP32" s="390"/>
      <c r="FQ32" s="390"/>
      <c r="FR32" s="390"/>
      <c r="FS32" s="390"/>
      <c r="FT32" s="390"/>
      <c r="FU32" s="390"/>
      <c r="FV32" s="390"/>
      <c r="FW32" s="390"/>
      <c r="FX32" s="390"/>
      <c r="FY32" s="390"/>
      <c r="FZ32" s="390"/>
      <c r="GA32" s="390"/>
      <c r="GB32" s="390"/>
      <c r="GC32" s="390"/>
      <c r="GD32" s="390"/>
      <c r="GE32" s="390"/>
      <c r="GF32" s="390"/>
      <c r="GG32" s="390"/>
      <c r="GH32" s="390"/>
      <c r="GI32" s="390"/>
      <c r="GJ32" s="390"/>
      <c r="GK32" s="390"/>
      <c r="GL32" s="390"/>
      <c r="GM32" s="390"/>
      <c r="GN32" s="390"/>
      <c r="GO32" s="390"/>
      <c r="GP32" s="390"/>
      <c r="GQ32" s="390"/>
      <c r="GR32" s="390"/>
      <c r="GS32" s="390"/>
      <c r="GT32" s="390"/>
      <c r="GU32" s="390"/>
      <c r="GV32" s="390"/>
      <c r="GW32" s="390"/>
      <c r="GX32" s="390"/>
      <c r="GY32" s="390"/>
      <c r="GZ32" s="390"/>
      <c r="HA32" s="390"/>
      <c r="HB32" s="390"/>
      <c r="HC32" s="390"/>
      <c r="HD32" s="390"/>
      <c r="HE32" s="390"/>
      <c r="HF32" s="390"/>
      <c r="HG32" s="390"/>
      <c r="HH32" s="390"/>
      <c r="HI32" s="390"/>
      <c r="HJ32" s="390"/>
      <c r="HK32" s="390"/>
      <c r="HL32" s="390"/>
      <c r="HM32" s="390"/>
      <c r="HN32" s="390"/>
      <c r="HO32" s="390"/>
      <c r="HP32" s="390"/>
      <c r="HQ32" s="390"/>
      <c r="HR32" s="390"/>
      <c r="HS32" s="390"/>
      <c r="HT32" s="390"/>
      <c r="HU32" s="390"/>
      <c r="HV32" s="390"/>
      <c r="HW32" s="390"/>
      <c r="HX32" s="390"/>
      <c r="HY32" s="390"/>
      <c r="HZ32" s="390"/>
      <c r="IA32" s="390"/>
      <c r="IB32" s="390"/>
      <c r="IC32" s="390"/>
      <c r="ID32" s="390"/>
      <c r="IE32" s="390"/>
      <c r="IF32" s="390"/>
      <c r="IG32" s="390"/>
      <c r="IH32" s="390"/>
      <c r="II32" s="390"/>
      <c r="IJ32" s="390"/>
      <c r="IK32" s="390"/>
      <c r="IL32" s="390"/>
      <c r="IM32" s="390"/>
      <c r="IN32" s="390"/>
      <c r="IO32" s="390"/>
      <c r="IP32" s="390"/>
      <c r="IQ32" s="390"/>
      <c r="IR32" s="390"/>
      <c r="IS32" s="390"/>
      <c r="IT32" s="390"/>
      <c r="IU32" s="390"/>
      <c r="IV32" s="390"/>
      <c r="IW32" s="390"/>
      <c r="IX32" s="390"/>
      <c r="IY32" s="390"/>
      <c r="IZ32" s="390"/>
      <c r="JA32" s="390"/>
      <c r="JB32" s="390"/>
      <c r="JC32" s="390"/>
      <c r="JD32" s="390"/>
      <c r="JE32" s="390"/>
      <c r="JF32" s="390"/>
      <c r="JG32" s="390"/>
      <c r="JH32" s="390"/>
      <c r="JI32" s="390"/>
      <c r="JJ32" s="390"/>
      <c r="JK32" s="390"/>
      <c r="JL32" s="390"/>
      <c r="JM32" s="390"/>
      <c r="JN32" s="390"/>
      <c r="JO32" s="390"/>
      <c r="JP32" s="390"/>
      <c r="JQ32" s="390"/>
      <c r="JR32" s="390"/>
      <c r="JS32" s="390"/>
      <c r="JT32" s="390"/>
      <c r="JU32" s="390"/>
      <c r="JV32" s="390"/>
      <c r="JW32" s="390"/>
      <c r="JX32" s="390"/>
      <c r="JY32" s="390"/>
      <c r="JZ32" s="390"/>
      <c r="KA32" s="390"/>
      <c r="KB32" s="390"/>
      <c r="KC32" s="390"/>
      <c r="KD32" s="390"/>
      <c r="KE32" s="390"/>
      <c r="KF32" s="390"/>
    </row>
    <row r="33" spans="1:292" s="270" customFormat="1">
      <c r="A33" s="266">
        <v>30</v>
      </c>
      <c r="B33" s="463" t="s">
        <v>529</v>
      </c>
      <c r="C33" s="161" t="s">
        <v>30</v>
      </c>
      <c r="D33" s="465" t="s">
        <v>951</v>
      </c>
      <c r="E33" s="285">
        <f t="shared" ca="1" si="0"/>
        <v>14.269568164954329</v>
      </c>
      <c r="F33" s="285"/>
      <c r="G33" s="285"/>
      <c r="H33" s="267">
        <v>35485</v>
      </c>
      <c r="I33" s="305">
        <f t="shared" ca="1" si="1"/>
        <v>40693.39238020833</v>
      </c>
      <c r="J33" s="160" t="s">
        <v>47</v>
      </c>
      <c r="K33" s="156" t="s">
        <v>63</v>
      </c>
      <c r="L33" s="156" t="s">
        <v>952</v>
      </c>
      <c r="M33" s="345" t="s">
        <v>54</v>
      </c>
      <c r="N33" s="345"/>
      <c r="O33" s="345"/>
      <c r="P33" s="345"/>
      <c r="Q33" s="345"/>
      <c r="R33" s="345"/>
      <c r="S33" s="345"/>
      <c r="T33" s="286"/>
      <c r="U33" s="286"/>
      <c r="V33" s="286"/>
      <c r="W33" s="286"/>
      <c r="X33" s="267">
        <v>40051</v>
      </c>
      <c r="Y33" s="267"/>
      <c r="Z33" s="160"/>
      <c r="AA33" s="160"/>
      <c r="AB33" s="160"/>
      <c r="AC33" s="160" t="s">
        <v>180</v>
      </c>
      <c r="AD33" s="160"/>
      <c r="AE33" s="160" t="s">
        <v>46</v>
      </c>
      <c r="AF33" s="157" t="s">
        <v>404</v>
      </c>
      <c r="AG33" s="160" t="s">
        <v>180</v>
      </c>
      <c r="AH33" s="160"/>
      <c r="AI33" s="160" t="s">
        <v>180</v>
      </c>
      <c r="AJ33" s="287">
        <v>11</v>
      </c>
      <c r="AK33" s="284">
        <v>2</v>
      </c>
      <c r="AL33" s="284">
        <v>0</v>
      </c>
      <c r="AM33" s="161" t="s">
        <v>180</v>
      </c>
      <c r="AN33" s="161" t="s">
        <v>180</v>
      </c>
      <c r="AO33" s="161" t="s">
        <v>195</v>
      </c>
      <c r="AP33" s="161" t="s">
        <v>195</v>
      </c>
      <c r="AQ33" s="161"/>
      <c r="AR33" s="161"/>
      <c r="AS33" s="161"/>
      <c r="AT33" s="161"/>
      <c r="AU33" s="161" t="s">
        <v>195</v>
      </c>
      <c r="AV33" s="161"/>
      <c r="AW33" s="161"/>
      <c r="AX33" s="161"/>
      <c r="AY33" s="161"/>
      <c r="AZ33" s="161"/>
      <c r="BA33" s="161"/>
      <c r="BB33" s="161"/>
      <c r="BC33" s="161"/>
      <c r="BD33" s="161"/>
      <c r="BE33" s="161"/>
      <c r="BF33" s="161"/>
      <c r="BG33" s="161"/>
      <c r="BH33" s="161"/>
      <c r="BI33" s="161" t="s">
        <v>56</v>
      </c>
      <c r="BJ33" s="161"/>
      <c r="BK33" s="160" t="s">
        <v>63</v>
      </c>
      <c r="BL33" s="160"/>
      <c r="BM33" s="160"/>
      <c r="BN33" s="160" t="s">
        <v>195</v>
      </c>
      <c r="BO33" s="160"/>
      <c r="BP33" s="160" t="s">
        <v>195</v>
      </c>
      <c r="BQ33" s="160"/>
      <c r="BR33" s="160"/>
      <c r="BS33" s="160"/>
      <c r="BT33" s="160"/>
      <c r="BU33" s="161" t="s">
        <v>108</v>
      </c>
      <c r="BV33" s="161"/>
      <c r="BW33" s="160"/>
      <c r="BX33" s="269">
        <f t="shared" ca="1" si="2"/>
        <v>1.7599791238584384</v>
      </c>
      <c r="BY33" s="269" t="str">
        <f t="shared" ca="1" si="18"/>
        <v>.</v>
      </c>
      <c r="BZ33" s="269" t="str">
        <f t="shared" ca="1" si="19"/>
        <v>.</v>
      </c>
      <c r="CA33" s="269" t="str">
        <f t="shared" ca="1" si="20"/>
        <v>.</v>
      </c>
      <c r="CB33" s="269" t="str">
        <f t="shared" ca="1" si="21"/>
        <v>SI</v>
      </c>
      <c r="CC33" s="269" t="str">
        <f t="shared" ca="1" si="22"/>
        <v>.</v>
      </c>
      <c r="CD33" s="160">
        <v>32</v>
      </c>
      <c r="CE33" s="298">
        <v>25.5</v>
      </c>
      <c r="CF33" s="160" t="s">
        <v>57</v>
      </c>
      <c r="CG33" s="160" t="s">
        <v>33</v>
      </c>
      <c r="CH33" s="160" t="s">
        <v>42</v>
      </c>
      <c r="CI33" s="160"/>
      <c r="CJ33" s="160"/>
      <c r="CK33" s="389"/>
      <c r="CL33" s="161">
        <f t="shared" si="23"/>
        <v>0</v>
      </c>
      <c r="CM33" s="271" t="b">
        <f t="shared" si="9"/>
        <v>0</v>
      </c>
      <c r="CN33" s="271" t="b">
        <f t="shared" si="10"/>
        <v>0</v>
      </c>
      <c r="CO33" s="271" t="b">
        <f t="shared" si="11"/>
        <v>0</v>
      </c>
      <c r="CP33" s="270" t="b">
        <f t="shared" ca="1" si="12"/>
        <v>0</v>
      </c>
      <c r="CQ33" s="270" t="b">
        <f t="shared" ca="1" si="13"/>
        <v>0</v>
      </c>
      <c r="CR33" s="270" t="b">
        <f t="shared" ca="1" si="14"/>
        <v>1</v>
      </c>
      <c r="CS33" s="270" t="b">
        <f t="shared" ca="1" si="15"/>
        <v>0</v>
      </c>
      <c r="CT33" s="270" t="b">
        <f t="shared" ca="1" si="16"/>
        <v>0</v>
      </c>
      <c r="CU33" s="270" t="b">
        <f t="shared" ca="1" si="17"/>
        <v>0</v>
      </c>
      <c r="CV33" s="270">
        <f t="shared" si="24"/>
        <v>0</v>
      </c>
      <c r="CW33" s="270">
        <f t="shared" si="25"/>
        <v>0</v>
      </c>
      <c r="CX33" s="270">
        <f t="shared" si="26"/>
        <v>0</v>
      </c>
      <c r="CY33" s="270">
        <f t="shared" si="27"/>
        <v>0</v>
      </c>
      <c r="CZ33" s="270">
        <f t="shared" si="28"/>
        <v>0</v>
      </c>
      <c r="DA33" s="270">
        <f t="shared" si="29"/>
        <v>0</v>
      </c>
      <c r="DB33" s="270">
        <f t="shared" si="30"/>
        <v>0</v>
      </c>
      <c r="DC33" s="270">
        <f t="shared" si="31"/>
        <v>0</v>
      </c>
      <c r="DD33" s="270">
        <f t="shared" si="32"/>
        <v>0</v>
      </c>
      <c r="DE33" s="270">
        <f t="shared" si="33"/>
        <v>0</v>
      </c>
      <c r="DF33" s="270">
        <f t="shared" si="34"/>
        <v>0</v>
      </c>
      <c r="DG33" s="270">
        <f t="shared" si="35"/>
        <v>0</v>
      </c>
      <c r="DH33" s="389" t="str">
        <f t="shared" si="36"/>
        <v>F</v>
      </c>
      <c r="DI33" s="389"/>
      <c r="DJ33" s="389"/>
      <c r="DK33" s="389"/>
      <c r="DL33" s="389"/>
      <c r="DM33" s="389"/>
      <c r="DN33" s="389"/>
      <c r="DO33" s="389"/>
      <c r="DP33" s="389"/>
      <c r="DQ33" s="389"/>
      <c r="DR33" s="389"/>
      <c r="DS33" s="389"/>
      <c r="DT33" s="389"/>
      <c r="DU33" s="160"/>
      <c r="DV33" s="389"/>
      <c r="DW33" s="389"/>
      <c r="DX33" s="389"/>
      <c r="DY33" s="389"/>
      <c r="DZ33" s="389"/>
      <c r="EA33" s="389"/>
      <c r="EB33" s="389"/>
      <c r="EC33" s="389"/>
      <c r="ED33" s="389"/>
      <c r="EE33" s="389"/>
      <c r="EF33" s="389"/>
      <c r="EG33" s="389"/>
      <c r="EH33" s="389"/>
      <c r="EI33" s="389"/>
      <c r="EJ33" s="389"/>
      <c r="EK33" s="389"/>
      <c r="EL33" s="389"/>
      <c r="EM33" s="389"/>
      <c r="EN33" s="389"/>
      <c r="EO33" s="389"/>
      <c r="EP33" s="389"/>
      <c r="EQ33" s="389"/>
      <c r="ER33" s="389"/>
      <c r="ES33" s="389"/>
      <c r="ET33" s="389"/>
      <c r="EU33" s="389"/>
      <c r="EV33" s="389"/>
      <c r="EW33" s="389"/>
      <c r="EX33" s="389"/>
      <c r="EY33" s="389"/>
      <c r="EZ33" s="389"/>
      <c r="FA33" s="389"/>
      <c r="FB33" s="389"/>
      <c r="FC33" s="389"/>
      <c r="FD33" s="389"/>
      <c r="FE33" s="389"/>
      <c r="FF33" s="389"/>
      <c r="FG33" s="389"/>
      <c r="FH33" s="389"/>
      <c r="FI33" s="389"/>
      <c r="FJ33" s="389"/>
      <c r="FK33" s="389"/>
      <c r="FL33" s="389"/>
      <c r="FM33" s="389"/>
      <c r="FN33" s="389"/>
      <c r="FO33" s="389"/>
      <c r="FP33" s="389"/>
      <c r="FQ33" s="389"/>
      <c r="FR33" s="389"/>
      <c r="FS33" s="389"/>
      <c r="FT33" s="389"/>
      <c r="FU33" s="389"/>
      <c r="FV33" s="389"/>
      <c r="FW33" s="389"/>
      <c r="FX33" s="389"/>
      <c r="FY33" s="389"/>
      <c r="FZ33" s="389"/>
      <c r="GA33" s="389"/>
      <c r="GB33" s="389"/>
      <c r="GC33" s="389"/>
      <c r="GD33" s="389"/>
      <c r="GE33" s="389"/>
      <c r="GF33" s="389"/>
      <c r="GG33" s="389"/>
      <c r="GH33" s="389"/>
      <c r="GI33" s="389"/>
      <c r="GJ33" s="389"/>
      <c r="GK33" s="389"/>
      <c r="GL33" s="389"/>
      <c r="GM33" s="389"/>
      <c r="GN33" s="389"/>
      <c r="GO33" s="389"/>
      <c r="GP33" s="389"/>
      <c r="GQ33" s="389"/>
      <c r="GR33" s="389"/>
      <c r="GS33" s="389"/>
      <c r="GT33" s="389"/>
      <c r="GU33" s="389"/>
      <c r="GV33" s="389"/>
      <c r="GW33" s="389"/>
      <c r="GX33" s="389"/>
      <c r="GY33" s="389"/>
      <c r="GZ33" s="389"/>
      <c r="HA33" s="389"/>
      <c r="HB33" s="389"/>
      <c r="HC33" s="389"/>
      <c r="HD33" s="389"/>
      <c r="HE33" s="389"/>
      <c r="HF33" s="389"/>
      <c r="HG33" s="389"/>
      <c r="HH33" s="389"/>
      <c r="HI33" s="389"/>
      <c r="HJ33" s="389"/>
      <c r="HK33" s="389"/>
      <c r="HL33" s="389"/>
      <c r="HM33" s="389"/>
      <c r="HN33" s="389"/>
      <c r="HO33" s="389"/>
      <c r="HP33" s="389"/>
      <c r="HQ33" s="389"/>
      <c r="HR33" s="389"/>
      <c r="HS33" s="389"/>
      <c r="HT33" s="389"/>
      <c r="HU33" s="389"/>
      <c r="HV33" s="389"/>
      <c r="HW33" s="389"/>
      <c r="HX33" s="389"/>
      <c r="HY33" s="389"/>
      <c r="HZ33" s="389"/>
      <c r="IA33" s="389"/>
      <c r="IB33" s="389"/>
      <c r="IC33" s="389"/>
      <c r="ID33" s="389"/>
      <c r="IE33" s="389"/>
      <c r="IF33" s="389"/>
      <c r="IG33" s="389"/>
      <c r="IH33" s="389"/>
      <c r="II33" s="389"/>
      <c r="IJ33" s="389"/>
      <c r="IK33" s="389"/>
      <c r="IL33" s="389"/>
      <c r="IM33" s="389"/>
      <c r="IN33" s="389"/>
      <c r="IO33" s="389"/>
      <c r="IP33" s="389"/>
      <c r="IQ33" s="389"/>
      <c r="IR33" s="389"/>
      <c r="IS33" s="389"/>
      <c r="IT33" s="389"/>
      <c r="IU33" s="389"/>
      <c r="IV33" s="389"/>
      <c r="IW33" s="389"/>
      <c r="IX33" s="389"/>
      <c r="IY33" s="389"/>
      <c r="IZ33" s="389"/>
      <c r="JA33" s="389"/>
      <c r="JB33" s="389"/>
      <c r="JC33" s="389"/>
      <c r="JD33" s="389"/>
      <c r="JE33" s="389"/>
      <c r="JF33" s="389"/>
      <c r="JG33" s="389"/>
      <c r="JH33" s="389"/>
      <c r="JI33" s="389"/>
      <c r="JJ33" s="389"/>
      <c r="JK33" s="389"/>
      <c r="JL33" s="389"/>
      <c r="JM33" s="389"/>
      <c r="JN33" s="389"/>
      <c r="JO33" s="389"/>
      <c r="JP33" s="389"/>
      <c r="JQ33" s="389"/>
      <c r="JR33" s="389"/>
      <c r="JS33" s="389"/>
      <c r="JT33" s="389"/>
      <c r="JU33" s="389"/>
      <c r="JV33" s="389"/>
      <c r="JW33" s="389"/>
      <c r="JX33" s="389"/>
      <c r="JY33" s="389"/>
      <c r="JZ33" s="389"/>
      <c r="KA33" s="389"/>
      <c r="KB33" s="389"/>
      <c r="KC33" s="389"/>
      <c r="KD33" s="389"/>
      <c r="KE33" s="389"/>
      <c r="KF33" s="389"/>
    </row>
    <row r="34" spans="1:292" s="270" customFormat="1">
      <c r="A34" s="266">
        <v>31</v>
      </c>
      <c r="B34" s="339" t="s">
        <v>530</v>
      </c>
      <c r="C34" s="161" t="s">
        <v>30</v>
      </c>
      <c r="D34" s="337" t="s">
        <v>946</v>
      </c>
      <c r="E34" s="285">
        <f t="shared" ca="1" si="0"/>
        <v>15.732581863584466</v>
      </c>
      <c r="F34" s="285"/>
      <c r="G34" s="285"/>
      <c r="H34" s="267">
        <v>34951</v>
      </c>
      <c r="I34" s="305">
        <f t="shared" ca="1" si="1"/>
        <v>40693.39238020833</v>
      </c>
      <c r="J34" s="160" t="s">
        <v>47</v>
      </c>
      <c r="K34" s="156" t="s">
        <v>63</v>
      </c>
      <c r="L34" s="156" t="s">
        <v>952</v>
      </c>
      <c r="M34" s="345" t="s">
        <v>54</v>
      </c>
      <c r="N34" s="345"/>
      <c r="O34" s="345"/>
      <c r="P34" s="345"/>
      <c r="Q34" s="345"/>
      <c r="R34" s="345"/>
      <c r="S34" s="345"/>
      <c r="T34" s="286"/>
      <c r="U34" s="286"/>
      <c r="V34" s="286"/>
      <c r="W34" s="286"/>
      <c r="X34" s="267">
        <v>40051</v>
      </c>
      <c r="Y34" s="267"/>
      <c r="Z34" s="160"/>
      <c r="AA34" s="160"/>
      <c r="AB34" s="160"/>
      <c r="AC34" s="160" t="s">
        <v>180</v>
      </c>
      <c r="AD34" s="160"/>
      <c r="AE34" s="160" t="s">
        <v>46</v>
      </c>
      <c r="AF34" s="157" t="s">
        <v>404</v>
      </c>
      <c r="AG34" s="160" t="s">
        <v>180</v>
      </c>
      <c r="AH34" s="160"/>
      <c r="AI34" s="160" t="s">
        <v>180</v>
      </c>
      <c r="AJ34" s="287">
        <v>11</v>
      </c>
      <c r="AK34" s="284">
        <v>2</v>
      </c>
      <c r="AL34" s="284">
        <v>0</v>
      </c>
      <c r="AM34" s="161" t="s">
        <v>180</v>
      </c>
      <c r="AN34" s="161" t="s">
        <v>180</v>
      </c>
      <c r="AO34" s="161" t="s">
        <v>195</v>
      </c>
      <c r="AP34" s="161" t="s">
        <v>195</v>
      </c>
      <c r="AQ34" s="161"/>
      <c r="AR34" s="161"/>
      <c r="AS34" s="161"/>
      <c r="AT34" s="161"/>
      <c r="AU34" s="161" t="s">
        <v>195</v>
      </c>
      <c r="AV34" s="161"/>
      <c r="AW34" s="161"/>
      <c r="AX34" s="161"/>
      <c r="AY34" s="161"/>
      <c r="AZ34" s="161"/>
      <c r="BA34" s="161"/>
      <c r="BB34" s="161"/>
      <c r="BC34" s="161"/>
      <c r="BD34" s="161"/>
      <c r="BE34" s="161"/>
      <c r="BF34" s="161"/>
      <c r="BG34" s="161"/>
      <c r="BH34" s="161"/>
      <c r="BI34" s="161" t="s">
        <v>56</v>
      </c>
      <c r="BJ34" s="161"/>
      <c r="BK34" s="160" t="s">
        <v>63</v>
      </c>
      <c r="BL34" s="160"/>
      <c r="BM34" s="160"/>
      <c r="BN34" s="160" t="s">
        <v>195</v>
      </c>
      <c r="BO34" s="160"/>
      <c r="BP34" s="160" t="s">
        <v>195</v>
      </c>
      <c r="BQ34" s="160"/>
      <c r="BR34" s="160"/>
      <c r="BS34" s="160"/>
      <c r="BT34" s="160"/>
      <c r="BU34" s="161" t="s">
        <v>108</v>
      </c>
      <c r="BV34" s="161"/>
      <c r="BW34" s="160"/>
      <c r="BX34" s="274">
        <f t="shared" ca="1" si="2"/>
        <v>1.7599791238584384</v>
      </c>
      <c r="BY34" s="269" t="str">
        <f t="shared" ca="1" si="18"/>
        <v>.</v>
      </c>
      <c r="BZ34" s="269" t="str">
        <f t="shared" ca="1" si="19"/>
        <v>.</v>
      </c>
      <c r="CA34" s="269" t="str">
        <f t="shared" ca="1" si="20"/>
        <v>.</v>
      </c>
      <c r="CB34" s="269" t="str">
        <f t="shared" ca="1" si="21"/>
        <v>SI</v>
      </c>
      <c r="CC34" s="269" t="str">
        <f t="shared" ca="1" si="22"/>
        <v>.</v>
      </c>
      <c r="CD34" s="160">
        <v>30</v>
      </c>
      <c r="CE34" s="298">
        <v>24.5</v>
      </c>
      <c r="CF34" s="160">
        <v>32</v>
      </c>
      <c r="CG34" s="160" t="s">
        <v>33</v>
      </c>
      <c r="CH34" s="160" t="s">
        <v>33</v>
      </c>
      <c r="CI34" s="160"/>
      <c r="CJ34" s="160"/>
      <c r="CK34" s="389"/>
      <c r="CL34" s="161">
        <f t="shared" si="23"/>
        <v>0</v>
      </c>
      <c r="CM34" s="271" t="b">
        <f t="shared" si="9"/>
        <v>0</v>
      </c>
      <c r="CN34" s="271" t="b">
        <f t="shared" si="10"/>
        <v>0</v>
      </c>
      <c r="CO34" s="271" t="b">
        <f t="shared" si="11"/>
        <v>0</v>
      </c>
      <c r="CP34" s="270" t="b">
        <f t="shared" ca="1" si="12"/>
        <v>0</v>
      </c>
      <c r="CQ34" s="270" t="b">
        <f t="shared" ca="1" si="13"/>
        <v>0</v>
      </c>
      <c r="CR34" s="270" t="b">
        <f t="shared" ca="1" si="14"/>
        <v>1</v>
      </c>
      <c r="CS34" s="270" t="b">
        <f t="shared" ca="1" si="15"/>
        <v>0</v>
      </c>
      <c r="CT34" s="270" t="b">
        <f t="shared" ca="1" si="16"/>
        <v>0</v>
      </c>
      <c r="CU34" s="270" t="b">
        <f t="shared" ca="1" si="17"/>
        <v>1</v>
      </c>
      <c r="CV34" s="270">
        <f t="shared" si="24"/>
        <v>0</v>
      </c>
      <c r="CW34" s="270">
        <f t="shared" si="25"/>
        <v>0</v>
      </c>
      <c r="CX34" s="270">
        <f t="shared" si="26"/>
        <v>0</v>
      </c>
      <c r="CY34" s="270">
        <f t="shared" si="27"/>
        <v>0</v>
      </c>
      <c r="CZ34" s="270">
        <f t="shared" si="28"/>
        <v>0</v>
      </c>
      <c r="DA34" s="270">
        <f t="shared" si="29"/>
        <v>0</v>
      </c>
      <c r="DB34" s="270">
        <f t="shared" si="30"/>
        <v>0</v>
      </c>
      <c r="DC34" s="270">
        <f t="shared" si="31"/>
        <v>0</v>
      </c>
      <c r="DD34" s="270">
        <f t="shared" si="32"/>
        <v>0</v>
      </c>
      <c r="DE34" s="270">
        <f t="shared" si="33"/>
        <v>0</v>
      </c>
      <c r="DF34" s="270">
        <f t="shared" si="34"/>
        <v>0</v>
      </c>
      <c r="DG34" s="270">
        <f t="shared" si="35"/>
        <v>0</v>
      </c>
      <c r="DH34" s="389" t="str">
        <f t="shared" si="36"/>
        <v>F</v>
      </c>
      <c r="DI34" s="389"/>
      <c r="DJ34" s="389"/>
      <c r="DK34" s="389"/>
      <c r="DL34" s="389"/>
      <c r="DM34" s="389"/>
      <c r="DN34" s="389"/>
      <c r="DO34" s="389"/>
      <c r="DP34" s="389"/>
      <c r="DQ34" s="389"/>
      <c r="DR34" s="389"/>
      <c r="DS34" s="389"/>
      <c r="DT34" s="389"/>
      <c r="DU34" s="160"/>
      <c r="DV34" s="389"/>
      <c r="DW34" s="389"/>
      <c r="DX34" s="389"/>
      <c r="DY34" s="389"/>
      <c r="DZ34" s="389"/>
      <c r="EA34" s="389"/>
      <c r="EB34" s="389"/>
      <c r="EC34" s="389"/>
      <c r="ED34" s="389"/>
      <c r="EE34" s="389"/>
      <c r="EF34" s="389"/>
      <c r="EG34" s="389"/>
      <c r="EH34" s="389"/>
      <c r="EI34" s="389"/>
      <c r="EJ34" s="389"/>
      <c r="EK34" s="389"/>
      <c r="EL34" s="389"/>
      <c r="EM34" s="389"/>
      <c r="EN34" s="389"/>
      <c r="EO34" s="389"/>
      <c r="EP34" s="389"/>
      <c r="EQ34" s="389"/>
      <c r="ER34" s="389"/>
      <c r="ES34" s="389"/>
      <c r="ET34" s="389"/>
      <c r="EU34" s="389"/>
      <c r="EV34" s="389"/>
      <c r="EW34" s="389"/>
      <c r="EX34" s="389"/>
      <c r="EY34" s="389"/>
      <c r="EZ34" s="389"/>
      <c r="FA34" s="389"/>
      <c r="FB34" s="389"/>
      <c r="FC34" s="389"/>
      <c r="FD34" s="389"/>
      <c r="FE34" s="389"/>
      <c r="FF34" s="389"/>
      <c r="FG34" s="389"/>
      <c r="FH34" s="389"/>
      <c r="FI34" s="389"/>
      <c r="FJ34" s="389"/>
      <c r="FK34" s="389"/>
      <c r="FL34" s="389"/>
      <c r="FM34" s="389"/>
      <c r="FN34" s="389"/>
      <c r="FO34" s="389"/>
      <c r="FP34" s="389"/>
      <c r="FQ34" s="389"/>
      <c r="FR34" s="389"/>
      <c r="FS34" s="389"/>
      <c r="FT34" s="389"/>
      <c r="FU34" s="389"/>
      <c r="FV34" s="389"/>
      <c r="FW34" s="389"/>
      <c r="FX34" s="389"/>
      <c r="FY34" s="389"/>
      <c r="FZ34" s="389"/>
      <c r="GA34" s="389"/>
      <c r="GB34" s="389"/>
      <c r="GC34" s="389"/>
      <c r="GD34" s="389"/>
      <c r="GE34" s="389"/>
      <c r="GF34" s="389"/>
      <c r="GG34" s="389"/>
      <c r="GH34" s="389"/>
      <c r="GI34" s="389"/>
      <c r="GJ34" s="389"/>
      <c r="GK34" s="389"/>
      <c r="GL34" s="389"/>
      <c r="GM34" s="389"/>
      <c r="GN34" s="389"/>
      <c r="GO34" s="389"/>
      <c r="GP34" s="389"/>
      <c r="GQ34" s="389"/>
      <c r="GR34" s="389"/>
      <c r="GS34" s="389"/>
      <c r="GT34" s="389"/>
      <c r="GU34" s="389"/>
      <c r="GV34" s="389"/>
      <c r="GW34" s="389"/>
      <c r="GX34" s="389"/>
      <c r="GY34" s="389"/>
      <c r="GZ34" s="389"/>
      <c r="HA34" s="389"/>
      <c r="HB34" s="389"/>
      <c r="HC34" s="389"/>
      <c r="HD34" s="389"/>
      <c r="HE34" s="389"/>
      <c r="HF34" s="389"/>
      <c r="HG34" s="389"/>
      <c r="HH34" s="389"/>
      <c r="HI34" s="389"/>
      <c r="HJ34" s="389"/>
      <c r="HK34" s="389"/>
      <c r="HL34" s="389"/>
      <c r="HM34" s="389"/>
      <c r="HN34" s="389"/>
      <c r="HO34" s="389"/>
      <c r="HP34" s="389"/>
      <c r="HQ34" s="389"/>
      <c r="HR34" s="389"/>
      <c r="HS34" s="389"/>
      <c r="HT34" s="389"/>
      <c r="HU34" s="389"/>
      <c r="HV34" s="389"/>
      <c r="HW34" s="389"/>
      <c r="HX34" s="389"/>
      <c r="HY34" s="389"/>
      <c r="HZ34" s="389"/>
      <c r="IA34" s="389"/>
      <c r="IB34" s="389"/>
      <c r="IC34" s="389"/>
      <c r="ID34" s="389"/>
      <c r="IE34" s="389"/>
      <c r="IF34" s="389"/>
      <c r="IG34" s="389"/>
      <c r="IH34" s="389"/>
      <c r="II34" s="389"/>
      <c r="IJ34" s="389"/>
      <c r="IK34" s="389"/>
      <c r="IL34" s="389"/>
      <c r="IM34" s="389"/>
      <c r="IN34" s="389"/>
      <c r="IO34" s="389"/>
      <c r="IP34" s="389"/>
      <c r="IQ34" s="389"/>
      <c r="IR34" s="389"/>
      <c r="IS34" s="389"/>
      <c r="IT34" s="389"/>
      <c r="IU34" s="389"/>
      <c r="IV34" s="389"/>
      <c r="IW34" s="389"/>
      <c r="IX34" s="389"/>
      <c r="IY34" s="389"/>
      <c r="IZ34" s="389"/>
      <c r="JA34" s="389"/>
      <c r="JB34" s="389"/>
      <c r="JC34" s="389"/>
      <c r="JD34" s="389"/>
      <c r="JE34" s="389"/>
      <c r="JF34" s="389"/>
      <c r="JG34" s="389"/>
      <c r="JH34" s="389"/>
      <c r="JI34" s="389"/>
      <c r="JJ34" s="389"/>
      <c r="JK34" s="389"/>
      <c r="JL34" s="389"/>
      <c r="JM34" s="389"/>
      <c r="JN34" s="389"/>
      <c r="JO34" s="389"/>
      <c r="JP34" s="389"/>
      <c r="JQ34" s="389"/>
      <c r="JR34" s="389"/>
      <c r="JS34" s="389"/>
      <c r="JT34" s="389"/>
      <c r="JU34" s="389"/>
      <c r="JV34" s="389"/>
      <c r="JW34" s="389"/>
      <c r="JX34" s="389"/>
      <c r="JY34" s="389"/>
      <c r="JZ34" s="389"/>
      <c r="KA34" s="389"/>
      <c r="KB34" s="389"/>
      <c r="KC34" s="389"/>
      <c r="KD34" s="389"/>
      <c r="KE34" s="389"/>
      <c r="KF34" s="389"/>
    </row>
    <row r="35" spans="1:292" s="308" customFormat="1">
      <c r="A35" s="266">
        <v>32</v>
      </c>
      <c r="B35" s="343" t="s">
        <v>531</v>
      </c>
      <c r="C35" s="162" t="s">
        <v>30</v>
      </c>
      <c r="D35" s="337" t="s">
        <v>948</v>
      </c>
      <c r="E35" s="285">
        <f t="shared" ca="1" si="0"/>
        <v>16.294225699200904</v>
      </c>
      <c r="F35" s="285"/>
      <c r="G35" s="285"/>
      <c r="H35" s="267">
        <v>34746</v>
      </c>
      <c r="I35" s="305">
        <f t="shared" ca="1" si="1"/>
        <v>40693.39238020833</v>
      </c>
      <c r="J35" s="160" t="s">
        <v>37</v>
      </c>
      <c r="K35" s="156" t="s">
        <v>63</v>
      </c>
      <c r="L35" s="156" t="s">
        <v>952</v>
      </c>
      <c r="M35" s="345" t="s">
        <v>38</v>
      </c>
      <c r="N35" s="345"/>
      <c r="O35" s="345"/>
      <c r="P35" s="345"/>
      <c r="Q35" s="345"/>
      <c r="R35" s="345"/>
      <c r="S35" s="345"/>
      <c r="T35" s="286"/>
      <c r="U35" s="286"/>
      <c r="V35" s="286"/>
      <c r="W35" s="286"/>
      <c r="X35" s="267">
        <v>40107</v>
      </c>
      <c r="Y35" s="267"/>
      <c r="Z35" s="160" t="s">
        <v>180</v>
      </c>
      <c r="AA35" s="160"/>
      <c r="AB35" s="160" t="s">
        <v>180</v>
      </c>
      <c r="AC35" s="160" t="s">
        <v>180</v>
      </c>
      <c r="AD35" s="160"/>
      <c r="AE35" s="160" t="s">
        <v>46</v>
      </c>
      <c r="AF35" s="157" t="s">
        <v>404</v>
      </c>
      <c r="AG35" s="160" t="s">
        <v>195</v>
      </c>
      <c r="AH35" s="160" t="s">
        <v>406</v>
      </c>
      <c r="AI35" s="160" t="s">
        <v>195</v>
      </c>
      <c r="AJ35" s="287">
        <v>2</v>
      </c>
      <c r="AK35" s="284">
        <v>0</v>
      </c>
      <c r="AL35" s="284">
        <v>2</v>
      </c>
      <c r="AM35" s="161" t="s">
        <v>195</v>
      </c>
      <c r="AN35" s="161" t="s">
        <v>195</v>
      </c>
      <c r="AO35" s="161" t="s">
        <v>180</v>
      </c>
      <c r="AP35" s="161" t="s">
        <v>180</v>
      </c>
      <c r="AQ35" s="161"/>
      <c r="AR35" s="161"/>
      <c r="AS35" s="161"/>
      <c r="AT35" s="161"/>
      <c r="AU35" s="161" t="s">
        <v>195</v>
      </c>
      <c r="AV35" s="161"/>
      <c r="AW35" s="161"/>
      <c r="AX35" s="161"/>
      <c r="AY35" s="161"/>
      <c r="AZ35" s="161"/>
      <c r="BA35" s="161"/>
      <c r="BB35" s="161"/>
      <c r="BC35" s="161"/>
      <c r="BD35" s="161"/>
      <c r="BE35" s="161"/>
      <c r="BF35" s="161"/>
      <c r="BG35" s="161"/>
      <c r="BH35" s="161"/>
      <c r="BI35" s="161"/>
      <c r="BJ35" s="161"/>
      <c r="BK35" s="160" t="s">
        <v>63</v>
      </c>
      <c r="BL35" s="160"/>
      <c r="BM35" s="160"/>
      <c r="BN35" s="160" t="s">
        <v>195</v>
      </c>
      <c r="BO35" s="160"/>
      <c r="BP35" s="160" t="s">
        <v>195</v>
      </c>
      <c r="BQ35" s="160"/>
      <c r="BR35" s="160"/>
      <c r="BS35" s="160"/>
      <c r="BT35" s="160"/>
      <c r="BU35" s="161" t="s">
        <v>108</v>
      </c>
      <c r="BV35" s="161"/>
      <c r="BW35" s="160"/>
      <c r="BX35" s="269">
        <f t="shared" ca="1" si="2"/>
        <v>1.6065544663241917</v>
      </c>
      <c r="BY35" s="269" t="str">
        <f t="shared" ca="1" si="18"/>
        <v>.</v>
      </c>
      <c r="BZ35" s="269" t="str">
        <f t="shared" ca="1" si="19"/>
        <v>.</v>
      </c>
      <c r="CA35" s="269" t="str">
        <f t="shared" ca="1" si="20"/>
        <v>.</v>
      </c>
      <c r="CB35" s="269" t="str">
        <f t="shared" ca="1" si="21"/>
        <v>SI</v>
      </c>
      <c r="CC35" s="269" t="str">
        <f t="shared" ca="1" si="22"/>
        <v>.</v>
      </c>
      <c r="CD35" s="160">
        <v>36</v>
      </c>
      <c r="CE35" s="160">
        <v>24</v>
      </c>
      <c r="CF35" s="160">
        <v>36</v>
      </c>
      <c r="CG35" s="160" t="s">
        <v>25</v>
      </c>
      <c r="CH35" s="160" t="s">
        <v>58</v>
      </c>
      <c r="CI35" s="173"/>
      <c r="CJ35" s="173"/>
      <c r="CK35" s="391"/>
      <c r="CL35" s="161">
        <f t="shared" si="23"/>
        <v>0</v>
      </c>
      <c r="CM35" s="271" t="b">
        <f t="shared" si="9"/>
        <v>0</v>
      </c>
      <c r="CN35" s="271" t="b">
        <f t="shared" si="10"/>
        <v>0</v>
      </c>
      <c r="CO35" s="271" t="b">
        <f t="shared" si="11"/>
        <v>0</v>
      </c>
      <c r="CP35" s="270" t="b">
        <f t="shared" ca="1" si="12"/>
        <v>0</v>
      </c>
      <c r="CQ35" s="270" t="b">
        <f t="shared" ca="1" si="13"/>
        <v>0</v>
      </c>
      <c r="CR35" s="270" t="b">
        <f t="shared" ca="1" si="14"/>
        <v>0</v>
      </c>
      <c r="CS35" s="270" t="b">
        <f t="shared" ca="1" si="15"/>
        <v>1</v>
      </c>
      <c r="CT35" s="270" t="b">
        <f t="shared" ca="1" si="16"/>
        <v>0</v>
      </c>
      <c r="CU35" s="270" t="b">
        <f t="shared" ca="1" si="17"/>
        <v>0</v>
      </c>
      <c r="CV35" s="270">
        <f t="shared" si="24"/>
        <v>0</v>
      </c>
      <c r="CW35" s="270">
        <f t="shared" si="25"/>
        <v>0</v>
      </c>
      <c r="CX35" s="270">
        <f t="shared" si="26"/>
        <v>0</v>
      </c>
      <c r="CY35" s="270">
        <f t="shared" si="27"/>
        <v>0</v>
      </c>
      <c r="CZ35" s="270">
        <f t="shared" si="28"/>
        <v>0</v>
      </c>
      <c r="DA35" s="270">
        <f t="shared" si="29"/>
        <v>0</v>
      </c>
      <c r="DB35" s="270">
        <f t="shared" si="30"/>
        <v>0</v>
      </c>
      <c r="DC35" s="270">
        <f t="shared" si="31"/>
        <v>0</v>
      </c>
      <c r="DD35" s="270">
        <f t="shared" si="32"/>
        <v>0</v>
      </c>
      <c r="DE35" s="270">
        <f t="shared" si="33"/>
        <v>0</v>
      </c>
      <c r="DF35" s="270">
        <f t="shared" si="34"/>
        <v>0</v>
      </c>
      <c r="DG35" s="270">
        <f t="shared" si="35"/>
        <v>0</v>
      </c>
      <c r="DH35" s="389" t="str">
        <f t="shared" si="36"/>
        <v>F</v>
      </c>
      <c r="DI35" s="391"/>
      <c r="DJ35" s="391"/>
      <c r="DK35" s="391"/>
      <c r="DL35" s="391"/>
      <c r="DM35" s="391"/>
      <c r="DN35" s="391"/>
      <c r="DO35" s="391"/>
      <c r="DP35" s="391"/>
      <c r="DQ35" s="391"/>
      <c r="DR35" s="391"/>
      <c r="DS35" s="391"/>
      <c r="DT35" s="391"/>
      <c r="DU35" s="173"/>
      <c r="DV35" s="391"/>
      <c r="DW35" s="391"/>
      <c r="DX35" s="391"/>
      <c r="DY35" s="391"/>
      <c r="DZ35" s="391"/>
      <c r="EA35" s="391"/>
      <c r="EB35" s="391"/>
      <c r="EC35" s="391"/>
      <c r="ED35" s="391"/>
      <c r="EE35" s="391"/>
      <c r="EF35" s="391"/>
      <c r="EG35" s="391"/>
      <c r="EH35" s="391"/>
      <c r="EI35" s="391"/>
      <c r="EJ35" s="391"/>
      <c r="EK35" s="391"/>
      <c r="EL35" s="391"/>
      <c r="EM35" s="391"/>
      <c r="EN35" s="391"/>
      <c r="EO35" s="391"/>
      <c r="EP35" s="391"/>
      <c r="EQ35" s="391"/>
      <c r="ER35" s="391"/>
      <c r="ES35" s="391"/>
      <c r="ET35" s="391"/>
      <c r="EU35" s="391"/>
      <c r="EV35" s="391"/>
      <c r="EW35" s="391"/>
      <c r="EX35" s="391"/>
      <c r="EY35" s="391"/>
      <c r="EZ35" s="391"/>
      <c r="FA35" s="391"/>
      <c r="FB35" s="391"/>
      <c r="FC35" s="391"/>
      <c r="FD35" s="391"/>
      <c r="FE35" s="391"/>
      <c r="FF35" s="391"/>
      <c r="FG35" s="391"/>
      <c r="FH35" s="391"/>
      <c r="FI35" s="391"/>
      <c r="FJ35" s="391"/>
      <c r="FK35" s="391"/>
      <c r="FL35" s="391"/>
      <c r="FM35" s="391"/>
      <c r="FN35" s="391"/>
      <c r="FO35" s="391"/>
      <c r="FP35" s="391"/>
      <c r="FQ35" s="391"/>
      <c r="FR35" s="391"/>
      <c r="FS35" s="391"/>
      <c r="FT35" s="391"/>
      <c r="FU35" s="391"/>
      <c r="FV35" s="391"/>
      <c r="FW35" s="391"/>
      <c r="FX35" s="391"/>
      <c r="FY35" s="391"/>
      <c r="FZ35" s="391"/>
      <c r="GA35" s="391"/>
      <c r="GB35" s="391"/>
      <c r="GC35" s="391"/>
      <c r="GD35" s="391"/>
      <c r="GE35" s="391"/>
      <c r="GF35" s="391"/>
      <c r="GG35" s="391"/>
      <c r="GH35" s="391"/>
      <c r="GI35" s="391"/>
      <c r="GJ35" s="391"/>
      <c r="GK35" s="391"/>
      <c r="GL35" s="391"/>
      <c r="GM35" s="391"/>
      <c r="GN35" s="391"/>
      <c r="GO35" s="391"/>
      <c r="GP35" s="391"/>
      <c r="GQ35" s="391"/>
      <c r="GR35" s="391"/>
      <c r="GS35" s="391"/>
      <c r="GT35" s="391"/>
      <c r="GU35" s="391"/>
      <c r="GV35" s="391"/>
      <c r="GW35" s="391"/>
      <c r="GX35" s="391"/>
      <c r="GY35" s="391"/>
      <c r="GZ35" s="391"/>
      <c r="HA35" s="391"/>
      <c r="HB35" s="391"/>
      <c r="HC35" s="391"/>
      <c r="HD35" s="391"/>
      <c r="HE35" s="391"/>
      <c r="HF35" s="391"/>
      <c r="HG35" s="391"/>
      <c r="HH35" s="391"/>
      <c r="HI35" s="391"/>
      <c r="HJ35" s="391"/>
      <c r="HK35" s="391"/>
      <c r="HL35" s="391"/>
      <c r="HM35" s="391"/>
      <c r="HN35" s="391"/>
      <c r="HO35" s="391"/>
      <c r="HP35" s="391"/>
      <c r="HQ35" s="391"/>
      <c r="HR35" s="391"/>
      <c r="HS35" s="391"/>
      <c r="HT35" s="391"/>
      <c r="HU35" s="391"/>
      <c r="HV35" s="391"/>
      <c r="HW35" s="391"/>
      <c r="HX35" s="391"/>
      <c r="HY35" s="391"/>
      <c r="HZ35" s="391"/>
      <c r="IA35" s="391"/>
      <c r="IB35" s="391"/>
      <c r="IC35" s="391"/>
      <c r="ID35" s="391"/>
      <c r="IE35" s="391"/>
      <c r="IF35" s="391"/>
      <c r="IG35" s="391"/>
      <c r="IH35" s="391"/>
      <c r="II35" s="391"/>
      <c r="IJ35" s="391"/>
      <c r="IK35" s="391"/>
      <c r="IL35" s="391"/>
      <c r="IM35" s="391"/>
      <c r="IN35" s="391"/>
      <c r="IO35" s="391"/>
      <c r="IP35" s="391"/>
      <c r="IQ35" s="391"/>
      <c r="IR35" s="391"/>
      <c r="IS35" s="391"/>
      <c r="IT35" s="391"/>
      <c r="IU35" s="391"/>
      <c r="IV35" s="391"/>
      <c r="IW35" s="391"/>
      <c r="IX35" s="391"/>
      <c r="IY35" s="391"/>
      <c r="IZ35" s="391"/>
      <c r="JA35" s="391"/>
      <c r="JB35" s="391"/>
      <c r="JC35" s="391"/>
      <c r="JD35" s="391"/>
      <c r="JE35" s="391"/>
      <c r="JF35" s="391"/>
      <c r="JG35" s="391"/>
      <c r="JH35" s="391"/>
      <c r="JI35" s="391"/>
      <c r="JJ35" s="391"/>
      <c r="JK35" s="391"/>
      <c r="JL35" s="391"/>
      <c r="JM35" s="391"/>
      <c r="JN35" s="391"/>
      <c r="JO35" s="391"/>
      <c r="JP35" s="391"/>
      <c r="JQ35" s="391"/>
      <c r="JR35" s="391"/>
      <c r="JS35" s="391"/>
      <c r="JT35" s="391"/>
      <c r="JU35" s="391"/>
      <c r="JV35" s="391"/>
      <c r="JW35" s="391"/>
      <c r="JX35" s="391"/>
      <c r="JY35" s="391"/>
      <c r="JZ35" s="391"/>
      <c r="KA35" s="391"/>
      <c r="KB35" s="391"/>
      <c r="KC35" s="391"/>
      <c r="KD35" s="391"/>
      <c r="KE35" s="391"/>
      <c r="KF35" s="391"/>
    </row>
    <row r="36" spans="1:292" s="277" customFormat="1">
      <c r="A36" s="266">
        <v>33</v>
      </c>
      <c r="B36" s="463" t="s">
        <v>532</v>
      </c>
      <c r="C36" s="161" t="s">
        <v>30</v>
      </c>
      <c r="D36" s="338" t="s">
        <v>947</v>
      </c>
      <c r="E36" s="285">
        <f t="shared" ca="1" si="0"/>
        <v>9.5572393978310419</v>
      </c>
      <c r="F36" s="285"/>
      <c r="G36" s="285"/>
      <c r="H36" s="267">
        <v>37205</v>
      </c>
      <c r="I36" s="305">
        <f t="shared" ref="I36:I77" ca="1" si="37" xml:space="preserve"> NOW( )</f>
        <v>40693.39238020833</v>
      </c>
      <c r="J36" s="160" t="s">
        <v>20</v>
      </c>
      <c r="K36" s="156" t="s">
        <v>63</v>
      </c>
      <c r="L36" s="156" t="s">
        <v>952</v>
      </c>
      <c r="M36" s="348" t="s">
        <v>402</v>
      </c>
      <c r="N36" s="348"/>
      <c r="O36" s="348"/>
      <c r="P36" s="348"/>
      <c r="Q36" s="348"/>
      <c r="R36" s="348"/>
      <c r="S36" s="348"/>
      <c r="T36" s="286"/>
      <c r="U36" s="286"/>
      <c r="V36" s="286"/>
      <c r="W36" s="286"/>
      <c r="X36" s="267">
        <v>40165</v>
      </c>
      <c r="Y36" s="267"/>
      <c r="Z36" s="160"/>
      <c r="AA36" s="160"/>
      <c r="AB36" s="160" t="s">
        <v>180</v>
      </c>
      <c r="AC36" s="160"/>
      <c r="AD36" s="160"/>
      <c r="AE36" s="160" t="s">
        <v>46</v>
      </c>
      <c r="AF36" s="157" t="s">
        <v>404</v>
      </c>
      <c r="AG36" s="160" t="s">
        <v>195</v>
      </c>
      <c r="AH36" s="160" t="s">
        <v>414</v>
      </c>
      <c r="AI36" s="160" t="s">
        <v>180</v>
      </c>
      <c r="AJ36" s="287">
        <v>4</v>
      </c>
      <c r="AK36" s="284">
        <v>0</v>
      </c>
      <c r="AL36" s="284">
        <v>3</v>
      </c>
      <c r="AM36" s="161" t="s">
        <v>180</v>
      </c>
      <c r="AN36" s="161" t="s">
        <v>180</v>
      </c>
      <c r="AO36" s="161" t="s">
        <v>195</v>
      </c>
      <c r="AP36" s="161" t="s">
        <v>195</v>
      </c>
      <c r="AQ36" s="161"/>
      <c r="AR36" s="161"/>
      <c r="AS36" s="161"/>
      <c r="AT36" s="161"/>
      <c r="AU36" s="161" t="s">
        <v>195</v>
      </c>
      <c r="AV36" s="161"/>
      <c r="AW36" s="161"/>
      <c r="AX36" s="161"/>
      <c r="AY36" s="161"/>
      <c r="AZ36" s="161"/>
      <c r="BA36" s="161"/>
      <c r="BB36" s="161"/>
      <c r="BC36" s="161"/>
      <c r="BD36" s="161"/>
      <c r="BE36" s="161"/>
      <c r="BF36" s="161"/>
      <c r="BG36" s="161"/>
      <c r="BH36" s="161"/>
      <c r="BI36" s="161"/>
      <c r="BJ36" s="161"/>
      <c r="BK36" s="160" t="s">
        <v>63</v>
      </c>
      <c r="BL36" s="160"/>
      <c r="BM36" s="160"/>
      <c r="BN36" s="160" t="s">
        <v>195</v>
      </c>
      <c r="BO36" s="160"/>
      <c r="BP36" s="160" t="s">
        <v>195</v>
      </c>
      <c r="BQ36" s="160"/>
      <c r="BR36" s="160"/>
      <c r="BS36" s="160"/>
      <c r="BT36" s="160"/>
      <c r="BU36" s="161" t="s">
        <v>108</v>
      </c>
      <c r="BV36" s="161"/>
      <c r="BW36" s="160"/>
      <c r="BX36" s="269">
        <f t="shared" ref="BX36:BX69" ca="1" si="38">IF(BU36="x",(I36-X36)/365,(BU36-X36)/365)</f>
        <v>1.4476503567351506</v>
      </c>
      <c r="BY36" s="269" t="str">
        <f t="shared" ca="1" si="18"/>
        <v>.</v>
      </c>
      <c r="BZ36" s="269" t="str">
        <f t="shared" ca="1" si="19"/>
        <v>.</v>
      </c>
      <c r="CA36" s="269" t="str">
        <f t="shared" ca="1" si="20"/>
        <v>.</v>
      </c>
      <c r="CB36" s="269" t="str">
        <f t="shared" ca="1" si="21"/>
        <v>SI</v>
      </c>
      <c r="CC36" s="269" t="str">
        <f t="shared" ca="1" si="22"/>
        <v>.</v>
      </c>
      <c r="CD36" s="160">
        <v>10</v>
      </c>
      <c r="CE36" s="298">
        <v>21.5</v>
      </c>
      <c r="CF36" s="160" t="s">
        <v>64</v>
      </c>
      <c r="CG36" s="160" t="s">
        <v>64</v>
      </c>
      <c r="CH36" s="160" t="s">
        <v>64</v>
      </c>
      <c r="CI36" s="163"/>
      <c r="CJ36" s="163"/>
      <c r="CL36" s="161">
        <f t="shared" si="23"/>
        <v>0</v>
      </c>
      <c r="CM36" s="271" t="b">
        <f t="shared" ref="CM36:CM67" si="39">AND(F36="x",CL36=1)</f>
        <v>0</v>
      </c>
      <c r="CN36" s="271" t="b">
        <f t="shared" ref="CN36:CN69" si="40">AND(G36="x",CL36=1)</f>
        <v>0</v>
      </c>
      <c r="CO36" s="271" t="b">
        <f t="shared" ref="CO36:CO69" si="41">AND(C36="M",BU36="x")</f>
        <v>0</v>
      </c>
      <c r="CP36" s="270" t="b">
        <f t="shared" ref="CP36:CP69" ca="1" si="42">AND(E36&lt;=5.999,BU36="x")</f>
        <v>0</v>
      </c>
      <c r="CQ36" s="270" t="b">
        <f t="shared" ref="CQ36:CQ69" ca="1" si="43">AND(E36&gt;=6,E36&lt;=10.999,BU36="x")</f>
        <v>1</v>
      </c>
      <c r="CR36" s="270" t="b">
        <f t="shared" ref="CR36:CR69" ca="1" si="44">AND(E36&gt;=11,E36&lt;=15.999,BU36="x")</f>
        <v>0</v>
      </c>
      <c r="CS36" s="270" t="b">
        <f t="shared" ref="CS36:CS69" ca="1" si="45">AND(E36&gt;=16,E36&lt;=18.999,BU36="x")</f>
        <v>0</v>
      </c>
      <c r="CT36" s="270" t="b">
        <f t="shared" ref="CT36:CT69" ca="1" si="46">AND(E36&gt;=19,BU36="x")</f>
        <v>0</v>
      </c>
      <c r="CU36" s="270" t="b">
        <f t="shared" ref="CU36:CU69" ca="1" si="47">AND(E36&gt;=15,E36&lt;=15.999,BU36="x")</f>
        <v>0</v>
      </c>
      <c r="CV36" s="277">
        <f t="shared" si="24"/>
        <v>0</v>
      </c>
      <c r="CW36" s="277">
        <f t="shared" si="25"/>
        <v>0</v>
      </c>
      <c r="CX36" s="277">
        <f t="shared" si="26"/>
        <v>0</v>
      </c>
      <c r="CY36" s="277">
        <f t="shared" si="27"/>
        <v>0</v>
      </c>
      <c r="CZ36" s="277">
        <f t="shared" si="28"/>
        <v>0</v>
      </c>
      <c r="DA36" s="277">
        <f t="shared" si="29"/>
        <v>0</v>
      </c>
      <c r="DB36" s="277">
        <f t="shared" si="30"/>
        <v>0</v>
      </c>
      <c r="DC36" s="277">
        <f t="shared" si="31"/>
        <v>0</v>
      </c>
      <c r="DD36" s="277">
        <f t="shared" si="32"/>
        <v>0</v>
      </c>
      <c r="DE36" s="277">
        <f t="shared" si="33"/>
        <v>0</v>
      </c>
      <c r="DF36" s="277">
        <f t="shared" si="34"/>
        <v>0</v>
      </c>
      <c r="DG36" s="277">
        <f t="shared" si="35"/>
        <v>0</v>
      </c>
      <c r="DH36" s="277" t="str">
        <f t="shared" si="36"/>
        <v>F</v>
      </c>
      <c r="DU36" s="163"/>
    </row>
    <row r="37" spans="1:292" s="312" customFormat="1">
      <c r="A37" s="266">
        <v>34</v>
      </c>
      <c r="B37" s="463" t="s">
        <v>533</v>
      </c>
      <c r="C37" s="161" t="s">
        <v>30</v>
      </c>
      <c r="D37" s="337" t="s">
        <v>949</v>
      </c>
      <c r="E37" s="285">
        <f t="shared" ca="1" si="0"/>
        <v>13.061348986872137</v>
      </c>
      <c r="F37" s="285"/>
      <c r="G37" s="285"/>
      <c r="H37" s="267">
        <v>35926</v>
      </c>
      <c r="I37" s="305">
        <f t="shared" ca="1" si="37"/>
        <v>40693.39238020833</v>
      </c>
      <c r="J37" s="160" t="s">
        <v>20</v>
      </c>
      <c r="K37" s="156" t="s">
        <v>63</v>
      </c>
      <c r="L37" s="156" t="s">
        <v>952</v>
      </c>
      <c r="M37" s="348" t="s">
        <v>402</v>
      </c>
      <c r="N37" s="348"/>
      <c r="O37" s="348"/>
      <c r="P37" s="348"/>
      <c r="Q37" s="348"/>
      <c r="R37" s="348"/>
      <c r="S37" s="348"/>
      <c r="T37" s="286"/>
      <c r="U37" s="286"/>
      <c r="V37" s="286"/>
      <c r="W37" s="286"/>
      <c r="X37" s="267">
        <v>40185</v>
      </c>
      <c r="Y37" s="267"/>
      <c r="Z37" s="160"/>
      <c r="AA37" s="160"/>
      <c r="AB37" s="160"/>
      <c r="AC37" s="160"/>
      <c r="AD37" s="160" t="s">
        <v>180</v>
      </c>
      <c r="AE37" s="160" t="s">
        <v>413</v>
      </c>
      <c r="AF37" s="157" t="s">
        <v>404</v>
      </c>
      <c r="AG37" s="160"/>
      <c r="AH37" s="160" t="s">
        <v>412</v>
      </c>
      <c r="AI37" s="160" t="s">
        <v>195</v>
      </c>
      <c r="AJ37" s="287">
        <v>4</v>
      </c>
      <c r="AK37" s="284">
        <v>0</v>
      </c>
      <c r="AL37" s="284">
        <v>4</v>
      </c>
      <c r="AM37" s="161" t="s">
        <v>180</v>
      </c>
      <c r="AN37" s="161" t="s">
        <v>180</v>
      </c>
      <c r="AO37" s="161" t="s">
        <v>195</v>
      </c>
      <c r="AP37" s="161" t="s">
        <v>195</v>
      </c>
      <c r="AQ37" s="161"/>
      <c r="AR37" s="161"/>
      <c r="AS37" s="161"/>
      <c r="AT37" s="161"/>
      <c r="AU37" s="161" t="s">
        <v>195</v>
      </c>
      <c r="AV37" s="161"/>
      <c r="AW37" s="161"/>
      <c r="AX37" s="161"/>
      <c r="AY37" s="161"/>
      <c r="AZ37" s="161"/>
      <c r="BA37" s="161"/>
      <c r="BB37" s="161"/>
      <c r="BC37" s="161"/>
      <c r="BD37" s="161"/>
      <c r="BE37" s="161"/>
      <c r="BF37" s="161"/>
      <c r="BG37" s="161"/>
      <c r="BH37" s="161"/>
      <c r="BI37" s="161" t="s">
        <v>56</v>
      </c>
      <c r="BJ37" s="161"/>
      <c r="BK37" s="160" t="s">
        <v>63</v>
      </c>
      <c r="BL37" s="160"/>
      <c r="BM37" s="160"/>
      <c r="BN37" s="160" t="s">
        <v>195</v>
      </c>
      <c r="BO37" s="160"/>
      <c r="BP37" s="160" t="s">
        <v>195</v>
      </c>
      <c r="BQ37" s="160"/>
      <c r="BR37" s="160"/>
      <c r="BS37" s="160"/>
      <c r="BT37" s="160"/>
      <c r="BU37" s="161" t="s">
        <v>108</v>
      </c>
      <c r="BV37" s="161"/>
      <c r="BW37" s="160"/>
      <c r="BX37" s="269">
        <f t="shared" ca="1" si="38"/>
        <v>1.3928558361872054</v>
      </c>
      <c r="BY37" s="269" t="str">
        <f t="shared" ca="1" si="18"/>
        <v>.</v>
      </c>
      <c r="BZ37" s="269" t="str">
        <f t="shared" ca="1" si="19"/>
        <v>.</v>
      </c>
      <c r="CA37" s="269" t="str">
        <f t="shared" ca="1" si="20"/>
        <v>.</v>
      </c>
      <c r="CB37" s="269" t="str">
        <f t="shared" ca="1" si="21"/>
        <v>SI</v>
      </c>
      <c r="CC37" s="269" t="str">
        <f t="shared" ca="1" si="22"/>
        <v>.</v>
      </c>
      <c r="CD37" s="160">
        <v>14</v>
      </c>
      <c r="CE37" s="298">
        <v>23.5</v>
      </c>
      <c r="CF37" s="160" t="s">
        <v>65</v>
      </c>
      <c r="CG37" s="160" t="s">
        <v>65</v>
      </c>
      <c r="CH37" s="160" t="s">
        <v>65</v>
      </c>
      <c r="CI37" s="160"/>
      <c r="CJ37" s="160"/>
      <c r="CK37" s="389"/>
      <c r="CL37" s="161">
        <f t="shared" si="23"/>
        <v>0</v>
      </c>
      <c r="CM37" s="271" t="b">
        <f t="shared" si="39"/>
        <v>0</v>
      </c>
      <c r="CN37" s="271" t="b">
        <f t="shared" si="40"/>
        <v>0</v>
      </c>
      <c r="CO37" s="271" t="b">
        <f t="shared" si="41"/>
        <v>0</v>
      </c>
      <c r="CP37" s="270" t="b">
        <f t="shared" ca="1" si="42"/>
        <v>0</v>
      </c>
      <c r="CQ37" s="270" t="b">
        <f t="shared" ca="1" si="43"/>
        <v>0</v>
      </c>
      <c r="CR37" s="270" t="b">
        <f t="shared" ca="1" si="44"/>
        <v>1</v>
      </c>
      <c r="CS37" s="270" t="b">
        <f t="shared" ca="1" si="45"/>
        <v>0</v>
      </c>
      <c r="CT37" s="270" t="b">
        <f t="shared" ca="1" si="46"/>
        <v>0</v>
      </c>
      <c r="CU37" s="270" t="b">
        <f t="shared" ca="1" si="47"/>
        <v>0</v>
      </c>
      <c r="CV37" s="270">
        <f t="shared" si="24"/>
        <v>0</v>
      </c>
      <c r="CW37" s="270">
        <f t="shared" si="25"/>
        <v>0</v>
      </c>
      <c r="CX37" s="270">
        <f t="shared" si="26"/>
        <v>0</v>
      </c>
      <c r="CY37" s="270">
        <f t="shared" si="27"/>
        <v>0</v>
      </c>
      <c r="CZ37" s="270">
        <f t="shared" si="28"/>
        <v>0</v>
      </c>
      <c r="DA37" s="270">
        <f t="shared" si="29"/>
        <v>0</v>
      </c>
      <c r="DB37" s="270">
        <f t="shared" si="30"/>
        <v>0</v>
      </c>
      <c r="DC37" s="270">
        <f t="shared" si="31"/>
        <v>0</v>
      </c>
      <c r="DD37" s="270">
        <f t="shared" si="32"/>
        <v>0</v>
      </c>
      <c r="DE37" s="270">
        <f t="shared" si="33"/>
        <v>0</v>
      </c>
      <c r="DF37" s="270">
        <f t="shared" si="34"/>
        <v>0</v>
      </c>
      <c r="DG37" s="270">
        <f t="shared" si="35"/>
        <v>0</v>
      </c>
      <c r="DH37" s="389" t="str">
        <f t="shared" si="36"/>
        <v>F</v>
      </c>
      <c r="DI37" s="389"/>
      <c r="DJ37" s="389"/>
      <c r="DK37" s="389"/>
      <c r="DL37" s="389"/>
      <c r="DM37" s="389"/>
      <c r="DN37" s="389"/>
      <c r="DO37" s="389"/>
      <c r="DP37" s="389"/>
      <c r="DQ37" s="389"/>
      <c r="DR37" s="389"/>
      <c r="DS37" s="389"/>
      <c r="DT37" s="389"/>
      <c r="DU37" s="160"/>
      <c r="DV37" s="389"/>
      <c r="DW37" s="389"/>
      <c r="DX37" s="389"/>
      <c r="DY37" s="389"/>
      <c r="DZ37" s="389"/>
      <c r="EA37" s="389"/>
      <c r="EB37" s="389"/>
      <c r="EC37" s="389"/>
      <c r="ED37" s="389"/>
      <c r="EE37" s="389"/>
      <c r="EF37" s="389"/>
      <c r="EG37" s="389"/>
      <c r="EH37" s="389"/>
      <c r="EI37" s="389"/>
      <c r="EJ37" s="389"/>
      <c r="EK37" s="389"/>
      <c r="EL37" s="389"/>
      <c r="EM37" s="389"/>
      <c r="EN37" s="389"/>
      <c r="EO37" s="389"/>
      <c r="EP37" s="389"/>
      <c r="EQ37" s="389"/>
      <c r="ER37" s="389"/>
      <c r="ES37" s="389"/>
      <c r="ET37" s="389"/>
      <c r="EU37" s="389"/>
      <c r="EV37" s="389"/>
      <c r="EW37" s="389"/>
      <c r="EX37" s="389"/>
      <c r="EY37" s="389"/>
      <c r="EZ37" s="389"/>
      <c r="FA37" s="389"/>
      <c r="FB37" s="389"/>
      <c r="FC37" s="389"/>
      <c r="FD37" s="389"/>
      <c r="FE37" s="389"/>
      <c r="FF37" s="389"/>
      <c r="FG37" s="389"/>
      <c r="FH37" s="389"/>
      <c r="FI37" s="389"/>
      <c r="FJ37" s="389"/>
      <c r="FK37" s="389"/>
      <c r="FL37" s="389"/>
      <c r="FM37" s="389"/>
      <c r="FN37" s="389"/>
      <c r="FO37" s="389"/>
      <c r="FP37" s="389"/>
      <c r="FQ37" s="389"/>
      <c r="FR37" s="389"/>
      <c r="FS37" s="389"/>
      <c r="FT37" s="389"/>
      <c r="FU37" s="389"/>
      <c r="FV37" s="389"/>
      <c r="FW37" s="389"/>
      <c r="FX37" s="389"/>
      <c r="FY37" s="389"/>
      <c r="FZ37" s="389"/>
      <c r="GA37" s="389"/>
      <c r="GB37" s="389"/>
      <c r="GC37" s="389"/>
      <c r="GD37" s="389"/>
      <c r="GE37" s="389"/>
      <c r="GF37" s="389"/>
      <c r="GG37" s="389"/>
      <c r="GH37" s="389"/>
      <c r="GI37" s="389"/>
      <c r="GJ37" s="389"/>
      <c r="GK37" s="389"/>
      <c r="GL37" s="389"/>
      <c r="GM37" s="389"/>
      <c r="GN37" s="389"/>
      <c r="GO37" s="389"/>
      <c r="GP37" s="389"/>
      <c r="GQ37" s="389"/>
      <c r="GR37" s="389"/>
      <c r="GS37" s="389"/>
      <c r="GT37" s="389"/>
      <c r="GU37" s="389"/>
      <c r="GV37" s="389"/>
      <c r="GW37" s="389"/>
      <c r="GX37" s="389"/>
      <c r="GY37" s="389"/>
      <c r="GZ37" s="389"/>
      <c r="HA37" s="389"/>
      <c r="HB37" s="389"/>
      <c r="HC37" s="389"/>
      <c r="HD37" s="389"/>
      <c r="HE37" s="389"/>
      <c r="HF37" s="389"/>
      <c r="HG37" s="389"/>
      <c r="HH37" s="389"/>
      <c r="HI37" s="389"/>
      <c r="HJ37" s="389"/>
      <c r="HK37" s="389"/>
      <c r="HL37" s="389"/>
      <c r="HM37" s="389"/>
      <c r="HN37" s="389"/>
      <c r="HO37" s="389"/>
      <c r="HP37" s="389"/>
      <c r="HQ37" s="389"/>
      <c r="HR37" s="389"/>
      <c r="HS37" s="389"/>
      <c r="HT37" s="389"/>
      <c r="HU37" s="389"/>
      <c r="HV37" s="389"/>
      <c r="HW37" s="389"/>
      <c r="HX37" s="389"/>
      <c r="HY37" s="389"/>
      <c r="HZ37" s="389"/>
      <c r="IA37" s="389"/>
      <c r="IB37" s="389"/>
      <c r="IC37" s="389"/>
      <c r="ID37" s="389"/>
      <c r="IE37" s="389"/>
      <c r="IF37" s="389"/>
      <c r="IG37" s="389"/>
      <c r="IH37" s="389"/>
      <c r="II37" s="389"/>
      <c r="IJ37" s="389"/>
      <c r="IK37" s="389"/>
      <c r="IL37" s="389"/>
      <c r="IM37" s="389"/>
      <c r="IN37" s="389"/>
      <c r="IO37" s="389"/>
      <c r="IP37" s="389"/>
      <c r="IQ37" s="389"/>
      <c r="IR37" s="389"/>
      <c r="IS37" s="389"/>
      <c r="IT37" s="389"/>
      <c r="IU37" s="389"/>
      <c r="IV37" s="389"/>
      <c r="IW37" s="389"/>
      <c r="IX37" s="389"/>
      <c r="IY37" s="389"/>
      <c r="IZ37" s="389"/>
      <c r="JA37" s="389"/>
      <c r="JB37" s="389"/>
      <c r="JC37" s="389"/>
      <c r="JD37" s="389"/>
      <c r="JE37" s="389"/>
      <c r="JF37" s="389"/>
      <c r="JG37" s="389"/>
      <c r="JH37" s="389"/>
      <c r="JI37" s="389"/>
      <c r="JJ37" s="389"/>
      <c r="JK37" s="389"/>
      <c r="JL37" s="389"/>
      <c r="JM37" s="389"/>
      <c r="JN37" s="389"/>
      <c r="JO37" s="389"/>
      <c r="JP37" s="389"/>
      <c r="JQ37" s="389"/>
      <c r="JR37" s="389"/>
      <c r="JS37" s="389"/>
      <c r="JT37" s="389"/>
      <c r="JU37" s="389"/>
      <c r="JV37" s="389"/>
      <c r="JW37" s="389"/>
      <c r="JX37" s="389"/>
      <c r="JY37" s="389"/>
      <c r="JZ37" s="389"/>
      <c r="KA37" s="389"/>
      <c r="KB37" s="389"/>
      <c r="KC37" s="389"/>
      <c r="KD37" s="389"/>
      <c r="KE37" s="389"/>
      <c r="KF37" s="389"/>
    </row>
    <row r="38" spans="1:292" s="316" customFormat="1">
      <c r="A38" s="353">
        <v>35</v>
      </c>
      <c r="B38" s="163" t="s">
        <v>534</v>
      </c>
      <c r="C38" s="163" t="s">
        <v>30</v>
      </c>
      <c r="D38" s="465" t="s">
        <v>950</v>
      </c>
      <c r="E38" s="354">
        <f t="shared" ca="1" si="0"/>
        <v>18.272307890981725</v>
      </c>
      <c r="F38" s="354"/>
      <c r="G38" s="354"/>
      <c r="H38" s="355">
        <v>34024</v>
      </c>
      <c r="I38" s="356">
        <f t="shared" ca="1" si="37"/>
        <v>40693.39238020833</v>
      </c>
      <c r="J38" s="164" t="s">
        <v>20</v>
      </c>
      <c r="K38" s="156" t="s">
        <v>63</v>
      </c>
      <c r="L38" s="156" t="s">
        <v>952</v>
      </c>
      <c r="M38" s="163" t="s">
        <v>40</v>
      </c>
      <c r="N38" s="163"/>
      <c r="O38" s="163"/>
      <c r="P38" s="163"/>
      <c r="Q38" s="163"/>
      <c r="R38" s="163"/>
      <c r="S38" s="163"/>
      <c r="T38" s="313"/>
      <c r="U38" s="313"/>
      <c r="V38" s="313"/>
      <c r="W38" s="313"/>
      <c r="X38" s="355">
        <v>40220</v>
      </c>
      <c r="Y38" s="355"/>
      <c r="Z38" s="163"/>
      <c r="AA38" s="163"/>
      <c r="AB38" s="163"/>
      <c r="AC38" s="163"/>
      <c r="AD38" s="163"/>
      <c r="AE38" s="163" t="s">
        <v>413</v>
      </c>
      <c r="AF38" s="157" t="s">
        <v>404</v>
      </c>
      <c r="AG38" s="163" t="s">
        <v>180</v>
      </c>
      <c r="AH38" s="163"/>
      <c r="AI38" s="163" t="s">
        <v>195</v>
      </c>
      <c r="AJ38" s="353">
        <v>4</v>
      </c>
      <c r="AK38" s="353">
        <v>0</v>
      </c>
      <c r="AL38" s="353">
        <v>0</v>
      </c>
      <c r="AM38" s="163" t="s">
        <v>180</v>
      </c>
      <c r="AN38" s="163" t="s">
        <v>195</v>
      </c>
      <c r="AO38" s="163" t="s">
        <v>195</v>
      </c>
      <c r="AP38" s="163" t="s">
        <v>195</v>
      </c>
      <c r="AQ38" s="163"/>
      <c r="AR38" s="163"/>
      <c r="AS38" s="163"/>
      <c r="AT38" s="163"/>
      <c r="AU38" s="163" t="s">
        <v>195</v>
      </c>
      <c r="AV38" s="163"/>
      <c r="AW38" s="163"/>
      <c r="AX38" s="163"/>
      <c r="AY38" s="163"/>
      <c r="AZ38" s="163"/>
      <c r="BA38" s="163"/>
      <c r="BB38" s="163"/>
      <c r="BC38" s="163"/>
      <c r="BD38" s="163"/>
      <c r="BE38" s="163"/>
      <c r="BF38" s="163"/>
      <c r="BG38" s="163"/>
      <c r="BH38" s="163"/>
      <c r="BI38" s="163" t="s">
        <v>56</v>
      </c>
      <c r="BJ38" s="358"/>
      <c r="BK38" s="160" t="s">
        <v>63</v>
      </c>
      <c r="BL38" s="163"/>
      <c r="BM38" s="163"/>
      <c r="BN38" s="163" t="s">
        <v>195</v>
      </c>
      <c r="BO38" s="163"/>
      <c r="BP38" s="163" t="s">
        <v>195</v>
      </c>
      <c r="BQ38" s="163"/>
      <c r="BR38" s="163"/>
      <c r="BS38" s="163"/>
      <c r="BT38" s="163"/>
      <c r="BU38" s="355">
        <v>40609</v>
      </c>
      <c r="BV38" s="163" t="s">
        <v>174</v>
      </c>
      <c r="BW38" s="163"/>
      <c r="BX38" s="274">
        <f t="shared" si="38"/>
        <v>1.0657534246575342</v>
      </c>
      <c r="BY38" s="269" t="str">
        <f t="shared" si="18"/>
        <v>.</v>
      </c>
      <c r="BZ38" s="269" t="str">
        <f t="shared" si="19"/>
        <v>.</v>
      </c>
      <c r="CA38" s="269" t="str">
        <f t="shared" si="20"/>
        <v>.</v>
      </c>
      <c r="CB38" s="269" t="str">
        <f t="shared" si="21"/>
        <v>SI</v>
      </c>
      <c r="CC38" s="269" t="str">
        <f t="shared" si="22"/>
        <v>.</v>
      </c>
      <c r="CD38" s="163">
        <v>5</v>
      </c>
      <c r="CE38" s="358">
        <v>2.5</v>
      </c>
      <c r="CF38" s="163">
        <v>32</v>
      </c>
      <c r="CG38" s="163" t="s">
        <v>33</v>
      </c>
      <c r="CH38" s="163" t="s">
        <v>33</v>
      </c>
      <c r="CI38" s="404"/>
      <c r="CJ38" s="404"/>
      <c r="CL38" s="163">
        <f t="shared" si="23"/>
        <v>1</v>
      </c>
      <c r="CM38" s="428" t="b">
        <f t="shared" si="39"/>
        <v>0</v>
      </c>
      <c r="CN38" s="428" t="b">
        <f t="shared" si="40"/>
        <v>0</v>
      </c>
      <c r="CO38" s="428" t="b">
        <f t="shared" si="41"/>
        <v>0</v>
      </c>
      <c r="CP38" s="277" t="b">
        <f t="shared" ca="1" si="42"/>
        <v>0</v>
      </c>
      <c r="CQ38" s="277" t="b">
        <f t="shared" ca="1" si="43"/>
        <v>0</v>
      </c>
      <c r="CR38" s="277" t="b">
        <f t="shared" ca="1" si="44"/>
        <v>0</v>
      </c>
      <c r="CS38" s="277" t="b">
        <f t="shared" ca="1" si="45"/>
        <v>0</v>
      </c>
      <c r="CT38" s="277" t="b">
        <f t="shared" ca="1" si="46"/>
        <v>0</v>
      </c>
      <c r="CU38" s="277" t="b">
        <f t="shared" ca="1" si="47"/>
        <v>0</v>
      </c>
      <c r="CV38" s="277">
        <f t="shared" si="24"/>
        <v>0</v>
      </c>
      <c r="CW38" s="277">
        <f t="shared" si="25"/>
        <v>0</v>
      </c>
      <c r="CX38" s="277">
        <f t="shared" si="26"/>
        <v>1</v>
      </c>
      <c r="CY38" s="277">
        <f t="shared" si="27"/>
        <v>0</v>
      </c>
      <c r="CZ38" s="277">
        <f t="shared" si="28"/>
        <v>0</v>
      </c>
      <c r="DA38" s="277">
        <f t="shared" si="29"/>
        <v>0</v>
      </c>
      <c r="DB38" s="277">
        <f t="shared" si="30"/>
        <v>0</v>
      </c>
      <c r="DC38" s="277">
        <f t="shared" si="31"/>
        <v>0</v>
      </c>
      <c r="DD38" s="277">
        <f t="shared" si="32"/>
        <v>0</v>
      </c>
      <c r="DE38" s="277">
        <f t="shared" si="33"/>
        <v>0</v>
      </c>
      <c r="DF38" s="277">
        <f t="shared" si="34"/>
        <v>0</v>
      </c>
      <c r="DG38" s="277">
        <f t="shared" si="35"/>
        <v>0</v>
      </c>
      <c r="DH38" s="277" t="str">
        <f t="shared" si="36"/>
        <v>F</v>
      </c>
      <c r="DU38" s="404"/>
    </row>
    <row r="39" spans="1:292" s="281" customFormat="1" ht="15.75" customHeight="1">
      <c r="A39" s="266">
        <v>36</v>
      </c>
      <c r="B39" s="339" t="s">
        <v>535</v>
      </c>
      <c r="C39" s="160" t="s">
        <v>3</v>
      </c>
      <c r="D39" s="465" t="s">
        <v>951</v>
      </c>
      <c r="E39" s="306">
        <f t="shared" ca="1" si="0"/>
        <v>20.790116110159808</v>
      </c>
      <c r="F39" s="285"/>
      <c r="G39" s="285"/>
      <c r="H39" s="267">
        <v>33105</v>
      </c>
      <c r="I39" s="305">
        <f t="shared" ca="1" si="37"/>
        <v>40693.39238020833</v>
      </c>
      <c r="J39" s="160" t="s">
        <v>47</v>
      </c>
      <c r="K39" s="156" t="s">
        <v>63</v>
      </c>
      <c r="L39" s="156" t="s">
        <v>952</v>
      </c>
      <c r="M39" s="345" t="s">
        <v>248</v>
      </c>
      <c r="N39" s="345"/>
      <c r="O39" s="345"/>
      <c r="P39" s="345"/>
      <c r="Q39" s="345"/>
      <c r="R39" s="345"/>
      <c r="S39" s="345"/>
      <c r="T39" s="307"/>
      <c r="U39" s="307"/>
      <c r="V39" s="307"/>
      <c r="W39" s="307"/>
      <c r="X39" s="267">
        <v>40324</v>
      </c>
      <c r="Y39" s="273"/>
      <c r="Z39" s="160"/>
      <c r="AA39" s="160"/>
      <c r="AB39" s="160"/>
      <c r="AC39" s="160" t="s">
        <v>180</v>
      </c>
      <c r="AD39" s="160"/>
      <c r="AE39" s="160" t="s">
        <v>46</v>
      </c>
      <c r="AF39" s="157" t="s">
        <v>404</v>
      </c>
      <c r="AG39" s="160" t="s">
        <v>180</v>
      </c>
      <c r="AH39" s="160"/>
      <c r="AI39" s="160" t="s">
        <v>180</v>
      </c>
      <c r="AJ39" s="287">
        <v>2</v>
      </c>
      <c r="AK39" s="284">
        <v>0</v>
      </c>
      <c r="AL39" s="284">
        <v>0</v>
      </c>
      <c r="AM39" s="161" t="s">
        <v>180</v>
      </c>
      <c r="AN39" s="161" t="s">
        <v>180</v>
      </c>
      <c r="AO39" s="161" t="s">
        <v>195</v>
      </c>
      <c r="AP39" s="161" t="s">
        <v>180</v>
      </c>
      <c r="AQ39" s="161"/>
      <c r="AR39" s="161"/>
      <c r="AS39" s="161"/>
      <c r="AT39" s="161"/>
      <c r="AU39" s="161" t="s">
        <v>195</v>
      </c>
      <c r="AV39" s="161"/>
      <c r="AW39" s="161"/>
      <c r="AX39" s="161"/>
      <c r="AY39" s="161"/>
      <c r="AZ39" s="161"/>
      <c r="BA39" s="161"/>
      <c r="BB39" s="161"/>
      <c r="BC39" s="161"/>
      <c r="BD39" s="161"/>
      <c r="BE39" s="161"/>
      <c r="BF39" s="161"/>
      <c r="BG39" s="161"/>
      <c r="BH39" s="161"/>
      <c r="BI39" s="317"/>
      <c r="BJ39" s="317"/>
      <c r="BK39" s="160" t="s">
        <v>63</v>
      </c>
      <c r="BL39" s="160"/>
      <c r="BM39" s="170"/>
      <c r="BN39" s="160" t="s">
        <v>195</v>
      </c>
      <c r="BO39" s="160"/>
      <c r="BP39" s="160" t="s">
        <v>195</v>
      </c>
      <c r="BQ39" s="160"/>
      <c r="BR39" s="160"/>
      <c r="BS39" s="160"/>
      <c r="BT39" s="160"/>
      <c r="BU39" s="161" t="s">
        <v>108</v>
      </c>
      <c r="BV39" s="161"/>
      <c r="BW39" s="160"/>
      <c r="BX39" s="269">
        <f t="shared" ca="1" si="38"/>
        <v>1.0120339183789864</v>
      </c>
      <c r="BY39" s="269" t="str">
        <f t="shared" ca="1" si="18"/>
        <v>.</v>
      </c>
      <c r="BZ39" s="269" t="str">
        <f t="shared" ca="1" si="19"/>
        <v>.</v>
      </c>
      <c r="CA39" s="269" t="str">
        <f t="shared" ca="1" si="20"/>
        <v>.</v>
      </c>
      <c r="CB39" s="269" t="str">
        <f t="shared" ca="1" si="21"/>
        <v>SI</v>
      </c>
      <c r="CC39" s="269" t="str">
        <f t="shared" ca="1" si="22"/>
        <v>.</v>
      </c>
      <c r="CD39" s="318">
        <v>30</v>
      </c>
      <c r="CE39" s="319">
        <v>23</v>
      </c>
      <c r="CF39" s="318" t="s">
        <v>117</v>
      </c>
      <c r="CG39" s="318" t="s">
        <v>33</v>
      </c>
      <c r="CH39" s="318" t="s">
        <v>22</v>
      </c>
      <c r="CI39" s="389"/>
      <c r="CJ39" s="389"/>
      <c r="CK39" s="389"/>
      <c r="CL39" s="161">
        <f t="shared" si="23"/>
        <v>0</v>
      </c>
      <c r="CM39" s="271" t="b">
        <f t="shared" si="39"/>
        <v>0</v>
      </c>
      <c r="CN39" s="271" t="b">
        <f t="shared" si="40"/>
        <v>0</v>
      </c>
      <c r="CO39" s="271" t="b">
        <f t="shared" si="41"/>
        <v>1</v>
      </c>
      <c r="CP39" s="270" t="b">
        <f t="shared" ca="1" si="42"/>
        <v>0</v>
      </c>
      <c r="CQ39" s="270" t="b">
        <f t="shared" ca="1" si="43"/>
        <v>0</v>
      </c>
      <c r="CR39" s="270" t="b">
        <f t="shared" ca="1" si="44"/>
        <v>0</v>
      </c>
      <c r="CS39" s="270" t="b">
        <f t="shared" ca="1" si="45"/>
        <v>0</v>
      </c>
      <c r="CT39" s="270" t="b">
        <f t="shared" ca="1" si="46"/>
        <v>1</v>
      </c>
      <c r="CU39" s="270" t="b">
        <f t="shared" ca="1" si="47"/>
        <v>0</v>
      </c>
      <c r="CV39" s="270">
        <f t="shared" si="24"/>
        <v>0</v>
      </c>
      <c r="CW39" s="270">
        <f t="shared" si="25"/>
        <v>0</v>
      </c>
      <c r="CX39" s="270">
        <f t="shared" si="26"/>
        <v>0</v>
      </c>
      <c r="CY39" s="270">
        <f t="shared" si="27"/>
        <v>0</v>
      </c>
      <c r="CZ39" s="270">
        <f t="shared" si="28"/>
        <v>0</v>
      </c>
      <c r="DA39" s="270">
        <f t="shared" si="29"/>
        <v>0</v>
      </c>
      <c r="DB39" s="270">
        <f t="shared" si="30"/>
        <v>0</v>
      </c>
      <c r="DC39" s="270">
        <f t="shared" si="31"/>
        <v>0</v>
      </c>
      <c r="DD39" s="270">
        <f t="shared" si="32"/>
        <v>0</v>
      </c>
      <c r="DE39" s="270">
        <f t="shared" si="33"/>
        <v>0</v>
      </c>
      <c r="DF39" s="270">
        <f t="shared" si="34"/>
        <v>0</v>
      </c>
      <c r="DG39" s="270">
        <f t="shared" si="35"/>
        <v>0</v>
      </c>
      <c r="DH39" s="389" t="str">
        <f t="shared" si="36"/>
        <v>F</v>
      </c>
      <c r="DI39" s="389"/>
      <c r="DJ39" s="389"/>
      <c r="DK39" s="389"/>
      <c r="DL39" s="389"/>
      <c r="DM39" s="389"/>
      <c r="DN39" s="389"/>
      <c r="DO39" s="389"/>
      <c r="DP39" s="389"/>
      <c r="DQ39" s="389"/>
      <c r="DR39" s="389"/>
      <c r="DS39" s="389"/>
      <c r="DT39" s="389"/>
      <c r="DU39" s="160"/>
      <c r="DV39" s="389"/>
      <c r="DW39" s="389"/>
      <c r="DX39" s="389"/>
      <c r="DY39" s="389"/>
      <c r="DZ39" s="389"/>
      <c r="EA39" s="389"/>
      <c r="EB39" s="389"/>
      <c r="EC39" s="389"/>
      <c r="ED39" s="389"/>
      <c r="EE39" s="389"/>
      <c r="EF39" s="389"/>
      <c r="EG39" s="389"/>
      <c r="EH39" s="389"/>
      <c r="EI39" s="389"/>
      <c r="EJ39" s="389"/>
      <c r="EK39" s="389"/>
      <c r="EL39" s="389"/>
      <c r="EM39" s="389"/>
      <c r="EN39" s="389"/>
      <c r="EO39" s="389"/>
      <c r="EP39" s="389"/>
      <c r="EQ39" s="389"/>
      <c r="ER39" s="389"/>
      <c r="ES39" s="389"/>
      <c r="ET39" s="389"/>
      <c r="EU39" s="389"/>
      <c r="EV39" s="389"/>
      <c r="EW39" s="389"/>
      <c r="EX39" s="389"/>
      <c r="EY39" s="389"/>
      <c r="EZ39" s="389"/>
      <c r="FA39" s="389"/>
      <c r="FB39" s="389"/>
      <c r="FC39" s="389"/>
      <c r="FD39" s="389"/>
      <c r="FE39" s="389"/>
      <c r="FF39" s="389"/>
      <c r="FG39" s="389"/>
      <c r="FH39" s="389"/>
      <c r="FI39" s="389"/>
      <c r="FJ39" s="389"/>
      <c r="FK39" s="389"/>
      <c r="FL39" s="389"/>
      <c r="FM39" s="389"/>
      <c r="FN39" s="389"/>
      <c r="FO39" s="389"/>
      <c r="FP39" s="389"/>
      <c r="FQ39" s="389"/>
      <c r="FR39" s="389"/>
      <c r="FS39" s="389"/>
      <c r="FT39" s="389"/>
      <c r="FU39" s="389"/>
      <c r="FV39" s="389"/>
      <c r="FW39" s="389"/>
      <c r="FX39" s="389"/>
      <c r="FY39" s="389"/>
      <c r="FZ39" s="389"/>
      <c r="GA39" s="389"/>
      <c r="GB39" s="389"/>
      <c r="GC39" s="389"/>
      <c r="GD39" s="389"/>
      <c r="GE39" s="389"/>
      <c r="GF39" s="389"/>
      <c r="GG39" s="389"/>
      <c r="GH39" s="389"/>
      <c r="GI39" s="389"/>
      <c r="GJ39" s="389"/>
      <c r="GK39" s="389"/>
      <c r="GL39" s="389"/>
      <c r="GM39" s="389"/>
      <c r="GN39" s="389"/>
      <c r="GO39" s="389"/>
      <c r="GP39" s="389"/>
      <c r="GQ39" s="389"/>
      <c r="GR39" s="389"/>
      <c r="GS39" s="389"/>
      <c r="GT39" s="389"/>
      <c r="GU39" s="389"/>
      <c r="GV39" s="389"/>
      <c r="GW39" s="389"/>
      <c r="GX39" s="389"/>
      <c r="GY39" s="389"/>
      <c r="GZ39" s="389"/>
      <c r="HA39" s="389"/>
      <c r="HB39" s="389"/>
      <c r="HC39" s="389"/>
      <c r="HD39" s="389"/>
      <c r="HE39" s="389"/>
      <c r="HF39" s="389"/>
      <c r="HG39" s="389"/>
      <c r="HH39" s="389"/>
      <c r="HI39" s="389"/>
      <c r="HJ39" s="389"/>
      <c r="HK39" s="389"/>
      <c r="HL39" s="389"/>
      <c r="HM39" s="389"/>
      <c r="HN39" s="389"/>
      <c r="HO39" s="389"/>
      <c r="HP39" s="389"/>
      <c r="HQ39" s="389"/>
      <c r="HR39" s="389"/>
      <c r="HS39" s="389"/>
      <c r="HT39" s="389"/>
      <c r="HU39" s="389"/>
      <c r="HV39" s="389"/>
      <c r="HW39" s="389"/>
      <c r="HX39" s="389"/>
      <c r="HY39" s="389"/>
      <c r="HZ39" s="389"/>
      <c r="IA39" s="389"/>
      <c r="IB39" s="389"/>
      <c r="IC39" s="389"/>
      <c r="ID39" s="389"/>
      <c r="IE39" s="389"/>
      <c r="IF39" s="389"/>
      <c r="IG39" s="389"/>
      <c r="IH39" s="389"/>
      <c r="II39" s="389"/>
      <c r="IJ39" s="389"/>
      <c r="IK39" s="389"/>
      <c r="IL39" s="389"/>
      <c r="IM39" s="389"/>
      <c r="IN39" s="389"/>
      <c r="IO39" s="389"/>
      <c r="IP39" s="389"/>
      <c r="IQ39" s="389"/>
      <c r="IR39" s="389"/>
      <c r="IS39" s="389"/>
      <c r="IT39" s="389"/>
      <c r="IU39" s="389"/>
      <c r="IV39" s="389"/>
      <c r="IW39" s="389"/>
      <c r="IX39" s="389"/>
      <c r="IY39" s="389"/>
      <c r="IZ39" s="389"/>
      <c r="JA39" s="389"/>
      <c r="JB39" s="389"/>
      <c r="JC39" s="389"/>
      <c r="JD39" s="389"/>
      <c r="JE39" s="389"/>
      <c r="JF39" s="389"/>
      <c r="JG39" s="389"/>
      <c r="JH39" s="389"/>
      <c r="JI39" s="389"/>
      <c r="JJ39" s="389"/>
      <c r="JK39" s="389"/>
      <c r="JL39" s="389"/>
      <c r="JM39" s="389"/>
      <c r="JN39" s="389"/>
      <c r="JO39" s="389"/>
      <c r="JP39" s="389"/>
      <c r="JQ39" s="389"/>
      <c r="JR39" s="389"/>
      <c r="JS39" s="389"/>
      <c r="JT39" s="389"/>
      <c r="JU39" s="389"/>
      <c r="JV39" s="389"/>
      <c r="JW39" s="389"/>
      <c r="JX39" s="389"/>
      <c r="JY39" s="389"/>
      <c r="JZ39" s="389"/>
      <c r="KA39" s="389"/>
      <c r="KB39" s="389"/>
      <c r="KC39" s="389"/>
      <c r="KD39" s="389"/>
      <c r="KE39" s="389"/>
      <c r="KF39" s="389"/>
    </row>
    <row r="40" spans="1:292" s="281" customFormat="1">
      <c r="A40" s="266">
        <v>37</v>
      </c>
      <c r="B40" s="341" t="s">
        <v>562</v>
      </c>
      <c r="C40" s="173">
        <v>5</v>
      </c>
      <c r="D40" s="337" t="s">
        <v>946</v>
      </c>
      <c r="E40" s="285">
        <f t="shared" ca="1" si="0"/>
        <v>5.5435407676940551</v>
      </c>
      <c r="F40" s="299" t="s">
        <v>108</v>
      </c>
      <c r="G40" s="299"/>
      <c r="H40" s="293">
        <v>38670</v>
      </c>
      <c r="I40" s="305">
        <f t="shared" ca="1" si="37"/>
        <v>40693.39238020833</v>
      </c>
      <c r="J40" s="173" t="s">
        <v>47</v>
      </c>
      <c r="K40" s="156" t="s">
        <v>63</v>
      </c>
      <c r="L40" s="156" t="s">
        <v>952</v>
      </c>
      <c r="M40" s="346" t="s">
        <v>248</v>
      </c>
      <c r="N40" s="346"/>
      <c r="O40" s="346"/>
      <c r="P40" s="346"/>
      <c r="Q40" s="346"/>
      <c r="R40" s="346"/>
      <c r="S40" s="346"/>
      <c r="T40" s="286"/>
      <c r="U40" s="286"/>
      <c r="V40" s="286"/>
      <c r="W40" s="286"/>
      <c r="X40" s="293">
        <v>40324</v>
      </c>
      <c r="Y40" s="267"/>
      <c r="Z40" s="173"/>
      <c r="AA40" s="173"/>
      <c r="AB40" s="173"/>
      <c r="AC40" s="173" t="s">
        <v>180</v>
      </c>
      <c r="AD40" s="173"/>
      <c r="AE40" s="173" t="s">
        <v>46</v>
      </c>
      <c r="AF40" s="157" t="s">
        <v>404</v>
      </c>
      <c r="AG40" s="173" t="s">
        <v>195</v>
      </c>
      <c r="AH40" s="173" t="s">
        <v>406</v>
      </c>
      <c r="AI40" s="173" t="s">
        <v>180</v>
      </c>
      <c r="AJ40" s="310">
        <v>1</v>
      </c>
      <c r="AK40" s="295">
        <v>1</v>
      </c>
      <c r="AL40" s="295">
        <v>0</v>
      </c>
      <c r="AM40" s="172" t="s">
        <v>195</v>
      </c>
      <c r="AN40" s="172" t="s">
        <v>180</v>
      </c>
      <c r="AO40" s="172" t="s">
        <v>180</v>
      </c>
      <c r="AP40" s="172" t="s">
        <v>180</v>
      </c>
      <c r="AQ40" s="172"/>
      <c r="AR40" s="172"/>
      <c r="AS40" s="172"/>
      <c r="AT40" s="172"/>
      <c r="AU40" s="172" t="s">
        <v>195</v>
      </c>
      <c r="AV40" s="172"/>
      <c r="AW40" s="172"/>
      <c r="AX40" s="172"/>
      <c r="AY40" s="172"/>
      <c r="AZ40" s="172"/>
      <c r="BA40" s="172"/>
      <c r="BB40" s="172"/>
      <c r="BC40" s="172"/>
      <c r="BD40" s="172"/>
      <c r="BE40" s="172"/>
      <c r="BF40" s="172"/>
      <c r="BG40" s="172"/>
      <c r="BH40" s="172"/>
      <c r="BI40" s="172"/>
      <c r="BJ40" s="172"/>
      <c r="BK40" s="160" t="s">
        <v>63</v>
      </c>
      <c r="BL40" s="173"/>
      <c r="BM40" s="160"/>
      <c r="BN40" s="173" t="s">
        <v>195</v>
      </c>
      <c r="BO40" s="173"/>
      <c r="BP40" s="173" t="s">
        <v>195</v>
      </c>
      <c r="BQ40" s="173"/>
      <c r="BR40" s="173"/>
      <c r="BS40" s="173"/>
      <c r="BT40" s="173"/>
      <c r="BU40" s="172" t="s">
        <v>108</v>
      </c>
      <c r="BV40" s="172"/>
      <c r="BW40" s="173"/>
      <c r="BX40" s="269">
        <f t="shared" ca="1" si="38"/>
        <v>1.0120339183789864</v>
      </c>
      <c r="BY40" s="269" t="str">
        <f t="shared" ca="1" si="18"/>
        <v>.</v>
      </c>
      <c r="BZ40" s="269" t="str">
        <f t="shared" ca="1" si="19"/>
        <v>.</v>
      </c>
      <c r="CA40" s="269" t="str">
        <f t="shared" ca="1" si="20"/>
        <v>.</v>
      </c>
      <c r="CB40" s="269" t="str">
        <f t="shared" ca="1" si="21"/>
        <v>SI</v>
      </c>
      <c r="CC40" s="269" t="str">
        <f t="shared" ca="1" si="22"/>
        <v>.</v>
      </c>
      <c r="CD40" s="173">
        <v>6</v>
      </c>
      <c r="CE40" s="173">
        <v>18</v>
      </c>
      <c r="CF40" s="173" t="s">
        <v>36</v>
      </c>
      <c r="CG40" s="173" t="s">
        <v>36</v>
      </c>
      <c r="CH40" s="173" t="s">
        <v>36</v>
      </c>
      <c r="CI40" s="160"/>
      <c r="CJ40" s="160"/>
      <c r="CK40" s="389"/>
      <c r="CL40" s="161">
        <f t="shared" si="23"/>
        <v>0</v>
      </c>
      <c r="CM40" s="271" t="b">
        <f t="shared" si="39"/>
        <v>0</v>
      </c>
      <c r="CN40" s="271" t="b">
        <f t="shared" si="40"/>
        <v>0</v>
      </c>
      <c r="CO40" s="271" t="b">
        <f t="shared" si="41"/>
        <v>0</v>
      </c>
      <c r="CP40" s="270" t="b">
        <f t="shared" ca="1" si="42"/>
        <v>1</v>
      </c>
      <c r="CQ40" s="270" t="b">
        <f t="shared" ca="1" si="43"/>
        <v>0</v>
      </c>
      <c r="CR40" s="270" t="b">
        <f t="shared" ca="1" si="44"/>
        <v>0</v>
      </c>
      <c r="CS40" s="270" t="b">
        <f t="shared" ca="1" si="45"/>
        <v>0</v>
      </c>
      <c r="CT40" s="270" t="b">
        <f t="shared" ca="1" si="46"/>
        <v>0</v>
      </c>
      <c r="CU40" s="270" t="b">
        <f t="shared" ca="1" si="47"/>
        <v>0</v>
      </c>
      <c r="CV40" s="270">
        <f t="shared" si="24"/>
        <v>0</v>
      </c>
      <c r="CW40" s="270">
        <f t="shared" si="25"/>
        <v>0</v>
      </c>
      <c r="CX40" s="270">
        <f t="shared" si="26"/>
        <v>0</v>
      </c>
      <c r="CY40" s="270">
        <f t="shared" si="27"/>
        <v>0</v>
      </c>
      <c r="CZ40" s="270">
        <f t="shared" si="28"/>
        <v>0</v>
      </c>
      <c r="DA40" s="270">
        <f t="shared" si="29"/>
        <v>0</v>
      </c>
      <c r="DB40" s="270">
        <f t="shared" si="30"/>
        <v>0</v>
      </c>
      <c r="DC40" s="270">
        <f t="shared" si="31"/>
        <v>0</v>
      </c>
      <c r="DD40" s="270">
        <f t="shared" si="32"/>
        <v>0</v>
      </c>
      <c r="DE40" s="270">
        <f t="shared" si="33"/>
        <v>0</v>
      </c>
      <c r="DF40" s="270">
        <f t="shared" si="34"/>
        <v>0</v>
      </c>
      <c r="DG40" s="270">
        <f t="shared" si="35"/>
        <v>0</v>
      </c>
      <c r="DH40" s="389" t="str">
        <f t="shared" si="36"/>
        <v>F</v>
      </c>
      <c r="DI40" s="389"/>
      <c r="DJ40" s="389"/>
      <c r="DK40" s="389"/>
      <c r="DL40" s="389"/>
      <c r="DM40" s="389"/>
      <c r="DN40" s="389"/>
      <c r="DO40" s="389"/>
      <c r="DP40" s="389"/>
      <c r="DQ40" s="389"/>
      <c r="DR40" s="389"/>
      <c r="DS40" s="389"/>
      <c r="DT40" s="389"/>
      <c r="DU40" s="160"/>
      <c r="DV40" s="389"/>
      <c r="DW40" s="389"/>
      <c r="DX40" s="389"/>
      <c r="DY40" s="389"/>
      <c r="DZ40" s="389"/>
      <c r="EA40" s="389"/>
      <c r="EB40" s="389"/>
      <c r="EC40" s="389"/>
      <c r="ED40" s="389"/>
      <c r="EE40" s="389"/>
      <c r="EF40" s="389"/>
      <c r="EG40" s="389"/>
      <c r="EH40" s="389"/>
      <c r="EI40" s="389"/>
      <c r="EJ40" s="389"/>
      <c r="EK40" s="389"/>
      <c r="EL40" s="389"/>
      <c r="EM40" s="389"/>
      <c r="EN40" s="389"/>
      <c r="EO40" s="389"/>
      <c r="EP40" s="389"/>
      <c r="EQ40" s="389"/>
      <c r="ER40" s="389"/>
      <c r="ES40" s="389"/>
      <c r="ET40" s="389"/>
      <c r="EU40" s="389"/>
      <c r="EV40" s="389"/>
      <c r="EW40" s="389"/>
      <c r="EX40" s="389"/>
      <c r="EY40" s="389"/>
      <c r="EZ40" s="389"/>
      <c r="FA40" s="389"/>
      <c r="FB40" s="389"/>
      <c r="FC40" s="389"/>
      <c r="FD40" s="389"/>
      <c r="FE40" s="389"/>
      <c r="FF40" s="389"/>
      <c r="FG40" s="389"/>
      <c r="FH40" s="389"/>
      <c r="FI40" s="389"/>
      <c r="FJ40" s="389"/>
      <c r="FK40" s="389"/>
      <c r="FL40" s="389"/>
      <c r="FM40" s="389"/>
      <c r="FN40" s="389"/>
      <c r="FO40" s="389"/>
      <c r="FP40" s="389"/>
      <c r="FQ40" s="389"/>
      <c r="FR40" s="389"/>
      <c r="FS40" s="389"/>
      <c r="FT40" s="389"/>
      <c r="FU40" s="389"/>
      <c r="FV40" s="389"/>
      <c r="FW40" s="389"/>
      <c r="FX40" s="389"/>
      <c r="FY40" s="389"/>
      <c r="FZ40" s="389"/>
      <c r="GA40" s="389"/>
      <c r="GB40" s="389"/>
      <c r="GC40" s="389"/>
      <c r="GD40" s="389"/>
      <c r="GE40" s="389"/>
      <c r="GF40" s="389"/>
      <c r="GG40" s="389"/>
      <c r="GH40" s="389"/>
      <c r="GI40" s="389"/>
      <c r="GJ40" s="389"/>
      <c r="GK40" s="389"/>
      <c r="GL40" s="389"/>
      <c r="GM40" s="389"/>
      <c r="GN40" s="389"/>
      <c r="GO40" s="389"/>
      <c r="GP40" s="389"/>
      <c r="GQ40" s="389"/>
      <c r="GR40" s="389"/>
      <c r="GS40" s="389"/>
      <c r="GT40" s="389"/>
      <c r="GU40" s="389"/>
      <c r="GV40" s="389"/>
      <c r="GW40" s="389"/>
      <c r="GX40" s="389"/>
      <c r="GY40" s="389"/>
      <c r="GZ40" s="389"/>
      <c r="HA40" s="389"/>
      <c r="HB40" s="389"/>
      <c r="HC40" s="389"/>
      <c r="HD40" s="389"/>
      <c r="HE40" s="389"/>
      <c r="HF40" s="389"/>
      <c r="HG40" s="389"/>
      <c r="HH40" s="389"/>
      <c r="HI40" s="389"/>
      <c r="HJ40" s="389"/>
      <c r="HK40" s="389"/>
      <c r="HL40" s="389"/>
      <c r="HM40" s="389"/>
      <c r="HN40" s="389"/>
      <c r="HO40" s="389"/>
      <c r="HP40" s="389"/>
      <c r="HQ40" s="389"/>
      <c r="HR40" s="389"/>
      <c r="HS40" s="389"/>
      <c r="HT40" s="389"/>
      <c r="HU40" s="389"/>
      <c r="HV40" s="389"/>
      <c r="HW40" s="389"/>
      <c r="HX40" s="389"/>
      <c r="HY40" s="389"/>
      <c r="HZ40" s="389"/>
      <c r="IA40" s="389"/>
      <c r="IB40" s="389"/>
      <c r="IC40" s="389"/>
      <c r="ID40" s="389"/>
      <c r="IE40" s="389"/>
      <c r="IF40" s="389"/>
      <c r="IG40" s="389"/>
      <c r="IH40" s="389"/>
      <c r="II40" s="389"/>
      <c r="IJ40" s="389"/>
      <c r="IK40" s="389"/>
      <c r="IL40" s="389"/>
      <c r="IM40" s="389"/>
      <c r="IN40" s="389"/>
      <c r="IO40" s="389"/>
      <c r="IP40" s="389"/>
      <c r="IQ40" s="389"/>
      <c r="IR40" s="389"/>
      <c r="IS40" s="389"/>
      <c r="IT40" s="389"/>
      <c r="IU40" s="389"/>
      <c r="IV40" s="389"/>
      <c r="IW40" s="389"/>
      <c r="IX40" s="389"/>
      <c r="IY40" s="389"/>
      <c r="IZ40" s="389"/>
      <c r="JA40" s="389"/>
      <c r="JB40" s="389"/>
      <c r="JC40" s="389"/>
      <c r="JD40" s="389"/>
      <c r="JE40" s="389"/>
      <c r="JF40" s="389"/>
      <c r="JG40" s="389"/>
      <c r="JH40" s="389"/>
      <c r="JI40" s="389"/>
      <c r="JJ40" s="389"/>
      <c r="JK40" s="389"/>
      <c r="JL40" s="389"/>
      <c r="JM40" s="389"/>
      <c r="JN40" s="389"/>
      <c r="JO40" s="389"/>
      <c r="JP40" s="389"/>
      <c r="JQ40" s="389"/>
      <c r="JR40" s="389"/>
      <c r="JS40" s="389"/>
      <c r="JT40" s="389"/>
      <c r="JU40" s="389"/>
      <c r="JV40" s="389"/>
      <c r="JW40" s="389"/>
      <c r="JX40" s="389"/>
      <c r="JY40" s="389"/>
      <c r="JZ40" s="389"/>
      <c r="KA40" s="389"/>
      <c r="KB40" s="389"/>
      <c r="KC40" s="389"/>
      <c r="KD40" s="389"/>
      <c r="KE40" s="389"/>
      <c r="KF40" s="389"/>
    </row>
    <row r="41" spans="1:292" s="281" customFormat="1">
      <c r="A41" s="266">
        <v>38</v>
      </c>
      <c r="B41" s="340" t="s">
        <v>556</v>
      </c>
      <c r="C41" s="170">
        <v>6</v>
      </c>
      <c r="D41" s="337" t="s">
        <v>948</v>
      </c>
      <c r="E41" s="306">
        <f t="shared" ca="1" si="0"/>
        <v>3.4257325485159726</v>
      </c>
      <c r="F41" s="306"/>
      <c r="G41" s="306" t="s">
        <v>108</v>
      </c>
      <c r="H41" s="273">
        <v>39443</v>
      </c>
      <c r="I41" s="305">
        <f t="shared" ca="1" si="37"/>
        <v>40693.39238020833</v>
      </c>
      <c r="J41" s="170" t="s">
        <v>47</v>
      </c>
      <c r="K41" s="156" t="s">
        <v>63</v>
      </c>
      <c r="L41" s="156" t="s">
        <v>952</v>
      </c>
      <c r="M41" s="347" t="s">
        <v>248</v>
      </c>
      <c r="N41" s="347"/>
      <c r="O41" s="347"/>
      <c r="P41" s="347"/>
      <c r="Q41" s="347"/>
      <c r="R41" s="347"/>
      <c r="S41" s="347"/>
      <c r="T41" s="307"/>
      <c r="U41" s="307"/>
      <c r="V41" s="307"/>
      <c r="W41" s="307"/>
      <c r="X41" s="273">
        <v>40324</v>
      </c>
      <c r="Y41" s="273"/>
      <c r="Z41" s="170"/>
      <c r="AA41" s="170"/>
      <c r="AB41" s="170"/>
      <c r="AC41" s="170" t="s">
        <v>180</v>
      </c>
      <c r="AD41" s="170"/>
      <c r="AE41" s="170" t="s">
        <v>46</v>
      </c>
      <c r="AF41" s="157" t="s">
        <v>404</v>
      </c>
      <c r="AG41" s="170" t="s">
        <v>195</v>
      </c>
      <c r="AH41" s="170" t="s">
        <v>406</v>
      </c>
      <c r="AI41" s="170" t="s">
        <v>180</v>
      </c>
      <c r="AJ41" s="311">
        <v>1</v>
      </c>
      <c r="AK41" s="296">
        <v>1</v>
      </c>
      <c r="AL41" s="296">
        <v>0</v>
      </c>
      <c r="AM41" s="171" t="s">
        <v>195</v>
      </c>
      <c r="AN41" s="171" t="s">
        <v>180</v>
      </c>
      <c r="AO41" s="171" t="s">
        <v>180</v>
      </c>
      <c r="AP41" s="171" t="s">
        <v>180</v>
      </c>
      <c r="AQ41" s="171"/>
      <c r="AR41" s="171"/>
      <c r="AS41" s="171"/>
      <c r="AT41" s="171"/>
      <c r="AU41" s="171" t="s">
        <v>195</v>
      </c>
      <c r="AV41" s="171"/>
      <c r="AW41" s="171"/>
      <c r="AX41" s="171"/>
      <c r="AY41" s="171"/>
      <c r="AZ41" s="171"/>
      <c r="BA41" s="171"/>
      <c r="BB41" s="171"/>
      <c r="BC41" s="171"/>
      <c r="BD41" s="171"/>
      <c r="BE41" s="171"/>
      <c r="BF41" s="171"/>
      <c r="BG41" s="171"/>
      <c r="BH41" s="171"/>
      <c r="BI41" s="171"/>
      <c r="BJ41" s="171"/>
      <c r="BK41" s="160" t="s">
        <v>63</v>
      </c>
      <c r="BL41" s="170"/>
      <c r="BM41" s="170"/>
      <c r="BN41" s="170" t="s">
        <v>195</v>
      </c>
      <c r="BO41" s="170"/>
      <c r="BP41" s="170" t="s">
        <v>195</v>
      </c>
      <c r="BQ41" s="170"/>
      <c r="BR41" s="170"/>
      <c r="BS41" s="170"/>
      <c r="BT41" s="170"/>
      <c r="BU41" s="171" t="s">
        <v>108</v>
      </c>
      <c r="BV41" s="171"/>
      <c r="BW41" s="170"/>
      <c r="BX41" s="269">
        <f t="shared" ca="1" si="38"/>
        <v>1.0120339183789864</v>
      </c>
      <c r="BY41" s="269" t="str">
        <f t="shared" ca="1" si="18"/>
        <v>.</v>
      </c>
      <c r="BZ41" s="269" t="str">
        <f t="shared" ca="1" si="19"/>
        <v>.</v>
      </c>
      <c r="CA41" s="269" t="str">
        <f t="shared" ca="1" si="20"/>
        <v>.</v>
      </c>
      <c r="CB41" s="269" t="str">
        <f t="shared" ca="1" si="21"/>
        <v>SI</v>
      </c>
      <c r="CC41" s="269" t="str">
        <f t="shared" ca="1" si="22"/>
        <v>.</v>
      </c>
      <c r="CD41" s="170">
        <v>3</v>
      </c>
      <c r="CE41" s="170">
        <v>13</v>
      </c>
      <c r="CF41" s="170" t="s">
        <v>27</v>
      </c>
      <c r="CG41" s="170" t="s">
        <v>27</v>
      </c>
      <c r="CH41" s="170" t="s">
        <v>27</v>
      </c>
      <c r="CI41" s="160"/>
      <c r="CJ41" s="160"/>
      <c r="CK41" s="389"/>
      <c r="CL41" s="161">
        <f t="shared" si="23"/>
        <v>0</v>
      </c>
      <c r="CM41" s="271" t="b">
        <f t="shared" si="39"/>
        <v>0</v>
      </c>
      <c r="CN41" s="271" t="b">
        <f t="shared" si="40"/>
        <v>0</v>
      </c>
      <c r="CO41" s="271" t="b">
        <f t="shared" si="41"/>
        <v>0</v>
      </c>
      <c r="CP41" s="270" t="b">
        <f t="shared" ca="1" si="42"/>
        <v>1</v>
      </c>
      <c r="CQ41" s="270" t="b">
        <f t="shared" ca="1" si="43"/>
        <v>0</v>
      </c>
      <c r="CR41" s="270" t="b">
        <f t="shared" ca="1" si="44"/>
        <v>0</v>
      </c>
      <c r="CS41" s="270" t="b">
        <f t="shared" ca="1" si="45"/>
        <v>0</v>
      </c>
      <c r="CT41" s="270" t="b">
        <f t="shared" ca="1" si="46"/>
        <v>0</v>
      </c>
      <c r="CU41" s="270" t="b">
        <f t="shared" ca="1" si="47"/>
        <v>0</v>
      </c>
      <c r="CV41" s="270">
        <f t="shared" si="24"/>
        <v>0</v>
      </c>
      <c r="CW41" s="270">
        <f t="shared" si="25"/>
        <v>0</v>
      </c>
      <c r="CX41" s="270">
        <f t="shared" si="26"/>
        <v>0</v>
      </c>
      <c r="CY41" s="270">
        <f t="shared" si="27"/>
        <v>0</v>
      </c>
      <c r="CZ41" s="270">
        <f t="shared" si="28"/>
        <v>0</v>
      </c>
      <c r="DA41" s="270">
        <f t="shared" si="29"/>
        <v>0</v>
      </c>
      <c r="DB41" s="270">
        <f t="shared" si="30"/>
        <v>0</v>
      </c>
      <c r="DC41" s="270">
        <f t="shared" si="31"/>
        <v>0</v>
      </c>
      <c r="DD41" s="270">
        <f t="shared" si="32"/>
        <v>0</v>
      </c>
      <c r="DE41" s="270">
        <f t="shared" si="33"/>
        <v>0</v>
      </c>
      <c r="DF41" s="270">
        <f t="shared" si="34"/>
        <v>0</v>
      </c>
      <c r="DG41" s="270">
        <f t="shared" si="35"/>
        <v>0</v>
      </c>
      <c r="DH41" s="389" t="str">
        <f t="shared" si="36"/>
        <v>M</v>
      </c>
      <c r="DI41" s="389"/>
      <c r="DJ41" s="389"/>
      <c r="DK41" s="389"/>
      <c r="DL41" s="389"/>
      <c r="DM41" s="389"/>
      <c r="DN41" s="389"/>
      <c r="DO41" s="389"/>
      <c r="DP41" s="389"/>
      <c r="DQ41" s="389"/>
      <c r="DR41" s="389"/>
      <c r="DS41" s="389"/>
      <c r="DT41" s="389"/>
      <c r="DU41" s="160"/>
      <c r="DV41" s="389"/>
      <c r="DW41" s="389"/>
      <c r="DX41" s="389"/>
      <c r="DY41" s="389"/>
      <c r="DZ41" s="389"/>
      <c r="EA41" s="389"/>
      <c r="EB41" s="389"/>
      <c r="EC41" s="389"/>
      <c r="ED41" s="389"/>
      <c r="EE41" s="389"/>
      <c r="EF41" s="389"/>
      <c r="EG41" s="389"/>
      <c r="EH41" s="389"/>
      <c r="EI41" s="389"/>
      <c r="EJ41" s="389"/>
      <c r="EK41" s="389"/>
      <c r="EL41" s="389"/>
      <c r="EM41" s="389"/>
      <c r="EN41" s="389"/>
      <c r="EO41" s="389"/>
      <c r="EP41" s="389"/>
      <c r="EQ41" s="389"/>
      <c r="ER41" s="389"/>
      <c r="ES41" s="389"/>
      <c r="ET41" s="389"/>
      <c r="EU41" s="389"/>
      <c r="EV41" s="389"/>
      <c r="EW41" s="389"/>
      <c r="EX41" s="389"/>
      <c r="EY41" s="389"/>
      <c r="EZ41" s="389"/>
      <c r="FA41" s="389"/>
      <c r="FB41" s="389"/>
      <c r="FC41" s="389"/>
      <c r="FD41" s="389"/>
      <c r="FE41" s="389"/>
      <c r="FF41" s="389"/>
      <c r="FG41" s="389"/>
      <c r="FH41" s="389"/>
      <c r="FI41" s="389"/>
      <c r="FJ41" s="389"/>
      <c r="FK41" s="389"/>
      <c r="FL41" s="389"/>
      <c r="FM41" s="389"/>
      <c r="FN41" s="389"/>
      <c r="FO41" s="389"/>
      <c r="FP41" s="389"/>
      <c r="FQ41" s="389"/>
      <c r="FR41" s="389"/>
      <c r="FS41" s="389"/>
      <c r="FT41" s="389"/>
      <c r="FU41" s="389"/>
      <c r="FV41" s="389"/>
      <c r="FW41" s="389"/>
      <c r="FX41" s="389"/>
      <c r="FY41" s="389"/>
      <c r="FZ41" s="389"/>
      <c r="GA41" s="389"/>
      <c r="GB41" s="389"/>
      <c r="GC41" s="389"/>
      <c r="GD41" s="389"/>
      <c r="GE41" s="389"/>
      <c r="GF41" s="389"/>
      <c r="GG41" s="389"/>
      <c r="GH41" s="389"/>
      <c r="GI41" s="389"/>
      <c r="GJ41" s="389"/>
      <c r="GK41" s="389"/>
      <c r="GL41" s="389"/>
      <c r="GM41" s="389"/>
      <c r="GN41" s="389"/>
      <c r="GO41" s="389"/>
      <c r="GP41" s="389"/>
      <c r="GQ41" s="389"/>
      <c r="GR41" s="389"/>
      <c r="GS41" s="389"/>
      <c r="GT41" s="389"/>
      <c r="GU41" s="389"/>
      <c r="GV41" s="389"/>
      <c r="GW41" s="389"/>
      <c r="GX41" s="389"/>
      <c r="GY41" s="389"/>
      <c r="GZ41" s="389"/>
      <c r="HA41" s="389"/>
      <c r="HB41" s="389"/>
      <c r="HC41" s="389"/>
      <c r="HD41" s="389"/>
      <c r="HE41" s="389"/>
      <c r="HF41" s="389"/>
      <c r="HG41" s="389"/>
      <c r="HH41" s="389"/>
      <c r="HI41" s="389"/>
      <c r="HJ41" s="389"/>
      <c r="HK41" s="389"/>
      <c r="HL41" s="389"/>
      <c r="HM41" s="389"/>
      <c r="HN41" s="389"/>
      <c r="HO41" s="389"/>
      <c r="HP41" s="389"/>
      <c r="HQ41" s="389"/>
      <c r="HR41" s="389"/>
      <c r="HS41" s="389"/>
      <c r="HT41" s="389"/>
      <c r="HU41" s="389"/>
      <c r="HV41" s="389"/>
      <c r="HW41" s="389"/>
      <c r="HX41" s="389"/>
      <c r="HY41" s="389"/>
      <c r="HZ41" s="389"/>
      <c r="IA41" s="389"/>
      <c r="IB41" s="389"/>
      <c r="IC41" s="389"/>
      <c r="ID41" s="389"/>
      <c r="IE41" s="389"/>
      <c r="IF41" s="389"/>
      <c r="IG41" s="389"/>
      <c r="IH41" s="389"/>
      <c r="II41" s="389"/>
      <c r="IJ41" s="389"/>
      <c r="IK41" s="389"/>
      <c r="IL41" s="389"/>
      <c r="IM41" s="389"/>
      <c r="IN41" s="389"/>
      <c r="IO41" s="389"/>
      <c r="IP41" s="389"/>
      <c r="IQ41" s="389"/>
      <c r="IR41" s="389"/>
      <c r="IS41" s="389"/>
      <c r="IT41" s="389"/>
      <c r="IU41" s="389"/>
      <c r="IV41" s="389"/>
      <c r="IW41" s="389"/>
      <c r="IX41" s="389"/>
      <c r="IY41" s="389"/>
      <c r="IZ41" s="389"/>
      <c r="JA41" s="389"/>
      <c r="JB41" s="389"/>
      <c r="JC41" s="389"/>
      <c r="JD41" s="389"/>
      <c r="JE41" s="389"/>
      <c r="JF41" s="389"/>
      <c r="JG41" s="389"/>
      <c r="JH41" s="389"/>
      <c r="JI41" s="389"/>
      <c r="JJ41" s="389"/>
      <c r="JK41" s="389"/>
      <c r="JL41" s="389"/>
      <c r="JM41" s="389"/>
      <c r="JN41" s="389"/>
      <c r="JO41" s="389"/>
      <c r="JP41" s="389"/>
      <c r="JQ41" s="389"/>
      <c r="JR41" s="389"/>
      <c r="JS41" s="389"/>
      <c r="JT41" s="389"/>
      <c r="JU41" s="389"/>
      <c r="JV41" s="389"/>
      <c r="JW41" s="389"/>
      <c r="JX41" s="389"/>
      <c r="JY41" s="389"/>
      <c r="JZ41" s="389"/>
      <c r="KA41" s="389"/>
      <c r="KB41" s="389"/>
      <c r="KC41" s="389"/>
      <c r="KD41" s="389"/>
      <c r="KE41" s="389"/>
      <c r="KF41" s="389"/>
    </row>
    <row r="42" spans="1:292" s="277" customFormat="1">
      <c r="A42" s="266">
        <v>39</v>
      </c>
      <c r="B42" s="339" t="s">
        <v>536</v>
      </c>
      <c r="C42" s="161" t="s">
        <v>30</v>
      </c>
      <c r="D42" s="338" t="s">
        <v>947</v>
      </c>
      <c r="E42" s="306">
        <f t="shared" ca="1" si="0"/>
        <v>13.609294192351589</v>
      </c>
      <c r="F42" s="285"/>
      <c r="G42" s="285"/>
      <c r="H42" s="267">
        <v>35726</v>
      </c>
      <c r="I42" s="305">
        <f t="shared" ca="1" si="37"/>
        <v>40693.39238020833</v>
      </c>
      <c r="J42" s="160" t="s">
        <v>37</v>
      </c>
      <c r="K42" s="156" t="s">
        <v>63</v>
      </c>
      <c r="L42" s="156" t="s">
        <v>952</v>
      </c>
      <c r="M42" s="345" t="s">
        <v>38</v>
      </c>
      <c r="N42" s="345"/>
      <c r="O42" s="345"/>
      <c r="P42" s="345"/>
      <c r="Q42" s="345"/>
      <c r="R42" s="345"/>
      <c r="S42" s="345"/>
      <c r="T42" s="307"/>
      <c r="U42" s="307"/>
      <c r="V42" s="307"/>
      <c r="W42" s="307"/>
      <c r="X42" s="267">
        <v>40372</v>
      </c>
      <c r="Y42" s="273"/>
      <c r="Z42" s="160"/>
      <c r="AA42" s="160"/>
      <c r="AB42" s="160"/>
      <c r="AC42" s="160"/>
      <c r="AD42" s="160"/>
      <c r="AE42" s="160" t="s">
        <v>46</v>
      </c>
      <c r="AF42" s="157" t="s">
        <v>404</v>
      </c>
      <c r="AG42" s="160" t="s">
        <v>180</v>
      </c>
      <c r="AH42" s="160"/>
      <c r="AI42" s="160" t="s">
        <v>180</v>
      </c>
      <c r="AJ42" s="287">
        <v>3</v>
      </c>
      <c r="AK42" s="284">
        <v>0</v>
      </c>
      <c r="AL42" s="284">
        <v>1</v>
      </c>
      <c r="AM42" s="161" t="s">
        <v>180</v>
      </c>
      <c r="AN42" s="161" t="s">
        <v>195</v>
      </c>
      <c r="AO42" s="161" t="s">
        <v>195</v>
      </c>
      <c r="AP42" s="161" t="s">
        <v>195</v>
      </c>
      <c r="AQ42" s="161"/>
      <c r="AR42" s="161"/>
      <c r="AS42" s="161"/>
      <c r="AT42" s="161"/>
      <c r="AU42" s="161" t="s">
        <v>195</v>
      </c>
      <c r="AV42" s="161"/>
      <c r="AW42" s="161"/>
      <c r="AX42" s="161"/>
      <c r="AY42" s="161"/>
      <c r="AZ42" s="161"/>
      <c r="BA42" s="161"/>
      <c r="BB42" s="161"/>
      <c r="BC42" s="161"/>
      <c r="BD42" s="161"/>
      <c r="BE42" s="161"/>
      <c r="BF42" s="161"/>
      <c r="BG42" s="161"/>
      <c r="BH42" s="161"/>
      <c r="BI42" s="161" t="s">
        <v>56</v>
      </c>
      <c r="BJ42" s="320">
        <v>39300</v>
      </c>
      <c r="BK42" s="160" t="s">
        <v>63</v>
      </c>
      <c r="BL42" s="160"/>
      <c r="BM42" s="170"/>
      <c r="BN42" s="161" t="s">
        <v>195</v>
      </c>
      <c r="BO42" s="161"/>
      <c r="BP42" s="161" t="s">
        <v>195</v>
      </c>
      <c r="BQ42" s="161"/>
      <c r="BR42" s="161"/>
      <c r="BS42" s="161"/>
      <c r="BT42" s="161"/>
      <c r="BU42" s="161" t="s">
        <v>108</v>
      </c>
      <c r="BV42" s="161"/>
      <c r="BW42" s="160"/>
      <c r="BX42" s="274">
        <f t="shared" ca="1" si="38"/>
        <v>0.88052706906391776</v>
      </c>
      <c r="BY42" s="269" t="str">
        <f t="shared" ca="1" si="18"/>
        <v>.</v>
      </c>
      <c r="BZ42" s="269" t="str">
        <f t="shared" ca="1" si="19"/>
        <v>.</v>
      </c>
      <c r="CA42" s="269" t="str">
        <f t="shared" ca="1" si="20"/>
        <v>SI</v>
      </c>
      <c r="CB42" s="269" t="str">
        <f t="shared" ca="1" si="21"/>
        <v>.</v>
      </c>
      <c r="CC42" s="269" t="str">
        <f t="shared" ca="1" si="22"/>
        <v>.</v>
      </c>
      <c r="CD42" s="160">
        <v>14</v>
      </c>
      <c r="CE42" s="160">
        <v>23</v>
      </c>
      <c r="CF42" s="160">
        <v>14</v>
      </c>
      <c r="CG42" s="160">
        <v>12</v>
      </c>
      <c r="CH42" s="160">
        <v>14</v>
      </c>
      <c r="CI42" s="160"/>
      <c r="CJ42" s="160"/>
      <c r="CK42" s="389"/>
      <c r="CL42" s="161">
        <f t="shared" si="23"/>
        <v>0</v>
      </c>
      <c r="CM42" s="271" t="b">
        <f t="shared" si="39"/>
        <v>0</v>
      </c>
      <c r="CN42" s="271" t="b">
        <f t="shared" si="40"/>
        <v>0</v>
      </c>
      <c r="CO42" s="271" t="b">
        <f t="shared" si="41"/>
        <v>0</v>
      </c>
      <c r="CP42" s="270" t="b">
        <f t="shared" ca="1" si="42"/>
        <v>0</v>
      </c>
      <c r="CQ42" s="270" t="b">
        <f t="shared" ca="1" si="43"/>
        <v>0</v>
      </c>
      <c r="CR42" s="270" t="b">
        <f t="shared" ca="1" si="44"/>
        <v>1</v>
      </c>
      <c r="CS42" s="270" t="b">
        <f t="shared" ca="1" si="45"/>
        <v>0</v>
      </c>
      <c r="CT42" s="270" t="b">
        <f t="shared" ca="1" si="46"/>
        <v>0</v>
      </c>
      <c r="CU42" s="270" t="b">
        <f t="shared" ca="1" si="47"/>
        <v>0</v>
      </c>
      <c r="CV42" s="270">
        <f t="shared" si="24"/>
        <v>0</v>
      </c>
      <c r="CW42" s="270">
        <f t="shared" si="25"/>
        <v>0</v>
      </c>
      <c r="CX42" s="270">
        <f t="shared" si="26"/>
        <v>0</v>
      </c>
      <c r="CY42" s="270">
        <f t="shared" si="27"/>
        <v>0</v>
      </c>
      <c r="CZ42" s="270">
        <f t="shared" si="28"/>
        <v>0</v>
      </c>
      <c r="DA42" s="270">
        <f t="shared" si="29"/>
        <v>0</v>
      </c>
      <c r="DB42" s="270">
        <f t="shared" si="30"/>
        <v>0</v>
      </c>
      <c r="DC42" s="270">
        <f t="shared" si="31"/>
        <v>0</v>
      </c>
      <c r="DD42" s="270">
        <f t="shared" si="32"/>
        <v>0</v>
      </c>
      <c r="DE42" s="270">
        <f t="shared" si="33"/>
        <v>0</v>
      </c>
      <c r="DF42" s="270">
        <f t="shared" si="34"/>
        <v>0</v>
      </c>
      <c r="DG42" s="270">
        <f t="shared" si="35"/>
        <v>0</v>
      </c>
      <c r="DH42" s="389" t="str">
        <f t="shared" si="36"/>
        <v>F</v>
      </c>
      <c r="DI42" s="389"/>
      <c r="DJ42" s="389"/>
      <c r="DK42" s="389"/>
      <c r="DL42" s="389"/>
      <c r="DM42" s="389"/>
      <c r="DN42" s="389"/>
      <c r="DO42" s="389"/>
      <c r="DP42" s="389"/>
      <c r="DQ42" s="389"/>
      <c r="DR42" s="389"/>
      <c r="DS42" s="389"/>
      <c r="DT42" s="389"/>
      <c r="DU42" s="160"/>
      <c r="DV42" s="389"/>
      <c r="DW42" s="389"/>
      <c r="DX42" s="389"/>
      <c r="DY42" s="389"/>
      <c r="DZ42" s="389"/>
      <c r="EA42" s="389"/>
      <c r="EB42" s="389"/>
      <c r="EC42" s="389"/>
      <c r="ED42" s="389"/>
      <c r="EE42" s="389"/>
      <c r="EF42" s="389"/>
      <c r="EG42" s="389"/>
      <c r="EH42" s="389"/>
      <c r="EI42" s="389"/>
      <c r="EJ42" s="389"/>
      <c r="EK42" s="389"/>
      <c r="EL42" s="389"/>
      <c r="EM42" s="389"/>
      <c r="EN42" s="389"/>
      <c r="EO42" s="389"/>
      <c r="EP42" s="389"/>
      <c r="EQ42" s="389"/>
      <c r="ER42" s="389"/>
      <c r="ES42" s="389"/>
      <c r="ET42" s="389"/>
      <c r="EU42" s="389"/>
      <c r="EV42" s="389"/>
      <c r="EW42" s="389"/>
      <c r="EX42" s="389"/>
      <c r="EY42" s="389"/>
      <c r="EZ42" s="389"/>
      <c r="FA42" s="389"/>
      <c r="FB42" s="389"/>
      <c r="FC42" s="389"/>
      <c r="FD42" s="389"/>
      <c r="FE42" s="389"/>
      <c r="FF42" s="389"/>
      <c r="FG42" s="389"/>
      <c r="FH42" s="389"/>
      <c r="FI42" s="389"/>
      <c r="FJ42" s="389"/>
      <c r="FK42" s="389"/>
      <c r="FL42" s="389"/>
      <c r="FM42" s="389"/>
      <c r="FN42" s="389"/>
      <c r="FO42" s="389"/>
      <c r="FP42" s="389"/>
      <c r="FQ42" s="389"/>
      <c r="FR42" s="389"/>
      <c r="FS42" s="389"/>
      <c r="FT42" s="389"/>
      <c r="FU42" s="389"/>
      <c r="FV42" s="389"/>
      <c r="FW42" s="389"/>
      <c r="FX42" s="389"/>
      <c r="FY42" s="389"/>
      <c r="FZ42" s="389"/>
      <c r="GA42" s="389"/>
      <c r="GB42" s="389"/>
      <c r="GC42" s="389"/>
      <c r="GD42" s="389"/>
      <c r="GE42" s="389"/>
      <c r="GF42" s="389"/>
      <c r="GG42" s="389"/>
      <c r="GH42" s="389"/>
      <c r="GI42" s="389"/>
      <c r="GJ42" s="389"/>
      <c r="GK42" s="389"/>
      <c r="GL42" s="389"/>
      <c r="GM42" s="389"/>
      <c r="GN42" s="389"/>
      <c r="GO42" s="389"/>
      <c r="GP42" s="389"/>
      <c r="GQ42" s="389"/>
      <c r="GR42" s="389"/>
      <c r="GS42" s="389"/>
      <c r="GT42" s="389"/>
      <c r="GU42" s="389"/>
      <c r="GV42" s="389"/>
      <c r="GW42" s="389"/>
      <c r="GX42" s="389"/>
      <c r="GY42" s="389"/>
      <c r="GZ42" s="389"/>
      <c r="HA42" s="389"/>
      <c r="HB42" s="389"/>
      <c r="HC42" s="389"/>
      <c r="HD42" s="389"/>
      <c r="HE42" s="389"/>
      <c r="HF42" s="389"/>
      <c r="HG42" s="389"/>
      <c r="HH42" s="389"/>
      <c r="HI42" s="389"/>
      <c r="HJ42" s="389"/>
      <c r="HK42" s="389"/>
      <c r="HL42" s="389"/>
      <c r="HM42" s="389"/>
      <c r="HN42" s="389"/>
      <c r="HO42" s="389"/>
      <c r="HP42" s="389"/>
      <c r="HQ42" s="389"/>
      <c r="HR42" s="389"/>
      <c r="HS42" s="389"/>
      <c r="HT42" s="389"/>
      <c r="HU42" s="389"/>
      <c r="HV42" s="389"/>
      <c r="HW42" s="389"/>
      <c r="HX42" s="389"/>
      <c r="HY42" s="389"/>
      <c r="HZ42" s="389"/>
      <c r="IA42" s="389"/>
      <c r="IB42" s="389"/>
      <c r="IC42" s="389"/>
      <c r="ID42" s="389"/>
      <c r="IE42" s="389"/>
      <c r="IF42" s="389"/>
      <c r="IG42" s="389"/>
      <c r="IH42" s="389"/>
      <c r="II42" s="389"/>
      <c r="IJ42" s="389"/>
      <c r="IK42" s="389"/>
      <c r="IL42" s="389"/>
      <c r="IM42" s="389"/>
      <c r="IN42" s="389"/>
      <c r="IO42" s="389"/>
      <c r="IP42" s="389"/>
      <c r="IQ42" s="389"/>
      <c r="IR42" s="389"/>
      <c r="IS42" s="389"/>
      <c r="IT42" s="389"/>
      <c r="IU42" s="389"/>
      <c r="IV42" s="389"/>
      <c r="IW42" s="389"/>
      <c r="IX42" s="389"/>
      <c r="IY42" s="389"/>
      <c r="IZ42" s="389"/>
      <c r="JA42" s="389"/>
      <c r="JB42" s="389"/>
      <c r="JC42" s="389"/>
      <c r="JD42" s="389"/>
      <c r="JE42" s="389"/>
      <c r="JF42" s="389"/>
      <c r="JG42" s="389"/>
      <c r="JH42" s="389"/>
      <c r="JI42" s="389"/>
      <c r="JJ42" s="389"/>
      <c r="JK42" s="389"/>
      <c r="JL42" s="389"/>
      <c r="JM42" s="389"/>
      <c r="JN42" s="389"/>
      <c r="JO42" s="389"/>
      <c r="JP42" s="389"/>
      <c r="JQ42" s="389"/>
      <c r="JR42" s="389"/>
      <c r="JS42" s="389"/>
      <c r="JT42" s="389"/>
      <c r="JU42" s="389"/>
      <c r="JV42" s="389"/>
      <c r="JW42" s="389"/>
      <c r="JX42" s="389"/>
      <c r="JY42" s="389"/>
      <c r="JZ42" s="389"/>
      <c r="KA42" s="389"/>
      <c r="KB42" s="389"/>
      <c r="KC42" s="389"/>
      <c r="KD42" s="389"/>
      <c r="KE42" s="389"/>
      <c r="KF42" s="389"/>
    </row>
    <row r="43" spans="1:292" s="323" customFormat="1">
      <c r="A43" s="266">
        <v>40</v>
      </c>
      <c r="B43" s="463" t="s">
        <v>537</v>
      </c>
      <c r="C43" s="160" t="s">
        <v>30</v>
      </c>
      <c r="D43" s="337" t="s">
        <v>949</v>
      </c>
      <c r="E43" s="285">
        <f t="shared" ca="1" si="0"/>
        <v>15.228472274543369</v>
      </c>
      <c r="F43" s="285"/>
      <c r="G43" s="285"/>
      <c r="H43" s="267">
        <v>35135</v>
      </c>
      <c r="I43" s="305">
        <f t="shared" ca="1" si="37"/>
        <v>40693.39238020833</v>
      </c>
      <c r="J43" s="160" t="s">
        <v>47</v>
      </c>
      <c r="K43" s="156" t="s">
        <v>63</v>
      </c>
      <c r="L43" s="156" t="s">
        <v>952</v>
      </c>
      <c r="M43" s="348" t="s">
        <v>402</v>
      </c>
      <c r="N43" s="348"/>
      <c r="O43" s="348"/>
      <c r="P43" s="348"/>
      <c r="Q43" s="348"/>
      <c r="R43" s="348"/>
      <c r="S43" s="348"/>
      <c r="T43" s="286"/>
      <c r="U43" s="286"/>
      <c r="V43" s="286"/>
      <c r="W43" s="286"/>
      <c r="X43" s="267">
        <v>40410</v>
      </c>
      <c r="Y43" s="267"/>
      <c r="Z43" s="160"/>
      <c r="AA43" s="160" t="s">
        <v>180</v>
      </c>
      <c r="AB43" s="160"/>
      <c r="AC43" s="160"/>
      <c r="AD43" s="160"/>
      <c r="AE43" s="160" t="s">
        <v>46</v>
      </c>
      <c r="AF43" s="157" t="s">
        <v>404</v>
      </c>
      <c r="AG43" s="160" t="s">
        <v>180</v>
      </c>
      <c r="AH43" s="160"/>
      <c r="AI43" s="160" t="s">
        <v>180</v>
      </c>
      <c r="AJ43" s="287">
        <v>1</v>
      </c>
      <c r="AK43" s="287">
        <v>1</v>
      </c>
      <c r="AL43" s="287">
        <v>0</v>
      </c>
      <c r="AM43" s="160" t="s">
        <v>195</v>
      </c>
      <c r="AN43" s="160" t="s">
        <v>180</v>
      </c>
      <c r="AO43" s="160" t="s">
        <v>180</v>
      </c>
      <c r="AP43" s="160" t="s">
        <v>180</v>
      </c>
      <c r="AQ43" s="160"/>
      <c r="AR43" s="160"/>
      <c r="AS43" s="160"/>
      <c r="AT43" s="160"/>
      <c r="AU43" s="160" t="s">
        <v>195</v>
      </c>
      <c r="AV43" s="160"/>
      <c r="AW43" s="160"/>
      <c r="AX43" s="160"/>
      <c r="AY43" s="160"/>
      <c r="AZ43" s="160"/>
      <c r="BA43" s="160"/>
      <c r="BB43" s="160"/>
      <c r="BC43" s="160"/>
      <c r="BD43" s="160"/>
      <c r="BE43" s="160"/>
      <c r="BF43" s="160"/>
      <c r="BG43" s="160"/>
      <c r="BH43" s="160"/>
      <c r="BI43" s="321"/>
      <c r="BJ43" s="160"/>
      <c r="BK43" s="160" t="s">
        <v>63</v>
      </c>
      <c r="BL43" s="160"/>
      <c r="BM43" s="160"/>
      <c r="BN43" s="160" t="s">
        <v>195</v>
      </c>
      <c r="BO43" s="160"/>
      <c r="BP43" s="160" t="s">
        <v>195</v>
      </c>
      <c r="BQ43" s="160"/>
      <c r="BR43" s="160"/>
      <c r="BS43" s="160"/>
      <c r="BT43" s="160"/>
      <c r="BU43" s="160" t="s">
        <v>108</v>
      </c>
      <c r="BV43" s="160"/>
      <c r="BW43" s="160"/>
      <c r="BX43" s="269">
        <f t="shared" ca="1" si="38"/>
        <v>0.77641748002282196</v>
      </c>
      <c r="BY43" s="269" t="str">
        <f t="shared" ca="1" si="18"/>
        <v>.</v>
      </c>
      <c r="BZ43" s="269" t="str">
        <f t="shared" ca="1" si="19"/>
        <v>.</v>
      </c>
      <c r="CA43" s="269" t="str">
        <f t="shared" ca="1" si="20"/>
        <v>SI</v>
      </c>
      <c r="CB43" s="269" t="str">
        <f t="shared" ca="1" si="21"/>
        <v>.</v>
      </c>
      <c r="CC43" s="269" t="str">
        <f t="shared" ca="1" si="22"/>
        <v>.</v>
      </c>
      <c r="CD43" s="322">
        <v>28</v>
      </c>
      <c r="CE43" s="322">
        <v>3</v>
      </c>
      <c r="CF43" s="322" t="s">
        <v>117</v>
      </c>
      <c r="CG43" s="322" t="s">
        <v>33</v>
      </c>
      <c r="CH43" s="322" t="s">
        <v>42</v>
      </c>
      <c r="CI43" s="160"/>
      <c r="CJ43" s="160"/>
      <c r="CK43" s="389"/>
      <c r="CL43" s="161">
        <f t="shared" si="23"/>
        <v>0</v>
      </c>
      <c r="CM43" s="271" t="b">
        <f t="shared" si="39"/>
        <v>0</v>
      </c>
      <c r="CN43" s="271" t="b">
        <f t="shared" si="40"/>
        <v>0</v>
      </c>
      <c r="CO43" s="271" t="b">
        <f t="shared" si="41"/>
        <v>0</v>
      </c>
      <c r="CP43" s="270" t="b">
        <f t="shared" ca="1" si="42"/>
        <v>0</v>
      </c>
      <c r="CQ43" s="270" t="b">
        <f t="shared" ca="1" si="43"/>
        <v>0</v>
      </c>
      <c r="CR43" s="270" t="b">
        <f t="shared" ca="1" si="44"/>
        <v>1</v>
      </c>
      <c r="CS43" s="270" t="b">
        <f t="shared" ca="1" si="45"/>
        <v>0</v>
      </c>
      <c r="CT43" s="270" t="b">
        <f t="shared" ca="1" si="46"/>
        <v>0</v>
      </c>
      <c r="CU43" s="270" t="b">
        <f t="shared" ca="1" si="47"/>
        <v>1</v>
      </c>
      <c r="CV43" s="270">
        <f t="shared" si="24"/>
        <v>0</v>
      </c>
      <c r="CW43" s="270">
        <f t="shared" si="25"/>
        <v>0</v>
      </c>
      <c r="CX43" s="270">
        <f t="shared" si="26"/>
        <v>0</v>
      </c>
      <c r="CY43" s="270">
        <f t="shared" si="27"/>
        <v>0</v>
      </c>
      <c r="CZ43" s="270">
        <f t="shared" si="28"/>
        <v>0</v>
      </c>
      <c r="DA43" s="270">
        <f t="shared" si="29"/>
        <v>0</v>
      </c>
      <c r="DB43" s="270">
        <f t="shared" si="30"/>
        <v>0</v>
      </c>
      <c r="DC43" s="270">
        <f t="shared" si="31"/>
        <v>0</v>
      </c>
      <c r="DD43" s="270">
        <f t="shared" si="32"/>
        <v>0</v>
      </c>
      <c r="DE43" s="270">
        <f t="shared" si="33"/>
        <v>0</v>
      </c>
      <c r="DF43" s="270">
        <f t="shared" si="34"/>
        <v>0</v>
      </c>
      <c r="DG43" s="270">
        <f t="shared" si="35"/>
        <v>0</v>
      </c>
      <c r="DH43" s="389" t="str">
        <f t="shared" si="36"/>
        <v>F</v>
      </c>
      <c r="DI43" s="389"/>
      <c r="DJ43" s="389"/>
      <c r="DK43" s="389"/>
      <c r="DL43" s="389"/>
      <c r="DM43" s="389"/>
      <c r="DN43" s="389"/>
      <c r="DO43" s="389"/>
      <c r="DP43" s="389"/>
      <c r="DQ43" s="389"/>
      <c r="DR43" s="389"/>
      <c r="DS43" s="389"/>
      <c r="DT43" s="389"/>
      <c r="DU43" s="160"/>
      <c r="DV43" s="389"/>
      <c r="DW43" s="389"/>
      <c r="DX43" s="389"/>
      <c r="DY43" s="389"/>
      <c r="DZ43" s="389"/>
      <c r="EA43" s="389"/>
      <c r="EB43" s="389"/>
      <c r="EC43" s="389"/>
      <c r="ED43" s="389"/>
      <c r="EE43" s="389"/>
      <c r="EF43" s="389"/>
      <c r="EG43" s="389"/>
      <c r="EH43" s="389"/>
      <c r="EI43" s="389"/>
      <c r="EJ43" s="389"/>
      <c r="EK43" s="389"/>
      <c r="EL43" s="389"/>
      <c r="EM43" s="389"/>
      <c r="EN43" s="389"/>
      <c r="EO43" s="389"/>
      <c r="EP43" s="389"/>
      <c r="EQ43" s="389"/>
      <c r="ER43" s="389"/>
      <c r="ES43" s="389"/>
      <c r="ET43" s="389"/>
      <c r="EU43" s="389"/>
      <c r="EV43" s="389"/>
      <c r="EW43" s="389"/>
      <c r="EX43" s="389"/>
      <c r="EY43" s="389"/>
      <c r="EZ43" s="389"/>
      <c r="FA43" s="389"/>
      <c r="FB43" s="389"/>
      <c r="FC43" s="389"/>
      <c r="FD43" s="389"/>
      <c r="FE43" s="389"/>
      <c r="FF43" s="389"/>
      <c r="FG43" s="389"/>
      <c r="FH43" s="389"/>
      <c r="FI43" s="389"/>
      <c r="FJ43" s="389"/>
      <c r="FK43" s="389"/>
      <c r="FL43" s="389"/>
      <c r="FM43" s="389"/>
      <c r="FN43" s="389"/>
      <c r="FO43" s="389"/>
      <c r="FP43" s="389"/>
      <c r="FQ43" s="389"/>
      <c r="FR43" s="389"/>
      <c r="FS43" s="389"/>
      <c r="FT43" s="389"/>
      <c r="FU43" s="389"/>
      <c r="FV43" s="389"/>
      <c r="FW43" s="389"/>
      <c r="FX43" s="389"/>
      <c r="FY43" s="389"/>
      <c r="FZ43" s="389"/>
      <c r="GA43" s="389"/>
      <c r="GB43" s="389"/>
      <c r="GC43" s="389"/>
      <c r="GD43" s="389"/>
      <c r="GE43" s="389"/>
      <c r="GF43" s="389"/>
      <c r="GG43" s="389"/>
      <c r="GH43" s="389"/>
      <c r="GI43" s="389"/>
      <c r="GJ43" s="389"/>
      <c r="GK43" s="389"/>
      <c r="GL43" s="389"/>
      <c r="GM43" s="389"/>
      <c r="GN43" s="389"/>
      <c r="GO43" s="389"/>
      <c r="GP43" s="389"/>
      <c r="GQ43" s="389"/>
      <c r="GR43" s="389"/>
      <c r="GS43" s="389"/>
      <c r="GT43" s="389"/>
      <c r="GU43" s="389"/>
      <c r="GV43" s="389"/>
      <c r="GW43" s="389"/>
      <c r="GX43" s="389"/>
      <c r="GY43" s="389"/>
      <c r="GZ43" s="389"/>
      <c r="HA43" s="389"/>
      <c r="HB43" s="389"/>
      <c r="HC43" s="389"/>
      <c r="HD43" s="389"/>
      <c r="HE43" s="389"/>
      <c r="HF43" s="389"/>
      <c r="HG43" s="389"/>
      <c r="HH43" s="389"/>
      <c r="HI43" s="389"/>
      <c r="HJ43" s="389"/>
      <c r="HK43" s="389"/>
      <c r="HL43" s="389"/>
      <c r="HM43" s="389"/>
      <c r="HN43" s="389"/>
      <c r="HO43" s="389"/>
      <c r="HP43" s="389"/>
      <c r="HQ43" s="389"/>
      <c r="HR43" s="389"/>
      <c r="HS43" s="389"/>
      <c r="HT43" s="389"/>
      <c r="HU43" s="389"/>
      <c r="HV43" s="389"/>
      <c r="HW43" s="389"/>
      <c r="HX43" s="389"/>
      <c r="HY43" s="389"/>
      <c r="HZ43" s="389"/>
      <c r="IA43" s="389"/>
      <c r="IB43" s="389"/>
      <c r="IC43" s="389"/>
      <c r="ID43" s="389"/>
      <c r="IE43" s="389"/>
      <c r="IF43" s="389"/>
      <c r="IG43" s="389"/>
      <c r="IH43" s="389"/>
      <c r="II43" s="389"/>
      <c r="IJ43" s="389"/>
      <c r="IK43" s="389"/>
      <c r="IL43" s="389"/>
      <c r="IM43" s="389"/>
      <c r="IN43" s="389"/>
      <c r="IO43" s="389"/>
      <c r="IP43" s="389"/>
      <c r="IQ43" s="389"/>
      <c r="IR43" s="389"/>
      <c r="IS43" s="389"/>
      <c r="IT43" s="389"/>
      <c r="IU43" s="389"/>
      <c r="IV43" s="389"/>
      <c r="IW43" s="389"/>
      <c r="IX43" s="389"/>
      <c r="IY43" s="389"/>
      <c r="IZ43" s="389"/>
      <c r="JA43" s="389"/>
      <c r="JB43" s="389"/>
      <c r="JC43" s="389"/>
      <c r="JD43" s="389"/>
      <c r="JE43" s="389"/>
      <c r="JF43" s="389"/>
      <c r="JG43" s="389"/>
      <c r="JH43" s="389"/>
      <c r="JI43" s="389"/>
      <c r="JJ43" s="389"/>
      <c r="JK43" s="389"/>
      <c r="JL43" s="389"/>
      <c r="JM43" s="389"/>
      <c r="JN43" s="389"/>
      <c r="JO43" s="389"/>
      <c r="JP43" s="389"/>
      <c r="JQ43" s="389"/>
      <c r="JR43" s="389"/>
      <c r="JS43" s="389"/>
      <c r="JT43" s="389"/>
      <c r="JU43" s="389"/>
      <c r="JV43" s="389"/>
      <c r="JW43" s="389"/>
      <c r="JX43" s="389"/>
      <c r="JY43" s="389"/>
      <c r="JZ43" s="389"/>
      <c r="KA43" s="389"/>
      <c r="KB43" s="389"/>
      <c r="KC43" s="389"/>
      <c r="KD43" s="389"/>
      <c r="KE43" s="389"/>
      <c r="KF43" s="389"/>
    </row>
    <row r="44" spans="1:292" s="386" customFormat="1">
      <c r="A44" s="266">
        <v>41</v>
      </c>
      <c r="B44" s="387" t="s">
        <v>577</v>
      </c>
      <c r="C44" s="379" t="s">
        <v>30</v>
      </c>
      <c r="D44" s="465" t="s">
        <v>950</v>
      </c>
      <c r="E44" s="380">
        <f t="shared" ca="1" si="0"/>
        <v>13.732581863584466</v>
      </c>
      <c r="F44" s="380"/>
      <c r="G44" s="380"/>
      <c r="H44" s="381">
        <v>35681</v>
      </c>
      <c r="I44" s="382">
        <f t="shared" ca="1" si="37"/>
        <v>40693.39238020833</v>
      </c>
      <c r="J44" s="379" t="s">
        <v>47</v>
      </c>
      <c r="K44" s="156" t="s">
        <v>63</v>
      </c>
      <c r="L44" s="156" t="s">
        <v>952</v>
      </c>
      <c r="M44" s="379" t="s">
        <v>402</v>
      </c>
      <c r="N44" s="379"/>
      <c r="O44" s="379"/>
      <c r="P44" s="379"/>
      <c r="Q44" s="379"/>
      <c r="R44" s="379"/>
      <c r="S44" s="379"/>
      <c r="T44" s="383"/>
      <c r="U44" s="383"/>
      <c r="V44" s="383"/>
      <c r="W44" s="383"/>
      <c r="X44" s="381">
        <v>40410</v>
      </c>
      <c r="Y44" s="381"/>
      <c r="Z44" s="379"/>
      <c r="AA44" s="379" t="s">
        <v>180</v>
      </c>
      <c r="AB44" s="379"/>
      <c r="AC44" s="379"/>
      <c r="AD44" s="379"/>
      <c r="AE44" s="160" t="s">
        <v>46</v>
      </c>
      <c r="AF44" s="157" t="s">
        <v>404</v>
      </c>
      <c r="AG44" s="379" t="s">
        <v>180</v>
      </c>
      <c r="AH44" s="379"/>
      <c r="AI44" s="379" t="s">
        <v>180</v>
      </c>
      <c r="AJ44" s="378">
        <v>1</v>
      </c>
      <c r="AK44" s="378">
        <v>1</v>
      </c>
      <c r="AL44" s="378">
        <v>0</v>
      </c>
      <c r="AM44" s="379" t="s">
        <v>195</v>
      </c>
      <c r="AN44" s="379" t="s">
        <v>180</v>
      </c>
      <c r="AO44" s="379" t="s">
        <v>180</v>
      </c>
      <c r="AP44" s="379" t="s">
        <v>180</v>
      </c>
      <c r="AQ44" s="379"/>
      <c r="AR44" s="379"/>
      <c r="AS44" s="379"/>
      <c r="AT44" s="379"/>
      <c r="AU44" s="379" t="s">
        <v>195</v>
      </c>
      <c r="AV44" s="379"/>
      <c r="AW44" s="379"/>
      <c r="AX44" s="379"/>
      <c r="AY44" s="379"/>
      <c r="AZ44" s="379"/>
      <c r="BA44" s="379"/>
      <c r="BB44" s="379"/>
      <c r="BC44" s="379"/>
      <c r="BD44" s="379"/>
      <c r="BE44" s="379"/>
      <c r="BF44" s="379"/>
      <c r="BG44" s="379"/>
      <c r="BH44" s="379"/>
      <c r="BI44" s="384"/>
      <c r="BJ44" s="379"/>
      <c r="BK44" s="160" t="s">
        <v>63</v>
      </c>
      <c r="BL44" s="379"/>
      <c r="BM44" s="379"/>
      <c r="BN44" s="379" t="s">
        <v>195</v>
      </c>
      <c r="BO44" s="379"/>
      <c r="BP44" s="379" t="s">
        <v>195</v>
      </c>
      <c r="BQ44" s="379"/>
      <c r="BR44" s="379"/>
      <c r="BS44" s="379"/>
      <c r="BT44" s="379"/>
      <c r="BU44" s="381" t="s">
        <v>108</v>
      </c>
      <c r="BV44" s="379"/>
      <c r="BW44" s="379"/>
      <c r="BX44" s="269">
        <f t="shared" ca="1" si="38"/>
        <v>0.77641748002282196</v>
      </c>
      <c r="BY44" s="269" t="str">
        <f t="shared" ca="1" si="18"/>
        <v>.</v>
      </c>
      <c r="BZ44" s="269" t="str">
        <f t="shared" ca="1" si="19"/>
        <v>.</v>
      </c>
      <c r="CA44" s="269" t="str">
        <f t="shared" ca="1" si="20"/>
        <v>SI</v>
      </c>
      <c r="CB44" s="269" t="str">
        <f t="shared" ca="1" si="21"/>
        <v>.</v>
      </c>
      <c r="CC44" s="269" t="str">
        <f t="shared" ca="1" si="22"/>
        <v>.</v>
      </c>
      <c r="CD44" s="385">
        <v>28</v>
      </c>
      <c r="CE44" s="385">
        <v>4</v>
      </c>
      <c r="CF44" s="385" t="s">
        <v>117</v>
      </c>
      <c r="CG44" s="385" t="s">
        <v>33</v>
      </c>
      <c r="CH44" s="385" t="s">
        <v>42</v>
      </c>
      <c r="CJ44" s="389"/>
      <c r="CL44" s="161">
        <f t="shared" si="23"/>
        <v>0</v>
      </c>
      <c r="CM44" s="271" t="b">
        <f t="shared" si="39"/>
        <v>0</v>
      </c>
      <c r="CN44" s="271" t="b">
        <f t="shared" si="40"/>
        <v>0</v>
      </c>
      <c r="CO44" s="271" t="b">
        <f t="shared" si="41"/>
        <v>0</v>
      </c>
      <c r="CP44" s="270" t="b">
        <f t="shared" ca="1" si="42"/>
        <v>0</v>
      </c>
      <c r="CQ44" s="270" t="b">
        <f t="shared" ca="1" si="43"/>
        <v>0</v>
      </c>
      <c r="CR44" s="270" t="b">
        <f t="shared" ca="1" si="44"/>
        <v>1</v>
      </c>
      <c r="CS44" s="270" t="b">
        <f t="shared" ca="1" si="45"/>
        <v>0</v>
      </c>
      <c r="CT44" s="270" t="b">
        <f t="shared" ca="1" si="46"/>
        <v>0</v>
      </c>
      <c r="CU44" s="270" t="b">
        <f t="shared" ca="1" si="47"/>
        <v>0</v>
      </c>
      <c r="CV44" s="386">
        <f t="shared" ref="CV44" si="48">COUNTIF(BU44,"&lt;01/02/2010")</f>
        <v>0</v>
      </c>
      <c r="CW44" s="386">
        <f t="shared" ref="CW44" si="49">COUNTIF(BU44,"&lt;01/03/2010")-CV44</f>
        <v>0</v>
      </c>
      <c r="CX44" s="386">
        <f t="shared" ref="CX44" si="50">COUNTIF(BU44,"&lt;01/04/2010")-CV44-CW44</f>
        <v>0</v>
      </c>
      <c r="CY44" s="386">
        <f t="shared" ref="CY44" si="51">COUNTIF(BU44,"&lt;01/05/2010")-CV44-CW44-CX44</f>
        <v>0</v>
      </c>
      <c r="CZ44" s="386">
        <f t="shared" ref="CZ44" si="52">COUNTIF(BU44,"&lt;01/06/2010")-CV44-CW44-CX44-CY44</f>
        <v>0</v>
      </c>
      <c r="DA44" s="386">
        <f t="shared" ref="DA44" si="53">COUNTIF(BU44,"&lt;01/07/2010")-CV44-CW44-CX44-CY44-CZ44</f>
        <v>0</v>
      </c>
      <c r="DB44" s="386">
        <f t="shared" ref="DB44" si="54">COUNTIF(BU44,"&lt;01/08/2010")-CV44-CW44-CX44-CY44-CZ44-DA44</f>
        <v>0</v>
      </c>
      <c r="DC44" s="386">
        <f t="shared" ref="DC44" si="55">COUNTIF(BU44,"&lt;01/09/2010")-CV44-CW44-CX44-CY44-CZ44-DA44-DB44</f>
        <v>0</v>
      </c>
      <c r="DD44" s="386">
        <f t="shared" ref="DD44" si="56">COUNTIF(BU44,"&lt;01/10/2010")-CV44-CW44-CX44-CY44-CZ44-DA44-DB44-DC44</f>
        <v>0</v>
      </c>
      <c r="DE44" s="386">
        <f t="shared" ref="DE44" si="57">COUNTIF(BU44,"&lt;01/11/2010")-CV44-CW44-CX44-CY44-CZ44-DA44-DB44-DD44-DC44</f>
        <v>0</v>
      </c>
      <c r="DF44" s="386">
        <f t="shared" ref="DF44" si="58">COUNTIF(BU44,"&lt;01/12/2010")-CV44-CW44-CX44-CY44-CZ44-DA44-DB44-DC44-DD44-DE44</f>
        <v>0</v>
      </c>
      <c r="DG44" s="386">
        <f t="shared" ref="DG44" si="59">COUNTIF(BU44,"&lt;01/01/2011")-CV44-CW44-CX44-CY44-CZ44-DA44-DB44-DC44-DD44-DE44-DF44</f>
        <v>0</v>
      </c>
      <c r="DI44" s="386" t="str">
        <f t="shared" ref="DI44" si="60">IF(G44="x","M","F")</f>
        <v>F</v>
      </c>
      <c r="DV44" s="379"/>
    </row>
    <row r="45" spans="1:292" s="277" customFormat="1">
      <c r="A45" s="353">
        <v>42</v>
      </c>
      <c r="B45" s="163" t="s">
        <v>538</v>
      </c>
      <c r="C45" s="163" t="s">
        <v>30</v>
      </c>
      <c r="D45" s="465" t="s">
        <v>951</v>
      </c>
      <c r="E45" s="354">
        <f t="shared" ca="1" si="0"/>
        <v>15.551759945776247</v>
      </c>
      <c r="F45" s="354"/>
      <c r="G45" s="354"/>
      <c r="H45" s="355">
        <v>35017</v>
      </c>
      <c r="I45" s="356">
        <f t="shared" ca="1" si="37"/>
        <v>40693.39238020833</v>
      </c>
      <c r="J45" s="163" t="s">
        <v>37</v>
      </c>
      <c r="K45" s="156" t="s">
        <v>63</v>
      </c>
      <c r="L45" s="156" t="s">
        <v>952</v>
      </c>
      <c r="M45" s="163" t="s">
        <v>38</v>
      </c>
      <c r="N45" s="163"/>
      <c r="O45" s="163"/>
      <c r="P45" s="163"/>
      <c r="Q45" s="163"/>
      <c r="R45" s="163"/>
      <c r="S45" s="163"/>
      <c r="T45" s="313"/>
      <c r="U45" s="313"/>
      <c r="V45" s="313"/>
      <c r="W45" s="313"/>
      <c r="X45" s="355">
        <v>40445</v>
      </c>
      <c r="Y45" s="355"/>
      <c r="Z45" s="163"/>
      <c r="AA45" s="163"/>
      <c r="AB45" s="163"/>
      <c r="AC45" s="163"/>
      <c r="AD45" s="163"/>
      <c r="AE45" s="163" t="s">
        <v>457</v>
      </c>
      <c r="AF45" s="157" t="s">
        <v>404</v>
      </c>
      <c r="AG45" s="163"/>
      <c r="AH45" s="163" t="s">
        <v>406</v>
      </c>
      <c r="AI45" s="163" t="s">
        <v>195</v>
      </c>
      <c r="AJ45" s="353">
        <v>4</v>
      </c>
      <c r="AK45" s="353">
        <v>0</v>
      </c>
      <c r="AL45" s="353">
        <v>0</v>
      </c>
      <c r="AM45" s="163" t="s">
        <v>180</v>
      </c>
      <c r="AN45" s="163" t="s">
        <v>195</v>
      </c>
      <c r="AO45" s="163" t="s">
        <v>195</v>
      </c>
      <c r="AP45" s="163" t="s">
        <v>195</v>
      </c>
      <c r="AQ45" s="163"/>
      <c r="AR45" s="163"/>
      <c r="AS45" s="163"/>
      <c r="AT45" s="163"/>
      <c r="AU45" s="163" t="s">
        <v>195</v>
      </c>
      <c r="AV45" s="163"/>
      <c r="AW45" s="163"/>
      <c r="AX45" s="163"/>
      <c r="AY45" s="163"/>
      <c r="AZ45" s="163"/>
      <c r="BA45" s="163"/>
      <c r="BB45" s="163"/>
      <c r="BC45" s="163"/>
      <c r="BD45" s="163"/>
      <c r="BE45" s="163"/>
      <c r="BF45" s="163"/>
      <c r="BG45" s="163"/>
      <c r="BH45" s="163"/>
      <c r="BI45" s="357" t="s">
        <v>24</v>
      </c>
      <c r="BJ45" s="163" t="s">
        <v>452</v>
      </c>
      <c r="BK45" s="160" t="s">
        <v>63</v>
      </c>
      <c r="BL45" s="163" t="s">
        <v>453</v>
      </c>
      <c r="BM45" s="163"/>
      <c r="BN45" s="163" t="s">
        <v>195</v>
      </c>
      <c r="BO45" s="163"/>
      <c r="BP45" s="163" t="s">
        <v>195</v>
      </c>
      <c r="BQ45" s="163"/>
      <c r="BR45" s="163"/>
      <c r="BS45" s="163"/>
      <c r="BT45" s="163"/>
      <c r="BU45" s="355">
        <v>40609</v>
      </c>
      <c r="BV45" s="163" t="s">
        <v>408</v>
      </c>
      <c r="BW45" s="163"/>
      <c r="BX45" s="269">
        <f t="shared" si="38"/>
        <v>0.44931506849315067</v>
      </c>
      <c r="BY45" s="269" t="str">
        <f t="shared" si="18"/>
        <v>.</v>
      </c>
      <c r="BZ45" s="269" t="str">
        <f t="shared" si="19"/>
        <v>SI</v>
      </c>
      <c r="CA45" s="269" t="str">
        <f t="shared" si="20"/>
        <v>.</v>
      </c>
      <c r="CB45" s="269" t="str">
        <f t="shared" si="21"/>
        <v>.</v>
      </c>
      <c r="CC45" s="269" t="str">
        <f t="shared" si="22"/>
        <v>.</v>
      </c>
      <c r="CD45" s="429">
        <v>28</v>
      </c>
      <c r="CE45" s="429">
        <v>4</v>
      </c>
      <c r="CF45" s="429" t="s">
        <v>117</v>
      </c>
      <c r="CG45" s="429" t="s">
        <v>22</v>
      </c>
      <c r="CH45" s="429" t="s">
        <v>3</v>
      </c>
      <c r="CL45" s="163">
        <f t="shared" si="23"/>
        <v>1</v>
      </c>
      <c r="CM45" s="428" t="b">
        <f t="shared" si="39"/>
        <v>0</v>
      </c>
      <c r="CN45" s="428" t="b">
        <f t="shared" si="40"/>
        <v>0</v>
      </c>
      <c r="CO45" s="428" t="b">
        <f t="shared" si="41"/>
        <v>0</v>
      </c>
      <c r="CP45" s="277" t="b">
        <f t="shared" ca="1" si="42"/>
        <v>0</v>
      </c>
      <c r="CQ45" s="277" t="b">
        <f t="shared" ca="1" si="43"/>
        <v>0</v>
      </c>
      <c r="CR45" s="277" t="b">
        <f t="shared" ca="1" si="44"/>
        <v>0</v>
      </c>
      <c r="CS45" s="277" t="b">
        <f t="shared" ca="1" si="45"/>
        <v>0</v>
      </c>
      <c r="CT45" s="277" t="b">
        <f t="shared" ca="1" si="46"/>
        <v>0</v>
      </c>
      <c r="CU45" s="277" t="b">
        <f t="shared" ca="1" si="47"/>
        <v>0</v>
      </c>
      <c r="CV45" s="277">
        <f t="shared" si="24"/>
        <v>0</v>
      </c>
      <c r="CW45" s="277">
        <f t="shared" si="25"/>
        <v>0</v>
      </c>
      <c r="CX45" s="277">
        <f t="shared" si="26"/>
        <v>1</v>
      </c>
      <c r="CY45" s="277">
        <f t="shared" si="27"/>
        <v>0</v>
      </c>
      <c r="CZ45" s="277">
        <f t="shared" si="28"/>
        <v>0</v>
      </c>
      <c r="DA45" s="277">
        <f t="shared" si="29"/>
        <v>0</v>
      </c>
      <c r="DB45" s="277">
        <f t="shared" si="30"/>
        <v>0</v>
      </c>
      <c r="DC45" s="277">
        <f t="shared" si="31"/>
        <v>0</v>
      </c>
      <c r="DD45" s="277">
        <f t="shared" si="32"/>
        <v>0</v>
      </c>
      <c r="DE45" s="277">
        <f t="shared" si="33"/>
        <v>0</v>
      </c>
      <c r="DF45" s="277">
        <f t="shared" si="34"/>
        <v>0</v>
      </c>
      <c r="DG45" s="277">
        <f t="shared" si="35"/>
        <v>0</v>
      </c>
      <c r="DH45" s="277" t="str">
        <f t="shared" si="36"/>
        <v>F</v>
      </c>
      <c r="DU45" s="163"/>
    </row>
    <row r="46" spans="1:292" s="324" customFormat="1">
      <c r="A46" s="353">
        <v>43</v>
      </c>
      <c r="B46" s="163" t="s">
        <v>539</v>
      </c>
      <c r="C46" s="163" t="s">
        <v>30</v>
      </c>
      <c r="D46" s="337" t="s">
        <v>946</v>
      </c>
      <c r="E46" s="401">
        <f t="shared" ca="1" si="0"/>
        <v>15.012033918378986</v>
      </c>
      <c r="F46" s="354"/>
      <c r="G46" s="354"/>
      <c r="H46" s="355">
        <v>35214</v>
      </c>
      <c r="I46" s="356">
        <f t="shared" ca="1" si="37"/>
        <v>40693.39238020833</v>
      </c>
      <c r="J46" s="163" t="s">
        <v>20</v>
      </c>
      <c r="K46" s="156" t="s">
        <v>63</v>
      </c>
      <c r="L46" s="156" t="s">
        <v>952</v>
      </c>
      <c r="M46" s="163" t="s">
        <v>40</v>
      </c>
      <c r="N46" s="163"/>
      <c r="O46" s="163"/>
      <c r="P46" s="163"/>
      <c r="Q46" s="163"/>
      <c r="R46" s="163"/>
      <c r="S46" s="163"/>
      <c r="T46" s="402">
        <v>0</v>
      </c>
      <c r="U46" s="402">
        <v>0</v>
      </c>
      <c r="V46" s="402"/>
      <c r="W46" s="402"/>
      <c r="X46" s="355">
        <v>40448</v>
      </c>
      <c r="Y46" s="403"/>
      <c r="Z46" s="163" t="s">
        <v>180</v>
      </c>
      <c r="AA46" s="163"/>
      <c r="AB46" s="163" t="s">
        <v>180</v>
      </c>
      <c r="AC46" s="163"/>
      <c r="AD46" s="163" t="s">
        <v>180</v>
      </c>
      <c r="AE46" s="163" t="s">
        <v>594</v>
      </c>
      <c r="AF46" s="157" t="s">
        <v>404</v>
      </c>
      <c r="AG46" s="163" t="s">
        <v>195</v>
      </c>
      <c r="AH46" s="163" t="s">
        <v>406</v>
      </c>
      <c r="AI46" s="163" t="s">
        <v>195</v>
      </c>
      <c r="AJ46" s="353">
        <v>5</v>
      </c>
      <c r="AK46" s="353">
        <v>2</v>
      </c>
      <c r="AL46" s="353">
        <v>1</v>
      </c>
      <c r="AM46" s="163" t="s">
        <v>195</v>
      </c>
      <c r="AN46" s="163" t="s">
        <v>195</v>
      </c>
      <c r="AO46" s="163" t="s">
        <v>195</v>
      </c>
      <c r="AP46" s="163" t="s">
        <v>195</v>
      </c>
      <c r="AQ46" s="163"/>
      <c r="AR46" s="163"/>
      <c r="AS46" s="163"/>
      <c r="AT46" s="163"/>
      <c r="AU46" s="163" t="s">
        <v>195</v>
      </c>
      <c r="AV46" s="163"/>
      <c r="AW46" s="163"/>
      <c r="AX46" s="163"/>
      <c r="AY46" s="163"/>
      <c r="AZ46" s="163"/>
      <c r="BA46" s="163"/>
      <c r="BB46" s="163"/>
      <c r="BC46" s="163"/>
      <c r="BD46" s="163"/>
      <c r="BE46" s="163"/>
      <c r="BF46" s="163"/>
      <c r="BG46" s="163"/>
      <c r="BH46" s="163"/>
      <c r="BI46" s="357" t="s">
        <v>454</v>
      </c>
      <c r="BJ46" s="163"/>
      <c r="BK46" s="160" t="s">
        <v>63</v>
      </c>
      <c r="BL46" s="163" t="s">
        <v>453</v>
      </c>
      <c r="BM46" s="404"/>
      <c r="BN46" s="163" t="s">
        <v>195</v>
      </c>
      <c r="BO46" s="163"/>
      <c r="BP46" s="163" t="s">
        <v>195</v>
      </c>
      <c r="BQ46" s="163"/>
      <c r="BR46" s="163"/>
      <c r="BS46" s="163"/>
      <c r="BT46" s="163"/>
      <c r="BU46" s="355">
        <v>40563</v>
      </c>
      <c r="BV46" s="163" t="s">
        <v>408</v>
      </c>
      <c r="BW46" s="163"/>
      <c r="BX46" s="274">
        <f t="shared" si="38"/>
        <v>0.31506849315068491</v>
      </c>
      <c r="BY46" s="269" t="str">
        <f t="shared" si="18"/>
        <v>.</v>
      </c>
      <c r="BZ46" s="269" t="str">
        <f t="shared" si="19"/>
        <v>SI</v>
      </c>
      <c r="CA46" s="269" t="str">
        <f t="shared" si="20"/>
        <v>.</v>
      </c>
      <c r="CB46" s="269" t="str">
        <f t="shared" si="21"/>
        <v>.</v>
      </c>
      <c r="CC46" s="269" t="str">
        <f t="shared" si="22"/>
        <v>.</v>
      </c>
      <c r="CD46" s="163">
        <v>28</v>
      </c>
      <c r="CE46" s="163">
        <v>4</v>
      </c>
      <c r="CF46" s="163" t="s">
        <v>117</v>
      </c>
      <c r="CG46" s="163" t="s">
        <v>22</v>
      </c>
      <c r="CH46" s="163" t="s">
        <v>22</v>
      </c>
      <c r="CL46" s="161">
        <f t="shared" si="23"/>
        <v>1</v>
      </c>
      <c r="CM46" s="271" t="b">
        <f t="shared" si="39"/>
        <v>0</v>
      </c>
      <c r="CN46" s="271" t="b">
        <f t="shared" si="40"/>
        <v>0</v>
      </c>
      <c r="CO46" s="271" t="b">
        <f t="shared" si="41"/>
        <v>0</v>
      </c>
      <c r="CP46" s="270" t="b">
        <f t="shared" ca="1" si="42"/>
        <v>0</v>
      </c>
      <c r="CQ46" s="270" t="b">
        <f t="shared" ca="1" si="43"/>
        <v>0</v>
      </c>
      <c r="CR46" s="270" t="b">
        <f t="shared" ca="1" si="44"/>
        <v>0</v>
      </c>
      <c r="CS46" s="270" t="b">
        <f t="shared" ca="1" si="45"/>
        <v>0</v>
      </c>
      <c r="CT46" s="270" t="b">
        <f t="shared" ca="1" si="46"/>
        <v>0</v>
      </c>
      <c r="CU46" s="270" t="b">
        <f t="shared" ca="1" si="47"/>
        <v>0</v>
      </c>
      <c r="CV46" s="277">
        <f t="shared" si="24"/>
        <v>1</v>
      </c>
      <c r="CW46" s="277">
        <f t="shared" si="25"/>
        <v>0</v>
      </c>
      <c r="CX46" s="277">
        <f t="shared" si="26"/>
        <v>0</v>
      </c>
      <c r="CY46" s="277">
        <f t="shared" si="27"/>
        <v>0</v>
      </c>
      <c r="CZ46" s="277">
        <f t="shared" si="28"/>
        <v>0</v>
      </c>
      <c r="DA46" s="277">
        <f t="shared" si="29"/>
        <v>0</v>
      </c>
      <c r="DB46" s="277">
        <f t="shared" si="30"/>
        <v>0</v>
      </c>
      <c r="DC46" s="277">
        <f t="shared" si="31"/>
        <v>0</v>
      </c>
      <c r="DD46" s="277">
        <f t="shared" si="32"/>
        <v>0</v>
      </c>
      <c r="DE46" s="277">
        <f t="shared" si="33"/>
        <v>0</v>
      </c>
      <c r="DF46" s="277">
        <f t="shared" si="34"/>
        <v>0</v>
      </c>
      <c r="DG46" s="277">
        <f t="shared" si="35"/>
        <v>0</v>
      </c>
      <c r="DH46" s="277" t="str">
        <f t="shared" si="36"/>
        <v>F</v>
      </c>
      <c r="DU46" s="325"/>
    </row>
    <row r="47" spans="1:292" s="277" customFormat="1" ht="17.25" customHeight="1">
      <c r="A47" s="353">
        <v>44</v>
      </c>
      <c r="B47" s="163" t="s">
        <v>540</v>
      </c>
      <c r="C47" s="163" t="s">
        <v>30</v>
      </c>
      <c r="D47" s="337" t="s">
        <v>948</v>
      </c>
      <c r="E47" s="354">
        <f t="shared" ca="1" si="0"/>
        <v>13.792855836187206</v>
      </c>
      <c r="F47" s="354"/>
      <c r="G47" s="354"/>
      <c r="H47" s="355">
        <v>35659</v>
      </c>
      <c r="I47" s="356">
        <f t="shared" ca="1" si="37"/>
        <v>40693.39238020833</v>
      </c>
      <c r="J47" s="163" t="s">
        <v>20</v>
      </c>
      <c r="K47" s="156" t="s">
        <v>63</v>
      </c>
      <c r="L47" s="156" t="s">
        <v>952</v>
      </c>
      <c r="M47" s="163" t="s">
        <v>40</v>
      </c>
      <c r="N47" s="163"/>
      <c r="O47" s="163"/>
      <c r="P47" s="163"/>
      <c r="Q47" s="163"/>
      <c r="R47" s="163"/>
      <c r="S47" s="163"/>
      <c r="T47" s="313">
        <v>0</v>
      </c>
      <c r="U47" s="313">
        <v>0</v>
      </c>
      <c r="V47" s="313"/>
      <c r="W47" s="313"/>
      <c r="X47" s="355">
        <v>40448</v>
      </c>
      <c r="Y47" s="355"/>
      <c r="Z47" s="163" t="s">
        <v>180</v>
      </c>
      <c r="AA47" s="163"/>
      <c r="AB47" s="163" t="s">
        <v>180</v>
      </c>
      <c r="AC47" s="163"/>
      <c r="AD47" s="163" t="s">
        <v>180</v>
      </c>
      <c r="AE47" s="163" t="s">
        <v>594</v>
      </c>
      <c r="AF47" s="157" t="s">
        <v>404</v>
      </c>
      <c r="AG47" s="163" t="s">
        <v>195</v>
      </c>
      <c r="AH47" s="163" t="s">
        <v>412</v>
      </c>
      <c r="AI47" s="163" t="s">
        <v>195</v>
      </c>
      <c r="AJ47" s="353">
        <v>5</v>
      </c>
      <c r="AK47" s="353">
        <v>2</v>
      </c>
      <c r="AL47" s="353">
        <v>1</v>
      </c>
      <c r="AM47" s="163" t="s">
        <v>195</v>
      </c>
      <c r="AN47" s="163" t="s">
        <v>195</v>
      </c>
      <c r="AO47" s="163" t="s">
        <v>195</v>
      </c>
      <c r="AP47" s="163" t="s">
        <v>195</v>
      </c>
      <c r="AQ47" s="163"/>
      <c r="AR47" s="163"/>
      <c r="AS47" s="163"/>
      <c r="AT47" s="163"/>
      <c r="AU47" s="163" t="s">
        <v>195</v>
      </c>
      <c r="AV47" s="163"/>
      <c r="AW47" s="163"/>
      <c r="AX47" s="163"/>
      <c r="AY47" s="163"/>
      <c r="AZ47" s="163"/>
      <c r="BA47" s="163"/>
      <c r="BB47" s="163"/>
      <c r="BC47" s="163"/>
      <c r="BD47" s="163"/>
      <c r="BE47" s="163"/>
      <c r="BF47" s="163"/>
      <c r="BG47" s="163"/>
      <c r="BH47" s="163"/>
      <c r="BI47" s="357" t="s">
        <v>204</v>
      </c>
      <c r="BJ47" s="163" t="s">
        <v>456</v>
      </c>
      <c r="BK47" s="160" t="s">
        <v>63</v>
      </c>
      <c r="BL47" s="163" t="s">
        <v>453</v>
      </c>
      <c r="BM47" s="163"/>
      <c r="BN47" s="163" t="s">
        <v>195</v>
      </c>
      <c r="BO47" s="163"/>
      <c r="BP47" s="163" t="s">
        <v>195</v>
      </c>
      <c r="BQ47" s="163"/>
      <c r="BR47" s="163"/>
      <c r="BS47" s="163"/>
      <c r="BT47" s="163"/>
      <c r="BU47" s="355">
        <v>40563</v>
      </c>
      <c r="BV47" s="163" t="s">
        <v>408</v>
      </c>
      <c r="BW47" s="163"/>
      <c r="BX47" s="269">
        <f t="shared" si="38"/>
        <v>0.31506849315068491</v>
      </c>
      <c r="BY47" s="269" t="str">
        <f t="shared" si="18"/>
        <v>.</v>
      </c>
      <c r="BZ47" s="269" t="str">
        <f t="shared" si="19"/>
        <v>SI</v>
      </c>
      <c r="CA47" s="269" t="str">
        <f t="shared" si="20"/>
        <v>.</v>
      </c>
      <c r="CB47" s="269" t="str">
        <f t="shared" si="21"/>
        <v>.</v>
      </c>
      <c r="CC47" s="269" t="str">
        <f t="shared" si="22"/>
        <v>.</v>
      </c>
      <c r="CD47" s="163">
        <v>28</v>
      </c>
      <c r="CE47" s="358">
        <v>23.5</v>
      </c>
      <c r="CF47" s="163" t="s">
        <v>32</v>
      </c>
      <c r="CG47" s="163" t="s">
        <v>22</v>
      </c>
      <c r="CH47" s="163" t="s">
        <v>22</v>
      </c>
      <c r="CI47" s="163"/>
      <c r="CJ47" s="163"/>
      <c r="CL47" s="161">
        <f t="shared" si="23"/>
        <v>1</v>
      </c>
      <c r="CM47" s="271" t="b">
        <f t="shared" si="39"/>
        <v>0</v>
      </c>
      <c r="CN47" s="271" t="b">
        <f t="shared" si="40"/>
        <v>0</v>
      </c>
      <c r="CO47" s="271" t="b">
        <f t="shared" si="41"/>
        <v>0</v>
      </c>
      <c r="CP47" s="270" t="b">
        <f t="shared" ca="1" si="42"/>
        <v>0</v>
      </c>
      <c r="CQ47" s="270" t="b">
        <f t="shared" ca="1" si="43"/>
        <v>0</v>
      </c>
      <c r="CR47" s="270" t="b">
        <f t="shared" ca="1" si="44"/>
        <v>0</v>
      </c>
      <c r="CS47" s="270" t="b">
        <f t="shared" ca="1" si="45"/>
        <v>0</v>
      </c>
      <c r="CT47" s="270" t="b">
        <f t="shared" ca="1" si="46"/>
        <v>0</v>
      </c>
      <c r="CU47" s="270" t="b">
        <f t="shared" ca="1" si="47"/>
        <v>0</v>
      </c>
      <c r="CV47" s="277">
        <f t="shared" si="24"/>
        <v>1</v>
      </c>
      <c r="CW47" s="277">
        <f t="shared" si="25"/>
        <v>0</v>
      </c>
      <c r="CX47" s="277">
        <f t="shared" si="26"/>
        <v>0</v>
      </c>
      <c r="CY47" s="277">
        <f t="shared" si="27"/>
        <v>0</v>
      </c>
      <c r="CZ47" s="277">
        <f t="shared" si="28"/>
        <v>0</v>
      </c>
      <c r="DA47" s="277">
        <f t="shared" si="29"/>
        <v>0</v>
      </c>
      <c r="DB47" s="277">
        <f t="shared" si="30"/>
        <v>0</v>
      </c>
      <c r="DC47" s="277">
        <f t="shared" si="31"/>
        <v>0</v>
      </c>
      <c r="DD47" s="277">
        <f t="shared" si="32"/>
        <v>0</v>
      </c>
      <c r="DE47" s="277">
        <f t="shared" si="33"/>
        <v>0</v>
      </c>
      <c r="DF47" s="277">
        <f t="shared" si="34"/>
        <v>0</v>
      </c>
      <c r="DG47" s="277">
        <f t="shared" si="35"/>
        <v>0</v>
      </c>
      <c r="DH47" s="277" t="str">
        <f t="shared" si="36"/>
        <v>F</v>
      </c>
      <c r="DU47" s="163"/>
    </row>
    <row r="48" spans="1:292" s="277" customFormat="1">
      <c r="A48" s="353">
        <v>45</v>
      </c>
      <c r="B48" s="163" t="s">
        <v>578</v>
      </c>
      <c r="C48" s="163" t="s">
        <v>30</v>
      </c>
      <c r="D48" s="338" t="s">
        <v>947</v>
      </c>
      <c r="E48" s="354">
        <f t="shared" ca="1" si="0"/>
        <v>17.680527069063917</v>
      </c>
      <c r="F48" s="354"/>
      <c r="G48" s="354"/>
      <c r="H48" s="355">
        <v>34240</v>
      </c>
      <c r="I48" s="356">
        <f t="shared" ca="1" si="37"/>
        <v>40693.39238020833</v>
      </c>
      <c r="J48" s="163" t="s">
        <v>458</v>
      </c>
      <c r="K48" s="156" t="s">
        <v>63</v>
      </c>
      <c r="L48" s="156" t="s">
        <v>952</v>
      </c>
      <c r="M48" s="163" t="s">
        <v>227</v>
      </c>
      <c r="N48" s="163"/>
      <c r="O48" s="163"/>
      <c r="P48" s="163"/>
      <c r="Q48" s="163"/>
      <c r="R48" s="163"/>
      <c r="S48" s="163"/>
      <c r="T48" s="313">
        <v>0</v>
      </c>
      <c r="U48" s="313">
        <v>0</v>
      </c>
      <c r="V48" s="313"/>
      <c r="W48" s="313"/>
      <c r="X48" s="355">
        <v>40466</v>
      </c>
      <c r="Y48" s="355"/>
      <c r="Z48" s="163"/>
      <c r="AA48" s="163"/>
      <c r="AB48" s="163"/>
      <c r="AC48" s="163"/>
      <c r="AD48" s="163"/>
      <c r="AE48" s="163" t="s">
        <v>46</v>
      </c>
      <c r="AF48" s="157" t="s">
        <v>404</v>
      </c>
      <c r="AG48" s="163"/>
      <c r="AH48" s="163" t="s">
        <v>412</v>
      </c>
      <c r="AI48" s="163" t="s">
        <v>180</v>
      </c>
      <c r="AJ48" s="353">
        <v>5</v>
      </c>
      <c r="AK48" s="353">
        <v>0</v>
      </c>
      <c r="AL48" s="353">
        <v>0</v>
      </c>
      <c r="AM48" s="163" t="s">
        <v>180</v>
      </c>
      <c r="AN48" s="163" t="s">
        <v>195</v>
      </c>
      <c r="AO48" s="163" t="s">
        <v>195</v>
      </c>
      <c r="AP48" s="163" t="s">
        <v>195</v>
      </c>
      <c r="AQ48" s="163"/>
      <c r="AR48" s="163"/>
      <c r="AS48" s="163"/>
      <c r="AT48" s="163"/>
      <c r="AU48" s="163" t="s">
        <v>195</v>
      </c>
      <c r="AV48" s="163"/>
      <c r="AW48" s="163"/>
      <c r="AX48" s="163"/>
      <c r="AY48" s="163"/>
      <c r="AZ48" s="163"/>
      <c r="BA48" s="163"/>
      <c r="BB48" s="163"/>
      <c r="BC48" s="163"/>
      <c r="BD48" s="163"/>
      <c r="BE48" s="163"/>
      <c r="BF48" s="163"/>
      <c r="BG48" s="163"/>
      <c r="BH48" s="163"/>
      <c r="BI48" s="357" t="s">
        <v>63</v>
      </c>
      <c r="BJ48" s="163"/>
      <c r="BK48" s="160" t="s">
        <v>63</v>
      </c>
      <c r="BL48" s="163" t="s">
        <v>453</v>
      </c>
      <c r="BM48" s="163"/>
      <c r="BN48" s="163" t="s">
        <v>195</v>
      </c>
      <c r="BO48" s="163"/>
      <c r="BP48" s="163" t="s">
        <v>195</v>
      </c>
      <c r="BQ48" s="163"/>
      <c r="BR48" s="163"/>
      <c r="BS48" s="163"/>
      <c r="BT48" s="163"/>
      <c r="BU48" s="355">
        <v>40553</v>
      </c>
      <c r="BV48" s="163" t="s">
        <v>409</v>
      </c>
      <c r="BW48" s="163"/>
      <c r="BX48" s="269">
        <f t="shared" si="38"/>
        <v>0.23835616438356164</v>
      </c>
      <c r="BY48" s="269" t="str">
        <f t="shared" si="18"/>
        <v>SI</v>
      </c>
      <c r="BZ48" s="269" t="str">
        <f t="shared" si="19"/>
        <v>.</v>
      </c>
      <c r="CA48" s="269" t="str">
        <f t="shared" si="20"/>
        <v>.</v>
      </c>
      <c r="CB48" s="269" t="str">
        <f t="shared" si="21"/>
        <v>.</v>
      </c>
      <c r="CC48" s="269" t="str">
        <f t="shared" si="22"/>
        <v>.</v>
      </c>
      <c r="CD48" s="163">
        <v>25</v>
      </c>
      <c r="CE48" s="358">
        <v>4.5</v>
      </c>
      <c r="CF48" s="163" t="s">
        <v>117</v>
      </c>
      <c r="CG48" s="163" t="s">
        <v>33</v>
      </c>
      <c r="CH48" s="163" t="s">
        <v>33</v>
      </c>
      <c r="CI48" s="163"/>
      <c r="CJ48" s="163"/>
      <c r="CL48" s="161">
        <f t="shared" si="23"/>
        <v>1</v>
      </c>
      <c r="CM48" s="271" t="b">
        <f t="shared" si="39"/>
        <v>0</v>
      </c>
      <c r="CN48" s="271" t="b">
        <f t="shared" si="40"/>
        <v>0</v>
      </c>
      <c r="CO48" s="271" t="b">
        <f t="shared" si="41"/>
        <v>0</v>
      </c>
      <c r="CP48" s="270" t="b">
        <f t="shared" ca="1" si="42"/>
        <v>0</v>
      </c>
      <c r="CQ48" s="270" t="b">
        <f t="shared" ca="1" si="43"/>
        <v>0</v>
      </c>
      <c r="CR48" s="270" t="b">
        <f t="shared" ca="1" si="44"/>
        <v>0</v>
      </c>
      <c r="CS48" s="270" t="b">
        <f t="shared" ca="1" si="45"/>
        <v>0</v>
      </c>
      <c r="CT48" s="270" t="b">
        <f t="shared" ca="1" si="46"/>
        <v>0</v>
      </c>
      <c r="CU48" s="270" t="b">
        <f t="shared" ca="1" si="47"/>
        <v>0</v>
      </c>
      <c r="CV48" s="277">
        <f t="shared" si="24"/>
        <v>1</v>
      </c>
      <c r="CW48" s="277">
        <f t="shared" si="25"/>
        <v>0</v>
      </c>
      <c r="CX48" s="277">
        <f t="shared" si="26"/>
        <v>0</v>
      </c>
      <c r="CY48" s="277">
        <f t="shared" si="27"/>
        <v>0</v>
      </c>
      <c r="CZ48" s="277">
        <f t="shared" si="28"/>
        <v>0</v>
      </c>
      <c r="DA48" s="277">
        <f t="shared" si="29"/>
        <v>0</v>
      </c>
      <c r="DB48" s="277">
        <f t="shared" si="30"/>
        <v>0</v>
      </c>
      <c r="DC48" s="277">
        <f t="shared" si="31"/>
        <v>0</v>
      </c>
      <c r="DD48" s="277">
        <f t="shared" si="32"/>
        <v>0</v>
      </c>
      <c r="DE48" s="277">
        <f t="shared" si="33"/>
        <v>0</v>
      </c>
      <c r="DF48" s="277">
        <f t="shared" si="34"/>
        <v>0</v>
      </c>
      <c r="DG48" s="277">
        <f t="shared" si="35"/>
        <v>0</v>
      </c>
      <c r="DH48" s="277" t="str">
        <f t="shared" si="36"/>
        <v>F</v>
      </c>
      <c r="DU48" s="163"/>
    </row>
    <row r="49" spans="1:292" s="277" customFormat="1">
      <c r="A49" s="353">
        <v>46</v>
      </c>
      <c r="B49" s="163" t="s">
        <v>579</v>
      </c>
      <c r="C49" s="163" t="s">
        <v>30</v>
      </c>
      <c r="D49" s="337" t="s">
        <v>949</v>
      </c>
      <c r="E49" s="354">
        <f t="shared" ca="1" si="0"/>
        <v>16.814773644406383</v>
      </c>
      <c r="F49" s="354"/>
      <c r="G49" s="354"/>
      <c r="H49" s="355">
        <v>34556</v>
      </c>
      <c r="I49" s="356">
        <f t="shared" ca="1" si="37"/>
        <v>40693.39238020833</v>
      </c>
      <c r="J49" s="163" t="s">
        <v>37</v>
      </c>
      <c r="K49" s="156" t="s">
        <v>63</v>
      </c>
      <c r="L49" s="156" t="s">
        <v>952</v>
      </c>
      <c r="M49" s="163" t="s">
        <v>38</v>
      </c>
      <c r="N49" s="163"/>
      <c r="O49" s="163"/>
      <c r="P49" s="163"/>
      <c r="Q49" s="163"/>
      <c r="R49" s="163"/>
      <c r="S49" s="163"/>
      <c r="T49" s="313"/>
      <c r="U49" s="313"/>
      <c r="V49" s="313"/>
      <c r="W49" s="313"/>
      <c r="X49" s="355">
        <v>40473</v>
      </c>
      <c r="Y49" s="355"/>
      <c r="Z49" s="163"/>
      <c r="AA49" s="163"/>
      <c r="AB49" s="163"/>
      <c r="AC49" s="163" t="s">
        <v>180</v>
      </c>
      <c r="AD49" s="163"/>
      <c r="AE49" s="163" t="s">
        <v>566</v>
      </c>
      <c r="AF49" s="157" t="s">
        <v>404</v>
      </c>
      <c r="AG49" s="163"/>
      <c r="AH49" s="163" t="s">
        <v>406</v>
      </c>
      <c r="AI49" s="163" t="s">
        <v>195</v>
      </c>
      <c r="AJ49" s="353">
        <v>4</v>
      </c>
      <c r="AK49" s="353">
        <v>0</v>
      </c>
      <c r="AL49" s="353">
        <v>0</v>
      </c>
      <c r="AM49" s="163" t="s">
        <v>180</v>
      </c>
      <c r="AN49" s="163" t="s">
        <v>195</v>
      </c>
      <c r="AO49" s="163" t="s">
        <v>195</v>
      </c>
      <c r="AP49" s="163" t="s">
        <v>195</v>
      </c>
      <c r="AQ49" s="163"/>
      <c r="AR49" s="163"/>
      <c r="AS49" s="163"/>
      <c r="AT49" s="163"/>
      <c r="AU49" s="163" t="s">
        <v>195</v>
      </c>
      <c r="AV49" s="163"/>
      <c r="AW49" s="163"/>
      <c r="AX49" s="163"/>
      <c r="AY49" s="163"/>
      <c r="AZ49" s="163"/>
      <c r="BA49" s="163"/>
      <c r="BB49" s="163"/>
      <c r="BC49" s="163"/>
      <c r="BD49" s="163"/>
      <c r="BE49" s="163"/>
      <c r="BF49" s="163"/>
      <c r="BG49" s="163"/>
      <c r="BH49" s="163"/>
      <c r="BI49" s="357" t="s">
        <v>63</v>
      </c>
      <c r="BJ49" s="163" t="s">
        <v>452</v>
      </c>
      <c r="BK49" s="160" t="s">
        <v>63</v>
      </c>
      <c r="BL49" s="163" t="s">
        <v>453</v>
      </c>
      <c r="BM49" s="163"/>
      <c r="BN49" s="163" t="s">
        <v>195</v>
      </c>
      <c r="BO49" s="163"/>
      <c r="BP49" s="163" t="s">
        <v>195</v>
      </c>
      <c r="BQ49" s="163"/>
      <c r="BR49" s="163"/>
      <c r="BS49" s="163"/>
      <c r="BT49" s="163"/>
      <c r="BU49" s="355">
        <v>40661</v>
      </c>
      <c r="BV49" s="163" t="s">
        <v>409</v>
      </c>
      <c r="BW49" s="163"/>
      <c r="BX49" s="313">
        <f t="shared" si="38"/>
        <v>0.51506849315068493</v>
      </c>
      <c r="BY49" s="313" t="str">
        <f t="shared" si="18"/>
        <v>.</v>
      </c>
      <c r="BZ49" s="313" t="str">
        <f t="shared" si="19"/>
        <v>.</v>
      </c>
      <c r="CA49" s="313" t="str">
        <f t="shared" si="20"/>
        <v>SI</v>
      </c>
      <c r="CB49" s="313" t="str">
        <f t="shared" si="21"/>
        <v>.</v>
      </c>
      <c r="CC49" s="313" t="str">
        <f t="shared" si="22"/>
        <v>.</v>
      </c>
      <c r="CD49" s="163">
        <v>28</v>
      </c>
      <c r="CE49" s="358">
        <v>4.5</v>
      </c>
      <c r="CF49" s="163" t="s">
        <v>32</v>
      </c>
      <c r="CG49" s="163" t="s">
        <v>22</v>
      </c>
      <c r="CH49" s="163" t="s">
        <v>3</v>
      </c>
      <c r="CI49" s="163"/>
      <c r="CJ49" s="163"/>
      <c r="CL49" s="163">
        <f t="shared" si="23"/>
        <v>1</v>
      </c>
      <c r="CM49" s="428" t="b">
        <f t="shared" si="39"/>
        <v>0</v>
      </c>
      <c r="CN49" s="428" t="b">
        <f t="shared" si="40"/>
        <v>0</v>
      </c>
      <c r="CO49" s="428" t="b">
        <f t="shared" si="41"/>
        <v>0</v>
      </c>
      <c r="CP49" s="277" t="b">
        <f t="shared" ca="1" si="42"/>
        <v>0</v>
      </c>
      <c r="CQ49" s="277" t="b">
        <f t="shared" ca="1" si="43"/>
        <v>0</v>
      </c>
      <c r="CR49" s="277" t="b">
        <f t="shared" ca="1" si="44"/>
        <v>0</v>
      </c>
      <c r="CS49" s="277" t="b">
        <f t="shared" ca="1" si="45"/>
        <v>0</v>
      </c>
      <c r="CT49" s="277" t="b">
        <f t="shared" ca="1" si="46"/>
        <v>0</v>
      </c>
      <c r="CU49" s="277" t="b">
        <f t="shared" ca="1" si="47"/>
        <v>0</v>
      </c>
      <c r="CV49" s="277">
        <f t="shared" si="24"/>
        <v>0</v>
      </c>
      <c r="CW49" s="277">
        <f t="shared" si="25"/>
        <v>0</v>
      </c>
      <c r="CX49" s="277">
        <f t="shared" si="26"/>
        <v>0</v>
      </c>
      <c r="CY49" s="277">
        <f t="shared" si="27"/>
        <v>1</v>
      </c>
      <c r="CZ49" s="277">
        <f t="shared" si="28"/>
        <v>0</v>
      </c>
      <c r="DA49" s="277">
        <f t="shared" si="29"/>
        <v>0</v>
      </c>
      <c r="DB49" s="277">
        <f t="shared" si="30"/>
        <v>0</v>
      </c>
      <c r="DC49" s="277">
        <f t="shared" si="31"/>
        <v>0</v>
      </c>
      <c r="DD49" s="277">
        <f t="shared" si="32"/>
        <v>0</v>
      </c>
      <c r="DE49" s="277">
        <f t="shared" si="33"/>
        <v>0</v>
      </c>
      <c r="DF49" s="277">
        <f t="shared" si="34"/>
        <v>0</v>
      </c>
      <c r="DG49" s="277">
        <f t="shared" si="35"/>
        <v>0</v>
      </c>
      <c r="DH49" s="277" t="str">
        <f t="shared" si="36"/>
        <v>F</v>
      </c>
      <c r="DU49" s="163"/>
    </row>
    <row r="50" spans="1:292" s="326" customFormat="1">
      <c r="A50" s="266">
        <v>47</v>
      </c>
      <c r="B50" s="339" t="s">
        <v>541</v>
      </c>
      <c r="C50" s="160" t="s">
        <v>30</v>
      </c>
      <c r="D50" s="465" t="s">
        <v>950</v>
      </c>
      <c r="E50" s="285">
        <f t="shared" ca="1" si="0"/>
        <v>17.932581863584467</v>
      </c>
      <c r="F50" s="285"/>
      <c r="G50" s="285"/>
      <c r="H50" s="267">
        <v>34148</v>
      </c>
      <c r="I50" s="305">
        <f t="shared" ca="1" si="37"/>
        <v>40693.39238020833</v>
      </c>
      <c r="J50" s="160" t="s">
        <v>37</v>
      </c>
      <c r="K50" s="156" t="s">
        <v>63</v>
      </c>
      <c r="L50" s="156" t="s">
        <v>952</v>
      </c>
      <c r="M50" s="345" t="s">
        <v>38</v>
      </c>
      <c r="N50" s="345"/>
      <c r="O50" s="345"/>
      <c r="P50" s="345"/>
      <c r="Q50" s="345"/>
      <c r="R50" s="345"/>
      <c r="S50" s="345"/>
      <c r="T50" s="286"/>
      <c r="U50" s="286"/>
      <c r="V50" s="286"/>
      <c r="W50" s="286"/>
      <c r="X50" s="267">
        <v>40473</v>
      </c>
      <c r="Y50" s="267"/>
      <c r="Z50" s="160"/>
      <c r="AA50" s="160"/>
      <c r="AB50" s="160"/>
      <c r="AC50" s="160" t="s">
        <v>180</v>
      </c>
      <c r="AD50" s="160" t="s">
        <v>180</v>
      </c>
      <c r="AE50" s="160" t="s">
        <v>566</v>
      </c>
      <c r="AF50" s="157" t="s">
        <v>404</v>
      </c>
      <c r="AG50" s="160" t="s">
        <v>195</v>
      </c>
      <c r="AH50" s="160"/>
      <c r="AI50" s="160" t="s">
        <v>195</v>
      </c>
      <c r="AJ50" s="287">
        <v>2</v>
      </c>
      <c r="AK50" s="287">
        <v>0</v>
      </c>
      <c r="AL50" s="287">
        <v>0</v>
      </c>
      <c r="AM50" s="160" t="s">
        <v>180</v>
      </c>
      <c r="AN50" s="160" t="s">
        <v>195</v>
      </c>
      <c r="AO50" s="160" t="s">
        <v>195</v>
      </c>
      <c r="AP50" s="160" t="s">
        <v>195</v>
      </c>
      <c r="AQ50" s="160"/>
      <c r="AR50" s="160"/>
      <c r="AS50" s="160"/>
      <c r="AT50" s="160"/>
      <c r="AU50" s="160" t="s">
        <v>195</v>
      </c>
      <c r="AV50" s="160"/>
      <c r="AW50" s="160"/>
      <c r="AX50" s="160"/>
      <c r="AY50" s="160"/>
      <c r="AZ50" s="160"/>
      <c r="BA50" s="160"/>
      <c r="BB50" s="160"/>
      <c r="BC50" s="160"/>
      <c r="BD50" s="160"/>
      <c r="BE50" s="160"/>
      <c r="BF50" s="160"/>
      <c r="BG50" s="160"/>
      <c r="BH50" s="160"/>
      <c r="BI50" s="321" t="s">
        <v>204</v>
      </c>
      <c r="BJ50" s="160" t="s">
        <v>432</v>
      </c>
      <c r="BK50" s="160" t="s">
        <v>63</v>
      </c>
      <c r="BL50" s="160" t="s">
        <v>459</v>
      </c>
      <c r="BM50" s="160"/>
      <c r="BN50" s="160" t="s">
        <v>195</v>
      </c>
      <c r="BO50" s="160"/>
      <c r="BP50" s="160" t="s">
        <v>195</v>
      </c>
      <c r="BQ50" s="160"/>
      <c r="BR50" s="160"/>
      <c r="BS50" s="160"/>
      <c r="BT50" s="160"/>
      <c r="BU50" s="160" t="s">
        <v>108</v>
      </c>
      <c r="BV50" s="160"/>
      <c r="BW50" s="160"/>
      <c r="BX50" s="274">
        <f t="shared" ca="1" si="38"/>
        <v>0.60381474029679449</v>
      </c>
      <c r="BY50" s="269" t="str">
        <f t="shared" ca="1" si="18"/>
        <v>.</v>
      </c>
      <c r="BZ50" s="269" t="str">
        <f t="shared" ca="1" si="19"/>
        <v>.</v>
      </c>
      <c r="CA50" s="269" t="str">
        <f t="shared" ca="1" si="20"/>
        <v>SI</v>
      </c>
      <c r="CB50" s="269" t="str">
        <f t="shared" ca="1" si="21"/>
        <v>.</v>
      </c>
      <c r="CC50" s="269" t="str">
        <f t="shared" ca="1" si="22"/>
        <v>.</v>
      </c>
      <c r="CD50" s="160">
        <v>28</v>
      </c>
      <c r="CE50" s="298">
        <v>4.5</v>
      </c>
      <c r="CF50" s="160" t="s">
        <v>32</v>
      </c>
      <c r="CG50" s="160" t="s">
        <v>22</v>
      </c>
      <c r="CH50" s="160" t="s">
        <v>3</v>
      </c>
      <c r="CI50" s="318"/>
      <c r="CJ50" s="318"/>
      <c r="CK50" s="392"/>
      <c r="CL50" s="161">
        <f t="shared" si="23"/>
        <v>0</v>
      </c>
      <c r="CM50" s="271" t="b">
        <f t="shared" si="39"/>
        <v>0</v>
      </c>
      <c r="CN50" s="271" t="b">
        <f t="shared" si="40"/>
        <v>0</v>
      </c>
      <c r="CO50" s="271" t="b">
        <f t="shared" si="41"/>
        <v>0</v>
      </c>
      <c r="CP50" s="270" t="b">
        <f t="shared" ca="1" si="42"/>
        <v>0</v>
      </c>
      <c r="CQ50" s="270" t="b">
        <f t="shared" ca="1" si="43"/>
        <v>0</v>
      </c>
      <c r="CR50" s="270" t="b">
        <f t="shared" ca="1" si="44"/>
        <v>0</v>
      </c>
      <c r="CS50" s="270" t="b">
        <f t="shared" ca="1" si="45"/>
        <v>1</v>
      </c>
      <c r="CT50" s="270" t="b">
        <f t="shared" ca="1" si="46"/>
        <v>0</v>
      </c>
      <c r="CU50" s="270" t="b">
        <f t="shared" ca="1" si="47"/>
        <v>0</v>
      </c>
      <c r="CV50" s="389">
        <f t="shared" si="24"/>
        <v>0</v>
      </c>
      <c r="CW50" s="389">
        <f t="shared" si="25"/>
        <v>0</v>
      </c>
      <c r="CX50" s="389">
        <f t="shared" si="26"/>
        <v>0</v>
      </c>
      <c r="CY50" s="389">
        <f t="shared" si="27"/>
        <v>0</v>
      </c>
      <c r="CZ50" s="389">
        <f t="shared" si="28"/>
        <v>0</v>
      </c>
      <c r="DA50" s="389">
        <f t="shared" si="29"/>
        <v>0</v>
      </c>
      <c r="DB50" s="389">
        <f t="shared" si="30"/>
        <v>0</v>
      </c>
      <c r="DC50" s="389">
        <f t="shared" si="31"/>
        <v>0</v>
      </c>
      <c r="DD50" s="389">
        <f t="shared" si="32"/>
        <v>0</v>
      </c>
      <c r="DE50" s="389">
        <f t="shared" si="33"/>
        <v>0</v>
      </c>
      <c r="DF50" s="389">
        <f t="shared" si="34"/>
        <v>0</v>
      </c>
      <c r="DG50" s="389">
        <f t="shared" si="35"/>
        <v>0</v>
      </c>
      <c r="DH50" s="389" t="str">
        <f t="shared" si="36"/>
        <v>F</v>
      </c>
      <c r="DI50" s="392"/>
      <c r="DJ50" s="392"/>
      <c r="DK50" s="392"/>
      <c r="DL50" s="392"/>
      <c r="DM50" s="392"/>
      <c r="DN50" s="392"/>
      <c r="DO50" s="392"/>
      <c r="DP50" s="392"/>
      <c r="DQ50" s="392"/>
      <c r="DR50" s="392"/>
      <c r="DS50" s="392"/>
      <c r="DT50" s="392"/>
      <c r="DU50" s="318"/>
      <c r="DV50" s="392"/>
      <c r="DW50" s="392"/>
      <c r="DX50" s="392"/>
      <c r="DY50" s="392"/>
      <c r="DZ50" s="392"/>
      <c r="EA50" s="392"/>
      <c r="EB50" s="392"/>
      <c r="EC50" s="392"/>
      <c r="ED50" s="392"/>
      <c r="EE50" s="392"/>
      <c r="EF50" s="392"/>
      <c r="EG50" s="392"/>
      <c r="EH50" s="392"/>
      <c r="EI50" s="392"/>
      <c r="EJ50" s="392"/>
      <c r="EK50" s="392"/>
      <c r="EL50" s="392"/>
      <c r="EM50" s="392"/>
      <c r="EN50" s="392"/>
      <c r="EO50" s="392"/>
      <c r="EP50" s="392"/>
      <c r="EQ50" s="392"/>
      <c r="ER50" s="392"/>
      <c r="ES50" s="392"/>
      <c r="ET50" s="392"/>
      <c r="EU50" s="392"/>
      <c r="EV50" s="392"/>
      <c r="EW50" s="392"/>
      <c r="EX50" s="392"/>
      <c r="EY50" s="392"/>
      <c r="EZ50" s="392"/>
      <c r="FA50" s="392"/>
      <c r="FB50" s="392"/>
      <c r="FC50" s="392"/>
      <c r="FD50" s="392"/>
      <c r="FE50" s="392"/>
      <c r="FF50" s="392"/>
      <c r="FG50" s="392"/>
      <c r="FH50" s="392"/>
      <c r="FI50" s="392"/>
      <c r="FJ50" s="392"/>
      <c r="FK50" s="392"/>
      <c r="FL50" s="392"/>
      <c r="FM50" s="392"/>
      <c r="FN50" s="392"/>
      <c r="FO50" s="392"/>
      <c r="FP50" s="392"/>
      <c r="FQ50" s="392"/>
      <c r="FR50" s="392"/>
      <c r="FS50" s="392"/>
      <c r="FT50" s="392"/>
      <c r="FU50" s="392"/>
      <c r="FV50" s="392"/>
      <c r="FW50" s="392"/>
      <c r="FX50" s="392"/>
      <c r="FY50" s="392"/>
      <c r="FZ50" s="392"/>
      <c r="GA50" s="392"/>
      <c r="GB50" s="392"/>
      <c r="GC50" s="392"/>
      <c r="GD50" s="392"/>
      <c r="GE50" s="392"/>
      <c r="GF50" s="392"/>
      <c r="GG50" s="392"/>
      <c r="GH50" s="392"/>
      <c r="GI50" s="392"/>
      <c r="GJ50" s="392"/>
      <c r="GK50" s="392"/>
      <c r="GL50" s="392"/>
      <c r="GM50" s="392"/>
      <c r="GN50" s="392"/>
      <c r="GO50" s="392"/>
      <c r="GP50" s="392"/>
      <c r="GQ50" s="392"/>
      <c r="GR50" s="392"/>
      <c r="GS50" s="392"/>
      <c r="GT50" s="392"/>
      <c r="GU50" s="392"/>
      <c r="GV50" s="392"/>
      <c r="GW50" s="392"/>
      <c r="GX50" s="392"/>
      <c r="GY50" s="392"/>
      <c r="GZ50" s="392"/>
      <c r="HA50" s="392"/>
      <c r="HB50" s="392"/>
      <c r="HC50" s="392"/>
      <c r="HD50" s="392"/>
      <c r="HE50" s="392"/>
      <c r="HF50" s="392"/>
      <c r="HG50" s="392"/>
      <c r="HH50" s="392"/>
      <c r="HI50" s="392"/>
      <c r="HJ50" s="392"/>
      <c r="HK50" s="392"/>
      <c r="HL50" s="392"/>
      <c r="HM50" s="392"/>
      <c r="HN50" s="392"/>
      <c r="HO50" s="392"/>
      <c r="HP50" s="392"/>
      <c r="HQ50" s="392"/>
      <c r="HR50" s="392"/>
      <c r="HS50" s="392"/>
      <c r="HT50" s="392"/>
      <c r="HU50" s="392"/>
      <c r="HV50" s="392"/>
      <c r="HW50" s="392"/>
      <c r="HX50" s="392"/>
      <c r="HY50" s="392"/>
      <c r="HZ50" s="392"/>
      <c r="IA50" s="392"/>
      <c r="IB50" s="392"/>
      <c r="IC50" s="392"/>
      <c r="ID50" s="392"/>
      <c r="IE50" s="392"/>
      <c r="IF50" s="392"/>
      <c r="IG50" s="392"/>
      <c r="IH50" s="392"/>
      <c r="II50" s="392"/>
      <c r="IJ50" s="392"/>
      <c r="IK50" s="392"/>
      <c r="IL50" s="392"/>
      <c r="IM50" s="392"/>
      <c r="IN50" s="392"/>
      <c r="IO50" s="392"/>
      <c r="IP50" s="392"/>
      <c r="IQ50" s="392"/>
      <c r="IR50" s="392"/>
      <c r="IS50" s="392"/>
      <c r="IT50" s="392"/>
      <c r="IU50" s="392"/>
      <c r="IV50" s="392"/>
      <c r="IW50" s="392"/>
      <c r="IX50" s="392"/>
      <c r="IY50" s="392"/>
      <c r="IZ50" s="392"/>
      <c r="JA50" s="392"/>
      <c r="JB50" s="392"/>
      <c r="JC50" s="392"/>
      <c r="JD50" s="392"/>
      <c r="JE50" s="392"/>
      <c r="JF50" s="392"/>
      <c r="JG50" s="392"/>
      <c r="JH50" s="392"/>
      <c r="JI50" s="392"/>
      <c r="JJ50" s="392"/>
      <c r="JK50" s="392"/>
      <c r="JL50" s="392"/>
      <c r="JM50" s="392"/>
      <c r="JN50" s="392"/>
      <c r="JO50" s="392"/>
      <c r="JP50" s="392"/>
      <c r="JQ50" s="392"/>
      <c r="JR50" s="392"/>
      <c r="JS50" s="392"/>
      <c r="JT50" s="392"/>
      <c r="JU50" s="392"/>
      <c r="JV50" s="392"/>
      <c r="JW50" s="392"/>
      <c r="JX50" s="392"/>
      <c r="JY50" s="392"/>
      <c r="JZ50" s="392"/>
      <c r="KA50" s="392"/>
      <c r="KB50" s="392"/>
      <c r="KC50" s="392"/>
      <c r="KD50" s="392"/>
      <c r="KE50" s="392"/>
      <c r="KF50" s="392"/>
    </row>
    <row r="51" spans="1:292" s="414" customFormat="1">
      <c r="A51" s="353">
        <v>48</v>
      </c>
      <c r="B51" s="163" t="s">
        <v>542</v>
      </c>
      <c r="C51" s="163" t="s">
        <v>30</v>
      </c>
      <c r="D51" s="465" t="s">
        <v>951</v>
      </c>
      <c r="E51" s="354">
        <v>8</v>
      </c>
      <c r="F51" s="354"/>
      <c r="G51" s="354"/>
      <c r="H51" s="163" t="s">
        <v>63</v>
      </c>
      <c r="I51" s="356">
        <f t="shared" ca="1" si="37"/>
        <v>40693.39238020833</v>
      </c>
      <c r="J51" s="163" t="s">
        <v>226</v>
      </c>
      <c r="K51" s="156" t="s">
        <v>63</v>
      </c>
      <c r="L51" s="156" t="s">
        <v>952</v>
      </c>
      <c r="M51" s="163" t="s">
        <v>227</v>
      </c>
      <c r="N51" s="163"/>
      <c r="O51" s="163"/>
      <c r="P51" s="163"/>
      <c r="Q51" s="163"/>
      <c r="R51" s="163"/>
      <c r="S51" s="163"/>
      <c r="T51" s="313"/>
      <c r="U51" s="313"/>
      <c r="V51" s="313"/>
      <c r="W51" s="313"/>
      <c r="X51" s="355">
        <v>40493</v>
      </c>
      <c r="Y51" s="355"/>
      <c r="Z51" s="163"/>
      <c r="AA51" s="163"/>
      <c r="AB51" s="163"/>
      <c r="AC51" s="163"/>
      <c r="AD51" s="163"/>
      <c r="AE51" s="163" t="s">
        <v>595</v>
      </c>
      <c r="AF51" s="157" t="s">
        <v>404</v>
      </c>
      <c r="AG51" s="163"/>
      <c r="AH51" s="163"/>
      <c r="AI51" s="163"/>
      <c r="AJ51" s="353"/>
      <c r="AK51" s="353"/>
      <c r="AL51" s="35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357"/>
      <c r="BJ51" s="163"/>
      <c r="BK51" s="160" t="s">
        <v>63</v>
      </c>
      <c r="BL51" s="163"/>
      <c r="BM51" s="163"/>
      <c r="BN51" s="163"/>
      <c r="BO51" s="163"/>
      <c r="BP51" s="163"/>
      <c r="BQ51" s="163"/>
      <c r="BR51" s="163"/>
      <c r="BS51" s="163"/>
      <c r="BT51" s="163"/>
      <c r="BU51" s="355">
        <v>40568</v>
      </c>
      <c r="BV51" s="163" t="s">
        <v>409</v>
      </c>
      <c r="BW51" s="163"/>
      <c r="BX51" s="269">
        <f t="shared" si="38"/>
        <v>0.20547945205479451</v>
      </c>
      <c r="BY51" s="269" t="str">
        <f t="shared" si="18"/>
        <v>SI</v>
      </c>
      <c r="BZ51" s="269" t="str">
        <f t="shared" si="19"/>
        <v>.</v>
      </c>
      <c r="CA51" s="269" t="str">
        <f t="shared" si="20"/>
        <v>.</v>
      </c>
      <c r="CB51" s="269" t="str">
        <f t="shared" si="21"/>
        <v>.</v>
      </c>
      <c r="CC51" s="269" t="str">
        <f t="shared" si="22"/>
        <v>.</v>
      </c>
      <c r="CD51" s="163">
        <v>10</v>
      </c>
      <c r="CE51" s="163">
        <v>18</v>
      </c>
      <c r="CF51" s="358">
        <v>18.5</v>
      </c>
      <c r="CG51" s="163">
        <v>10</v>
      </c>
      <c r="CH51" s="163">
        <v>10</v>
      </c>
      <c r="CI51" s="413"/>
      <c r="CJ51" s="413"/>
      <c r="CL51" s="161">
        <f t="shared" si="23"/>
        <v>1</v>
      </c>
      <c r="CM51" s="271" t="b">
        <f t="shared" si="39"/>
        <v>0</v>
      </c>
      <c r="CN51" s="271" t="b">
        <f t="shared" si="40"/>
        <v>0</v>
      </c>
      <c r="CO51" s="271" t="b">
        <f t="shared" si="41"/>
        <v>0</v>
      </c>
      <c r="CP51" s="270" t="b">
        <f t="shared" si="42"/>
        <v>0</v>
      </c>
      <c r="CQ51" s="270" t="b">
        <f t="shared" si="43"/>
        <v>0</v>
      </c>
      <c r="CR51" s="270" t="b">
        <f t="shared" si="44"/>
        <v>0</v>
      </c>
      <c r="CS51" s="270" t="b">
        <f t="shared" si="45"/>
        <v>0</v>
      </c>
      <c r="CT51" s="270" t="b">
        <f t="shared" si="46"/>
        <v>0</v>
      </c>
      <c r="CU51" s="270" t="b">
        <f t="shared" si="47"/>
        <v>0</v>
      </c>
      <c r="CV51" s="277">
        <f t="shared" si="24"/>
        <v>1</v>
      </c>
      <c r="CW51" s="277">
        <f t="shared" si="25"/>
        <v>0</v>
      </c>
      <c r="CX51" s="277">
        <f t="shared" si="26"/>
        <v>0</v>
      </c>
      <c r="CY51" s="277">
        <f t="shared" si="27"/>
        <v>0</v>
      </c>
      <c r="CZ51" s="277">
        <f t="shared" si="28"/>
        <v>0</v>
      </c>
      <c r="DA51" s="277">
        <f t="shared" si="29"/>
        <v>0</v>
      </c>
      <c r="DB51" s="277">
        <f t="shared" si="30"/>
        <v>0</v>
      </c>
      <c r="DC51" s="277">
        <f t="shared" si="31"/>
        <v>0</v>
      </c>
      <c r="DD51" s="277">
        <f t="shared" si="32"/>
        <v>0</v>
      </c>
      <c r="DE51" s="277">
        <f t="shared" si="33"/>
        <v>0</v>
      </c>
      <c r="DF51" s="277">
        <f t="shared" si="34"/>
        <v>0</v>
      </c>
      <c r="DG51" s="277">
        <f t="shared" si="35"/>
        <v>0</v>
      </c>
      <c r="DH51" s="277" t="str">
        <f t="shared" si="36"/>
        <v>F</v>
      </c>
      <c r="DU51" s="413"/>
    </row>
    <row r="52" spans="1:292" s="414" customFormat="1">
      <c r="A52" s="353">
        <v>49</v>
      </c>
      <c r="B52" s="163" t="s">
        <v>580</v>
      </c>
      <c r="C52" s="163" t="s">
        <v>3</v>
      </c>
      <c r="D52" s="337" t="s">
        <v>946</v>
      </c>
      <c r="E52" s="354">
        <f ca="1">(I52-H52)/364</f>
        <v>18.105473572000907</v>
      </c>
      <c r="F52" s="354"/>
      <c r="G52" s="354"/>
      <c r="H52" s="355">
        <v>34103</v>
      </c>
      <c r="I52" s="356">
        <f t="shared" ca="1" si="37"/>
        <v>40693.39238020833</v>
      </c>
      <c r="J52" s="163" t="s">
        <v>20</v>
      </c>
      <c r="K52" s="156" t="s">
        <v>63</v>
      </c>
      <c r="L52" s="156" t="s">
        <v>952</v>
      </c>
      <c r="M52" s="163" t="s">
        <v>40</v>
      </c>
      <c r="N52" s="163"/>
      <c r="O52" s="163"/>
      <c r="P52" s="163"/>
      <c r="Q52" s="163"/>
      <c r="R52" s="163"/>
      <c r="S52" s="163"/>
      <c r="T52" s="313"/>
      <c r="U52" s="313"/>
      <c r="V52" s="313"/>
      <c r="W52" s="313"/>
      <c r="X52" s="355">
        <v>40511</v>
      </c>
      <c r="Y52" s="355"/>
      <c r="Z52" s="163"/>
      <c r="AA52" s="163"/>
      <c r="AB52" s="163"/>
      <c r="AC52" s="163"/>
      <c r="AD52" s="163"/>
      <c r="AE52" s="163" t="s">
        <v>566</v>
      </c>
      <c r="AF52" s="157" t="s">
        <v>404</v>
      </c>
      <c r="AG52" s="163"/>
      <c r="AH52" s="163"/>
      <c r="AI52" s="163"/>
      <c r="AJ52" s="353"/>
      <c r="AK52" s="353"/>
      <c r="AL52" s="35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357"/>
      <c r="BJ52" s="163"/>
      <c r="BK52" s="160" t="s">
        <v>63</v>
      </c>
      <c r="BL52" s="163"/>
      <c r="BM52" s="163"/>
      <c r="BN52" s="163" t="s">
        <v>195</v>
      </c>
      <c r="BO52" s="163"/>
      <c r="BP52" s="163" t="s">
        <v>195</v>
      </c>
      <c r="BQ52" s="163"/>
      <c r="BR52" s="163"/>
      <c r="BS52" s="163"/>
      <c r="BT52" s="163"/>
      <c r="BU52" s="355">
        <v>40626</v>
      </c>
      <c r="BV52" s="163" t="s">
        <v>409</v>
      </c>
      <c r="BW52" s="163"/>
      <c r="BX52" s="269">
        <f t="shared" si="38"/>
        <v>0.31506849315068491</v>
      </c>
      <c r="BY52" s="269" t="str">
        <f t="shared" si="18"/>
        <v>.</v>
      </c>
      <c r="BZ52" s="269" t="str">
        <f t="shared" si="19"/>
        <v>SI</v>
      </c>
      <c r="CA52" s="269" t="str">
        <f t="shared" si="20"/>
        <v>.</v>
      </c>
      <c r="CB52" s="269" t="str">
        <f t="shared" si="21"/>
        <v>.</v>
      </c>
      <c r="CC52" s="269" t="str">
        <f t="shared" si="22"/>
        <v>.</v>
      </c>
      <c r="CD52" s="163">
        <v>5</v>
      </c>
      <c r="CE52" s="163">
        <v>25</v>
      </c>
      <c r="CF52" s="163" t="s">
        <v>117</v>
      </c>
      <c r="CG52" s="163" t="s">
        <v>33</v>
      </c>
      <c r="CH52" s="163" t="s">
        <v>33</v>
      </c>
      <c r="CI52" s="413"/>
      <c r="CJ52" s="413"/>
      <c r="CL52" s="163">
        <f t="shared" si="23"/>
        <v>1</v>
      </c>
      <c r="CM52" s="428" t="b">
        <f t="shared" si="39"/>
        <v>0</v>
      </c>
      <c r="CN52" s="428" t="b">
        <f t="shared" si="40"/>
        <v>0</v>
      </c>
      <c r="CO52" s="428" t="b">
        <f t="shared" si="41"/>
        <v>0</v>
      </c>
      <c r="CP52" s="277" t="b">
        <f t="shared" ca="1" si="42"/>
        <v>0</v>
      </c>
      <c r="CQ52" s="277" t="b">
        <f t="shared" ca="1" si="43"/>
        <v>0</v>
      </c>
      <c r="CR52" s="277" t="b">
        <f t="shared" ca="1" si="44"/>
        <v>0</v>
      </c>
      <c r="CS52" s="277" t="b">
        <f t="shared" ca="1" si="45"/>
        <v>0</v>
      </c>
      <c r="CT52" s="277" t="b">
        <f t="shared" ca="1" si="46"/>
        <v>0</v>
      </c>
      <c r="CU52" s="277" t="b">
        <f t="shared" ca="1" si="47"/>
        <v>0</v>
      </c>
      <c r="CV52" s="277">
        <f t="shared" si="24"/>
        <v>0</v>
      </c>
      <c r="CW52" s="277">
        <f t="shared" si="25"/>
        <v>0</v>
      </c>
      <c r="CX52" s="277">
        <f t="shared" si="26"/>
        <v>1</v>
      </c>
      <c r="CY52" s="277">
        <f t="shared" si="27"/>
        <v>0</v>
      </c>
      <c r="CZ52" s="277">
        <f t="shared" si="28"/>
        <v>0</v>
      </c>
      <c r="DA52" s="277">
        <f t="shared" si="29"/>
        <v>0</v>
      </c>
      <c r="DB52" s="277">
        <f t="shared" si="30"/>
        <v>0</v>
      </c>
      <c r="DC52" s="277">
        <f t="shared" si="31"/>
        <v>0</v>
      </c>
      <c r="DD52" s="277">
        <f t="shared" si="32"/>
        <v>0</v>
      </c>
      <c r="DE52" s="277">
        <f t="shared" si="33"/>
        <v>0</v>
      </c>
      <c r="DF52" s="277">
        <f t="shared" si="34"/>
        <v>0</v>
      </c>
      <c r="DG52" s="277">
        <f t="shared" si="35"/>
        <v>0</v>
      </c>
      <c r="DH52" s="277" t="str">
        <f t="shared" si="36"/>
        <v>F</v>
      </c>
      <c r="DU52" s="413"/>
    </row>
    <row r="53" spans="1:292" s="316" customFormat="1">
      <c r="A53" s="412">
        <v>50</v>
      </c>
      <c r="B53" s="404" t="s">
        <v>557</v>
      </c>
      <c r="C53" s="404">
        <v>7</v>
      </c>
      <c r="D53" s="337" t="s">
        <v>948</v>
      </c>
      <c r="E53" s="401">
        <f ca="1">(I53-H53)/364</f>
        <v>2.2758032423305767</v>
      </c>
      <c r="F53" s="401"/>
      <c r="G53" s="401" t="s">
        <v>108</v>
      </c>
      <c r="H53" s="403">
        <v>39865</v>
      </c>
      <c r="I53" s="403">
        <f t="shared" ca="1" si="37"/>
        <v>40693.39238020833</v>
      </c>
      <c r="J53" s="404" t="s">
        <v>39</v>
      </c>
      <c r="K53" s="156" t="s">
        <v>63</v>
      </c>
      <c r="L53" s="156" t="s">
        <v>952</v>
      </c>
      <c r="M53" s="404" t="s">
        <v>40</v>
      </c>
      <c r="N53" s="404"/>
      <c r="O53" s="404"/>
      <c r="P53" s="404"/>
      <c r="Q53" s="404"/>
      <c r="R53" s="404"/>
      <c r="S53" s="404"/>
      <c r="T53" s="402"/>
      <c r="U53" s="402"/>
      <c r="V53" s="402"/>
      <c r="W53" s="402"/>
      <c r="X53" s="403">
        <v>40511</v>
      </c>
      <c r="Y53" s="403"/>
      <c r="Z53" s="404"/>
      <c r="AA53" s="404"/>
      <c r="AB53" s="404"/>
      <c r="AC53" s="404"/>
      <c r="AD53" s="404"/>
      <c r="AE53" s="404" t="s">
        <v>566</v>
      </c>
      <c r="AF53" s="157" t="s">
        <v>404</v>
      </c>
      <c r="AG53" s="404"/>
      <c r="AH53" s="404"/>
      <c r="AI53" s="404"/>
      <c r="AJ53" s="412"/>
      <c r="AK53" s="412"/>
      <c r="AL53" s="412"/>
      <c r="AM53" s="404"/>
      <c r="AN53" s="404"/>
      <c r="AO53" s="404"/>
      <c r="AP53" s="404"/>
      <c r="AQ53" s="404"/>
      <c r="AR53" s="404"/>
      <c r="AS53" s="404"/>
      <c r="AT53" s="404"/>
      <c r="AU53" s="404"/>
      <c r="AV53" s="404"/>
      <c r="AW53" s="404"/>
      <c r="AX53" s="404"/>
      <c r="AY53" s="404"/>
      <c r="AZ53" s="404"/>
      <c r="BA53" s="404"/>
      <c r="BB53" s="404"/>
      <c r="BC53" s="404"/>
      <c r="BD53" s="404"/>
      <c r="BE53" s="404"/>
      <c r="BF53" s="404"/>
      <c r="BG53" s="404"/>
      <c r="BH53" s="404"/>
      <c r="BI53" s="442"/>
      <c r="BJ53" s="404"/>
      <c r="BK53" s="160" t="s">
        <v>63</v>
      </c>
      <c r="BL53" s="404"/>
      <c r="BM53" s="404"/>
      <c r="BN53" s="404" t="s">
        <v>195</v>
      </c>
      <c r="BO53" s="404"/>
      <c r="BP53" s="404" t="s">
        <v>195</v>
      </c>
      <c r="BQ53" s="404"/>
      <c r="BR53" s="404"/>
      <c r="BS53" s="404"/>
      <c r="BT53" s="404"/>
      <c r="BU53" s="403">
        <v>40626</v>
      </c>
      <c r="BV53" s="404" t="s">
        <v>409</v>
      </c>
      <c r="BW53" s="404"/>
      <c r="BX53" s="269">
        <f t="shared" si="38"/>
        <v>0.31506849315068491</v>
      </c>
      <c r="BY53" s="269" t="str">
        <f t="shared" si="18"/>
        <v>.</v>
      </c>
      <c r="BZ53" s="269" t="str">
        <f t="shared" si="19"/>
        <v>SI</v>
      </c>
      <c r="CA53" s="269" t="str">
        <f t="shared" si="20"/>
        <v>.</v>
      </c>
      <c r="CB53" s="269" t="str">
        <f t="shared" si="21"/>
        <v>.</v>
      </c>
      <c r="CC53" s="269" t="str">
        <f t="shared" si="22"/>
        <v>.</v>
      </c>
      <c r="CD53" s="404">
        <v>3</v>
      </c>
      <c r="CE53" s="404">
        <v>13</v>
      </c>
      <c r="CF53" s="404" t="s">
        <v>27</v>
      </c>
      <c r="CG53" s="404" t="s">
        <v>27</v>
      </c>
      <c r="CH53" s="404" t="s">
        <v>27</v>
      </c>
      <c r="CI53" s="404"/>
      <c r="CJ53" s="404"/>
      <c r="CL53" s="404">
        <f t="shared" si="23"/>
        <v>1</v>
      </c>
      <c r="CM53" s="443" t="b">
        <f t="shared" si="39"/>
        <v>0</v>
      </c>
      <c r="CN53" s="443" t="b">
        <f t="shared" si="40"/>
        <v>1</v>
      </c>
      <c r="CO53" s="443" t="b">
        <f t="shared" si="41"/>
        <v>0</v>
      </c>
      <c r="CP53" s="316" t="b">
        <f t="shared" ca="1" si="42"/>
        <v>0</v>
      </c>
      <c r="CQ53" s="316" t="b">
        <f t="shared" ca="1" si="43"/>
        <v>0</v>
      </c>
      <c r="CR53" s="316" t="b">
        <f t="shared" ca="1" si="44"/>
        <v>0</v>
      </c>
      <c r="CS53" s="316" t="b">
        <f t="shared" ca="1" si="45"/>
        <v>0</v>
      </c>
      <c r="CT53" s="316" t="b">
        <f t="shared" ca="1" si="46"/>
        <v>0</v>
      </c>
      <c r="CU53" s="316" t="b">
        <f t="shared" ca="1" si="47"/>
        <v>0</v>
      </c>
      <c r="CV53" s="316">
        <f t="shared" si="24"/>
        <v>0</v>
      </c>
      <c r="CW53" s="316">
        <f t="shared" si="25"/>
        <v>0</v>
      </c>
      <c r="CX53" s="316">
        <f t="shared" si="26"/>
        <v>1</v>
      </c>
      <c r="CY53" s="316">
        <f t="shared" si="27"/>
        <v>0</v>
      </c>
      <c r="CZ53" s="316">
        <f t="shared" si="28"/>
        <v>0</v>
      </c>
      <c r="DA53" s="316">
        <f t="shared" si="29"/>
        <v>0</v>
      </c>
      <c r="DB53" s="316">
        <f t="shared" si="30"/>
        <v>0</v>
      </c>
      <c r="DC53" s="316">
        <f t="shared" si="31"/>
        <v>0</v>
      </c>
      <c r="DD53" s="316">
        <f t="shared" si="32"/>
        <v>0</v>
      </c>
      <c r="DE53" s="316">
        <f t="shared" si="33"/>
        <v>0</v>
      </c>
      <c r="DF53" s="316">
        <f t="shared" si="34"/>
        <v>0</v>
      </c>
      <c r="DG53" s="316">
        <f t="shared" si="35"/>
        <v>0</v>
      </c>
      <c r="DH53" s="316" t="str">
        <f t="shared" si="36"/>
        <v>M</v>
      </c>
      <c r="DU53" s="404"/>
    </row>
    <row r="54" spans="1:292" s="282" customFormat="1" ht="30">
      <c r="A54" s="266">
        <v>51</v>
      </c>
      <c r="B54" s="462" t="s">
        <v>543</v>
      </c>
      <c r="C54" s="396" t="s">
        <v>30</v>
      </c>
      <c r="D54" s="338" t="s">
        <v>947</v>
      </c>
      <c r="E54" s="397">
        <f ca="1">(I54-H54)/364</f>
        <v>13.792286758814093</v>
      </c>
      <c r="F54" s="72"/>
      <c r="G54" s="72"/>
      <c r="H54" s="314">
        <v>35673</v>
      </c>
      <c r="I54" s="398">
        <f t="shared" ca="1" si="37"/>
        <v>40693.39238020833</v>
      </c>
      <c r="J54" s="256" t="s">
        <v>590</v>
      </c>
      <c r="K54" s="156" t="s">
        <v>63</v>
      </c>
      <c r="L54" s="156" t="s">
        <v>952</v>
      </c>
      <c r="M54" s="399" t="s">
        <v>40</v>
      </c>
      <c r="N54" s="399"/>
      <c r="O54" s="399"/>
      <c r="P54" s="399"/>
      <c r="Q54" s="399"/>
      <c r="R54" s="399"/>
      <c r="S54" s="399"/>
      <c r="T54" s="143"/>
      <c r="U54" s="143"/>
      <c r="V54" s="143"/>
      <c r="W54" s="143"/>
      <c r="X54" s="314">
        <v>40521</v>
      </c>
      <c r="Y54" s="314"/>
      <c r="Z54" s="256"/>
      <c r="AA54" s="256"/>
      <c r="AB54" s="256"/>
      <c r="AC54" s="256"/>
      <c r="AD54" s="256"/>
      <c r="AE54" s="256" t="s">
        <v>498</v>
      </c>
      <c r="AF54" s="157" t="s">
        <v>404</v>
      </c>
      <c r="AG54" s="256"/>
      <c r="AH54" s="256"/>
      <c r="AI54" s="256"/>
      <c r="AJ54" s="315"/>
      <c r="AK54" s="400"/>
      <c r="AL54" s="400"/>
      <c r="AM54" s="396"/>
      <c r="AN54" s="396"/>
      <c r="AO54" s="396"/>
      <c r="AP54" s="396"/>
      <c r="AQ54" s="396"/>
      <c r="AR54" s="396"/>
      <c r="AS54" s="396"/>
      <c r="AT54" s="396"/>
      <c r="AU54" s="396"/>
      <c r="AV54" s="396"/>
      <c r="AW54" s="396"/>
      <c r="AX54" s="396"/>
      <c r="AY54" s="396"/>
      <c r="AZ54" s="396"/>
      <c r="BA54" s="396"/>
      <c r="BB54" s="396"/>
      <c r="BC54" s="396"/>
      <c r="BD54" s="396"/>
      <c r="BE54" s="396"/>
      <c r="BF54" s="396"/>
      <c r="BG54" s="396"/>
      <c r="BH54" s="396"/>
      <c r="BI54" s="396"/>
      <c r="BJ54" s="396"/>
      <c r="BK54" s="160" t="s">
        <v>63</v>
      </c>
      <c r="BL54" s="256"/>
      <c r="BM54" s="256"/>
      <c r="BN54" s="256" t="s">
        <v>195</v>
      </c>
      <c r="BO54" s="256"/>
      <c r="BP54" s="396" t="s">
        <v>195</v>
      </c>
      <c r="BQ54" s="396"/>
      <c r="BR54" s="396"/>
      <c r="BS54" s="396"/>
      <c r="BT54" s="396"/>
      <c r="BU54" s="396" t="s">
        <v>108</v>
      </c>
      <c r="BV54" s="396"/>
      <c r="BW54" s="256"/>
      <c r="BX54" s="274">
        <f t="shared" ca="1" si="38"/>
        <v>0.47230789098172604</v>
      </c>
      <c r="BY54" s="269" t="str">
        <f t="shared" ca="1" si="18"/>
        <v>.</v>
      </c>
      <c r="BZ54" s="269" t="str">
        <f t="shared" ca="1" si="19"/>
        <v>SI</v>
      </c>
      <c r="CA54" s="269" t="str">
        <f t="shared" ca="1" si="20"/>
        <v>.</v>
      </c>
      <c r="CB54" s="269" t="str">
        <f t="shared" ca="1" si="21"/>
        <v>.</v>
      </c>
      <c r="CC54" s="269" t="str">
        <f t="shared" ca="1" si="22"/>
        <v>.</v>
      </c>
      <c r="CD54" s="396">
        <v>28</v>
      </c>
      <c r="CE54" s="396">
        <v>24</v>
      </c>
      <c r="CF54" s="396" t="s">
        <v>117</v>
      </c>
      <c r="CG54" s="396" t="s">
        <v>22</v>
      </c>
      <c r="CH54" s="396" t="s">
        <v>22</v>
      </c>
      <c r="CI54" s="256"/>
      <c r="CJ54" s="256"/>
      <c r="CK54" s="393"/>
      <c r="CL54" s="161">
        <f t="shared" si="23"/>
        <v>0</v>
      </c>
      <c r="CM54" s="271" t="b">
        <f t="shared" si="39"/>
        <v>0</v>
      </c>
      <c r="CN54" s="271" t="b">
        <f t="shared" si="40"/>
        <v>0</v>
      </c>
      <c r="CO54" s="271" t="b">
        <f t="shared" si="41"/>
        <v>0</v>
      </c>
      <c r="CP54" s="270" t="b">
        <f t="shared" ca="1" si="42"/>
        <v>0</v>
      </c>
      <c r="CQ54" s="270" t="b">
        <f t="shared" ca="1" si="43"/>
        <v>0</v>
      </c>
      <c r="CR54" s="270" t="b">
        <f t="shared" ca="1" si="44"/>
        <v>1</v>
      </c>
      <c r="CS54" s="270" t="b">
        <f t="shared" ca="1" si="45"/>
        <v>0</v>
      </c>
      <c r="CT54" s="270" t="b">
        <f t="shared" ca="1" si="46"/>
        <v>0</v>
      </c>
      <c r="CU54" s="270" t="b">
        <f t="shared" ca="1" si="47"/>
        <v>0</v>
      </c>
      <c r="CV54" s="265">
        <f t="shared" si="24"/>
        <v>0</v>
      </c>
      <c r="CW54" s="265">
        <f t="shared" si="25"/>
        <v>0</v>
      </c>
      <c r="CX54" s="265">
        <f t="shared" si="26"/>
        <v>0</v>
      </c>
      <c r="CY54" s="265">
        <f t="shared" si="27"/>
        <v>0</v>
      </c>
      <c r="CZ54" s="265">
        <f t="shared" si="28"/>
        <v>0</v>
      </c>
      <c r="DA54" s="265">
        <f t="shared" si="29"/>
        <v>0</v>
      </c>
      <c r="DB54" s="265">
        <f t="shared" si="30"/>
        <v>0</v>
      </c>
      <c r="DC54" s="265">
        <f t="shared" si="31"/>
        <v>0</v>
      </c>
      <c r="DD54" s="265">
        <f t="shared" si="32"/>
        <v>0</v>
      </c>
      <c r="DE54" s="265">
        <f t="shared" si="33"/>
        <v>0</v>
      </c>
      <c r="DF54" s="265">
        <f t="shared" si="34"/>
        <v>0</v>
      </c>
      <c r="DG54" s="265">
        <f t="shared" si="35"/>
        <v>0</v>
      </c>
      <c r="DH54" s="393" t="str">
        <f t="shared" si="36"/>
        <v>F</v>
      </c>
      <c r="DI54" s="393"/>
      <c r="DJ54" s="393"/>
      <c r="DK54" s="393"/>
      <c r="DL54" s="393"/>
      <c r="DM54" s="393"/>
      <c r="DN54" s="393"/>
      <c r="DO54" s="393"/>
      <c r="DP54" s="393"/>
      <c r="DQ54" s="393"/>
      <c r="DR54" s="393"/>
      <c r="DS54" s="393"/>
      <c r="DT54" s="393"/>
      <c r="DU54" s="256"/>
      <c r="DV54" s="393"/>
      <c r="DW54" s="393"/>
      <c r="DX54" s="393"/>
      <c r="DY54" s="393"/>
      <c r="DZ54" s="393"/>
      <c r="EA54" s="393"/>
      <c r="EB54" s="393"/>
      <c r="EC54" s="393"/>
      <c r="ED54" s="393"/>
      <c r="EE54" s="393"/>
      <c r="EF54" s="393"/>
      <c r="EG54" s="393"/>
      <c r="EH54" s="393"/>
      <c r="EI54" s="393"/>
      <c r="EJ54" s="393"/>
      <c r="EK54" s="393"/>
      <c r="EL54" s="393"/>
      <c r="EM54" s="393"/>
      <c r="EN54" s="393"/>
      <c r="EO54" s="393"/>
      <c r="EP54" s="393"/>
      <c r="EQ54" s="393"/>
      <c r="ER54" s="393"/>
      <c r="ES54" s="393"/>
      <c r="ET54" s="393"/>
      <c r="EU54" s="393"/>
      <c r="EV54" s="393"/>
      <c r="EW54" s="393"/>
      <c r="EX54" s="393"/>
      <c r="EY54" s="393"/>
      <c r="EZ54" s="393"/>
      <c r="FA54" s="393"/>
      <c r="FB54" s="393"/>
      <c r="FC54" s="393"/>
      <c r="FD54" s="393"/>
      <c r="FE54" s="393"/>
      <c r="FF54" s="393"/>
      <c r="FG54" s="393"/>
      <c r="FH54" s="393"/>
      <c r="FI54" s="393"/>
      <c r="FJ54" s="393"/>
      <c r="FK54" s="393"/>
      <c r="FL54" s="393"/>
      <c r="FM54" s="393"/>
      <c r="FN54" s="393"/>
      <c r="FO54" s="393"/>
      <c r="FP54" s="393"/>
      <c r="FQ54" s="393"/>
      <c r="FR54" s="393"/>
      <c r="FS54" s="393"/>
      <c r="FT54" s="393"/>
      <c r="FU54" s="393"/>
      <c r="FV54" s="393"/>
      <c r="FW54" s="393"/>
      <c r="FX54" s="393"/>
      <c r="FY54" s="393"/>
      <c r="FZ54" s="393"/>
      <c r="GA54" s="393"/>
      <c r="GB54" s="393"/>
      <c r="GC54" s="393"/>
      <c r="GD54" s="393"/>
      <c r="GE54" s="393"/>
      <c r="GF54" s="393"/>
      <c r="GG54" s="393"/>
      <c r="GH54" s="393"/>
      <c r="GI54" s="393"/>
      <c r="GJ54" s="393"/>
      <c r="GK54" s="393"/>
      <c r="GL54" s="393"/>
      <c r="GM54" s="393"/>
      <c r="GN54" s="393"/>
      <c r="GO54" s="393"/>
      <c r="GP54" s="393"/>
      <c r="GQ54" s="393"/>
      <c r="GR54" s="393"/>
      <c r="GS54" s="393"/>
      <c r="GT54" s="393"/>
      <c r="GU54" s="393"/>
      <c r="GV54" s="393"/>
      <c r="GW54" s="393"/>
      <c r="GX54" s="393"/>
      <c r="GY54" s="393"/>
      <c r="GZ54" s="393"/>
      <c r="HA54" s="393"/>
      <c r="HB54" s="393"/>
      <c r="HC54" s="393"/>
      <c r="HD54" s="393"/>
      <c r="HE54" s="393"/>
      <c r="HF54" s="393"/>
      <c r="HG54" s="393"/>
      <c r="HH54" s="393"/>
      <c r="HI54" s="393"/>
      <c r="HJ54" s="393"/>
      <c r="HK54" s="393"/>
      <c r="HL54" s="393"/>
      <c r="HM54" s="393"/>
      <c r="HN54" s="393"/>
      <c r="HO54" s="393"/>
      <c r="HP54" s="393"/>
      <c r="HQ54" s="393"/>
      <c r="HR54" s="393"/>
      <c r="HS54" s="393"/>
      <c r="HT54" s="393"/>
      <c r="HU54" s="393"/>
      <c r="HV54" s="393"/>
      <c r="HW54" s="393"/>
      <c r="HX54" s="393"/>
      <c r="HY54" s="393"/>
      <c r="HZ54" s="393"/>
      <c r="IA54" s="393"/>
      <c r="IB54" s="393"/>
      <c r="IC54" s="393"/>
      <c r="ID54" s="393"/>
      <c r="IE54" s="393"/>
      <c r="IF54" s="393"/>
      <c r="IG54" s="393"/>
      <c r="IH54" s="393"/>
      <c r="II54" s="393"/>
      <c r="IJ54" s="393"/>
      <c r="IK54" s="393"/>
      <c r="IL54" s="393"/>
      <c r="IM54" s="393"/>
      <c r="IN54" s="393"/>
      <c r="IO54" s="393"/>
      <c r="IP54" s="393"/>
      <c r="IQ54" s="393"/>
      <c r="IR54" s="393"/>
      <c r="IS54" s="393"/>
      <c r="IT54" s="393"/>
      <c r="IU54" s="393"/>
      <c r="IV54" s="393"/>
      <c r="IW54" s="393"/>
      <c r="IX54" s="393"/>
      <c r="IY54" s="393"/>
      <c r="IZ54" s="393"/>
      <c r="JA54" s="393"/>
      <c r="JB54" s="393"/>
      <c r="JC54" s="393"/>
      <c r="JD54" s="393"/>
      <c r="JE54" s="393"/>
      <c r="JF54" s="393"/>
      <c r="JG54" s="393"/>
      <c r="JH54" s="393"/>
      <c r="JI54" s="393"/>
      <c r="JJ54" s="393"/>
      <c r="JK54" s="393"/>
      <c r="JL54" s="393"/>
      <c r="JM54" s="393"/>
      <c r="JN54" s="393"/>
      <c r="JO54" s="393"/>
      <c r="JP54" s="393"/>
      <c r="JQ54" s="393"/>
      <c r="JR54" s="393"/>
      <c r="JS54" s="393"/>
      <c r="JT54" s="393"/>
      <c r="JU54" s="393"/>
      <c r="JV54" s="393"/>
      <c r="JW54" s="393"/>
      <c r="JX54" s="393"/>
      <c r="JY54" s="393"/>
      <c r="JZ54" s="393"/>
      <c r="KA54" s="393"/>
      <c r="KB54" s="393"/>
      <c r="KC54" s="393"/>
      <c r="KD54" s="393"/>
      <c r="KE54" s="393"/>
      <c r="KF54" s="393"/>
    </row>
    <row r="55" spans="1:292" s="277" customFormat="1">
      <c r="A55" s="353">
        <v>52</v>
      </c>
      <c r="B55" s="163" t="s">
        <v>544</v>
      </c>
      <c r="C55" s="163" t="s">
        <v>3</v>
      </c>
      <c r="D55" s="337" t="s">
        <v>949</v>
      </c>
      <c r="E55" s="401">
        <f ca="1">(I55-H55)/364</f>
        <v>16.402176868704203</v>
      </c>
      <c r="F55" s="354"/>
      <c r="G55" s="354"/>
      <c r="H55" s="466">
        <v>34723</v>
      </c>
      <c r="I55" s="356">
        <f t="shared" ca="1" si="37"/>
        <v>40693.39238020833</v>
      </c>
      <c r="J55" s="163" t="s">
        <v>20</v>
      </c>
      <c r="K55" s="156" t="s">
        <v>63</v>
      </c>
      <c r="L55" s="156" t="s">
        <v>952</v>
      </c>
      <c r="M55" s="163" t="s">
        <v>40</v>
      </c>
      <c r="N55" s="163"/>
      <c r="O55" s="163"/>
      <c r="P55" s="163"/>
      <c r="Q55" s="163"/>
      <c r="R55" s="163"/>
      <c r="S55" s="163"/>
      <c r="T55" s="313"/>
      <c r="U55" s="313"/>
      <c r="V55" s="313"/>
      <c r="W55" s="313"/>
      <c r="X55" s="355">
        <v>40525</v>
      </c>
      <c r="Y55" s="355"/>
      <c r="Z55" s="163"/>
      <c r="AA55" s="163"/>
      <c r="AB55" s="163"/>
      <c r="AC55" s="163"/>
      <c r="AD55" s="163"/>
      <c r="AE55" s="163" t="s">
        <v>592</v>
      </c>
      <c r="AF55" s="157" t="s">
        <v>404</v>
      </c>
      <c r="AG55" s="163"/>
      <c r="AH55" s="163"/>
      <c r="AI55" s="163"/>
      <c r="AJ55" s="353"/>
      <c r="AK55" s="353"/>
      <c r="AL55" s="353"/>
      <c r="AM55" s="163"/>
      <c r="AN55" s="163"/>
      <c r="AO55" s="163"/>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0" t="s">
        <v>63</v>
      </c>
      <c r="BL55" s="163"/>
      <c r="BM55" s="163"/>
      <c r="BN55" s="163" t="s">
        <v>195</v>
      </c>
      <c r="BO55" s="163"/>
      <c r="BP55" s="163"/>
      <c r="BQ55" s="163"/>
      <c r="BR55" s="163"/>
      <c r="BS55" s="163"/>
      <c r="BT55" s="163"/>
      <c r="BU55" s="355">
        <v>40638</v>
      </c>
      <c r="BV55" s="163" t="s">
        <v>410</v>
      </c>
      <c r="BW55" s="163"/>
      <c r="BX55" s="269">
        <f t="shared" si="38"/>
        <v>0.30958904109589042</v>
      </c>
      <c r="BY55" s="269" t="str">
        <f t="shared" si="18"/>
        <v>.</v>
      </c>
      <c r="BZ55" s="269" t="str">
        <f t="shared" si="19"/>
        <v>SI</v>
      </c>
      <c r="CA55" s="269" t="str">
        <f t="shared" si="20"/>
        <v>.</v>
      </c>
      <c r="CB55" s="269" t="str">
        <f t="shared" si="21"/>
        <v>.</v>
      </c>
      <c r="CC55" s="269" t="str">
        <f t="shared" si="22"/>
        <v>.</v>
      </c>
      <c r="CD55" s="163"/>
      <c r="CE55" s="163"/>
      <c r="CF55" s="163"/>
      <c r="CG55" s="163"/>
      <c r="CH55" s="163"/>
      <c r="CI55" s="163"/>
      <c r="CJ55" s="163"/>
      <c r="CL55" s="163">
        <f t="shared" si="23"/>
        <v>1</v>
      </c>
      <c r="CM55" s="428" t="b">
        <f t="shared" si="39"/>
        <v>0</v>
      </c>
      <c r="CN55" s="428" t="b">
        <f t="shared" si="40"/>
        <v>0</v>
      </c>
      <c r="CO55" s="428" t="b">
        <f t="shared" si="41"/>
        <v>0</v>
      </c>
      <c r="CP55" s="277" t="b">
        <f t="shared" ca="1" si="42"/>
        <v>0</v>
      </c>
      <c r="CQ55" s="277" t="b">
        <f t="shared" ca="1" si="43"/>
        <v>0</v>
      </c>
      <c r="CR55" s="277" t="b">
        <f t="shared" ca="1" si="44"/>
        <v>0</v>
      </c>
      <c r="CS55" s="277" t="b">
        <f t="shared" ca="1" si="45"/>
        <v>0</v>
      </c>
      <c r="CT55" s="277" t="b">
        <f t="shared" ca="1" si="46"/>
        <v>0</v>
      </c>
      <c r="CU55" s="277" t="b">
        <f t="shared" ca="1" si="47"/>
        <v>0</v>
      </c>
      <c r="CV55" s="277">
        <f t="shared" si="24"/>
        <v>0</v>
      </c>
      <c r="CW55" s="277">
        <f t="shared" si="25"/>
        <v>0</v>
      </c>
      <c r="CX55" s="277">
        <f t="shared" si="26"/>
        <v>0</v>
      </c>
      <c r="CY55" s="277">
        <f t="shared" si="27"/>
        <v>1</v>
      </c>
      <c r="CZ55" s="277">
        <f t="shared" si="28"/>
        <v>0</v>
      </c>
      <c r="DA55" s="277">
        <f t="shared" si="29"/>
        <v>0</v>
      </c>
      <c r="DB55" s="277">
        <f t="shared" si="30"/>
        <v>0</v>
      </c>
      <c r="DC55" s="277">
        <f t="shared" si="31"/>
        <v>0</v>
      </c>
      <c r="DD55" s="277">
        <f t="shared" si="32"/>
        <v>0</v>
      </c>
      <c r="DE55" s="277">
        <f t="shared" si="33"/>
        <v>0</v>
      </c>
      <c r="DF55" s="277">
        <f t="shared" si="34"/>
        <v>0</v>
      </c>
      <c r="DG55" s="277">
        <f t="shared" si="35"/>
        <v>0</v>
      </c>
      <c r="DH55" s="277" t="str">
        <f t="shared" si="36"/>
        <v>F</v>
      </c>
      <c r="DU55" s="163"/>
    </row>
    <row r="56" spans="1:292" s="277" customFormat="1">
      <c r="A56" s="353">
        <v>53</v>
      </c>
      <c r="B56" s="325" t="s">
        <v>563</v>
      </c>
      <c r="C56" s="325">
        <v>6</v>
      </c>
      <c r="D56" s="465" t="s">
        <v>950</v>
      </c>
      <c r="E56" s="354">
        <f ca="1">(I56-H56)/364</f>
        <v>0.50107796760530221</v>
      </c>
      <c r="F56" s="416" t="s">
        <v>108</v>
      </c>
      <c r="G56" s="416"/>
      <c r="H56" s="418">
        <v>40511</v>
      </c>
      <c r="I56" s="356">
        <f t="shared" ca="1" si="37"/>
        <v>40693.39238020833</v>
      </c>
      <c r="J56" s="325" t="s">
        <v>20</v>
      </c>
      <c r="K56" s="156" t="s">
        <v>63</v>
      </c>
      <c r="L56" s="156" t="s">
        <v>952</v>
      </c>
      <c r="M56" s="325" t="s">
        <v>40</v>
      </c>
      <c r="N56" s="325"/>
      <c r="O56" s="325"/>
      <c r="P56" s="325"/>
      <c r="Q56" s="325"/>
      <c r="R56" s="325"/>
      <c r="S56" s="325"/>
      <c r="T56" s="313"/>
      <c r="U56" s="313"/>
      <c r="V56" s="313"/>
      <c r="W56" s="313"/>
      <c r="X56" s="418">
        <v>40525</v>
      </c>
      <c r="Y56" s="355"/>
      <c r="Z56" s="325"/>
      <c r="AA56" s="325"/>
      <c r="AB56" s="325"/>
      <c r="AC56" s="325"/>
      <c r="AD56" s="325"/>
      <c r="AE56" s="325" t="s">
        <v>592</v>
      </c>
      <c r="AF56" s="157" t="s">
        <v>404</v>
      </c>
      <c r="AG56" s="325"/>
      <c r="AH56" s="325"/>
      <c r="AI56" s="325"/>
      <c r="AJ56" s="420"/>
      <c r="AK56" s="420"/>
      <c r="AL56" s="420"/>
      <c r="AM56" s="325"/>
      <c r="AN56" s="325"/>
      <c r="AO56" s="325"/>
      <c r="AP56" s="325"/>
      <c r="AQ56" s="325"/>
      <c r="AR56" s="325"/>
      <c r="AS56" s="325"/>
      <c r="AT56" s="325"/>
      <c r="AU56" s="325"/>
      <c r="AV56" s="325"/>
      <c r="AW56" s="325"/>
      <c r="AX56" s="325"/>
      <c r="AY56" s="325"/>
      <c r="AZ56" s="325"/>
      <c r="BA56" s="325"/>
      <c r="BB56" s="325"/>
      <c r="BC56" s="325"/>
      <c r="BD56" s="325"/>
      <c r="BE56" s="325"/>
      <c r="BF56" s="325"/>
      <c r="BG56" s="325"/>
      <c r="BH56" s="325"/>
      <c r="BI56" s="325"/>
      <c r="BJ56" s="325"/>
      <c r="BK56" s="160" t="s">
        <v>63</v>
      </c>
      <c r="BL56" s="325"/>
      <c r="BM56" s="163"/>
      <c r="BN56" s="325" t="s">
        <v>195</v>
      </c>
      <c r="BO56" s="325"/>
      <c r="BP56" s="325" t="s">
        <v>195</v>
      </c>
      <c r="BQ56" s="325"/>
      <c r="BR56" s="325"/>
      <c r="BS56" s="325"/>
      <c r="BT56" s="325"/>
      <c r="BU56" s="418">
        <v>40638</v>
      </c>
      <c r="BV56" s="325" t="s">
        <v>410</v>
      </c>
      <c r="BW56" s="325"/>
      <c r="BX56" s="269">
        <f t="shared" si="38"/>
        <v>0.30958904109589042</v>
      </c>
      <c r="BY56" s="269" t="str">
        <f t="shared" si="18"/>
        <v>.</v>
      </c>
      <c r="BZ56" s="269" t="str">
        <f t="shared" si="19"/>
        <v>SI</v>
      </c>
      <c r="CA56" s="269" t="str">
        <f t="shared" si="20"/>
        <v>.</v>
      </c>
      <c r="CB56" s="269" t="str">
        <f t="shared" si="21"/>
        <v>.</v>
      </c>
      <c r="CC56" s="269" t="str">
        <f t="shared" si="22"/>
        <v>.</v>
      </c>
      <c r="CD56" s="325"/>
      <c r="CE56" s="325"/>
      <c r="CF56" s="325"/>
      <c r="CG56" s="325"/>
      <c r="CH56" s="325"/>
      <c r="CI56" s="163"/>
      <c r="CJ56" s="163"/>
      <c r="CL56" s="163">
        <f t="shared" si="23"/>
        <v>1</v>
      </c>
      <c r="CM56" s="428" t="b">
        <f t="shared" si="39"/>
        <v>1</v>
      </c>
      <c r="CN56" s="428" t="b">
        <f t="shared" si="40"/>
        <v>0</v>
      </c>
      <c r="CO56" s="428" t="b">
        <f t="shared" si="41"/>
        <v>0</v>
      </c>
      <c r="CP56" s="277" t="b">
        <f t="shared" ca="1" si="42"/>
        <v>0</v>
      </c>
      <c r="CQ56" s="277" t="b">
        <f t="shared" ca="1" si="43"/>
        <v>0</v>
      </c>
      <c r="CR56" s="277" t="b">
        <f t="shared" ca="1" si="44"/>
        <v>0</v>
      </c>
      <c r="CS56" s="277" t="b">
        <f t="shared" ca="1" si="45"/>
        <v>0</v>
      </c>
      <c r="CT56" s="277" t="b">
        <f t="shared" ca="1" si="46"/>
        <v>0</v>
      </c>
      <c r="CU56" s="277" t="b">
        <f t="shared" ca="1" si="47"/>
        <v>0</v>
      </c>
      <c r="CV56" s="277">
        <f t="shared" si="24"/>
        <v>0</v>
      </c>
      <c r="CW56" s="277">
        <f t="shared" si="25"/>
        <v>0</v>
      </c>
      <c r="CX56" s="277">
        <f t="shared" si="26"/>
        <v>0</v>
      </c>
      <c r="CY56" s="277">
        <f t="shared" si="27"/>
        <v>1</v>
      </c>
      <c r="CZ56" s="277">
        <f t="shared" si="28"/>
        <v>0</v>
      </c>
      <c r="DA56" s="277">
        <f t="shared" si="29"/>
        <v>0</v>
      </c>
      <c r="DB56" s="277">
        <f t="shared" si="30"/>
        <v>0</v>
      </c>
      <c r="DC56" s="277">
        <f t="shared" si="31"/>
        <v>0</v>
      </c>
      <c r="DD56" s="277">
        <f t="shared" si="32"/>
        <v>0</v>
      </c>
      <c r="DE56" s="277">
        <f t="shared" si="33"/>
        <v>0</v>
      </c>
      <c r="DF56" s="277">
        <f t="shared" si="34"/>
        <v>0</v>
      </c>
      <c r="DG56" s="277">
        <f t="shared" si="35"/>
        <v>0</v>
      </c>
      <c r="DH56" s="277" t="str">
        <f t="shared" si="36"/>
        <v>F</v>
      </c>
      <c r="DU56" s="163"/>
    </row>
    <row r="57" spans="1:292" s="277" customFormat="1">
      <c r="A57" s="353">
        <v>54</v>
      </c>
      <c r="B57" s="163" t="s">
        <v>545</v>
      </c>
      <c r="C57" s="163" t="s">
        <v>30</v>
      </c>
      <c r="D57" s="465" t="s">
        <v>951</v>
      </c>
      <c r="E57" s="354">
        <f ca="1">(I57-H57)/365</f>
        <v>13.844910630707753</v>
      </c>
      <c r="F57" s="354"/>
      <c r="G57" s="354"/>
      <c r="H57" s="355">
        <v>35640</v>
      </c>
      <c r="I57" s="356">
        <f t="shared" ca="1" si="37"/>
        <v>40693.39238020833</v>
      </c>
      <c r="J57" s="163" t="s">
        <v>565</v>
      </c>
      <c r="K57" s="156" t="s">
        <v>63</v>
      </c>
      <c r="L57" s="156" t="s">
        <v>952</v>
      </c>
      <c r="M57" s="163" t="s">
        <v>54</v>
      </c>
      <c r="N57" s="163"/>
      <c r="O57" s="163"/>
      <c r="P57" s="163"/>
      <c r="Q57" s="163"/>
      <c r="R57" s="163"/>
      <c r="S57" s="163"/>
      <c r="T57" s="313">
        <v>0</v>
      </c>
      <c r="U57" s="313">
        <v>0</v>
      </c>
      <c r="V57" s="313"/>
      <c r="W57" s="313"/>
      <c r="X57" s="355">
        <v>40535</v>
      </c>
      <c r="Y57" s="355"/>
      <c r="Z57" s="163"/>
      <c r="AA57" s="163"/>
      <c r="AB57" s="163"/>
      <c r="AC57" s="163" t="s">
        <v>180</v>
      </c>
      <c r="AD57" s="163"/>
      <c r="AE57" s="163" t="s">
        <v>566</v>
      </c>
      <c r="AF57" s="157" t="s">
        <v>404</v>
      </c>
      <c r="AG57" s="163" t="s">
        <v>180</v>
      </c>
      <c r="AH57" s="163"/>
      <c r="AI57" s="163" t="s">
        <v>195</v>
      </c>
      <c r="AJ57" s="353">
        <v>4</v>
      </c>
      <c r="AK57" s="353">
        <v>0</v>
      </c>
      <c r="AL57" s="353">
        <v>0</v>
      </c>
      <c r="AM57" s="163">
        <v>4</v>
      </c>
      <c r="AN57" s="163" t="s">
        <v>195</v>
      </c>
      <c r="AO57" s="163" t="s">
        <v>195</v>
      </c>
      <c r="AP57" s="163" t="s">
        <v>195</v>
      </c>
      <c r="AQ57" s="163"/>
      <c r="AR57" s="163"/>
      <c r="AS57" s="163"/>
      <c r="AT57" s="163"/>
      <c r="AU57" s="163" t="s">
        <v>195</v>
      </c>
      <c r="AV57" s="163"/>
      <c r="AW57" s="163"/>
      <c r="AX57" s="163"/>
      <c r="AY57" s="163"/>
      <c r="AZ57" s="163"/>
      <c r="BA57" s="163"/>
      <c r="BB57" s="163"/>
      <c r="BC57" s="163"/>
      <c r="BD57" s="163"/>
      <c r="BE57" s="163"/>
      <c r="BF57" s="163"/>
      <c r="BG57" s="163"/>
      <c r="BH57" s="163"/>
      <c r="BI57" s="163" t="s">
        <v>204</v>
      </c>
      <c r="BJ57" s="163"/>
      <c r="BK57" s="160" t="s">
        <v>63</v>
      </c>
      <c r="BL57" s="163" t="s">
        <v>453</v>
      </c>
      <c r="BM57" s="163" t="s">
        <v>453</v>
      </c>
      <c r="BN57" s="163" t="s">
        <v>195</v>
      </c>
      <c r="BO57" s="163"/>
      <c r="BP57" s="163" t="s">
        <v>195</v>
      </c>
      <c r="BQ57" s="163"/>
      <c r="BR57" s="163"/>
      <c r="BS57" s="163"/>
      <c r="BT57" s="163"/>
      <c r="BU57" s="355">
        <v>40556</v>
      </c>
      <c r="BV57" s="163" t="s">
        <v>409</v>
      </c>
      <c r="BW57" s="163"/>
      <c r="BX57" s="269">
        <f t="shared" si="38"/>
        <v>5.7534246575342465E-2</v>
      </c>
      <c r="BY57" s="269" t="str">
        <f t="shared" si="18"/>
        <v>SI</v>
      </c>
      <c r="BZ57" s="269" t="str">
        <f t="shared" si="19"/>
        <v>.</v>
      </c>
      <c r="CA57" s="269" t="str">
        <f t="shared" si="20"/>
        <v>.</v>
      </c>
      <c r="CB57" s="269" t="str">
        <f t="shared" si="21"/>
        <v>.</v>
      </c>
      <c r="CC57" s="269" t="str">
        <f t="shared" si="22"/>
        <v>.</v>
      </c>
      <c r="CD57" s="163">
        <v>28</v>
      </c>
      <c r="CE57" s="358">
        <v>22.5</v>
      </c>
      <c r="CF57" s="163"/>
      <c r="CG57" s="163"/>
      <c r="CH57" s="163" t="s">
        <v>22</v>
      </c>
      <c r="CI57" s="163"/>
      <c r="CJ57" s="163"/>
      <c r="CL57" s="161">
        <f t="shared" si="23"/>
        <v>1</v>
      </c>
      <c r="CM57" s="271" t="b">
        <f t="shared" si="39"/>
        <v>0</v>
      </c>
      <c r="CN57" s="271" t="b">
        <f t="shared" si="40"/>
        <v>0</v>
      </c>
      <c r="CO57" s="271" t="b">
        <f t="shared" si="41"/>
        <v>0</v>
      </c>
      <c r="CP57" s="270" t="b">
        <f t="shared" ca="1" si="42"/>
        <v>0</v>
      </c>
      <c r="CQ57" s="270" t="b">
        <f t="shared" ca="1" si="43"/>
        <v>0</v>
      </c>
      <c r="CR57" s="270" t="b">
        <f t="shared" ca="1" si="44"/>
        <v>0</v>
      </c>
      <c r="CS57" s="270" t="b">
        <f t="shared" ca="1" si="45"/>
        <v>0</v>
      </c>
      <c r="CT57" s="270" t="b">
        <f t="shared" ca="1" si="46"/>
        <v>0</v>
      </c>
      <c r="CU57" s="270" t="b">
        <f t="shared" ca="1" si="47"/>
        <v>0</v>
      </c>
      <c r="CV57" s="277">
        <f t="shared" si="24"/>
        <v>1</v>
      </c>
      <c r="CW57" s="277">
        <f t="shared" si="25"/>
        <v>0</v>
      </c>
      <c r="CX57" s="277">
        <f t="shared" si="26"/>
        <v>0</v>
      </c>
      <c r="CY57" s="277">
        <f t="shared" si="27"/>
        <v>0</v>
      </c>
      <c r="CZ57" s="277">
        <f t="shared" si="28"/>
        <v>0</v>
      </c>
      <c r="DA57" s="277">
        <f t="shared" si="29"/>
        <v>0</v>
      </c>
      <c r="DB57" s="277">
        <f t="shared" si="30"/>
        <v>0</v>
      </c>
      <c r="DC57" s="277">
        <f t="shared" si="31"/>
        <v>0</v>
      </c>
      <c r="DD57" s="277">
        <f t="shared" si="32"/>
        <v>0</v>
      </c>
      <c r="DE57" s="277">
        <f t="shared" si="33"/>
        <v>0</v>
      </c>
      <c r="DF57" s="277">
        <f t="shared" si="34"/>
        <v>0</v>
      </c>
      <c r="DG57" s="277">
        <f t="shared" si="35"/>
        <v>0</v>
      </c>
      <c r="DH57" s="277" t="str">
        <f t="shared" si="36"/>
        <v>F</v>
      </c>
      <c r="DU57" s="163"/>
    </row>
    <row r="58" spans="1:292" s="324" customFormat="1">
      <c r="A58" s="353">
        <v>55</v>
      </c>
      <c r="B58" s="163" t="s">
        <v>581</v>
      </c>
      <c r="C58" s="163" t="s">
        <v>30</v>
      </c>
      <c r="D58" s="337" t="s">
        <v>946</v>
      </c>
      <c r="E58" s="354">
        <v>14</v>
      </c>
      <c r="F58" s="354"/>
      <c r="G58" s="354"/>
      <c r="H58" s="355">
        <v>40257</v>
      </c>
      <c r="I58" s="356">
        <f t="shared" ca="1" si="37"/>
        <v>40693.39238020833</v>
      </c>
      <c r="J58" s="163" t="s">
        <v>20</v>
      </c>
      <c r="K58" s="156" t="s">
        <v>63</v>
      </c>
      <c r="L58" s="156" t="s">
        <v>952</v>
      </c>
      <c r="M58" s="163" t="s">
        <v>40</v>
      </c>
      <c r="N58" s="163"/>
      <c r="O58" s="163"/>
      <c r="P58" s="163"/>
      <c r="Q58" s="163"/>
      <c r="R58" s="163"/>
      <c r="S58" s="163"/>
      <c r="T58" s="313">
        <v>1</v>
      </c>
      <c r="U58" s="313">
        <v>0</v>
      </c>
      <c r="V58" s="313"/>
      <c r="W58" s="313"/>
      <c r="X58" s="355">
        <v>40540</v>
      </c>
      <c r="Y58" s="163"/>
      <c r="Z58" s="163"/>
      <c r="AA58" s="163"/>
      <c r="AB58" s="163"/>
      <c r="AC58" s="163"/>
      <c r="AD58" s="163"/>
      <c r="AE58" s="163" t="s">
        <v>593</v>
      </c>
      <c r="AF58" s="157" t="s">
        <v>404</v>
      </c>
      <c r="AG58" s="163"/>
      <c r="AH58" s="163"/>
      <c r="AI58" s="163"/>
      <c r="AJ58" s="353"/>
      <c r="AK58" s="353"/>
      <c r="AL58" s="35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0" t="s">
        <v>63</v>
      </c>
      <c r="BL58" s="163"/>
      <c r="BM58" s="163"/>
      <c r="BN58" s="163"/>
      <c r="BO58" s="163"/>
      <c r="BP58" s="163"/>
      <c r="BQ58" s="163"/>
      <c r="BR58" s="163"/>
      <c r="BS58" s="163"/>
      <c r="BT58" s="163"/>
      <c r="BU58" s="355">
        <v>40555</v>
      </c>
      <c r="BV58" s="163" t="s">
        <v>409</v>
      </c>
      <c r="BW58" s="163"/>
      <c r="BX58" s="274">
        <f t="shared" si="38"/>
        <v>4.1095890410958902E-2</v>
      </c>
      <c r="BY58" s="269" t="str">
        <f t="shared" si="18"/>
        <v>SI</v>
      </c>
      <c r="BZ58" s="269" t="str">
        <f t="shared" si="19"/>
        <v>.</v>
      </c>
      <c r="CA58" s="269" t="str">
        <f t="shared" si="20"/>
        <v>.</v>
      </c>
      <c r="CB58" s="269" t="str">
        <f t="shared" si="21"/>
        <v>.</v>
      </c>
      <c r="CC58" s="269" t="str">
        <f t="shared" si="22"/>
        <v>.</v>
      </c>
      <c r="CD58" s="163"/>
      <c r="CE58" s="163"/>
      <c r="CF58" s="163"/>
      <c r="CG58" s="163"/>
      <c r="CH58" s="163"/>
      <c r="CI58" s="325"/>
      <c r="CJ58" s="325"/>
      <c r="CL58" s="161">
        <f t="shared" si="23"/>
        <v>1</v>
      </c>
      <c r="CM58" s="271" t="b">
        <f t="shared" si="39"/>
        <v>0</v>
      </c>
      <c r="CN58" s="271" t="b">
        <f t="shared" si="40"/>
        <v>0</v>
      </c>
      <c r="CO58" s="271" t="b">
        <f t="shared" si="41"/>
        <v>0</v>
      </c>
      <c r="CP58" s="270" t="b">
        <f t="shared" si="42"/>
        <v>0</v>
      </c>
      <c r="CQ58" s="270" t="b">
        <f t="shared" si="43"/>
        <v>0</v>
      </c>
      <c r="CR58" s="270" t="b">
        <f t="shared" si="44"/>
        <v>0</v>
      </c>
      <c r="CS58" s="270" t="b">
        <f t="shared" si="45"/>
        <v>0</v>
      </c>
      <c r="CT58" s="270" t="b">
        <f t="shared" si="46"/>
        <v>0</v>
      </c>
      <c r="CU58" s="270" t="b">
        <f t="shared" si="47"/>
        <v>0</v>
      </c>
      <c r="CV58" s="277">
        <f t="shared" si="24"/>
        <v>1</v>
      </c>
      <c r="CW58" s="277">
        <f t="shared" si="25"/>
        <v>0</v>
      </c>
      <c r="CX58" s="277">
        <f t="shared" si="26"/>
        <v>0</v>
      </c>
      <c r="CY58" s="277">
        <f t="shared" si="27"/>
        <v>0</v>
      </c>
      <c r="CZ58" s="277">
        <f t="shared" si="28"/>
        <v>0</v>
      </c>
      <c r="DA58" s="277">
        <f t="shared" si="29"/>
        <v>0</v>
      </c>
      <c r="DB58" s="277">
        <f t="shared" si="30"/>
        <v>0</v>
      </c>
      <c r="DC58" s="277">
        <f t="shared" si="31"/>
        <v>0</v>
      </c>
      <c r="DD58" s="277">
        <f t="shared" si="32"/>
        <v>0</v>
      </c>
      <c r="DE58" s="277">
        <f t="shared" si="33"/>
        <v>0</v>
      </c>
      <c r="DF58" s="277">
        <f t="shared" si="34"/>
        <v>0</v>
      </c>
      <c r="DG58" s="277">
        <f t="shared" si="35"/>
        <v>0</v>
      </c>
      <c r="DH58" s="277" t="str">
        <f t="shared" si="36"/>
        <v>F</v>
      </c>
      <c r="DU58" s="325"/>
    </row>
    <row r="59" spans="1:292" s="277" customFormat="1">
      <c r="A59" s="353">
        <v>56</v>
      </c>
      <c r="B59" s="163" t="s">
        <v>582</v>
      </c>
      <c r="C59" s="163" t="s">
        <v>30</v>
      </c>
      <c r="D59" s="337" t="s">
        <v>948</v>
      </c>
      <c r="E59" s="354">
        <f t="shared" ref="E59:E91" ca="1" si="61">(I59-H59)/364</f>
        <v>12.833495550022885</v>
      </c>
      <c r="F59" s="354"/>
      <c r="G59" s="354"/>
      <c r="H59" s="355">
        <v>36022</v>
      </c>
      <c r="I59" s="356">
        <f t="shared" ca="1" si="37"/>
        <v>40693.39238020833</v>
      </c>
      <c r="J59" s="163" t="s">
        <v>20</v>
      </c>
      <c r="K59" s="156" t="s">
        <v>63</v>
      </c>
      <c r="L59" s="156" t="s">
        <v>952</v>
      </c>
      <c r="M59" s="163" t="s">
        <v>40</v>
      </c>
      <c r="N59" s="163"/>
      <c r="O59" s="163"/>
      <c r="P59" s="163"/>
      <c r="Q59" s="163"/>
      <c r="R59" s="163"/>
      <c r="S59" s="163"/>
      <c r="T59" s="313">
        <v>0</v>
      </c>
      <c r="U59" s="313">
        <v>0</v>
      </c>
      <c r="V59" s="313"/>
      <c r="W59" s="313"/>
      <c r="X59" s="355">
        <v>40553</v>
      </c>
      <c r="Y59" s="163"/>
      <c r="Z59" s="163"/>
      <c r="AA59" s="163"/>
      <c r="AB59" s="163"/>
      <c r="AC59" s="163"/>
      <c r="AD59" s="163"/>
      <c r="AE59" s="163" t="s">
        <v>591</v>
      </c>
      <c r="AF59" s="157" t="s">
        <v>404</v>
      </c>
      <c r="AG59" s="163"/>
      <c r="AH59" s="163"/>
      <c r="AI59" s="163"/>
      <c r="AJ59" s="353"/>
      <c r="AK59" s="353"/>
      <c r="AL59" s="35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0" t="s">
        <v>63</v>
      </c>
      <c r="BL59" s="163"/>
      <c r="BM59" s="163"/>
      <c r="BN59" s="163"/>
      <c r="BO59" s="163"/>
      <c r="BP59" s="163"/>
      <c r="BQ59" s="163"/>
      <c r="BR59" s="163"/>
      <c r="BS59" s="163"/>
      <c r="BT59" s="163"/>
      <c r="BU59" s="355">
        <v>40555</v>
      </c>
      <c r="BV59" s="163" t="s">
        <v>409</v>
      </c>
      <c r="BW59" s="163"/>
      <c r="BX59" s="269">
        <f t="shared" si="38"/>
        <v>5.4794520547945206E-3</v>
      </c>
      <c r="BY59" s="269" t="str">
        <f t="shared" si="18"/>
        <v>SI</v>
      </c>
      <c r="BZ59" s="269" t="str">
        <f t="shared" si="19"/>
        <v>.</v>
      </c>
      <c r="CA59" s="269" t="str">
        <f t="shared" si="20"/>
        <v>.</v>
      </c>
      <c r="CB59" s="269" t="str">
        <f t="shared" si="21"/>
        <v>.</v>
      </c>
      <c r="CC59" s="269" t="str">
        <f t="shared" si="22"/>
        <v>.</v>
      </c>
      <c r="CD59" s="163"/>
      <c r="CE59" s="163"/>
      <c r="CF59" s="163"/>
      <c r="CG59" s="163"/>
      <c r="CH59" s="163"/>
      <c r="CL59" s="161">
        <f t="shared" si="23"/>
        <v>1</v>
      </c>
      <c r="CM59" s="271" t="b">
        <f t="shared" si="39"/>
        <v>0</v>
      </c>
      <c r="CN59" s="271" t="b">
        <f t="shared" si="40"/>
        <v>0</v>
      </c>
      <c r="CO59" s="271" t="b">
        <f t="shared" si="41"/>
        <v>0</v>
      </c>
      <c r="CP59" s="270" t="b">
        <f t="shared" ca="1" si="42"/>
        <v>0</v>
      </c>
      <c r="CQ59" s="270" t="b">
        <f t="shared" ca="1" si="43"/>
        <v>0</v>
      </c>
      <c r="CR59" s="270" t="b">
        <f t="shared" ca="1" si="44"/>
        <v>0</v>
      </c>
      <c r="CS59" s="270" t="b">
        <f t="shared" ca="1" si="45"/>
        <v>0</v>
      </c>
      <c r="CT59" s="270" t="b">
        <f t="shared" ca="1" si="46"/>
        <v>0</v>
      </c>
      <c r="CU59" s="270" t="b">
        <f t="shared" ca="1" si="47"/>
        <v>0</v>
      </c>
      <c r="CV59" s="277">
        <f t="shared" si="24"/>
        <v>1</v>
      </c>
      <c r="CW59" s="277">
        <f t="shared" si="25"/>
        <v>0</v>
      </c>
      <c r="CX59" s="277">
        <f t="shared" si="26"/>
        <v>0</v>
      </c>
      <c r="CY59" s="277">
        <f t="shared" si="27"/>
        <v>0</v>
      </c>
      <c r="CZ59" s="277">
        <f t="shared" si="28"/>
        <v>0</v>
      </c>
      <c r="DA59" s="277">
        <f t="shared" si="29"/>
        <v>0</v>
      </c>
      <c r="DB59" s="277">
        <f t="shared" si="30"/>
        <v>0</v>
      </c>
      <c r="DC59" s="277">
        <f t="shared" si="31"/>
        <v>0</v>
      </c>
      <c r="DD59" s="277">
        <f t="shared" si="32"/>
        <v>0</v>
      </c>
      <c r="DE59" s="277">
        <f t="shared" si="33"/>
        <v>0</v>
      </c>
      <c r="DF59" s="277">
        <f t="shared" si="34"/>
        <v>0</v>
      </c>
      <c r="DG59" s="277">
        <f t="shared" si="35"/>
        <v>0</v>
      </c>
      <c r="DU59" s="163"/>
    </row>
    <row r="60" spans="1:292" s="277" customFormat="1">
      <c r="A60" s="353">
        <v>57</v>
      </c>
      <c r="B60" s="163" t="s">
        <v>583</v>
      </c>
      <c r="C60" s="163" t="s">
        <v>30</v>
      </c>
      <c r="D60" s="338" t="s">
        <v>947</v>
      </c>
      <c r="E60" s="354">
        <f t="shared" ca="1" si="61"/>
        <v>16.580748297275633</v>
      </c>
      <c r="F60" s="354"/>
      <c r="G60" s="354"/>
      <c r="H60" s="355">
        <v>34658</v>
      </c>
      <c r="I60" s="356">
        <f t="shared" ca="1" si="37"/>
        <v>40693.39238020833</v>
      </c>
      <c r="J60" s="163" t="s">
        <v>567</v>
      </c>
      <c r="K60" s="156" t="s">
        <v>63</v>
      </c>
      <c r="L60" s="156" t="s">
        <v>952</v>
      </c>
      <c r="M60" s="163" t="s">
        <v>40</v>
      </c>
      <c r="N60" s="163"/>
      <c r="O60" s="163"/>
      <c r="P60" s="163"/>
      <c r="Q60" s="163"/>
      <c r="R60" s="163"/>
      <c r="S60" s="163"/>
      <c r="T60" s="313">
        <v>0</v>
      </c>
      <c r="U60" s="313">
        <v>0</v>
      </c>
      <c r="V60" s="313"/>
      <c r="W60" s="313"/>
      <c r="X60" s="355">
        <v>40553</v>
      </c>
      <c r="Y60" s="163"/>
      <c r="Z60" s="163"/>
      <c r="AA60" s="163"/>
      <c r="AB60" s="163"/>
      <c r="AC60" s="163"/>
      <c r="AD60" s="163"/>
      <c r="AE60" s="163" t="s">
        <v>592</v>
      </c>
      <c r="AF60" s="157" t="s">
        <v>404</v>
      </c>
      <c r="AG60" s="163"/>
      <c r="AH60" s="163"/>
      <c r="AI60" s="163"/>
      <c r="AJ60" s="353"/>
      <c r="AK60" s="353"/>
      <c r="AL60" s="353"/>
      <c r="AM60" s="163"/>
      <c r="AN60" s="163"/>
      <c r="AO60" s="163"/>
      <c r="AP60" s="163"/>
      <c r="AQ60" s="163"/>
      <c r="AR60" s="163"/>
      <c r="AS60" s="163"/>
      <c r="AT60" s="163"/>
      <c r="AU60" s="163"/>
      <c r="AV60" s="163"/>
      <c r="AW60" s="163"/>
      <c r="AX60" s="163"/>
      <c r="AY60" s="163"/>
      <c r="AZ60" s="163"/>
      <c r="BA60" s="163"/>
      <c r="BB60" s="163"/>
      <c r="BC60" s="163"/>
      <c r="BD60" s="163"/>
      <c r="BE60" s="163"/>
      <c r="BF60" s="163"/>
      <c r="BG60" s="163"/>
      <c r="BH60" s="163"/>
      <c r="BI60" s="163"/>
      <c r="BJ60" s="163"/>
      <c r="BK60" s="160" t="s">
        <v>63</v>
      </c>
      <c r="BL60" s="163" t="s">
        <v>564</v>
      </c>
      <c r="BM60" s="163"/>
      <c r="BN60" s="163"/>
      <c r="BO60" s="163"/>
      <c r="BP60" s="163"/>
      <c r="BQ60" s="163"/>
      <c r="BR60" s="163"/>
      <c r="BS60" s="163"/>
      <c r="BT60" s="163"/>
      <c r="BU60" s="355">
        <v>40555</v>
      </c>
      <c r="BV60" s="163" t="s">
        <v>409</v>
      </c>
      <c r="BW60" s="163"/>
      <c r="BX60" s="269">
        <f t="shared" si="38"/>
        <v>5.4794520547945206E-3</v>
      </c>
      <c r="BY60" s="269" t="str">
        <f t="shared" si="18"/>
        <v>SI</v>
      </c>
      <c r="BZ60" s="269" t="str">
        <f t="shared" si="19"/>
        <v>.</v>
      </c>
      <c r="CA60" s="269" t="str">
        <f t="shared" si="20"/>
        <v>.</v>
      </c>
      <c r="CB60" s="269" t="str">
        <f t="shared" si="21"/>
        <v>.</v>
      </c>
      <c r="CC60" s="269" t="str">
        <f t="shared" si="22"/>
        <v>.</v>
      </c>
      <c r="CD60" s="163">
        <v>40</v>
      </c>
      <c r="CE60" s="163">
        <v>5</v>
      </c>
      <c r="CF60" s="163">
        <v>40</v>
      </c>
      <c r="CG60" s="163" t="s">
        <v>25</v>
      </c>
      <c r="CH60" s="163" t="s">
        <v>58</v>
      </c>
      <c r="CL60" s="161">
        <f t="shared" si="23"/>
        <v>1</v>
      </c>
      <c r="CM60" s="271" t="b">
        <f t="shared" si="39"/>
        <v>0</v>
      </c>
      <c r="CN60" s="271" t="b">
        <f t="shared" si="40"/>
        <v>0</v>
      </c>
      <c r="CO60" s="271" t="b">
        <f t="shared" si="41"/>
        <v>0</v>
      </c>
      <c r="CP60" s="270" t="b">
        <f t="shared" ca="1" si="42"/>
        <v>0</v>
      </c>
      <c r="CQ60" s="270" t="b">
        <f t="shared" ca="1" si="43"/>
        <v>0</v>
      </c>
      <c r="CR60" s="270" t="b">
        <f t="shared" ca="1" si="44"/>
        <v>0</v>
      </c>
      <c r="CS60" s="270" t="b">
        <f t="shared" ca="1" si="45"/>
        <v>0</v>
      </c>
      <c r="CT60" s="270" t="b">
        <f t="shared" ca="1" si="46"/>
        <v>0</v>
      </c>
      <c r="CU60" s="270" t="b">
        <f t="shared" ca="1" si="47"/>
        <v>0</v>
      </c>
      <c r="CV60" s="277">
        <f t="shared" si="24"/>
        <v>1</v>
      </c>
      <c r="CW60" s="277">
        <f t="shared" si="25"/>
        <v>0</v>
      </c>
      <c r="CX60" s="277">
        <f t="shared" si="26"/>
        <v>0</v>
      </c>
      <c r="CY60" s="277">
        <f t="shared" si="27"/>
        <v>0</v>
      </c>
      <c r="CZ60" s="277">
        <f t="shared" si="28"/>
        <v>0</v>
      </c>
      <c r="DA60" s="277">
        <f t="shared" si="29"/>
        <v>0</v>
      </c>
      <c r="DB60" s="277">
        <f t="shared" si="30"/>
        <v>0</v>
      </c>
      <c r="DC60" s="277">
        <f t="shared" si="31"/>
        <v>0</v>
      </c>
      <c r="DD60" s="277">
        <f t="shared" si="32"/>
        <v>0</v>
      </c>
      <c r="DE60" s="277">
        <f t="shared" si="33"/>
        <v>0</v>
      </c>
      <c r="DF60" s="277">
        <f t="shared" si="34"/>
        <v>0</v>
      </c>
      <c r="DG60" s="277">
        <f t="shared" si="35"/>
        <v>0</v>
      </c>
      <c r="DH60" s="277" t="str">
        <f t="shared" ref="DH60:DH80" si="62">IF(G60="x","M","F")</f>
        <v>F</v>
      </c>
      <c r="DU60" s="163"/>
    </row>
    <row r="61" spans="1:292" s="270" customFormat="1">
      <c r="A61" s="266">
        <v>58</v>
      </c>
      <c r="B61" s="339" t="s">
        <v>666</v>
      </c>
      <c r="C61" s="161" t="s">
        <v>30</v>
      </c>
      <c r="D61" s="337" t="s">
        <v>949</v>
      </c>
      <c r="E61" s="285">
        <f t="shared" ca="1" si="61"/>
        <v>9.4955834621107975</v>
      </c>
      <c r="F61" s="285"/>
      <c r="G61" s="285"/>
      <c r="H61" s="267">
        <v>37237</v>
      </c>
      <c r="I61" s="305">
        <f t="shared" ca="1" si="37"/>
        <v>40693.39238020833</v>
      </c>
      <c r="J61" s="160" t="s">
        <v>47</v>
      </c>
      <c r="K61" s="156" t="s">
        <v>63</v>
      </c>
      <c r="L61" s="156" t="s">
        <v>952</v>
      </c>
      <c r="M61" s="348" t="s">
        <v>402</v>
      </c>
      <c r="N61" s="348"/>
      <c r="O61" s="348"/>
      <c r="P61" s="348"/>
      <c r="Q61" s="348"/>
      <c r="R61" s="348"/>
      <c r="S61" s="348"/>
      <c r="T61" s="286"/>
      <c r="U61" s="286"/>
      <c r="V61" s="286"/>
      <c r="W61" s="286"/>
      <c r="X61" s="267">
        <v>40602</v>
      </c>
      <c r="Y61" s="160"/>
      <c r="Z61" s="160"/>
      <c r="AA61" s="160"/>
      <c r="AB61" s="160"/>
      <c r="AC61" s="160"/>
      <c r="AD61" s="160"/>
      <c r="AE61" s="160"/>
      <c r="AF61" s="157" t="s">
        <v>404</v>
      </c>
      <c r="AG61" s="160"/>
      <c r="AH61" s="160"/>
      <c r="AI61" s="160"/>
      <c r="AJ61" s="287"/>
      <c r="AK61" s="284"/>
      <c r="AL61" s="284"/>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0" t="s">
        <v>63</v>
      </c>
      <c r="BL61" s="161"/>
      <c r="BM61" s="161"/>
      <c r="BN61" s="161"/>
      <c r="BO61" s="161"/>
      <c r="BP61" s="161"/>
      <c r="BQ61" s="161"/>
      <c r="BR61" s="161"/>
      <c r="BS61" s="161"/>
      <c r="BT61" s="161"/>
      <c r="BU61" s="161" t="s">
        <v>108</v>
      </c>
      <c r="BV61" s="161"/>
      <c r="BW61" s="161"/>
      <c r="BX61" s="269">
        <f t="shared" ca="1" si="38"/>
        <v>0.25039008276254793</v>
      </c>
      <c r="BY61" s="269" t="str">
        <f t="shared" ca="1" si="18"/>
        <v>.</v>
      </c>
      <c r="BZ61" s="269" t="str">
        <f t="shared" ca="1" si="19"/>
        <v>SI</v>
      </c>
      <c r="CA61" s="269" t="str">
        <f t="shared" ca="1" si="20"/>
        <v>.</v>
      </c>
      <c r="CB61" s="269" t="str">
        <f t="shared" ca="1" si="21"/>
        <v>.</v>
      </c>
      <c r="CC61" s="269" t="str">
        <f t="shared" ca="1" si="22"/>
        <v>.</v>
      </c>
      <c r="CD61" s="161"/>
      <c r="CE61" s="161"/>
      <c r="CF61" s="161"/>
      <c r="CG61" s="161"/>
      <c r="CH61" s="161"/>
      <c r="CL61" s="161">
        <f t="shared" si="23"/>
        <v>0</v>
      </c>
      <c r="CM61" s="271" t="b">
        <f t="shared" si="39"/>
        <v>0</v>
      </c>
      <c r="CN61" s="271" t="b">
        <f t="shared" si="40"/>
        <v>0</v>
      </c>
      <c r="CO61" s="271" t="b">
        <f t="shared" si="41"/>
        <v>0</v>
      </c>
      <c r="CP61" s="270" t="b">
        <f t="shared" ca="1" si="42"/>
        <v>0</v>
      </c>
      <c r="CQ61" s="270" t="b">
        <f t="shared" ca="1" si="43"/>
        <v>1</v>
      </c>
      <c r="CR61" s="270" t="b">
        <f t="shared" ca="1" si="44"/>
        <v>0</v>
      </c>
      <c r="CS61" s="270" t="b">
        <f t="shared" ca="1" si="45"/>
        <v>0</v>
      </c>
      <c r="CT61" s="270" t="b">
        <f t="shared" ca="1" si="46"/>
        <v>0</v>
      </c>
      <c r="CU61" s="270" t="b">
        <f t="shared" ca="1" si="47"/>
        <v>0</v>
      </c>
      <c r="CV61" s="270">
        <f t="shared" si="24"/>
        <v>0</v>
      </c>
      <c r="CW61" s="270">
        <f t="shared" si="25"/>
        <v>0</v>
      </c>
      <c r="CX61" s="270">
        <f t="shared" si="26"/>
        <v>0</v>
      </c>
      <c r="CY61" s="270">
        <f t="shared" si="27"/>
        <v>0</v>
      </c>
      <c r="CZ61" s="270">
        <f t="shared" si="28"/>
        <v>0</v>
      </c>
      <c r="DA61" s="270">
        <f t="shared" si="29"/>
        <v>0</v>
      </c>
      <c r="DB61" s="270">
        <f t="shared" si="30"/>
        <v>0</v>
      </c>
      <c r="DC61" s="270">
        <f t="shared" si="31"/>
        <v>0</v>
      </c>
      <c r="DD61" s="270">
        <f t="shared" si="32"/>
        <v>0</v>
      </c>
      <c r="DE61" s="270">
        <f t="shared" si="33"/>
        <v>0</v>
      </c>
      <c r="DF61" s="270">
        <f t="shared" si="34"/>
        <v>0</v>
      </c>
      <c r="DG61" s="270">
        <f t="shared" si="35"/>
        <v>0</v>
      </c>
      <c r="DH61" s="389" t="str">
        <f t="shared" si="62"/>
        <v>F</v>
      </c>
      <c r="DI61" s="389"/>
      <c r="DJ61" s="389"/>
      <c r="DK61" s="389"/>
      <c r="DL61" s="389"/>
      <c r="DM61" s="389"/>
      <c r="DN61" s="389"/>
      <c r="DO61" s="389"/>
      <c r="DP61" s="389"/>
      <c r="DQ61" s="389"/>
      <c r="DR61" s="389"/>
      <c r="DS61" s="389"/>
      <c r="DT61" s="389"/>
      <c r="DU61" s="160"/>
      <c r="DV61" s="389"/>
      <c r="DW61" s="389"/>
      <c r="DX61" s="389"/>
      <c r="DY61" s="389"/>
      <c r="DZ61" s="389"/>
      <c r="EA61" s="389"/>
      <c r="EB61" s="389"/>
      <c r="EC61" s="389"/>
      <c r="ED61" s="389"/>
      <c r="EE61" s="389"/>
      <c r="EF61" s="389"/>
      <c r="EG61" s="389"/>
      <c r="EH61" s="389"/>
      <c r="EI61" s="389"/>
      <c r="EJ61" s="389"/>
      <c r="EK61" s="389"/>
      <c r="EL61" s="389"/>
      <c r="EM61" s="389"/>
      <c r="EN61" s="389"/>
      <c r="EO61" s="389"/>
      <c r="EP61" s="389"/>
      <c r="EQ61" s="389"/>
      <c r="ER61" s="389"/>
      <c r="ES61" s="389"/>
      <c r="ET61" s="389"/>
      <c r="EU61" s="389"/>
      <c r="EV61" s="389"/>
      <c r="EW61" s="389"/>
      <c r="EX61" s="389"/>
      <c r="EY61" s="389"/>
      <c r="EZ61" s="389"/>
      <c r="FA61" s="389"/>
      <c r="FB61" s="389"/>
      <c r="FC61" s="389"/>
      <c r="FD61" s="389"/>
      <c r="FE61" s="389"/>
      <c r="FF61" s="389"/>
      <c r="FG61" s="389"/>
      <c r="FH61" s="389"/>
      <c r="FI61" s="389"/>
      <c r="FJ61" s="389"/>
      <c r="FK61" s="389"/>
      <c r="FL61" s="389"/>
      <c r="FM61" s="389"/>
      <c r="FN61" s="389"/>
      <c r="FO61" s="389"/>
      <c r="FP61" s="389"/>
      <c r="FQ61" s="389"/>
      <c r="FR61" s="389"/>
      <c r="FS61" s="389"/>
      <c r="FT61" s="389"/>
      <c r="FU61" s="389"/>
      <c r="FV61" s="389"/>
      <c r="FW61" s="389"/>
      <c r="FX61" s="389"/>
      <c r="FY61" s="389"/>
      <c r="FZ61" s="389"/>
      <c r="GA61" s="389"/>
      <c r="GB61" s="389"/>
      <c r="GC61" s="389"/>
      <c r="GD61" s="389"/>
      <c r="GE61" s="389"/>
      <c r="GF61" s="389"/>
      <c r="GG61" s="389"/>
      <c r="GH61" s="389"/>
      <c r="GI61" s="389"/>
      <c r="GJ61" s="389"/>
      <c r="GK61" s="389"/>
      <c r="GL61" s="389"/>
      <c r="GM61" s="389"/>
      <c r="GN61" s="389"/>
      <c r="GO61" s="389"/>
      <c r="GP61" s="389"/>
      <c r="GQ61" s="389"/>
      <c r="GR61" s="389"/>
      <c r="GS61" s="389"/>
      <c r="GT61" s="389"/>
      <c r="GU61" s="389"/>
      <c r="GV61" s="389"/>
      <c r="GW61" s="389"/>
      <c r="GX61" s="389"/>
      <c r="GY61" s="389"/>
      <c r="GZ61" s="389"/>
      <c r="HA61" s="389"/>
      <c r="HB61" s="389"/>
      <c r="HC61" s="389"/>
      <c r="HD61" s="389"/>
      <c r="HE61" s="389"/>
      <c r="HF61" s="389"/>
      <c r="HG61" s="389"/>
      <c r="HH61" s="389"/>
      <c r="HI61" s="389"/>
      <c r="HJ61" s="389"/>
      <c r="HK61" s="389"/>
      <c r="HL61" s="389"/>
      <c r="HM61" s="389"/>
      <c r="HN61" s="389"/>
      <c r="HO61" s="389"/>
      <c r="HP61" s="389"/>
      <c r="HQ61" s="389"/>
      <c r="HR61" s="389"/>
      <c r="HS61" s="389"/>
      <c r="HT61" s="389"/>
      <c r="HU61" s="389"/>
      <c r="HV61" s="389"/>
      <c r="HW61" s="389"/>
      <c r="HX61" s="389"/>
      <c r="HY61" s="389"/>
      <c r="HZ61" s="389"/>
      <c r="IA61" s="389"/>
      <c r="IB61" s="389"/>
      <c r="IC61" s="389"/>
      <c r="ID61" s="389"/>
      <c r="IE61" s="389"/>
      <c r="IF61" s="389"/>
      <c r="IG61" s="389"/>
      <c r="IH61" s="389"/>
      <c r="II61" s="389"/>
      <c r="IJ61" s="389"/>
      <c r="IK61" s="389"/>
      <c r="IL61" s="389"/>
      <c r="IM61" s="389"/>
      <c r="IN61" s="389"/>
      <c r="IO61" s="389"/>
      <c r="IP61" s="389"/>
      <c r="IQ61" s="389"/>
      <c r="IR61" s="389"/>
      <c r="IS61" s="389"/>
      <c r="IT61" s="389"/>
      <c r="IU61" s="389"/>
      <c r="IV61" s="389"/>
      <c r="IW61" s="389"/>
      <c r="IX61" s="389"/>
      <c r="IY61" s="389"/>
      <c r="IZ61" s="389"/>
      <c r="JA61" s="389"/>
      <c r="JB61" s="389"/>
      <c r="JC61" s="389"/>
      <c r="JD61" s="389"/>
      <c r="JE61" s="389"/>
      <c r="JF61" s="389"/>
      <c r="JG61" s="389"/>
      <c r="JH61" s="389"/>
      <c r="JI61" s="389"/>
      <c r="JJ61" s="389"/>
      <c r="JK61" s="389"/>
      <c r="JL61" s="389"/>
      <c r="JM61" s="389"/>
      <c r="JN61" s="389"/>
      <c r="JO61" s="389"/>
      <c r="JP61" s="389"/>
      <c r="JQ61" s="389"/>
      <c r="JR61" s="389"/>
      <c r="JS61" s="389"/>
      <c r="JT61" s="389"/>
      <c r="JU61" s="389"/>
      <c r="JV61" s="389"/>
      <c r="JW61" s="389"/>
      <c r="JX61" s="389"/>
      <c r="JY61" s="389"/>
      <c r="JZ61" s="389"/>
      <c r="KA61" s="389"/>
      <c r="KB61" s="389"/>
      <c r="KC61" s="389"/>
      <c r="KD61" s="389"/>
      <c r="KE61" s="389"/>
      <c r="KF61" s="389"/>
    </row>
    <row r="62" spans="1:292" s="270" customFormat="1">
      <c r="A62" s="266">
        <v>59</v>
      </c>
      <c r="B62" s="463" t="s">
        <v>667</v>
      </c>
      <c r="C62" s="161" t="s">
        <v>30</v>
      </c>
      <c r="D62" s="465" t="s">
        <v>950</v>
      </c>
      <c r="E62" s="285">
        <f t="shared" ca="1" si="61"/>
        <v>7.6796493961767309</v>
      </c>
      <c r="F62" s="285"/>
      <c r="G62" s="285"/>
      <c r="H62" s="267">
        <v>37898</v>
      </c>
      <c r="I62" s="305">
        <f t="shared" ca="1" si="37"/>
        <v>40693.39238020833</v>
      </c>
      <c r="J62" s="379" t="s">
        <v>47</v>
      </c>
      <c r="K62" s="156" t="s">
        <v>63</v>
      </c>
      <c r="L62" s="156" t="s">
        <v>952</v>
      </c>
      <c r="M62" s="348" t="s">
        <v>402</v>
      </c>
      <c r="N62" s="348"/>
      <c r="O62" s="348"/>
      <c r="P62" s="348"/>
      <c r="Q62" s="348"/>
      <c r="R62" s="348"/>
      <c r="S62" s="348"/>
      <c r="T62" s="286"/>
      <c r="U62" s="286"/>
      <c r="V62" s="286"/>
      <c r="W62" s="286"/>
      <c r="X62" s="267">
        <v>40602</v>
      </c>
      <c r="Y62" s="160"/>
      <c r="Z62" s="160"/>
      <c r="AA62" s="160"/>
      <c r="AB62" s="160"/>
      <c r="AC62" s="160"/>
      <c r="AD62" s="160"/>
      <c r="AE62" s="160"/>
      <c r="AF62" s="157" t="s">
        <v>404</v>
      </c>
      <c r="AG62" s="160"/>
      <c r="AH62" s="160"/>
      <c r="AI62" s="160"/>
      <c r="AJ62" s="287"/>
      <c r="AK62" s="284"/>
      <c r="AL62" s="284"/>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0" t="s">
        <v>63</v>
      </c>
      <c r="BL62" s="161" t="s">
        <v>453</v>
      </c>
      <c r="BM62" s="161"/>
      <c r="BN62" s="161"/>
      <c r="BO62" s="161"/>
      <c r="BP62" s="161"/>
      <c r="BQ62" s="161"/>
      <c r="BR62" s="161"/>
      <c r="BS62" s="161"/>
      <c r="BT62" s="161"/>
      <c r="BU62" s="161" t="s">
        <v>108</v>
      </c>
      <c r="BV62" s="161"/>
      <c r="BW62" s="161"/>
      <c r="BX62" s="274">
        <f t="shared" ca="1" si="38"/>
        <v>0.25039008276254793</v>
      </c>
      <c r="BY62" s="269" t="str">
        <f t="shared" ca="1" si="18"/>
        <v>.</v>
      </c>
      <c r="BZ62" s="269" t="str">
        <f t="shared" ca="1" si="19"/>
        <v>SI</v>
      </c>
      <c r="CA62" s="269" t="str">
        <f t="shared" ca="1" si="20"/>
        <v>.</v>
      </c>
      <c r="CB62" s="269" t="str">
        <f t="shared" ca="1" si="21"/>
        <v>.</v>
      </c>
      <c r="CC62" s="269" t="str">
        <f t="shared" ca="1" si="22"/>
        <v>.</v>
      </c>
      <c r="CD62" s="161"/>
      <c r="CE62" s="161"/>
      <c r="CF62" s="161"/>
      <c r="CG62" s="161"/>
      <c r="CH62" s="161"/>
      <c r="CL62" s="161">
        <f t="shared" si="23"/>
        <v>0</v>
      </c>
      <c r="CM62" s="271" t="b">
        <f t="shared" si="39"/>
        <v>0</v>
      </c>
      <c r="CN62" s="271" t="b">
        <f t="shared" si="40"/>
        <v>0</v>
      </c>
      <c r="CO62" s="271" t="b">
        <f t="shared" si="41"/>
        <v>0</v>
      </c>
      <c r="CP62" s="270" t="b">
        <f t="shared" ca="1" si="42"/>
        <v>0</v>
      </c>
      <c r="CQ62" s="270" t="b">
        <f t="shared" ca="1" si="43"/>
        <v>1</v>
      </c>
      <c r="CR62" s="270" t="b">
        <f t="shared" ca="1" si="44"/>
        <v>0</v>
      </c>
      <c r="CS62" s="270" t="b">
        <f t="shared" ca="1" si="45"/>
        <v>0</v>
      </c>
      <c r="CT62" s="270" t="b">
        <f t="shared" ca="1" si="46"/>
        <v>0</v>
      </c>
      <c r="CU62" s="270" t="b">
        <f t="shared" ca="1" si="47"/>
        <v>0</v>
      </c>
      <c r="CV62" s="270">
        <f t="shared" si="24"/>
        <v>0</v>
      </c>
      <c r="CW62" s="270">
        <f t="shared" si="25"/>
        <v>0</v>
      </c>
      <c r="CX62" s="270">
        <f t="shared" si="26"/>
        <v>0</v>
      </c>
      <c r="CY62" s="270">
        <f t="shared" si="27"/>
        <v>0</v>
      </c>
      <c r="CZ62" s="270">
        <f t="shared" si="28"/>
        <v>0</v>
      </c>
      <c r="DA62" s="270">
        <f t="shared" si="29"/>
        <v>0</v>
      </c>
      <c r="DB62" s="270">
        <f t="shared" si="30"/>
        <v>0</v>
      </c>
      <c r="DC62" s="270">
        <f t="shared" si="31"/>
        <v>0</v>
      </c>
      <c r="DD62" s="270">
        <f t="shared" si="32"/>
        <v>0</v>
      </c>
      <c r="DE62" s="270">
        <f t="shared" si="33"/>
        <v>0</v>
      </c>
      <c r="DF62" s="270">
        <f t="shared" si="34"/>
        <v>0</v>
      </c>
      <c r="DG62" s="270">
        <f t="shared" si="35"/>
        <v>0</v>
      </c>
      <c r="DH62" s="389" t="str">
        <f t="shared" si="62"/>
        <v>F</v>
      </c>
      <c r="DI62" s="389"/>
      <c r="DJ62" s="389"/>
      <c r="DK62" s="389"/>
      <c r="DL62" s="389"/>
      <c r="DM62" s="389"/>
      <c r="DN62" s="389"/>
      <c r="DO62" s="389"/>
      <c r="DP62" s="389"/>
      <c r="DQ62" s="389"/>
      <c r="DR62" s="389"/>
      <c r="DS62" s="389"/>
      <c r="DT62" s="389"/>
      <c r="DU62" s="160"/>
      <c r="DV62" s="389"/>
      <c r="DW62" s="389"/>
      <c r="DX62" s="389"/>
      <c r="DY62" s="389"/>
      <c r="DZ62" s="389"/>
      <c r="EA62" s="389"/>
      <c r="EB62" s="389"/>
      <c r="EC62" s="389"/>
      <c r="ED62" s="389"/>
      <c r="EE62" s="389"/>
      <c r="EF62" s="389"/>
      <c r="EG62" s="389"/>
      <c r="EH62" s="389"/>
      <c r="EI62" s="389"/>
      <c r="EJ62" s="389"/>
      <c r="EK62" s="389"/>
      <c r="EL62" s="389"/>
      <c r="EM62" s="389"/>
      <c r="EN62" s="389"/>
      <c r="EO62" s="389"/>
      <c r="EP62" s="389"/>
      <c r="EQ62" s="389"/>
      <c r="ER62" s="389"/>
      <c r="ES62" s="389"/>
      <c r="ET62" s="389"/>
      <c r="EU62" s="389"/>
      <c r="EV62" s="389"/>
      <c r="EW62" s="389"/>
      <c r="EX62" s="389"/>
      <c r="EY62" s="389"/>
      <c r="EZ62" s="389"/>
      <c r="FA62" s="389"/>
      <c r="FB62" s="389"/>
      <c r="FC62" s="389"/>
      <c r="FD62" s="389"/>
      <c r="FE62" s="389"/>
      <c r="FF62" s="389"/>
      <c r="FG62" s="389"/>
      <c r="FH62" s="389"/>
      <c r="FI62" s="389"/>
      <c r="FJ62" s="389"/>
      <c r="FK62" s="389"/>
      <c r="FL62" s="389"/>
      <c r="FM62" s="389"/>
      <c r="FN62" s="389"/>
      <c r="FO62" s="389"/>
      <c r="FP62" s="389"/>
      <c r="FQ62" s="389"/>
      <c r="FR62" s="389"/>
      <c r="FS62" s="389"/>
      <c r="FT62" s="389"/>
      <c r="FU62" s="389"/>
      <c r="FV62" s="389"/>
      <c r="FW62" s="389"/>
      <c r="FX62" s="389"/>
      <c r="FY62" s="389"/>
      <c r="FZ62" s="389"/>
      <c r="GA62" s="389"/>
      <c r="GB62" s="389"/>
      <c r="GC62" s="389"/>
      <c r="GD62" s="389"/>
      <c r="GE62" s="389"/>
      <c r="GF62" s="389"/>
      <c r="GG62" s="389"/>
      <c r="GH62" s="389"/>
      <c r="GI62" s="389"/>
      <c r="GJ62" s="389"/>
      <c r="GK62" s="389"/>
      <c r="GL62" s="389"/>
      <c r="GM62" s="389"/>
      <c r="GN62" s="389"/>
      <c r="GO62" s="389"/>
      <c r="GP62" s="389"/>
      <c r="GQ62" s="389"/>
      <c r="GR62" s="389"/>
      <c r="GS62" s="389"/>
      <c r="GT62" s="389"/>
      <c r="GU62" s="389"/>
      <c r="GV62" s="389"/>
      <c r="GW62" s="389"/>
      <c r="GX62" s="389"/>
      <c r="GY62" s="389"/>
      <c r="GZ62" s="389"/>
      <c r="HA62" s="389"/>
      <c r="HB62" s="389"/>
      <c r="HC62" s="389"/>
      <c r="HD62" s="389"/>
      <c r="HE62" s="389"/>
      <c r="HF62" s="389"/>
      <c r="HG62" s="389"/>
      <c r="HH62" s="389"/>
      <c r="HI62" s="389"/>
      <c r="HJ62" s="389"/>
      <c r="HK62" s="389"/>
      <c r="HL62" s="389"/>
      <c r="HM62" s="389"/>
      <c r="HN62" s="389"/>
      <c r="HO62" s="389"/>
      <c r="HP62" s="389"/>
      <c r="HQ62" s="389"/>
      <c r="HR62" s="389"/>
      <c r="HS62" s="389"/>
      <c r="HT62" s="389"/>
      <c r="HU62" s="389"/>
      <c r="HV62" s="389"/>
      <c r="HW62" s="389"/>
      <c r="HX62" s="389"/>
      <c r="HY62" s="389"/>
      <c r="HZ62" s="389"/>
      <c r="IA62" s="389"/>
      <c r="IB62" s="389"/>
      <c r="IC62" s="389"/>
      <c r="ID62" s="389"/>
      <c r="IE62" s="389"/>
      <c r="IF62" s="389"/>
      <c r="IG62" s="389"/>
      <c r="IH62" s="389"/>
      <c r="II62" s="389"/>
      <c r="IJ62" s="389"/>
      <c r="IK62" s="389"/>
      <c r="IL62" s="389"/>
      <c r="IM62" s="389"/>
      <c r="IN62" s="389"/>
      <c r="IO62" s="389"/>
      <c r="IP62" s="389"/>
      <c r="IQ62" s="389"/>
      <c r="IR62" s="389"/>
      <c r="IS62" s="389"/>
      <c r="IT62" s="389"/>
      <c r="IU62" s="389"/>
      <c r="IV62" s="389"/>
      <c r="IW62" s="389"/>
      <c r="IX62" s="389"/>
      <c r="IY62" s="389"/>
      <c r="IZ62" s="389"/>
      <c r="JA62" s="389"/>
      <c r="JB62" s="389"/>
      <c r="JC62" s="389"/>
      <c r="JD62" s="389"/>
      <c r="JE62" s="389"/>
      <c r="JF62" s="389"/>
      <c r="JG62" s="389"/>
      <c r="JH62" s="389"/>
      <c r="JI62" s="389"/>
      <c r="JJ62" s="389"/>
      <c r="JK62" s="389"/>
      <c r="JL62" s="389"/>
      <c r="JM62" s="389"/>
      <c r="JN62" s="389"/>
      <c r="JO62" s="389"/>
      <c r="JP62" s="389"/>
      <c r="JQ62" s="389"/>
      <c r="JR62" s="389"/>
      <c r="JS62" s="389"/>
      <c r="JT62" s="389"/>
      <c r="JU62" s="389"/>
      <c r="JV62" s="389"/>
      <c r="JW62" s="389"/>
      <c r="JX62" s="389"/>
      <c r="JY62" s="389"/>
      <c r="JZ62" s="389"/>
      <c r="KA62" s="389"/>
      <c r="KB62" s="389"/>
      <c r="KC62" s="389"/>
      <c r="KD62" s="389"/>
      <c r="KE62" s="389"/>
      <c r="KF62" s="389"/>
    </row>
    <row r="63" spans="1:292" s="308" customFormat="1">
      <c r="A63" s="302">
        <v>60</v>
      </c>
      <c r="B63" s="341" t="s">
        <v>668</v>
      </c>
      <c r="C63" s="172">
        <v>7</v>
      </c>
      <c r="D63" s="465" t="s">
        <v>951</v>
      </c>
      <c r="E63" s="299">
        <f t="shared" ca="1" si="61"/>
        <v>4.3472318137591479</v>
      </c>
      <c r="F63" s="299" t="s">
        <v>108</v>
      </c>
      <c r="G63" s="299"/>
      <c r="H63" s="293">
        <v>39111</v>
      </c>
      <c r="I63" s="293">
        <f t="shared" ca="1" si="37"/>
        <v>40693.39238020833</v>
      </c>
      <c r="J63" s="173" t="s">
        <v>48</v>
      </c>
      <c r="K63" s="156" t="s">
        <v>63</v>
      </c>
      <c r="L63" s="156" t="s">
        <v>952</v>
      </c>
      <c r="M63" s="350" t="s">
        <v>402</v>
      </c>
      <c r="N63" s="350"/>
      <c r="O63" s="350"/>
      <c r="P63" s="350"/>
      <c r="Q63" s="350"/>
      <c r="R63" s="350"/>
      <c r="S63" s="350"/>
      <c r="T63" s="309"/>
      <c r="U63" s="309"/>
      <c r="V63" s="309"/>
      <c r="W63" s="309"/>
      <c r="X63" s="293">
        <v>40602</v>
      </c>
      <c r="Y63" s="173"/>
      <c r="Z63" s="173"/>
      <c r="AA63" s="173"/>
      <c r="AB63" s="173"/>
      <c r="AC63" s="173"/>
      <c r="AD63" s="173"/>
      <c r="AE63" s="173"/>
      <c r="AF63" s="157" t="s">
        <v>404</v>
      </c>
      <c r="AG63" s="173"/>
      <c r="AH63" s="173"/>
      <c r="AI63" s="173"/>
      <c r="AJ63" s="310"/>
      <c r="AK63" s="295"/>
      <c r="AL63" s="295"/>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60" t="s">
        <v>63</v>
      </c>
      <c r="BL63" s="172"/>
      <c r="BM63" s="172"/>
      <c r="BN63" s="172"/>
      <c r="BO63" s="172"/>
      <c r="BP63" s="172"/>
      <c r="BQ63" s="172"/>
      <c r="BR63" s="172"/>
      <c r="BS63" s="172"/>
      <c r="BT63" s="172"/>
      <c r="BU63" s="172" t="s">
        <v>108</v>
      </c>
      <c r="BV63" s="172"/>
      <c r="BW63" s="172"/>
      <c r="BX63" s="294">
        <f t="shared" ca="1" si="38"/>
        <v>0.25039008276254793</v>
      </c>
      <c r="BY63" s="294" t="str">
        <f t="shared" ca="1" si="18"/>
        <v>.</v>
      </c>
      <c r="BZ63" s="294" t="str">
        <f t="shared" ca="1" si="19"/>
        <v>SI</v>
      </c>
      <c r="CA63" s="294" t="str">
        <f t="shared" ca="1" si="20"/>
        <v>.</v>
      </c>
      <c r="CB63" s="294" t="str">
        <f t="shared" ca="1" si="21"/>
        <v>.</v>
      </c>
      <c r="CC63" s="294" t="str">
        <f t="shared" ca="1" si="22"/>
        <v>.</v>
      </c>
      <c r="CD63" s="172"/>
      <c r="CE63" s="172"/>
      <c r="CF63" s="172"/>
      <c r="CG63" s="172"/>
      <c r="CH63" s="172"/>
      <c r="CL63" s="172">
        <f t="shared" si="23"/>
        <v>0</v>
      </c>
      <c r="CM63" s="513" t="b">
        <f t="shared" si="39"/>
        <v>0</v>
      </c>
      <c r="CN63" s="513" t="b">
        <f t="shared" si="40"/>
        <v>0</v>
      </c>
      <c r="CO63" s="513" t="b">
        <f t="shared" si="41"/>
        <v>0</v>
      </c>
      <c r="CP63" s="308" t="b">
        <f t="shared" ca="1" si="42"/>
        <v>1</v>
      </c>
      <c r="CQ63" s="308" t="b">
        <f t="shared" ca="1" si="43"/>
        <v>0</v>
      </c>
      <c r="CR63" s="308" t="b">
        <f t="shared" ca="1" si="44"/>
        <v>0</v>
      </c>
      <c r="CS63" s="308" t="b">
        <f t="shared" ca="1" si="45"/>
        <v>0</v>
      </c>
      <c r="CT63" s="308" t="b">
        <f t="shared" ca="1" si="46"/>
        <v>0</v>
      </c>
      <c r="CU63" s="308" t="b">
        <f t="shared" ca="1" si="47"/>
        <v>0</v>
      </c>
      <c r="CV63" s="308">
        <f t="shared" si="24"/>
        <v>0</v>
      </c>
      <c r="CW63" s="308">
        <f t="shared" si="25"/>
        <v>0</v>
      </c>
      <c r="CX63" s="308">
        <f t="shared" si="26"/>
        <v>0</v>
      </c>
      <c r="CY63" s="308">
        <f t="shared" si="27"/>
        <v>0</v>
      </c>
      <c r="CZ63" s="308">
        <f t="shared" si="28"/>
        <v>0</v>
      </c>
      <c r="DA63" s="308">
        <f t="shared" si="29"/>
        <v>0</v>
      </c>
      <c r="DB63" s="308">
        <f t="shared" si="30"/>
        <v>0</v>
      </c>
      <c r="DC63" s="308">
        <f t="shared" si="31"/>
        <v>0</v>
      </c>
      <c r="DD63" s="308">
        <f t="shared" si="32"/>
        <v>0</v>
      </c>
      <c r="DE63" s="308">
        <f t="shared" si="33"/>
        <v>0</v>
      </c>
      <c r="DF63" s="308">
        <f t="shared" si="34"/>
        <v>0</v>
      </c>
      <c r="DG63" s="308">
        <f t="shared" si="35"/>
        <v>0</v>
      </c>
      <c r="DH63" s="391" t="str">
        <f t="shared" si="62"/>
        <v>F</v>
      </c>
      <c r="DI63" s="391"/>
      <c r="DJ63" s="391"/>
      <c r="DK63" s="391"/>
      <c r="DL63" s="391"/>
      <c r="DM63" s="391"/>
      <c r="DN63" s="391"/>
      <c r="DO63" s="391"/>
      <c r="DP63" s="391"/>
      <c r="DQ63" s="391"/>
      <c r="DR63" s="391"/>
      <c r="DS63" s="391"/>
      <c r="DT63" s="391"/>
      <c r="DU63" s="173"/>
      <c r="DV63" s="391"/>
      <c r="DW63" s="391"/>
      <c r="DX63" s="391"/>
      <c r="DY63" s="391"/>
      <c r="DZ63" s="391"/>
      <c r="EA63" s="391"/>
      <c r="EB63" s="391"/>
      <c r="EC63" s="391"/>
      <c r="ED63" s="391"/>
      <c r="EE63" s="391"/>
      <c r="EF63" s="391"/>
      <c r="EG63" s="391"/>
      <c r="EH63" s="391"/>
      <c r="EI63" s="391"/>
      <c r="EJ63" s="391"/>
      <c r="EK63" s="391"/>
      <c r="EL63" s="391"/>
      <c r="EM63" s="391"/>
      <c r="EN63" s="391"/>
      <c r="EO63" s="391"/>
      <c r="EP63" s="391"/>
      <c r="EQ63" s="391"/>
      <c r="ER63" s="391"/>
      <c r="ES63" s="391"/>
      <c r="ET63" s="391"/>
      <c r="EU63" s="391"/>
      <c r="EV63" s="391"/>
      <c r="EW63" s="391"/>
      <c r="EX63" s="391"/>
      <c r="EY63" s="391"/>
      <c r="EZ63" s="391"/>
      <c r="FA63" s="391"/>
      <c r="FB63" s="391"/>
      <c r="FC63" s="391"/>
      <c r="FD63" s="391"/>
      <c r="FE63" s="391"/>
      <c r="FF63" s="391"/>
      <c r="FG63" s="391"/>
      <c r="FH63" s="391"/>
      <c r="FI63" s="391"/>
      <c r="FJ63" s="391"/>
      <c r="FK63" s="391"/>
      <c r="FL63" s="391"/>
      <c r="FM63" s="391"/>
      <c r="FN63" s="391"/>
      <c r="FO63" s="391"/>
      <c r="FP63" s="391"/>
      <c r="FQ63" s="391"/>
      <c r="FR63" s="391"/>
      <c r="FS63" s="391"/>
      <c r="FT63" s="391"/>
      <c r="FU63" s="391"/>
      <c r="FV63" s="391"/>
      <c r="FW63" s="391"/>
      <c r="FX63" s="391"/>
      <c r="FY63" s="391"/>
      <c r="FZ63" s="391"/>
      <c r="GA63" s="391"/>
      <c r="GB63" s="391"/>
      <c r="GC63" s="391"/>
      <c r="GD63" s="391"/>
      <c r="GE63" s="391"/>
      <c r="GF63" s="391"/>
      <c r="GG63" s="391"/>
      <c r="GH63" s="391"/>
      <c r="GI63" s="391"/>
      <c r="GJ63" s="391"/>
      <c r="GK63" s="391"/>
      <c r="GL63" s="391"/>
      <c r="GM63" s="391"/>
      <c r="GN63" s="391"/>
      <c r="GO63" s="391"/>
      <c r="GP63" s="391"/>
      <c r="GQ63" s="391"/>
      <c r="GR63" s="391"/>
      <c r="GS63" s="391"/>
      <c r="GT63" s="391"/>
      <c r="GU63" s="391"/>
      <c r="GV63" s="391"/>
      <c r="GW63" s="391"/>
      <c r="GX63" s="391"/>
      <c r="GY63" s="391"/>
      <c r="GZ63" s="391"/>
      <c r="HA63" s="391"/>
      <c r="HB63" s="391"/>
      <c r="HC63" s="391"/>
      <c r="HD63" s="391"/>
      <c r="HE63" s="391"/>
      <c r="HF63" s="391"/>
      <c r="HG63" s="391"/>
      <c r="HH63" s="391"/>
      <c r="HI63" s="391"/>
      <c r="HJ63" s="391"/>
      <c r="HK63" s="391"/>
      <c r="HL63" s="391"/>
      <c r="HM63" s="391"/>
      <c r="HN63" s="391"/>
      <c r="HO63" s="391"/>
      <c r="HP63" s="391"/>
      <c r="HQ63" s="391"/>
      <c r="HR63" s="391"/>
      <c r="HS63" s="391"/>
      <c r="HT63" s="391"/>
      <c r="HU63" s="391"/>
      <c r="HV63" s="391"/>
      <c r="HW63" s="391"/>
      <c r="HX63" s="391"/>
      <c r="HY63" s="391"/>
      <c r="HZ63" s="391"/>
      <c r="IA63" s="391"/>
      <c r="IB63" s="391"/>
      <c r="IC63" s="391"/>
      <c r="ID63" s="391"/>
      <c r="IE63" s="391"/>
      <c r="IF63" s="391"/>
      <c r="IG63" s="391"/>
      <c r="IH63" s="391"/>
      <c r="II63" s="391"/>
      <c r="IJ63" s="391"/>
      <c r="IK63" s="391"/>
      <c r="IL63" s="391"/>
      <c r="IM63" s="391"/>
      <c r="IN63" s="391"/>
      <c r="IO63" s="391"/>
      <c r="IP63" s="391"/>
      <c r="IQ63" s="391"/>
      <c r="IR63" s="391"/>
      <c r="IS63" s="391"/>
      <c r="IT63" s="391"/>
      <c r="IU63" s="391"/>
      <c r="IV63" s="391"/>
      <c r="IW63" s="391"/>
      <c r="IX63" s="391"/>
      <c r="IY63" s="391"/>
      <c r="IZ63" s="391"/>
      <c r="JA63" s="391"/>
      <c r="JB63" s="391"/>
      <c r="JC63" s="391"/>
      <c r="JD63" s="391"/>
      <c r="JE63" s="391"/>
      <c r="JF63" s="391"/>
      <c r="JG63" s="391"/>
      <c r="JH63" s="391"/>
      <c r="JI63" s="391"/>
      <c r="JJ63" s="391"/>
      <c r="JK63" s="391"/>
      <c r="JL63" s="391"/>
      <c r="JM63" s="391"/>
      <c r="JN63" s="391"/>
      <c r="JO63" s="391"/>
      <c r="JP63" s="391"/>
      <c r="JQ63" s="391"/>
      <c r="JR63" s="391"/>
      <c r="JS63" s="391"/>
      <c r="JT63" s="391"/>
      <c r="JU63" s="391"/>
      <c r="JV63" s="391"/>
      <c r="JW63" s="391"/>
      <c r="JX63" s="391"/>
      <c r="JY63" s="391"/>
      <c r="JZ63" s="391"/>
      <c r="KA63" s="391"/>
      <c r="KB63" s="391"/>
      <c r="KC63" s="391"/>
      <c r="KD63" s="391"/>
      <c r="KE63" s="391"/>
      <c r="KF63" s="391"/>
    </row>
    <row r="64" spans="1:292" s="389" customFormat="1">
      <c r="A64" s="266">
        <v>61</v>
      </c>
      <c r="B64" s="339" t="s">
        <v>672</v>
      </c>
      <c r="C64" s="160" t="s">
        <v>3</v>
      </c>
      <c r="D64" s="337" t="s">
        <v>946</v>
      </c>
      <c r="E64" s="285">
        <f t="shared" ca="1" si="61"/>
        <v>14.720858187385522</v>
      </c>
      <c r="F64" s="285"/>
      <c r="G64" s="285"/>
      <c r="H64" s="267">
        <v>35335</v>
      </c>
      <c r="I64" s="382">
        <f t="shared" ca="1" si="37"/>
        <v>40693.39238020833</v>
      </c>
      <c r="J64" s="160" t="s">
        <v>37</v>
      </c>
      <c r="K64" s="156" t="s">
        <v>63</v>
      </c>
      <c r="L64" s="156" t="s">
        <v>952</v>
      </c>
      <c r="M64" s="345" t="s">
        <v>38</v>
      </c>
      <c r="N64" s="345"/>
      <c r="O64" s="345"/>
      <c r="P64" s="345"/>
      <c r="Q64" s="345"/>
      <c r="R64" s="345"/>
      <c r="S64" s="345"/>
      <c r="T64" s="286"/>
      <c r="U64" s="286"/>
      <c r="V64" s="286"/>
      <c r="W64" s="286"/>
      <c r="X64" s="267">
        <v>40605</v>
      </c>
      <c r="Y64" s="160"/>
      <c r="Z64" s="160"/>
      <c r="AA64" s="160"/>
      <c r="AB64" s="160"/>
      <c r="AC64" s="160"/>
      <c r="AD64" s="160"/>
      <c r="AE64" s="160"/>
      <c r="AF64" s="157" t="s">
        <v>404</v>
      </c>
      <c r="AG64" s="160"/>
      <c r="AH64" s="160"/>
      <c r="AI64" s="160"/>
      <c r="AJ64" s="287"/>
      <c r="AK64" s="287"/>
      <c r="AL64" s="287"/>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t="s">
        <v>773</v>
      </c>
      <c r="BJ64" s="160"/>
      <c r="BK64" s="160" t="s">
        <v>63</v>
      </c>
      <c r="BL64" s="160"/>
      <c r="BM64" s="160"/>
      <c r="BN64" s="160"/>
      <c r="BO64" s="160"/>
      <c r="BP64" s="160"/>
      <c r="BQ64" s="160"/>
      <c r="BR64" s="160"/>
      <c r="BS64" s="160"/>
      <c r="BT64" s="160"/>
      <c r="BU64" s="160" t="s">
        <v>108</v>
      </c>
      <c r="BV64" s="160"/>
      <c r="BW64" s="160"/>
      <c r="BX64" s="269">
        <f t="shared" ca="1" si="38"/>
        <v>0.24217090468035615</v>
      </c>
      <c r="BY64" s="269" t="str">
        <f t="shared" ca="1" si="18"/>
        <v>SI</v>
      </c>
      <c r="BZ64" s="269" t="str">
        <f t="shared" ca="1" si="19"/>
        <v>.</v>
      </c>
      <c r="CA64" s="269" t="str">
        <f t="shared" ca="1" si="20"/>
        <v>.</v>
      </c>
      <c r="CB64" s="269" t="str">
        <f t="shared" ca="1" si="21"/>
        <v>.</v>
      </c>
      <c r="CC64" s="269" t="str">
        <f t="shared" ca="1" si="22"/>
        <v>.</v>
      </c>
      <c r="CD64" s="160"/>
      <c r="CE64" s="160"/>
      <c r="CF64" s="160"/>
      <c r="CG64" s="160"/>
      <c r="CH64" s="160"/>
      <c r="CL64" s="160">
        <f t="shared" si="23"/>
        <v>0</v>
      </c>
      <c r="CM64" s="427" t="b">
        <f t="shared" si="39"/>
        <v>0</v>
      </c>
      <c r="CN64" s="427" t="b">
        <f t="shared" si="40"/>
        <v>0</v>
      </c>
      <c r="CO64" s="427" t="b">
        <f t="shared" si="41"/>
        <v>1</v>
      </c>
      <c r="CP64" s="389" t="b">
        <f t="shared" ca="1" si="42"/>
        <v>0</v>
      </c>
      <c r="CQ64" s="389" t="b">
        <f t="shared" ca="1" si="43"/>
        <v>0</v>
      </c>
      <c r="CR64" s="389" t="b">
        <f t="shared" ca="1" si="44"/>
        <v>1</v>
      </c>
      <c r="CS64" s="389" t="b">
        <f t="shared" ca="1" si="45"/>
        <v>0</v>
      </c>
      <c r="CT64" s="389" t="b">
        <f t="shared" ca="1" si="46"/>
        <v>0</v>
      </c>
      <c r="CU64" s="389" t="b">
        <f t="shared" ca="1" si="47"/>
        <v>0</v>
      </c>
      <c r="CV64" s="389">
        <f t="shared" si="24"/>
        <v>0</v>
      </c>
      <c r="CW64" s="389">
        <f t="shared" si="25"/>
        <v>0</v>
      </c>
      <c r="CX64" s="389">
        <f t="shared" si="26"/>
        <v>0</v>
      </c>
      <c r="CY64" s="389">
        <f t="shared" si="27"/>
        <v>0</v>
      </c>
      <c r="CZ64" s="389">
        <f t="shared" si="28"/>
        <v>0</v>
      </c>
      <c r="DA64" s="389">
        <f t="shared" si="29"/>
        <v>0</v>
      </c>
      <c r="DB64" s="389">
        <f t="shared" si="30"/>
        <v>0</v>
      </c>
      <c r="DC64" s="389">
        <f t="shared" si="31"/>
        <v>0</v>
      </c>
      <c r="DD64" s="389">
        <f t="shared" si="32"/>
        <v>0</v>
      </c>
      <c r="DE64" s="389">
        <f t="shared" si="33"/>
        <v>0</v>
      </c>
      <c r="DF64" s="389">
        <f t="shared" si="34"/>
        <v>0</v>
      </c>
      <c r="DG64" s="389">
        <f t="shared" si="35"/>
        <v>0</v>
      </c>
      <c r="DH64" s="389" t="str">
        <f t="shared" si="62"/>
        <v>F</v>
      </c>
      <c r="DU64" s="160"/>
    </row>
    <row r="65" spans="1:292" s="270" customFormat="1">
      <c r="A65" s="266">
        <v>62</v>
      </c>
      <c r="B65" s="339" t="s">
        <v>677</v>
      </c>
      <c r="C65" s="161" t="s">
        <v>3</v>
      </c>
      <c r="D65" s="337" t="s">
        <v>948</v>
      </c>
      <c r="E65" s="285">
        <f t="shared" ca="1" si="61"/>
        <v>17.127451593978929</v>
      </c>
      <c r="F65" s="285"/>
      <c r="G65" s="285"/>
      <c r="H65" s="267">
        <v>34459</v>
      </c>
      <c r="I65" s="382">
        <f t="shared" ca="1" si="37"/>
        <v>40693.39238020833</v>
      </c>
      <c r="J65" s="160" t="s">
        <v>47</v>
      </c>
      <c r="K65" s="156" t="s">
        <v>63</v>
      </c>
      <c r="L65" s="156" t="s">
        <v>952</v>
      </c>
      <c r="M65" s="335" t="s">
        <v>40</v>
      </c>
      <c r="N65" s="335"/>
      <c r="O65" s="335"/>
      <c r="P65" s="335"/>
      <c r="Q65" s="335"/>
      <c r="R65" s="335"/>
      <c r="S65" s="335"/>
      <c r="T65" s="286"/>
      <c r="U65" s="286"/>
      <c r="V65" s="286"/>
      <c r="W65" s="286"/>
      <c r="X65" s="267">
        <v>40613</v>
      </c>
      <c r="Y65" s="160"/>
      <c r="Z65" s="160"/>
      <c r="AA65" s="160"/>
      <c r="AB65" s="160"/>
      <c r="AC65" s="160"/>
      <c r="AD65" s="160"/>
      <c r="AE65" s="160" t="s">
        <v>592</v>
      </c>
      <c r="AF65" s="157" t="s">
        <v>404</v>
      </c>
      <c r="AG65" s="160" t="s">
        <v>195</v>
      </c>
      <c r="AH65" s="160"/>
      <c r="AI65" s="160"/>
      <c r="AJ65" s="287"/>
      <c r="AK65" s="284"/>
      <c r="AL65" s="284"/>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t="s">
        <v>680</v>
      </c>
      <c r="BJ65" s="161"/>
      <c r="BK65" s="160" t="s">
        <v>63</v>
      </c>
      <c r="BL65" s="161" t="s">
        <v>459</v>
      </c>
      <c r="BM65" s="161"/>
      <c r="BN65" s="161"/>
      <c r="BO65" s="161"/>
      <c r="BP65" s="161"/>
      <c r="BQ65" s="161"/>
      <c r="BR65" s="161"/>
      <c r="BS65" s="161"/>
      <c r="BT65" s="161"/>
      <c r="BU65" s="161" t="s">
        <v>108</v>
      </c>
      <c r="BV65" s="161"/>
      <c r="BW65" s="161"/>
      <c r="BX65" s="269">
        <f t="shared" ca="1" si="38"/>
        <v>0.22025309646117808</v>
      </c>
      <c r="BY65" s="269" t="str">
        <f t="shared" ca="1" si="18"/>
        <v>SI</v>
      </c>
      <c r="BZ65" s="269" t="str">
        <f t="shared" ca="1" si="19"/>
        <v>.</v>
      </c>
      <c r="CA65" s="269" t="str">
        <f t="shared" ca="1" si="20"/>
        <v>.</v>
      </c>
      <c r="CB65" s="269" t="str">
        <f t="shared" ca="1" si="21"/>
        <v>.</v>
      </c>
      <c r="CC65" s="269" t="str">
        <f t="shared" ca="1" si="22"/>
        <v>.</v>
      </c>
      <c r="CE65" s="297">
        <v>22.5</v>
      </c>
      <c r="CF65" s="161" t="s">
        <v>3</v>
      </c>
      <c r="CG65" s="161"/>
      <c r="CH65" s="161"/>
      <c r="CL65" s="161">
        <f t="shared" si="23"/>
        <v>0</v>
      </c>
      <c r="CM65" s="271" t="b">
        <f t="shared" si="39"/>
        <v>0</v>
      </c>
      <c r="CN65" s="271" t="b">
        <f t="shared" si="40"/>
        <v>0</v>
      </c>
      <c r="CO65" s="271" t="b">
        <f t="shared" si="41"/>
        <v>1</v>
      </c>
      <c r="CP65" s="270" t="b">
        <f t="shared" ca="1" si="42"/>
        <v>0</v>
      </c>
      <c r="CQ65" s="270" t="b">
        <f t="shared" ca="1" si="43"/>
        <v>0</v>
      </c>
      <c r="CR65" s="270" t="b">
        <f t="shared" ca="1" si="44"/>
        <v>0</v>
      </c>
      <c r="CS65" s="270" t="b">
        <f t="shared" ca="1" si="45"/>
        <v>1</v>
      </c>
      <c r="CT65" s="270" t="b">
        <f t="shared" ca="1" si="46"/>
        <v>0</v>
      </c>
      <c r="CU65" s="270" t="b">
        <f t="shared" ca="1" si="47"/>
        <v>0</v>
      </c>
      <c r="CV65" s="270">
        <f t="shared" si="24"/>
        <v>0</v>
      </c>
      <c r="CW65" s="270">
        <f t="shared" si="25"/>
        <v>0</v>
      </c>
      <c r="CX65" s="270">
        <f t="shared" si="26"/>
        <v>0</v>
      </c>
      <c r="CY65" s="270">
        <f t="shared" si="27"/>
        <v>0</v>
      </c>
      <c r="CZ65" s="270">
        <f t="shared" si="28"/>
        <v>0</v>
      </c>
      <c r="DA65" s="270">
        <f t="shared" si="29"/>
        <v>0</v>
      </c>
      <c r="DB65" s="270">
        <f t="shared" si="30"/>
        <v>0</v>
      </c>
      <c r="DC65" s="270">
        <f t="shared" si="31"/>
        <v>0</v>
      </c>
      <c r="DD65" s="270">
        <f t="shared" si="32"/>
        <v>0</v>
      </c>
      <c r="DE65" s="270">
        <f t="shared" si="33"/>
        <v>0</v>
      </c>
      <c r="DF65" s="270">
        <f t="shared" si="34"/>
        <v>0</v>
      </c>
      <c r="DG65" s="270">
        <f t="shared" si="35"/>
        <v>0</v>
      </c>
      <c r="DH65" s="389" t="str">
        <f t="shared" si="62"/>
        <v>F</v>
      </c>
      <c r="DI65" s="389"/>
      <c r="DJ65" s="389"/>
      <c r="DK65" s="389"/>
      <c r="DL65" s="389"/>
      <c r="DM65" s="389"/>
      <c r="DN65" s="389"/>
      <c r="DO65" s="389"/>
      <c r="DP65" s="389"/>
      <c r="DQ65" s="389"/>
      <c r="DR65" s="389"/>
      <c r="DS65" s="389"/>
      <c r="DT65" s="389"/>
      <c r="DU65" s="160"/>
      <c r="DV65" s="389"/>
      <c r="DW65" s="389"/>
      <c r="DX65" s="389"/>
      <c r="DY65" s="389"/>
      <c r="DZ65" s="389"/>
      <c r="EA65" s="389"/>
      <c r="EB65" s="389"/>
      <c r="EC65" s="389"/>
      <c r="ED65" s="389"/>
      <c r="EE65" s="389"/>
      <c r="EF65" s="389"/>
      <c r="EG65" s="389"/>
      <c r="EH65" s="389"/>
      <c r="EI65" s="389"/>
      <c r="EJ65" s="389"/>
      <c r="EK65" s="389"/>
      <c r="EL65" s="389"/>
      <c r="EM65" s="389"/>
      <c r="EN65" s="389"/>
      <c r="EO65" s="389"/>
      <c r="EP65" s="389"/>
      <c r="EQ65" s="389"/>
      <c r="ER65" s="389"/>
      <c r="ES65" s="389"/>
      <c r="ET65" s="389"/>
      <c r="EU65" s="389"/>
      <c r="EV65" s="389"/>
      <c r="EW65" s="389"/>
      <c r="EX65" s="389"/>
      <c r="EY65" s="389"/>
      <c r="EZ65" s="389"/>
      <c r="FA65" s="389"/>
      <c r="FB65" s="389"/>
      <c r="FC65" s="389"/>
      <c r="FD65" s="389"/>
      <c r="FE65" s="389"/>
      <c r="FF65" s="389"/>
      <c r="FG65" s="389"/>
      <c r="FH65" s="389"/>
      <c r="FI65" s="389"/>
      <c r="FJ65" s="389"/>
      <c r="FK65" s="389"/>
      <c r="FL65" s="389"/>
      <c r="FM65" s="389"/>
      <c r="FN65" s="389"/>
      <c r="FO65" s="389"/>
      <c r="FP65" s="389"/>
      <c r="FQ65" s="389"/>
      <c r="FR65" s="389"/>
      <c r="FS65" s="389"/>
      <c r="FT65" s="389"/>
      <c r="FU65" s="389"/>
      <c r="FV65" s="389"/>
      <c r="FW65" s="389"/>
      <c r="FX65" s="389"/>
      <c r="FY65" s="389"/>
      <c r="FZ65" s="389"/>
      <c r="GA65" s="389"/>
      <c r="GB65" s="389"/>
      <c r="GC65" s="389"/>
      <c r="GD65" s="389"/>
      <c r="GE65" s="389"/>
      <c r="GF65" s="389"/>
      <c r="GG65" s="389"/>
      <c r="GH65" s="389"/>
      <c r="GI65" s="389"/>
      <c r="GJ65" s="389"/>
      <c r="GK65" s="389"/>
      <c r="GL65" s="389"/>
      <c r="GM65" s="389"/>
      <c r="GN65" s="389"/>
      <c r="GO65" s="389"/>
      <c r="GP65" s="389"/>
      <c r="GQ65" s="389"/>
      <c r="GR65" s="389"/>
      <c r="GS65" s="389"/>
      <c r="GT65" s="389"/>
      <c r="GU65" s="389"/>
      <c r="GV65" s="389"/>
      <c r="GW65" s="389"/>
      <c r="GX65" s="389"/>
      <c r="GY65" s="389"/>
      <c r="GZ65" s="389"/>
      <c r="HA65" s="389"/>
      <c r="HB65" s="389"/>
      <c r="HC65" s="389"/>
      <c r="HD65" s="389"/>
      <c r="HE65" s="389"/>
      <c r="HF65" s="389"/>
      <c r="HG65" s="389"/>
      <c r="HH65" s="389"/>
      <c r="HI65" s="389"/>
      <c r="HJ65" s="389"/>
      <c r="HK65" s="389"/>
      <c r="HL65" s="389"/>
      <c r="HM65" s="389"/>
      <c r="HN65" s="389"/>
      <c r="HO65" s="389"/>
      <c r="HP65" s="389"/>
      <c r="HQ65" s="389"/>
      <c r="HR65" s="389"/>
      <c r="HS65" s="389"/>
      <c r="HT65" s="389"/>
      <c r="HU65" s="389"/>
      <c r="HV65" s="389"/>
      <c r="HW65" s="389"/>
      <c r="HX65" s="389"/>
      <c r="HY65" s="389"/>
      <c r="HZ65" s="389"/>
      <c r="IA65" s="389"/>
      <c r="IB65" s="389"/>
      <c r="IC65" s="389"/>
      <c r="ID65" s="389"/>
      <c r="IE65" s="389"/>
      <c r="IF65" s="389"/>
      <c r="IG65" s="389"/>
      <c r="IH65" s="389"/>
      <c r="II65" s="389"/>
      <c r="IJ65" s="389"/>
      <c r="IK65" s="389"/>
      <c r="IL65" s="389"/>
      <c r="IM65" s="389"/>
      <c r="IN65" s="389"/>
      <c r="IO65" s="389"/>
      <c r="IP65" s="389"/>
      <c r="IQ65" s="389"/>
      <c r="IR65" s="389"/>
      <c r="IS65" s="389"/>
      <c r="IT65" s="389"/>
      <c r="IU65" s="389"/>
      <c r="IV65" s="389"/>
      <c r="IW65" s="389"/>
      <c r="IX65" s="389"/>
      <c r="IY65" s="389"/>
      <c r="IZ65" s="389"/>
      <c r="JA65" s="389"/>
      <c r="JB65" s="389"/>
      <c r="JC65" s="389"/>
      <c r="JD65" s="389"/>
      <c r="JE65" s="389"/>
      <c r="JF65" s="389"/>
      <c r="JG65" s="389"/>
      <c r="JH65" s="389"/>
      <c r="JI65" s="389"/>
      <c r="JJ65" s="389"/>
      <c r="JK65" s="389"/>
      <c r="JL65" s="389"/>
      <c r="JM65" s="389"/>
      <c r="JN65" s="389"/>
      <c r="JO65" s="389"/>
      <c r="JP65" s="389"/>
      <c r="JQ65" s="389"/>
      <c r="JR65" s="389"/>
      <c r="JS65" s="389"/>
      <c r="JT65" s="389"/>
      <c r="JU65" s="389"/>
      <c r="JV65" s="389"/>
      <c r="JW65" s="389"/>
      <c r="JX65" s="389"/>
      <c r="JY65" s="389"/>
      <c r="JZ65" s="389"/>
      <c r="KA65" s="389"/>
      <c r="KB65" s="389"/>
      <c r="KC65" s="389"/>
      <c r="KD65" s="389"/>
      <c r="KE65" s="389"/>
      <c r="KF65" s="389"/>
    </row>
    <row r="66" spans="1:292" s="275" customFormat="1">
      <c r="A66" s="272">
        <v>63</v>
      </c>
      <c r="B66" s="431" t="s">
        <v>678</v>
      </c>
      <c r="C66" s="171">
        <v>8</v>
      </c>
      <c r="D66" s="338" t="s">
        <v>947</v>
      </c>
      <c r="E66" s="306">
        <f t="shared" ca="1" si="61"/>
        <v>0.23734170386903844</v>
      </c>
      <c r="F66" s="306"/>
      <c r="G66" s="306" t="s">
        <v>108</v>
      </c>
      <c r="H66" s="273">
        <v>40607</v>
      </c>
      <c r="I66" s="430">
        <f t="shared" ca="1" si="37"/>
        <v>40693.39238020833</v>
      </c>
      <c r="J66" s="170" t="s">
        <v>20</v>
      </c>
      <c r="K66" s="156" t="s">
        <v>63</v>
      </c>
      <c r="L66" s="156" t="s">
        <v>952</v>
      </c>
      <c r="M66" s="336" t="s">
        <v>40</v>
      </c>
      <c r="N66" s="336"/>
      <c r="O66" s="336"/>
      <c r="P66" s="336"/>
      <c r="Q66" s="336"/>
      <c r="R66" s="336"/>
      <c r="S66" s="336"/>
      <c r="T66" s="307"/>
      <c r="U66" s="307"/>
      <c r="V66" s="307"/>
      <c r="W66" s="307"/>
      <c r="X66" s="273">
        <v>40613</v>
      </c>
      <c r="Y66" s="170"/>
      <c r="Z66" s="170"/>
      <c r="AA66" s="170"/>
      <c r="AB66" s="170"/>
      <c r="AC66" s="170"/>
      <c r="AD66" s="170"/>
      <c r="AE66" s="170" t="s">
        <v>592</v>
      </c>
      <c r="AF66" s="157" t="s">
        <v>404</v>
      </c>
      <c r="AG66" s="170"/>
      <c r="AH66" s="170"/>
      <c r="AI66" s="170"/>
      <c r="AJ66" s="311"/>
      <c r="AK66" s="296"/>
      <c r="AL66" s="296"/>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60" t="s">
        <v>63</v>
      </c>
      <c r="BL66" s="171"/>
      <c r="BM66" s="171"/>
      <c r="BN66" s="171"/>
      <c r="BO66" s="171"/>
      <c r="BP66" s="171"/>
      <c r="BQ66" s="171"/>
      <c r="BR66" s="171"/>
      <c r="BS66" s="171"/>
      <c r="BT66" s="171"/>
      <c r="BU66" s="171" t="s">
        <v>108</v>
      </c>
      <c r="BV66" s="171"/>
      <c r="BW66" s="171"/>
      <c r="BX66" s="274">
        <f t="shared" ca="1" si="38"/>
        <v>0.22025309646117808</v>
      </c>
      <c r="BY66" s="269" t="str">
        <f t="shared" ca="1" si="18"/>
        <v>SI</v>
      </c>
      <c r="BZ66" s="269" t="str">
        <f t="shared" ca="1" si="19"/>
        <v>.</v>
      </c>
      <c r="CA66" s="269" t="str">
        <f t="shared" ca="1" si="20"/>
        <v>.</v>
      </c>
      <c r="CB66" s="269" t="str">
        <f t="shared" ca="1" si="21"/>
        <v>.</v>
      </c>
      <c r="CC66" s="269" t="str">
        <f t="shared" ca="1" si="22"/>
        <v>.</v>
      </c>
      <c r="CD66" s="171"/>
      <c r="CE66" s="171"/>
      <c r="CF66" s="171"/>
      <c r="CG66" s="171"/>
      <c r="CH66" s="171"/>
      <c r="CL66" s="171">
        <f t="shared" si="23"/>
        <v>0</v>
      </c>
      <c r="CM66" s="432" t="b">
        <f t="shared" si="39"/>
        <v>0</v>
      </c>
      <c r="CN66" s="432" t="b">
        <f t="shared" si="40"/>
        <v>0</v>
      </c>
      <c r="CO66" s="432" t="b">
        <f t="shared" si="41"/>
        <v>0</v>
      </c>
      <c r="CP66" s="275" t="b">
        <f t="shared" ca="1" si="42"/>
        <v>1</v>
      </c>
      <c r="CQ66" s="275" t="b">
        <f t="shared" ca="1" si="43"/>
        <v>0</v>
      </c>
      <c r="CR66" s="275" t="b">
        <f t="shared" ca="1" si="44"/>
        <v>0</v>
      </c>
      <c r="CS66" s="275" t="b">
        <f t="shared" ca="1" si="45"/>
        <v>0</v>
      </c>
      <c r="CT66" s="275" t="b">
        <f t="shared" ca="1" si="46"/>
        <v>0</v>
      </c>
      <c r="CU66" s="275" t="b">
        <f t="shared" ca="1" si="47"/>
        <v>0</v>
      </c>
      <c r="CV66" s="275">
        <f t="shared" si="24"/>
        <v>0</v>
      </c>
      <c r="CW66" s="275">
        <f t="shared" si="25"/>
        <v>0</v>
      </c>
      <c r="CX66" s="275">
        <f t="shared" si="26"/>
        <v>0</v>
      </c>
      <c r="CY66" s="275">
        <f t="shared" si="27"/>
        <v>0</v>
      </c>
      <c r="CZ66" s="275">
        <f t="shared" si="28"/>
        <v>0</v>
      </c>
      <c r="DA66" s="275">
        <f t="shared" si="29"/>
        <v>0</v>
      </c>
      <c r="DB66" s="275">
        <f t="shared" si="30"/>
        <v>0</v>
      </c>
      <c r="DC66" s="275">
        <f t="shared" si="31"/>
        <v>0</v>
      </c>
      <c r="DD66" s="275">
        <f t="shared" si="32"/>
        <v>0</v>
      </c>
      <c r="DE66" s="275">
        <f t="shared" si="33"/>
        <v>0</v>
      </c>
      <c r="DF66" s="275">
        <f t="shared" si="34"/>
        <v>0</v>
      </c>
      <c r="DG66" s="275">
        <f t="shared" si="35"/>
        <v>0</v>
      </c>
      <c r="DH66" s="390" t="str">
        <f t="shared" si="62"/>
        <v>M</v>
      </c>
      <c r="DI66" s="390"/>
      <c r="DJ66" s="390"/>
      <c r="DK66" s="390"/>
      <c r="DL66" s="390"/>
      <c r="DM66" s="390"/>
      <c r="DN66" s="390"/>
      <c r="DO66" s="390"/>
      <c r="DP66" s="390"/>
      <c r="DQ66" s="390"/>
      <c r="DR66" s="390"/>
      <c r="DS66" s="390"/>
      <c r="DT66" s="390"/>
      <c r="DU66" s="170"/>
      <c r="DV66" s="390"/>
      <c r="DW66" s="390"/>
      <c r="DX66" s="390"/>
      <c r="DY66" s="390"/>
      <c r="DZ66" s="390"/>
      <c r="EA66" s="390"/>
      <c r="EB66" s="390"/>
      <c r="EC66" s="390"/>
      <c r="ED66" s="390"/>
      <c r="EE66" s="390"/>
      <c r="EF66" s="390"/>
      <c r="EG66" s="390"/>
      <c r="EH66" s="390"/>
      <c r="EI66" s="390"/>
      <c r="EJ66" s="390"/>
      <c r="EK66" s="390"/>
      <c r="EL66" s="390"/>
      <c r="EM66" s="390"/>
      <c r="EN66" s="390"/>
      <c r="EO66" s="390"/>
      <c r="EP66" s="390"/>
      <c r="EQ66" s="390"/>
      <c r="ER66" s="390"/>
      <c r="ES66" s="390"/>
      <c r="ET66" s="390"/>
      <c r="EU66" s="390"/>
      <c r="EV66" s="390"/>
      <c r="EW66" s="390"/>
      <c r="EX66" s="390"/>
      <c r="EY66" s="390"/>
      <c r="EZ66" s="390"/>
      <c r="FA66" s="390"/>
      <c r="FB66" s="390"/>
      <c r="FC66" s="390"/>
      <c r="FD66" s="390"/>
      <c r="FE66" s="390"/>
      <c r="FF66" s="390"/>
      <c r="FG66" s="390"/>
      <c r="FH66" s="390"/>
      <c r="FI66" s="390"/>
      <c r="FJ66" s="390"/>
      <c r="FK66" s="390"/>
      <c r="FL66" s="390"/>
      <c r="FM66" s="390"/>
      <c r="FN66" s="390"/>
      <c r="FO66" s="390"/>
      <c r="FP66" s="390"/>
      <c r="FQ66" s="390"/>
      <c r="FR66" s="390"/>
      <c r="FS66" s="390"/>
      <c r="FT66" s="390"/>
      <c r="FU66" s="390"/>
      <c r="FV66" s="390"/>
      <c r="FW66" s="390"/>
      <c r="FX66" s="390"/>
      <c r="FY66" s="390"/>
      <c r="FZ66" s="390"/>
      <c r="GA66" s="390"/>
      <c r="GB66" s="390"/>
      <c r="GC66" s="390"/>
      <c r="GD66" s="390"/>
      <c r="GE66" s="390"/>
      <c r="GF66" s="390"/>
      <c r="GG66" s="390"/>
      <c r="GH66" s="390"/>
      <c r="GI66" s="390"/>
      <c r="GJ66" s="390"/>
      <c r="GK66" s="390"/>
      <c r="GL66" s="390"/>
      <c r="GM66" s="390"/>
      <c r="GN66" s="390"/>
      <c r="GO66" s="390"/>
      <c r="GP66" s="390"/>
      <c r="GQ66" s="390"/>
      <c r="GR66" s="390"/>
      <c r="GS66" s="390"/>
      <c r="GT66" s="390"/>
      <c r="GU66" s="390"/>
      <c r="GV66" s="390"/>
      <c r="GW66" s="390"/>
      <c r="GX66" s="390"/>
      <c r="GY66" s="390"/>
      <c r="GZ66" s="390"/>
      <c r="HA66" s="390"/>
      <c r="HB66" s="390"/>
      <c r="HC66" s="390"/>
      <c r="HD66" s="390"/>
      <c r="HE66" s="390"/>
      <c r="HF66" s="390"/>
      <c r="HG66" s="390"/>
      <c r="HH66" s="390"/>
      <c r="HI66" s="390"/>
      <c r="HJ66" s="390"/>
      <c r="HK66" s="390"/>
      <c r="HL66" s="390"/>
      <c r="HM66" s="390"/>
      <c r="HN66" s="390"/>
      <c r="HO66" s="390"/>
      <c r="HP66" s="390"/>
      <c r="HQ66" s="390"/>
      <c r="HR66" s="390"/>
      <c r="HS66" s="390"/>
      <c r="HT66" s="390"/>
      <c r="HU66" s="390"/>
      <c r="HV66" s="390"/>
      <c r="HW66" s="390"/>
      <c r="HX66" s="390"/>
      <c r="HY66" s="390"/>
      <c r="HZ66" s="390"/>
      <c r="IA66" s="390"/>
      <c r="IB66" s="390"/>
      <c r="IC66" s="390"/>
      <c r="ID66" s="390"/>
      <c r="IE66" s="390"/>
      <c r="IF66" s="390"/>
      <c r="IG66" s="390"/>
      <c r="IH66" s="390"/>
      <c r="II66" s="390"/>
      <c r="IJ66" s="390"/>
      <c r="IK66" s="390"/>
      <c r="IL66" s="390"/>
      <c r="IM66" s="390"/>
      <c r="IN66" s="390"/>
      <c r="IO66" s="390"/>
      <c r="IP66" s="390"/>
      <c r="IQ66" s="390"/>
      <c r="IR66" s="390"/>
      <c r="IS66" s="390"/>
      <c r="IT66" s="390"/>
      <c r="IU66" s="390"/>
      <c r="IV66" s="390"/>
      <c r="IW66" s="390"/>
      <c r="IX66" s="390"/>
      <c r="IY66" s="390"/>
      <c r="IZ66" s="390"/>
      <c r="JA66" s="390"/>
      <c r="JB66" s="390"/>
      <c r="JC66" s="390"/>
      <c r="JD66" s="390"/>
      <c r="JE66" s="390"/>
      <c r="JF66" s="390"/>
      <c r="JG66" s="390"/>
      <c r="JH66" s="390"/>
      <c r="JI66" s="390"/>
      <c r="JJ66" s="390"/>
      <c r="JK66" s="390"/>
      <c r="JL66" s="390"/>
      <c r="JM66" s="390"/>
      <c r="JN66" s="390"/>
      <c r="JO66" s="390"/>
      <c r="JP66" s="390"/>
      <c r="JQ66" s="390"/>
      <c r="JR66" s="390"/>
      <c r="JS66" s="390"/>
      <c r="JT66" s="390"/>
      <c r="JU66" s="390"/>
      <c r="JV66" s="390"/>
      <c r="JW66" s="390"/>
      <c r="JX66" s="390"/>
      <c r="JY66" s="390"/>
      <c r="JZ66" s="390"/>
      <c r="KA66" s="390"/>
      <c r="KB66" s="390"/>
      <c r="KC66" s="390"/>
      <c r="KD66" s="390"/>
      <c r="KE66" s="390"/>
      <c r="KF66" s="390"/>
    </row>
    <row r="67" spans="1:292" s="277" customFormat="1">
      <c r="A67" s="353">
        <v>64</v>
      </c>
      <c r="B67" s="163" t="s">
        <v>736</v>
      </c>
      <c r="C67" s="163" t="s">
        <v>30</v>
      </c>
      <c r="D67" s="337" t="s">
        <v>949</v>
      </c>
      <c r="E67" s="354">
        <f t="shared" ca="1" si="61"/>
        <v>15.547781264308599</v>
      </c>
      <c r="F67" s="354"/>
      <c r="G67" s="354"/>
      <c r="H67" s="355">
        <v>35034</v>
      </c>
      <c r="I67" s="461">
        <f t="shared" ca="1" si="37"/>
        <v>40693.39238020833</v>
      </c>
      <c r="J67" s="163" t="s">
        <v>47</v>
      </c>
      <c r="K67" s="156" t="s">
        <v>63</v>
      </c>
      <c r="L67" s="156" t="s">
        <v>952</v>
      </c>
      <c r="M67" s="163" t="s">
        <v>40</v>
      </c>
      <c r="N67" s="163"/>
      <c r="O67" s="163"/>
      <c r="P67" s="163"/>
      <c r="Q67" s="163"/>
      <c r="R67" s="163"/>
      <c r="S67" s="163"/>
      <c r="T67" s="313"/>
      <c r="U67" s="313"/>
      <c r="V67" s="313"/>
      <c r="W67" s="313"/>
      <c r="X67" s="355">
        <v>40624</v>
      </c>
      <c r="Y67" s="163"/>
      <c r="Z67" s="163"/>
      <c r="AA67" s="163"/>
      <c r="AB67" s="163"/>
      <c r="AC67" s="163"/>
      <c r="AD67" s="163"/>
      <c r="AE67" s="163" t="s">
        <v>592</v>
      </c>
      <c r="AF67" s="157" t="s">
        <v>404</v>
      </c>
      <c r="AG67" s="163"/>
      <c r="AH67" s="163"/>
      <c r="AI67" s="163"/>
      <c r="AJ67" s="353"/>
      <c r="AK67" s="353"/>
      <c r="AL67" s="353"/>
      <c r="AM67" s="163"/>
      <c r="AN67" s="163"/>
      <c r="AO67" s="163"/>
      <c r="AP67" s="163"/>
      <c r="AQ67" s="163"/>
      <c r="AR67" s="163"/>
      <c r="AS67" s="163"/>
      <c r="AT67" s="163"/>
      <c r="AU67" s="163"/>
      <c r="AV67" s="163"/>
      <c r="AW67" s="163"/>
      <c r="AX67" s="163"/>
      <c r="AY67" s="163"/>
      <c r="AZ67" s="163"/>
      <c r="BA67" s="163"/>
      <c r="BB67" s="163"/>
      <c r="BC67" s="163"/>
      <c r="BD67" s="163"/>
      <c r="BE67" s="163"/>
      <c r="BF67" s="163"/>
      <c r="BG67" s="163"/>
      <c r="BH67" s="163"/>
      <c r="BI67" s="163"/>
      <c r="BJ67" s="163"/>
      <c r="BK67" s="160" t="s">
        <v>63</v>
      </c>
      <c r="BL67" s="163"/>
      <c r="BM67" s="163"/>
      <c r="BN67" s="163"/>
      <c r="BO67" s="163"/>
      <c r="BP67" s="163"/>
      <c r="BQ67" s="163"/>
      <c r="BR67" s="163"/>
      <c r="BS67" s="163"/>
      <c r="BT67" s="163"/>
      <c r="BU67" s="355">
        <v>40633</v>
      </c>
      <c r="BV67" s="163" t="s">
        <v>408</v>
      </c>
      <c r="BW67" s="163"/>
      <c r="BX67" s="269">
        <f t="shared" si="38"/>
        <v>2.4657534246575342E-2</v>
      </c>
      <c r="BY67" s="269" t="str">
        <f t="shared" si="18"/>
        <v>SI</v>
      </c>
      <c r="BZ67" s="269" t="str">
        <f t="shared" si="19"/>
        <v>.</v>
      </c>
      <c r="CA67" s="269" t="str">
        <f t="shared" si="20"/>
        <v>.</v>
      </c>
      <c r="CB67" s="269" t="str">
        <f t="shared" si="21"/>
        <v>.</v>
      </c>
      <c r="CC67" s="269" t="str">
        <f t="shared" si="22"/>
        <v>.</v>
      </c>
      <c r="CD67" s="163"/>
      <c r="CE67" s="163"/>
      <c r="CF67" s="163"/>
      <c r="CG67" s="163"/>
      <c r="CH67" s="163"/>
      <c r="CL67" s="163">
        <f t="shared" si="23"/>
        <v>1</v>
      </c>
      <c r="CM67" s="428" t="b">
        <f t="shared" si="39"/>
        <v>0</v>
      </c>
      <c r="CN67" s="428" t="b">
        <f t="shared" si="40"/>
        <v>0</v>
      </c>
      <c r="CO67" s="428" t="b">
        <f t="shared" si="41"/>
        <v>0</v>
      </c>
      <c r="CP67" s="277" t="b">
        <f t="shared" ca="1" si="42"/>
        <v>0</v>
      </c>
      <c r="CQ67" s="277" t="b">
        <f t="shared" ca="1" si="43"/>
        <v>0</v>
      </c>
      <c r="CR67" s="277" t="b">
        <f t="shared" ca="1" si="44"/>
        <v>0</v>
      </c>
      <c r="CS67" s="277" t="b">
        <f t="shared" ca="1" si="45"/>
        <v>0</v>
      </c>
      <c r="CT67" s="277" t="b">
        <f t="shared" ca="1" si="46"/>
        <v>0</v>
      </c>
      <c r="CU67" s="277" t="b">
        <f t="shared" ca="1" si="47"/>
        <v>0</v>
      </c>
      <c r="CV67" s="277">
        <f t="shared" si="24"/>
        <v>0</v>
      </c>
      <c r="CW67" s="277">
        <f t="shared" si="25"/>
        <v>0</v>
      </c>
      <c r="CX67" s="277">
        <f t="shared" si="26"/>
        <v>1</v>
      </c>
      <c r="CY67" s="277">
        <f t="shared" si="27"/>
        <v>0</v>
      </c>
      <c r="CZ67" s="277">
        <f t="shared" si="28"/>
        <v>0</v>
      </c>
      <c r="DA67" s="277">
        <f t="shared" si="29"/>
        <v>0</v>
      </c>
      <c r="DB67" s="277">
        <f t="shared" si="30"/>
        <v>0</v>
      </c>
      <c r="DC67" s="277">
        <f t="shared" si="31"/>
        <v>0</v>
      </c>
      <c r="DD67" s="277">
        <f t="shared" si="32"/>
        <v>0</v>
      </c>
      <c r="DE67" s="277">
        <f t="shared" si="33"/>
        <v>0</v>
      </c>
      <c r="DF67" s="277">
        <f t="shared" si="34"/>
        <v>0</v>
      </c>
      <c r="DG67" s="277">
        <f t="shared" si="35"/>
        <v>0</v>
      </c>
      <c r="DH67" s="277" t="str">
        <f t="shared" si="62"/>
        <v>F</v>
      </c>
      <c r="DU67" s="163"/>
    </row>
    <row r="68" spans="1:292" s="270" customFormat="1">
      <c r="A68" s="266">
        <v>65</v>
      </c>
      <c r="B68" s="463" t="s">
        <v>737</v>
      </c>
      <c r="C68" s="161" t="s">
        <v>30</v>
      </c>
      <c r="D68" s="465" t="s">
        <v>950</v>
      </c>
      <c r="E68" s="285">
        <f t="shared" ca="1" si="61"/>
        <v>16.086242802770137</v>
      </c>
      <c r="F68" s="285"/>
      <c r="G68" s="285"/>
      <c r="H68" s="267">
        <v>34838</v>
      </c>
      <c r="I68" s="382">
        <f t="shared" ca="1" si="37"/>
        <v>40693.39238020833</v>
      </c>
      <c r="J68" s="160" t="s">
        <v>47</v>
      </c>
      <c r="K68" s="156" t="s">
        <v>63</v>
      </c>
      <c r="L68" s="156" t="s">
        <v>952</v>
      </c>
      <c r="M68" s="336" t="s">
        <v>40</v>
      </c>
      <c r="N68" s="336"/>
      <c r="O68" s="336"/>
      <c r="P68" s="336"/>
      <c r="Q68" s="336"/>
      <c r="R68" s="336"/>
      <c r="S68" s="336"/>
      <c r="T68" s="286"/>
      <c r="U68" s="286"/>
      <c r="V68" s="286"/>
      <c r="W68" s="286"/>
      <c r="X68" s="267">
        <v>40626</v>
      </c>
      <c r="Y68" s="160"/>
      <c r="Z68" s="160"/>
      <c r="AA68" s="160"/>
      <c r="AB68" s="160"/>
      <c r="AC68" s="160"/>
      <c r="AD68" s="160"/>
      <c r="AE68" s="160" t="s">
        <v>566</v>
      </c>
      <c r="AF68" s="157" t="s">
        <v>404</v>
      </c>
      <c r="AG68" s="160"/>
      <c r="AH68" s="160"/>
      <c r="AI68" s="160"/>
      <c r="AJ68" s="287"/>
      <c r="AK68" s="284"/>
      <c r="AL68" s="284"/>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0" t="s">
        <v>63</v>
      </c>
      <c r="BL68" s="161"/>
      <c r="BM68" s="161"/>
      <c r="BN68" s="161"/>
      <c r="BO68" s="161"/>
      <c r="BP68" s="161"/>
      <c r="BQ68" s="161"/>
      <c r="BR68" s="161"/>
      <c r="BS68" s="161"/>
      <c r="BT68" s="161"/>
      <c r="BU68" s="161" t="s">
        <v>108</v>
      </c>
      <c r="BV68" s="161"/>
      <c r="BW68" s="161"/>
      <c r="BX68" s="269">
        <f t="shared" ca="1" si="38"/>
        <v>0.1846366581050137</v>
      </c>
      <c r="BY68" s="269" t="str">
        <f t="shared" ca="1" si="18"/>
        <v>SI</v>
      </c>
      <c r="BZ68" s="269" t="str">
        <f t="shared" ca="1" si="19"/>
        <v>.</v>
      </c>
      <c r="CA68" s="269" t="str">
        <f t="shared" ca="1" si="20"/>
        <v>.</v>
      </c>
      <c r="CB68" s="269" t="str">
        <f t="shared" ca="1" si="21"/>
        <v>.</v>
      </c>
      <c r="CC68" s="269" t="str">
        <f t="shared" ca="1" si="22"/>
        <v>.</v>
      </c>
      <c r="CD68" s="161"/>
      <c r="CE68" s="161"/>
      <c r="CF68" s="161"/>
      <c r="CG68" s="161"/>
      <c r="CH68" s="161"/>
      <c r="CL68" s="161">
        <f t="shared" si="23"/>
        <v>0</v>
      </c>
      <c r="CM68" s="271" t="b">
        <f t="shared" ref="CM68:CM69" si="63">AND(F68="x",CL68=1)</f>
        <v>0</v>
      </c>
      <c r="CN68" s="271" t="b">
        <f t="shared" si="40"/>
        <v>0</v>
      </c>
      <c r="CO68" s="271" t="b">
        <f t="shared" si="41"/>
        <v>0</v>
      </c>
      <c r="CP68" s="270" t="b">
        <f t="shared" ca="1" si="42"/>
        <v>0</v>
      </c>
      <c r="CQ68" s="270" t="b">
        <f t="shared" ca="1" si="43"/>
        <v>0</v>
      </c>
      <c r="CR68" s="270" t="b">
        <f t="shared" ca="1" si="44"/>
        <v>0</v>
      </c>
      <c r="CS68" s="270" t="b">
        <f t="shared" ca="1" si="45"/>
        <v>1</v>
      </c>
      <c r="CT68" s="270" t="b">
        <f t="shared" ca="1" si="46"/>
        <v>0</v>
      </c>
      <c r="CU68" s="270" t="b">
        <f t="shared" ca="1" si="47"/>
        <v>0</v>
      </c>
      <c r="CV68" s="270">
        <f t="shared" si="24"/>
        <v>0</v>
      </c>
      <c r="CW68" s="270">
        <f t="shared" si="25"/>
        <v>0</v>
      </c>
      <c r="CX68" s="270">
        <f t="shared" si="26"/>
        <v>0</v>
      </c>
      <c r="CY68" s="270">
        <f t="shared" si="27"/>
        <v>0</v>
      </c>
      <c r="CZ68" s="270">
        <f t="shared" si="28"/>
        <v>0</v>
      </c>
      <c r="DA68" s="270">
        <f t="shared" si="29"/>
        <v>0</v>
      </c>
      <c r="DB68" s="270">
        <f t="shared" si="30"/>
        <v>0</v>
      </c>
      <c r="DC68" s="270">
        <f t="shared" si="31"/>
        <v>0</v>
      </c>
      <c r="DD68" s="270">
        <f t="shared" si="32"/>
        <v>0</v>
      </c>
      <c r="DE68" s="270">
        <f t="shared" si="33"/>
        <v>0</v>
      </c>
      <c r="DF68" s="270">
        <f t="shared" si="34"/>
        <v>0</v>
      </c>
      <c r="DG68" s="270">
        <f t="shared" si="35"/>
        <v>0</v>
      </c>
      <c r="DH68" s="389" t="str">
        <f t="shared" si="62"/>
        <v>F</v>
      </c>
      <c r="DI68" s="389"/>
      <c r="DJ68" s="389"/>
      <c r="DK68" s="389"/>
      <c r="DL68" s="389"/>
      <c r="DM68" s="389"/>
      <c r="DN68" s="389"/>
      <c r="DO68" s="389"/>
      <c r="DP68" s="389"/>
      <c r="DQ68" s="389"/>
      <c r="DR68" s="389"/>
      <c r="DS68" s="389"/>
      <c r="DT68" s="389"/>
      <c r="DU68" s="160"/>
      <c r="DV68" s="389"/>
      <c r="DW68" s="389"/>
      <c r="DX68" s="389"/>
      <c r="DY68" s="389"/>
      <c r="DZ68" s="389"/>
      <c r="EA68" s="389"/>
      <c r="EB68" s="389"/>
      <c r="EC68" s="389"/>
      <c r="ED68" s="389"/>
      <c r="EE68" s="389"/>
      <c r="EF68" s="389"/>
      <c r="EG68" s="389"/>
      <c r="EH68" s="389"/>
      <c r="EI68" s="389"/>
      <c r="EJ68" s="389"/>
      <c r="EK68" s="389"/>
      <c r="EL68" s="389"/>
      <c r="EM68" s="389"/>
      <c r="EN68" s="389"/>
      <c r="EO68" s="389"/>
      <c r="EP68" s="389"/>
      <c r="EQ68" s="389"/>
      <c r="ER68" s="389"/>
      <c r="ES68" s="389"/>
      <c r="ET68" s="389"/>
      <c r="EU68" s="389"/>
      <c r="EV68" s="389"/>
      <c r="EW68" s="389"/>
      <c r="EX68" s="389"/>
      <c r="EY68" s="389"/>
      <c r="EZ68" s="389"/>
      <c r="FA68" s="389"/>
      <c r="FB68" s="389"/>
      <c r="FC68" s="389"/>
      <c r="FD68" s="389"/>
      <c r="FE68" s="389"/>
      <c r="FF68" s="389"/>
      <c r="FG68" s="389"/>
      <c r="FH68" s="389"/>
      <c r="FI68" s="389"/>
      <c r="FJ68" s="389"/>
      <c r="FK68" s="389"/>
      <c r="FL68" s="389"/>
      <c r="FM68" s="389"/>
      <c r="FN68" s="389"/>
      <c r="FO68" s="389"/>
      <c r="FP68" s="389"/>
      <c r="FQ68" s="389"/>
      <c r="FR68" s="389"/>
      <c r="FS68" s="389"/>
      <c r="FT68" s="389"/>
      <c r="FU68" s="389"/>
      <c r="FV68" s="389"/>
      <c r="FW68" s="389"/>
      <c r="FX68" s="389"/>
      <c r="FY68" s="389"/>
      <c r="FZ68" s="389"/>
      <c r="GA68" s="389"/>
      <c r="GB68" s="389"/>
      <c r="GC68" s="389"/>
      <c r="GD68" s="389"/>
      <c r="GE68" s="389"/>
      <c r="GF68" s="389"/>
      <c r="GG68" s="389"/>
      <c r="GH68" s="389"/>
      <c r="GI68" s="389"/>
      <c r="GJ68" s="389"/>
      <c r="GK68" s="389"/>
      <c r="GL68" s="389"/>
      <c r="GM68" s="389"/>
      <c r="GN68" s="389"/>
      <c r="GO68" s="389"/>
      <c r="GP68" s="389"/>
      <c r="GQ68" s="389"/>
      <c r="GR68" s="389"/>
      <c r="GS68" s="389"/>
      <c r="GT68" s="389"/>
      <c r="GU68" s="389"/>
      <c r="GV68" s="389"/>
      <c r="GW68" s="389"/>
      <c r="GX68" s="389"/>
      <c r="GY68" s="389"/>
      <c r="GZ68" s="389"/>
      <c r="HA68" s="389"/>
      <c r="HB68" s="389"/>
      <c r="HC68" s="389"/>
      <c r="HD68" s="389"/>
      <c r="HE68" s="389"/>
      <c r="HF68" s="389"/>
      <c r="HG68" s="389"/>
      <c r="HH68" s="389"/>
      <c r="HI68" s="389"/>
      <c r="HJ68" s="389"/>
      <c r="HK68" s="389"/>
      <c r="HL68" s="389"/>
      <c r="HM68" s="389"/>
      <c r="HN68" s="389"/>
      <c r="HO68" s="389"/>
      <c r="HP68" s="389"/>
      <c r="HQ68" s="389"/>
      <c r="HR68" s="389"/>
      <c r="HS68" s="389"/>
      <c r="HT68" s="389"/>
      <c r="HU68" s="389"/>
      <c r="HV68" s="389"/>
      <c r="HW68" s="389"/>
      <c r="HX68" s="389"/>
      <c r="HY68" s="389"/>
      <c r="HZ68" s="389"/>
      <c r="IA68" s="389"/>
      <c r="IB68" s="389"/>
      <c r="IC68" s="389"/>
      <c r="ID68" s="389"/>
      <c r="IE68" s="389"/>
      <c r="IF68" s="389"/>
      <c r="IG68" s="389"/>
      <c r="IH68" s="389"/>
      <c r="II68" s="389"/>
      <c r="IJ68" s="389"/>
      <c r="IK68" s="389"/>
      <c r="IL68" s="389"/>
      <c r="IM68" s="389"/>
      <c r="IN68" s="389"/>
      <c r="IO68" s="389"/>
      <c r="IP68" s="389"/>
      <c r="IQ68" s="389"/>
      <c r="IR68" s="389"/>
      <c r="IS68" s="389"/>
      <c r="IT68" s="389"/>
      <c r="IU68" s="389"/>
      <c r="IV68" s="389"/>
      <c r="IW68" s="389"/>
      <c r="IX68" s="389"/>
      <c r="IY68" s="389"/>
      <c r="IZ68" s="389"/>
      <c r="JA68" s="389"/>
      <c r="JB68" s="389"/>
      <c r="JC68" s="389"/>
      <c r="JD68" s="389"/>
      <c r="JE68" s="389"/>
      <c r="JF68" s="389"/>
      <c r="JG68" s="389"/>
      <c r="JH68" s="389"/>
      <c r="JI68" s="389"/>
      <c r="JJ68" s="389"/>
      <c r="JK68" s="389"/>
      <c r="JL68" s="389"/>
      <c r="JM68" s="389"/>
      <c r="JN68" s="389"/>
      <c r="JO68" s="389"/>
      <c r="JP68" s="389"/>
      <c r="JQ68" s="389"/>
      <c r="JR68" s="389"/>
      <c r="JS68" s="389"/>
      <c r="JT68" s="389"/>
      <c r="JU68" s="389"/>
      <c r="JV68" s="389"/>
      <c r="JW68" s="389"/>
      <c r="JX68" s="389"/>
      <c r="JY68" s="389"/>
      <c r="JZ68" s="389"/>
      <c r="KA68" s="389"/>
      <c r="KB68" s="389"/>
      <c r="KC68" s="389"/>
      <c r="KD68" s="389"/>
      <c r="KE68" s="389"/>
      <c r="KF68" s="389"/>
    </row>
    <row r="69" spans="1:292" s="270" customFormat="1">
      <c r="A69" s="266">
        <v>66</v>
      </c>
      <c r="B69" s="339" t="s">
        <v>738</v>
      </c>
      <c r="C69" s="161" t="s">
        <v>30</v>
      </c>
      <c r="D69" s="465" t="s">
        <v>951</v>
      </c>
      <c r="E69" s="285">
        <f t="shared" ca="1" si="61"/>
        <v>13.852726319253653</v>
      </c>
      <c r="F69" s="285"/>
      <c r="G69" s="285"/>
      <c r="H69" s="267">
        <v>35651</v>
      </c>
      <c r="I69" s="382">
        <f t="shared" ca="1" si="37"/>
        <v>40693.39238020833</v>
      </c>
      <c r="J69" s="160" t="s">
        <v>20</v>
      </c>
      <c r="K69" s="156" t="s">
        <v>63</v>
      </c>
      <c r="L69" s="156" t="s">
        <v>952</v>
      </c>
      <c r="M69" s="335" t="s">
        <v>40</v>
      </c>
      <c r="N69" s="335"/>
      <c r="O69" s="335"/>
      <c r="P69" s="335"/>
      <c r="Q69" s="335"/>
      <c r="R69" s="335"/>
      <c r="S69" s="335"/>
      <c r="T69" s="286"/>
      <c r="U69" s="286"/>
      <c r="V69" s="286"/>
      <c r="W69" s="286"/>
      <c r="X69" s="267">
        <v>40626</v>
      </c>
      <c r="Y69" s="160"/>
      <c r="Z69" s="160"/>
      <c r="AA69" s="160"/>
      <c r="AB69" s="160"/>
      <c r="AC69" s="160"/>
      <c r="AD69" s="160"/>
      <c r="AE69" s="160" t="s">
        <v>566</v>
      </c>
      <c r="AF69" s="157" t="s">
        <v>404</v>
      </c>
      <c r="AG69" s="160"/>
      <c r="AH69" s="160"/>
      <c r="AI69" s="160"/>
      <c r="AJ69" s="287"/>
      <c r="AK69" s="284"/>
      <c r="AL69" s="284"/>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0" t="s">
        <v>63</v>
      </c>
      <c r="BL69" s="161"/>
      <c r="BM69" s="161"/>
      <c r="BN69" s="161"/>
      <c r="BO69" s="161"/>
      <c r="BP69" s="161"/>
      <c r="BQ69" s="161"/>
      <c r="BR69" s="161"/>
      <c r="BS69" s="161"/>
      <c r="BT69" s="161"/>
      <c r="BU69" s="161" t="s">
        <v>108</v>
      </c>
      <c r="BV69" s="161"/>
      <c r="BW69" s="161"/>
      <c r="BX69" s="269">
        <f t="shared" ca="1" si="38"/>
        <v>0.1846366581050137</v>
      </c>
      <c r="BY69" s="269" t="str">
        <f t="shared" ref="BY69:BY133" ca="1" si="64">IF(BX69&lt;=0.25,"SI",".")</f>
        <v>SI</v>
      </c>
      <c r="BZ69" s="269" t="str">
        <f t="shared" ref="BZ69:BZ133" ca="1" si="65">IF(BX69&lt;0.25,".",IF(BX69&gt;0.5,".","SI"))</f>
        <v>.</v>
      </c>
      <c r="CA69" s="269" t="str">
        <f t="shared" ref="CA69:CA133" ca="1" si="66">IF(BX69&lt;0.5,".",IF(BX69&gt;1,".","SI"))</f>
        <v>.</v>
      </c>
      <c r="CB69" s="269" t="str">
        <f t="shared" ref="CB69:CB133" ca="1" si="67">IF(BX69&lt;1,".",IF(BX69&gt;3,".","SI"))</f>
        <v>.</v>
      </c>
      <c r="CC69" s="269" t="str">
        <f t="shared" ref="CC69:CC133" ca="1" si="68">IF(BX69&gt;3,"SI",".")</f>
        <v>.</v>
      </c>
      <c r="CD69" s="161"/>
      <c r="CE69" s="161"/>
      <c r="CF69" s="161"/>
      <c r="CG69" s="161"/>
      <c r="CH69" s="161"/>
      <c r="CL69" s="161">
        <f t="shared" ref="CL69:CL71" si="69">COUNTIF(BV69,"*")</f>
        <v>0</v>
      </c>
      <c r="CM69" s="271" t="b">
        <f t="shared" si="63"/>
        <v>0</v>
      </c>
      <c r="CN69" s="271" t="b">
        <f t="shared" si="40"/>
        <v>0</v>
      </c>
      <c r="CO69" s="271" t="b">
        <f t="shared" si="41"/>
        <v>0</v>
      </c>
      <c r="CP69" s="270" t="b">
        <f t="shared" ca="1" si="42"/>
        <v>0</v>
      </c>
      <c r="CQ69" s="270" t="b">
        <f t="shared" ca="1" si="43"/>
        <v>0</v>
      </c>
      <c r="CR69" s="270" t="b">
        <f t="shared" ca="1" si="44"/>
        <v>1</v>
      </c>
      <c r="CS69" s="270" t="b">
        <f t="shared" ca="1" si="45"/>
        <v>0</v>
      </c>
      <c r="CT69" s="270" t="b">
        <f t="shared" ca="1" si="46"/>
        <v>0</v>
      </c>
      <c r="CU69" s="270" t="b">
        <f t="shared" ca="1" si="47"/>
        <v>0</v>
      </c>
      <c r="CV69" s="270">
        <f t="shared" si="24"/>
        <v>0</v>
      </c>
      <c r="CW69" s="270">
        <f t="shared" si="25"/>
        <v>0</v>
      </c>
      <c r="CX69" s="270">
        <f t="shared" si="26"/>
        <v>0</v>
      </c>
      <c r="CY69" s="270">
        <f t="shared" si="27"/>
        <v>0</v>
      </c>
      <c r="CZ69" s="270">
        <f t="shared" si="28"/>
        <v>0</v>
      </c>
      <c r="DA69" s="270">
        <f t="shared" si="29"/>
        <v>0</v>
      </c>
      <c r="DB69" s="270">
        <f t="shared" si="30"/>
        <v>0</v>
      </c>
      <c r="DC69" s="270">
        <f t="shared" si="31"/>
        <v>0</v>
      </c>
      <c r="DD69" s="270">
        <f t="shared" si="32"/>
        <v>0</v>
      </c>
      <c r="DE69" s="270">
        <f t="shared" si="33"/>
        <v>0</v>
      </c>
      <c r="DF69" s="270">
        <f t="shared" si="34"/>
        <v>0</v>
      </c>
      <c r="DG69" s="270">
        <f t="shared" si="35"/>
        <v>0</v>
      </c>
      <c r="DH69" s="389" t="str">
        <f t="shared" si="62"/>
        <v>F</v>
      </c>
      <c r="DI69" s="389"/>
      <c r="DJ69" s="389"/>
      <c r="DK69" s="389"/>
      <c r="DL69" s="389"/>
      <c r="DM69" s="389"/>
      <c r="DN69" s="389"/>
      <c r="DO69" s="389"/>
      <c r="DP69" s="389"/>
      <c r="DQ69" s="389"/>
      <c r="DR69" s="389"/>
      <c r="DS69" s="389"/>
      <c r="DT69" s="389"/>
      <c r="DU69" s="160"/>
      <c r="DV69" s="389"/>
      <c r="DW69" s="389"/>
      <c r="DX69" s="389"/>
      <c r="DY69" s="389"/>
      <c r="DZ69" s="389"/>
      <c r="EA69" s="389"/>
      <c r="EB69" s="389"/>
      <c r="EC69" s="389"/>
      <c r="ED69" s="389"/>
      <c r="EE69" s="389"/>
      <c r="EF69" s="389"/>
      <c r="EG69" s="389"/>
      <c r="EH69" s="389"/>
      <c r="EI69" s="389"/>
      <c r="EJ69" s="389"/>
      <c r="EK69" s="389"/>
      <c r="EL69" s="389"/>
      <c r="EM69" s="389"/>
      <c r="EN69" s="389"/>
      <c r="EO69" s="389"/>
      <c r="EP69" s="389"/>
      <c r="EQ69" s="389"/>
      <c r="ER69" s="389"/>
      <c r="ES69" s="389"/>
      <c r="ET69" s="389"/>
      <c r="EU69" s="389"/>
      <c r="EV69" s="389"/>
      <c r="EW69" s="389"/>
      <c r="EX69" s="389"/>
      <c r="EY69" s="389"/>
      <c r="EZ69" s="389"/>
      <c r="FA69" s="389"/>
      <c r="FB69" s="389"/>
      <c r="FC69" s="389"/>
      <c r="FD69" s="389"/>
      <c r="FE69" s="389"/>
      <c r="FF69" s="389"/>
      <c r="FG69" s="389"/>
      <c r="FH69" s="389"/>
      <c r="FI69" s="389"/>
      <c r="FJ69" s="389"/>
      <c r="FK69" s="389"/>
      <c r="FL69" s="389"/>
      <c r="FM69" s="389"/>
      <c r="FN69" s="389"/>
      <c r="FO69" s="389"/>
      <c r="FP69" s="389"/>
      <c r="FQ69" s="389"/>
      <c r="FR69" s="389"/>
      <c r="FS69" s="389"/>
      <c r="FT69" s="389"/>
      <c r="FU69" s="389"/>
      <c r="FV69" s="389"/>
      <c r="FW69" s="389"/>
      <c r="FX69" s="389"/>
      <c r="FY69" s="389"/>
      <c r="FZ69" s="389"/>
      <c r="GA69" s="389"/>
      <c r="GB69" s="389"/>
      <c r="GC69" s="389"/>
      <c r="GD69" s="389"/>
      <c r="GE69" s="389"/>
      <c r="GF69" s="389"/>
      <c r="GG69" s="389"/>
      <c r="GH69" s="389"/>
      <c r="GI69" s="389"/>
      <c r="GJ69" s="389"/>
      <c r="GK69" s="389"/>
      <c r="GL69" s="389"/>
      <c r="GM69" s="389"/>
      <c r="GN69" s="389"/>
      <c r="GO69" s="389"/>
      <c r="GP69" s="389"/>
      <c r="GQ69" s="389"/>
      <c r="GR69" s="389"/>
      <c r="GS69" s="389"/>
      <c r="GT69" s="389"/>
      <c r="GU69" s="389"/>
      <c r="GV69" s="389"/>
      <c r="GW69" s="389"/>
      <c r="GX69" s="389"/>
      <c r="GY69" s="389"/>
      <c r="GZ69" s="389"/>
      <c r="HA69" s="389"/>
      <c r="HB69" s="389"/>
      <c r="HC69" s="389"/>
      <c r="HD69" s="389"/>
      <c r="HE69" s="389"/>
      <c r="HF69" s="389"/>
      <c r="HG69" s="389"/>
      <c r="HH69" s="389"/>
      <c r="HI69" s="389"/>
      <c r="HJ69" s="389"/>
      <c r="HK69" s="389"/>
      <c r="HL69" s="389"/>
      <c r="HM69" s="389"/>
      <c r="HN69" s="389"/>
      <c r="HO69" s="389"/>
      <c r="HP69" s="389"/>
      <c r="HQ69" s="389"/>
      <c r="HR69" s="389"/>
      <c r="HS69" s="389"/>
      <c r="HT69" s="389"/>
      <c r="HU69" s="389"/>
      <c r="HV69" s="389"/>
      <c r="HW69" s="389"/>
      <c r="HX69" s="389"/>
      <c r="HY69" s="389"/>
      <c r="HZ69" s="389"/>
      <c r="IA69" s="389"/>
      <c r="IB69" s="389"/>
      <c r="IC69" s="389"/>
      <c r="ID69" s="389"/>
      <c r="IE69" s="389"/>
      <c r="IF69" s="389"/>
      <c r="IG69" s="389"/>
      <c r="IH69" s="389"/>
      <c r="II69" s="389"/>
      <c r="IJ69" s="389"/>
      <c r="IK69" s="389"/>
      <c r="IL69" s="389"/>
      <c r="IM69" s="389"/>
      <c r="IN69" s="389"/>
      <c r="IO69" s="389"/>
      <c r="IP69" s="389"/>
      <c r="IQ69" s="389"/>
      <c r="IR69" s="389"/>
      <c r="IS69" s="389"/>
      <c r="IT69" s="389"/>
      <c r="IU69" s="389"/>
      <c r="IV69" s="389"/>
      <c r="IW69" s="389"/>
      <c r="IX69" s="389"/>
      <c r="IY69" s="389"/>
      <c r="IZ69" s="389"/>
      <c r="JA69" s="389"/>
      <c r="JB69" s="389"/>
      <c r="JC69" s="389"/>
      <c r="JD69" s="389"/>
      <c r="JE69" s="389"/>
      <c r="JF69" s="389"/>
      <c r="JG69" s="389"/>
      <c r="JH69" s="389"/>
      <c r="JI69" s="389"/>
      <c r="JJ69" s="389"/>
      <c r="JK69" s="389"/>
      <c r="JL69" s="389"/>
      <c r="JM69" s="389"/>
      <c r="JN69" s="389"/>
      <c r="JO69" s="389"/>
      <c r="JP69" s="389"/>
      <c r="JQ69" s="389"/>
      <c r="JR69" s="389"/>
      <c r="JS69" s="389"/>
      <c r="JT69" s="389"/>
      <c r="JU69" s="389"/>
      <c r="JV69" s="389"/>
      <c r="JW69" s="389"/>
      <c r="JX69" s="389"/>
      <c r="JY69" s="389"/>
      <c r="JZ69" s="389"/>
      <c r="KA69" s="389"/>
      <c r="KB69" s="389"/>
      <c r="KC69" s="389"/>
      <c r="KD69" s="389"/>
      <c r="KE69" s="389"/>
      <c r="KF69" s="389"/>
    </row>
    <row r="70" spans="1:292" s="270" customFormat="1">
      <c r="A70" s="266">
        <v>67</v>
      </c>
      <c r="B70" s="341" t="s">
        <v>739</v>
      </c>
      <c r="C70" s="161"/>
      <c r="D70" s="337" t="s">
        <v>946</v>
      </c>
      <c r="E70" s="285">
        <f t="shared" ca="1" si="61"/>
        <v>19.674154890682225</v>
      </c>
      <c r="F70" s="285"/>
      <c r="G70" s="285"/>
      <c r="H70" s="267">
        <v>33532</v>
      </c>
      <c r="I70" s="382">
        <f t="shared" ca="1" si="37"/>
        <v>40693.39238020833</v>
      </c>
      <c r="J70" s="160" t="s">
        <v>45</v>
      </c>
      <c r="K70" s="156" t="s">
        <v>63</v>
      </c>
      <c r="L70" s="156" t="s">
        <v>952</v>
      </c>
      <c r="M70" s="335"/>
      <c r="N70" s="335"/>
      <c r="O70" s="335"/>
      <c r="P70" s="335"/>
      <c r="Q70" s="335"/>
      <c r="R70" s="335"/>
      <c r="S70" s="335"/>
      <c r="T70" s="286"/>
      <c r="U70" s="286"/>
      <c r="V70" s="286"/>
      <c r="W70" s="286"/>
      <c r="X70" s="267">
        <v>40665</v>
      </c>
      <c r="Y70" s="160"/>
      <c r="Z70" s="160"/>
      <c r="AA70" s="160"/>
      <c r="AB70" s="160"/>
      <c r="AC70" s="160"/>
      <c r="AD70" s="160"/>
      <c r="AE70" s="160"/>
      <c r="AF70" s="157" t="s">
        <v>404</v>
      </c>
      <c r="AG70" s="160"/>
      <c r="AH70" s="160"/>
      <c r="AI70" s="160"/>
      <c r="AJ70" s="287"/>
      <c r="AK70" s="284"/>
      <c r="AL70" s="284"/>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0" t="s">
        <v>63</v>
      </c>
      <c r="BL70" s="161"/>
      <c r="BM70" s="161"/>
      <c r="BN70" s="161"/>
      <c r="BO70" s="161"/>
      <c r="BP70" s="161"/>
      <c r="BQ70" s="161"/>
      <c r="BR70" s="161"/>
      <c r="BS70" s="161"/>
      <c r="BT70" s="161"/>
      <c r="BU70" s="161"/>
      <c r="BV70" s="161"/>
      <c r="BW70" s="161"/>
      <c r="BX70" s="269"/>
      <c r="BY70" s="269"/>
      <c r="BZ70" s="269"/>
      <c r="CA70" s="269"/>
      <c r="CB70" s="269"/>
      <c r="CC70" s="269"/>
      <c r="CD70" s="161"/>
      <c r="CE70" s="161"/>
      <c r="CF70" s="161"/>
      <c r="CG70" s="161"/>
      <c r="CH70" s="161"/>
      <c r="CL70" s="161"/>
      <c r="CM70" s="271"/>
      <c r="CN70" s="271"/>
      <c r="CO70" s="271"/>
      <c r="DH70" s="389"/>
      <c r="DI70" s="389"/>
      <c r="DJ70" s="389"/>
      <c r="DK70" s="389"/>
      <c r="DL70" s="389"/>
      <c r="DM70" s="389"/>
      <c r="DN70" s="389"/>
      <c r="DO70" s="389"/>
      <c r="DP70" s="389"/>
      <c r="DQ70" s="389"/>
      <c r="DR70" s="389"/>
      <c r="DS70" s="389"/>
      <c r="DT70" s="389"/>
      <c r="DU70" s="160"/>
      <c r="DV70" s="389"/>
      <c r="DW70" s="389"/>
      <c r="DX70" s="389"/>
      <c r="DY70" s="389"/>
      <c r="DZ70" s="389"/>
      <c r="EA70" s="389"/>
      <c r="EB70" s="389"/>
      <c r="EC70" s="389"/>
      <c r="ED70" s="389"/>
      <c r="EE70" s="389"/>
      <c r="EF70" s="389"/>
      <c r="EG70" s="389"/>
      <c r="EH70" s="389"/>
      <c r="EI70" s="389"/>
      <c r="EJ70" s="389"/>
      <c r="EK70" s="389"/>
      <c r="EL70" s="389"/>
      <c r="EM70" s="389"/>
      <c r="EN70" s="389"/>
      <c r="EO70" s="389"/>
      <c r="EP70" s="389"/>
      <c r="EQ70" s="389"/>
      <c r="ER70" s="389"/>
      <c r="ES70" s="389"/>
      <c r="ET70" s="389"/>
      <c r="EU70" s="389"/>
      <c r="EV70" s="389"/>
      <c r="EW70" s="389"/>
      <c r="EX70" s="389"/>
      <c r="EY70" s="389"/>
      <c r="EZ70" s="389"/>
      <c r="FA70" s="389"/>
      <c r="FB70" s="389"/>
      <c r="FC70" s="389"/>
      <c r="FD70" s="389"/>
      <c r="FE70" s="389"/>
      <c r="FF70" s="389"/>
      <c r="FG70" s="389"/>
      <c r="FH70" s="389"/>
      <c r="FI70" s="389"/>
      <c r="FJ70" s="389"/>
      <c r="FK70" s="389"/>
      <c r="FL70" s="389"/>
      <c r="FM70" s="389"/>
      <c r="FN70" s="389"/>
      <c r="FO70" s="389"/>
      <c r="FP70" s="389"/>
      <c r="FQ70" s="389"/>
      <c r="FR70" s="389"/>
      <c r="FS70" s="389"/>
      <c r="FT70" s="389"/>
      <c r="FU70" s="389"/>
      <c r="FV70" s="389"/>
      <c r="FW70" s="389"/>
      <c r="FX70" s="389"/>
      <c r="FY70" s="389"/>
      <c r="FZ70" s="389"/>
      <c r="GA70" s="389"/>
      <c r="GB70" s="389"/>
      <c r="GC70" s="389"/>
      <c r="GD70" s="389"/>
      <c r="GE70" s="389"/>
      <c r="GF70" s="389"/>
      <c r="GG70" s="389"/>
      <c r="GH70" s="389"/>
      <c r="GI70" s="389"/>
      <c r="GJ70" s="389"/>
      <c r="GK70" s="389"/>
      <c r="GL70" s="389"/>
      <c r="GM70" s="389"/>
      <c r="GN70" s="389"/>
      <c r="GO70" s="389"/>
      <c r="GP70" s="389"/>
      <c r="GQ70" s="389"/>
      <c r="GR70" s="389"/>
      <c r="GS70" s="389"/>
      <c r="GT70" s="389"/>
      <c r="GU70" s="389"/>
      <c r="GV70" s="389"/>
      <c r="GW70" s="389"/>
      <c r="GX70" s="389"/>
      <c r="GY70" s="389"/>
      <c r="GZ70" s="389"/>
      <c r="HA70" s="389"/>
      <c r="HB70" s="389"/>
      <c r="HC70" s="389"/>
      <c r="HD70" s="389"/>
      <c r="HE70" s="389"/>
      <c r="HF70" s="389"/>
      <c r="HG70" s="389"/>
      <c r="HH70" s="389"/>
      <c r="HI70" s="389"/>
      <c r="HJ70" s="389"/>
      <c r="HK70" s="389"/>
      <c r="HL70" s="389"/>
      <c r="HM70" s="389"/>
      <c r="HN70" s="389"/>
      <c r="HO70" s="389"/>
      <c r="HP70" s="389"/>
      <c r="HQ70" s="389"/>
      <c r="HR70" s="389"/>
      <c r="HS70" s="389"/>
      <c r="HT70" s="389"/>
      <c r="HU70" s="389"/>
      <c r="HV70" s="389"/>
      <c r="HW70" s="389"/>
      <c r="HX70" s="389"/>
      <c r="HY70" s="389"/>
      <c r="HZ70" s="389"/>
      <c r="IA70" s="389"/>
      <c r="IB70" s="389"/>
      <c r="IC70" s="389"/>
      <c r="ID70" s="389"/>
      <c r="IE70" s="389"/>
      <c r="IF70" s="389"/>
      <c r="IG70" s="389"/>
      <c r="IH70" s="389"/>
      <c r="II70" s="389"/>
      <c r="IJ70" s="389"/>
      <c r="IK70" s="389"/>
      <c r="IL70" s="389"/>
      <c r="IM70" s="389"/>
      <c r="IN70" s="389"/>
      <c r="IO70" s="389"/>
      <c r="IP70" s="389"/>
      <c r="IQ70" s="389"/>
      <c r="IR70" s="389"/>
      <c r="IS70" s="389"/>
      <c r="IT70" s="389"/>
      <c r="IU70" s="389"/>
      <c r="IV70" s="389"/>
      <c r="IW70" s="389"/>
      <c r="IX70" s="389"/>
      <c r="IY70" s="389"/>
      <c r="IZ70" s="389"/>
      <c r="JA70" s="389"/>
      <c r="JB70" s="389"/>
      <c r="JC70" s="389"/>
      <c r="JD70" s="389"/>
      <c r="JE70" s="389"/>
      <c r="JF70" s="389"/>
      <c r="JG70" s="389"/>
      <c r="JH70" s="389"/>
      <c r="JI70" s="389"/>
      <c r="JJ70" s="389"/>
      <c r="JK70" s="389"/>
      <c r="JL70" s="389"/>
      <c r="JM70" s="389"/>
      <c r="JN70" s="389"/>
      <c r="JO70" s="389"/>
      <c r="JP70" s="389"/>
      <c r="JQ70" s="389"/>
      <c r="JR70" s="389"/>
      <c r="JS70" s="389"/>
      <c r="JT70" s="389"/>
      <c r="JU70" s="389"/>
      <c r="JV70" s="389"/>
      <c r="JW70" s="389"/>
      <c r="JX70" s="389"/>
      <c r="JY70" s="389"/>
      <c r="JZ70" s="389"/>
      <c r="KA70" s="389"/>
      <c r="KB70" s="389"/>
      <c r="KC70" s="389"/>
      <c r="KD70" s="389"/>
      <c r="KE70" s="389"/>
      <c r="KF70" s="389"/>
    </row>
    <row r="71" spans="1:292" s="391" customFormat="1">
      <c r="A71" s="310">
        <v>68</v>
      </c>
      <c r="B71" s="517" t="s">
        <v>875</v>
      </c>
      <c r="C71" s="173">
        <v>8</v>
      </c>
      <c r="D71" s="337" t="s">
        <v>948</v>
      </c>
      <c r="E71" s="299">
        <f t="shared" ca="1" si="61"/>
        <v>3.0834955500228847</v>
      </c>
      <c r="F71" s="299" t="s">
        <v>108</v>
      </c>
      <c r="G71" s="299"/>
      <c r="H71" s="293">
        <v>39571</v>
      </c>
      <c r="I71" s="511">
        <f t="shared" ca="1" si="37"/>
        <v>40693.39238020833</v>
      </c>
      <c r="J71" s="173" t="s">
        <v>20</v>
      </c>
      <c r="K71" s="156" t="s">
        <v>63</v>
      </c>
      <c r="L71" s="156" t="s">
        <v>952</v>
      </c>
      <c r="M71" s="173" t="s">
        <v>402</v>
      </c>
      <c r="N71" s="173"/>
      <c r="O71" s="173"/>
      <c r="P71" s="173"/>
      <c r="Q71" s="173"/>
      <c r="R71" s="173"/>
      <c r="S71" s="173"/>
      <c r="T71" s="309"/>
      <c r="U71" s="309"/>
      <c r="V71" s="309"/>
      <c r="W71" s="309"/>
      <c r="X71" s="293">
        <v>40633</v>
      </c>
      <c r="Y71" s="173"/>
      <c r="Z71" s="173"/>
      <c r="AA71" s="173"/>
      <c r="AB71" s="173"/>
      <c r="AC71" s="173"/>
      <c r="AD71" s="173"/>
      <c r="AE71" s="173" t="s">
        <v>679</v>
      </c>
      <c r="AF71" s="157" t="s">
        <v>404</v>
      </c>
      <c r="AG71" s="173"/>
      <c r="AH71" s="173"/>
      <c r="AI71" s="173"/>
      <c r="AJ71" s="310"/>
      <c r="AK71" s="310"/>
      <c r="AL71" s="310"/>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60" t="s">
        <v>63</v>
      </c>
      <c r="BL71" s="173"/>
      <c r="BM71" s="173"/>
      <c r="BN71" s="173"/>
      <c r="BO71" s="173"/>
      <c r="BP71" s="173"/>
      <c r="BQ71" s="173"/>
      <c r="BR71" s="173"/>
      <c r="BS71" s="173"/>
      <c r="BT71" s="173"/>
      <c r="BU71" s="173" t="s">
        <v>108</v>
      </c>
      <c r="BV71" s="173"/>
      <c r="BW71" s="173"/>
      <c r="BX71" s="309">
        <f ca="1">IF(BU71="x",(I71-X71)/365,(BU71-X71)/365)</f>
        <v>0.16545857591323287</v>
      </c>
      <c r="BY71" s="309" t="str">
        <f t="shared" ca="1" si="64"/>
        <v>SI</v>
      </c>
      <c r="BZ71" s="309" t="str">
        <f t="shared" ca="1" si="65"/>
        <v>.</v>
      </c>
      <c r="CA71" s="309" t="str">
        <f t="shared" ca="1" si="66"/>
        <v>.</v>
      </c>
      <c r="CB71" s="309" t="str">
        <f t="shared" ca="1" si="67"/>
        <v>.</v>
      </c>
      <c r="CC71" s="309" t="str">
        <f t="shared" ca="1" si="68"/>
        <v>.</v>
      </c>
      <c r="CD71" s="173"/>
      <c r="CE71" s="173"/>
      <c r="CF71" s="173"/>
      <c r="CG71" s="173"/>
      <c r="CH71" s="173"/>
      <c r="CL71" s="173">
        <f t="shared" si="69"/>
        <v>0</v>
      </c>
      <c r="CM71" s="512" t="b">
        <f>AND(F71="x",CL71=1)</f>
        <v>0</v>
      </c>
      <c r="CN71" s="512" t="b">
        <f>AND(G71="x",CL71=1)</f>
        <v>0</v>
      </c>
      <c r="CO71" s="512" t="b">
        <f t="shared" ref="CO71:CO134" si="70">AND(C71="M",BU71="x")</f>
        <v>0</v>
      </c>
      <c r="CP71" s="391" t="b">
        <f t="shared" ref="CP71:CP134" ca="1" si="71">AND(E71&lt;=5.999,BU71="x")</f>
        <v>1</v>
      </c>
      <c r="CQ71" s="391" t="b">
        <f t="shared" ref="CQ71:CQ134" ca="1" si="72">AND(E71&gt;=6,E71&lt;=10.999,BU71="x")</f>
        <v>0</v>
      </c>
      <c r="CR71" s="391" t="b">
        <f t="shared" ref="CR71:CR134" ca="1" si="73">AND(E71&gt;=11,E71&lt;=15.999,BU71="x")</f>
        <v>0</v>
      </c>
      <c r="CS71" s="391" t="b">
        <f t="shared" ref="CS71:CS134" ca="1" si="74">AND(E71&gt;=16,E71&lt;=18.999,BU71="x")</f>
        <v>0</v>
      </c>
      <c r="CT71" s="391" t="b">
        <f t="shared" ref="CT71:CT134" ca="1" si="75">AND(E71&gt;=19,BU71="x")</f>
        <v>0</v>
      </c>
      <c r="CU71" s="391" t="b">
        <f t="shared" ref="CU71:CU134" ca="1" si="76">AND(E71&gt;=15,E71&lt;=15.999,BU71="x")</f>
        <v>0</v>
      </c>
      <c r="CV71" s="391">
        <f t="shared" ref="CV71" si="77">COUNTIF(BU71,"&lt;01/02/2011")</f>
        <v>0</v>
      </c>
      <c r="CW71" s="391">
        <f t="shared" ref="CW71" si="78">COUNTIF(BU71,"&lt;01/03/2011")-CV71</f>
        <v>0</v>
      </c>
      <c r="CX71" s="391">
        <f t="shared" ref="CX71" si="79">COUNTIF(BU71,"&lt;01/04/2011")-CV71-CW71</f>
        <v>0</v>
      </c>
      <c r="CY71" s="391">
        <f t="shared" ref="CY71" si="80">COUNTIF(BU71,"&lt;01/05/2011")-CV71-CW71-CX71</f>
        <v>0</v>
      </c>
      <c r="CZ71" s="391">
        <f t="shared" ref="CZ71" si="81">COUNTIF(BU71,"&lt;01/06/2011")-CV71-CW71-CX71-CY71</f>
        <v>0</v>
      </c>
      <c r="DA71" s="391">
        <f t="shared" ref="DA71" si="82">COUNTIF(BU71,"&lt;01/07/2011")-CV71-CW71-CX71-CY71-CZ71</f>
        <v>0</v>
      </c>
      <c r="DB71" s="391">
        <f t="shared" ref="DB71" si="83">COUNTIF(BU71,"&lt;01/08/2011")-CV71-CW71-CX71-CY71-CZ71-DA71</f>
        <v>0</v>
      </c>
      <c r="DC71" s="391">
        <f t="shared" ref="DC71" si="84">COUNTIF(BU71,"&lt;01/09/2011")-CV71-CW71-CX71-CY71-CZ71-DA71-DB71</f>
        <v>0</v>
      </c>
      <c r="DD71" s="391">
        <f t="shared" ref="DD71" si="85">COUNTIF(BU71,"&lt;01/10/2011")-CV71-CW71-CX71-CY71-CZ71-DA71-DB71-DC71</f>
        <v>0</v>
      </c>
      <c r="DE71" s="391">
        <f t="shared" ref="DE71" si="86">COUNTIF(BU71,"&lt;01/11/2011")-CV71-CW71-CX71-CY71-CZ71-DA71-DB71-DD71-DC71</f>
        <v>0</v>
      </c>
      <c r="DF71" s="391">
        <f t="shared" ref="DF71" si="87">COUNTIF(BU71,"&lt;01/12/2011")-CV71-CW71-CX71-CY71-CZ71-DA71-DB71-DC71-DD71-DE71</f>
        <v>0</v>
      </c>
      <c r="DG71" s="391">
        <f t="shared" ref="DG71" si="88">COUNTIF(BU71,"&lt;01/01/2012")-CV71-CW71-CX71-CY71-CZ71-DA71-DB71-DC71-DD71-DE71-DF71</f>
        <v>0</v>
      </c>
      <c r="DH71" s="391" t="str">
        <f t="shared" si="62"/>
        <v>F</v>
      </c>
      <c r="DU71" s="173"/>
    </row>
    <row r="72" spans="1:292" s="277" customFormat="1">
      <c r="A72" s="353">
        <v>69</v>
      </c>
      <c r="B72" s="163" t="s">
        <v>772</v>
      </c>
      <c r="C72" s="163" t="s">
        <v>30</v>
      </c>
      <c r="D72" s="338" t="s">
        <v>947</v>
      </c>
      <c r="E72" s="354">
        <f t="shared" ca="1" si="61"/>
        <v>14.264814231341566</v>
      </c>
      <c r="F72" s="354"/>
      <c r="G72" s="354"/>
      <c r="H72" s="355">
        <v>35501</v>
      </c>
      <c r="I72" s="461">
        <f t="shared" ca="1" si="37"/>
        <v>40693.39238020833</v>
      </c>
      <c r="J72" s="163" t="s">
        <v>20</v>
      </c>
      <c r="K72" s="156" t="s">
        <v>63</v>
      </c>
      <c r="L72" s="156" t="s">
        <v>952</v>
      </c>
      <c r="M72" s="348" t="s">
        <v>402</v>
      </c>
      <c r="N72" s="163"/>
      <c r="O72" s="163"/>
      <c r="P72" s="163"/>
      <c r="Q72" s="163"/>
      <c r="R72" s="163"/>
      <c r="S72" s="163"/>
      <c r="T72" s="313"/>
      <c r="U72" s="313"/>
      <c r="V72" s="313"/>
      <c r="W72" s="313"/>
      <c r="X72" s="355">
        <v>40634</v>
      </c>
      <c r="Y72" s="163"/>
      <c r="Z72" s="163"/>
      <c r="AA72" s="163"/>
      <c r="AB72" s="163"/>
      <c r="AC72" s="163"/>
      <c r="AD72" s="163"/>
      <c r="AE72" s="163"/>
      <c r="AF72" s="157" t="s">
        <v>404</v>
      </c>
      <c r="AG72" s="163"/>
      <c r="AH72" s="163">
        <v>1</v>
      </c>
      <c r="AI72" s="163"/>
      <c r="AJ72" s="353">
        <v>1</v>
      </c>
      <c r="AK72" s="353">
        <v>0</v>
      </c>
      <c r="AL72" s="353">
        <v>0</v>
      </c>
      <c r="AM72" s="163">
        <v>0</v>
      </c>
      <c r="AN72" s="163" t="s">
        <v>195</v>
      </c>
      <c r="AO72" s="163" t="s">
        <v>195</v>
      </c>
      <c r="AP72" s="163" t="s">
        <v>195</v>
      </c>
      <c r="AQ72" s="163"/>
      <c r="AR72" s="163"/>
      <c r="AS72" s="163"/>
      <c r="AT72" s="163"/>
      <c r="AU72" s="163"/>
      <c r="AV72" s="163"/>
      <c r="AW72" s="163"/>
      <c r="AX72" s="163"/>
      <c r="AY72" s="163"/>
      <c r="AZ72" s="163"/>
      <c r="BA72" s="163"/>
      <c r="BB72" s="163"/>
      <c r="BC72" s="163"/>
      <c r="BD72" s="163"/>
      <c r="BE72" s="163"/>
      <c r="BF72" s="163"/>
      <c r="BG72" s="163"/>
      <c r="BH72" s="163"/>
      <c r="BI72" s="163"/>
      <c r="BJ72" s="163"/>
      <c r="BK72" s="160" t="s">
        <v>63</v>
      </c>
      <c r="BL72" s="163"/>
      <c r="BM72" s="163"/>
      <c r="BN72" s="163"/>
      <c r="BO72" s="163"/>
      <c r="BP72" s="163"/>
      <c r="BQ72" s="163"/>
      <c r="BR72" s="163"/>
      <c r="BS72" s="163"/>
      <c r="BT72" s="163"/>
      <c r="BU72" s="355">
        <v>40606</v>
      </c>
      <c r="BV72" s="163" t="s">
        <v>408</v>
      </c>
      <c r="BW72" s="163"/>
      <c r="BX72" s="269">
        <f>IF(BU72="x",(I72-X72)/365,(BU72-X72)/365)</f>
        <v>-7.6712328767123292E-2</v>
      </c>
      <c r="BY72" s="269" t="str">
        <f t="shared" si="64"/>
        <v>SI</v>
      </c>
      <c r="BZ72" s="269" t="str">
        <f t="shared" si="65"/>
        <v>.</v>
      </c>
      <c r="CA72" s="269" t="str">
        <f t="shared" si="66"/>
        <v>.</v>
      </c>
      <c r="CB72" s="269" t="str">
        <f t="shared" si="67"/>
        <v>.</v>
      </c>
      <c r="CC72" s="269" t="str">
        <f t="shared" si="68"/>
        <v>.</v>
      </c>
      <c r="CD72" s="163"/>
      <c r="CE72" s="163"/>
      <c r="CF72" s="163"/>
      <c r="CG72" s="163"/>
      <c r="CH72" s="163"/>
      <c r="CL72" s="163">
        <f t="shared" ref="CL72:CL132" si="89">COUNTIF(BV72,"*")</f>
        <v>1</v>
      </c>
      <c r="CM72" s="428" t="b">
        <f>AND(F72="x",CL72=1)</f>
        <v>0</v>
      </c>
      <c r="CN72" s="428" t="b">
        <f>AND(G72="x",CL72=1)</f>
        <v>0</v>
      </c>
      <c r="CO72" s="428" t="b">
        <f t="shared" si="70"/>
        <v>0</v>
      </c>
      <c r="CP72" s="277" t="b">
        <f t="shared" ca="1" si="71"/>
        <v>0</v>
      </c>
      <c r="CQ72" s="277" t="b">
        <f t="shared" ca="1" si="72"/>
        <v>0</v>
      </c>
      <c r="CR72" s="277" t="b">
        <f t="shared" ca="1" si="73"/>
        <v>0</v>
      </c>
      <c r="CS72" s="277" t="b">
        <f t="shared" ca="1" si="74"/>
        <v>0</v>
      </c>
      <c r="CT72" s="277" t="b">
        <f t="shared" ca="1" si="75"/>
        <v>0</v>
      </c>
      <c r="CU72" s="277" t="b">
        <f t="shared" ca="1" si="76"/>
        <v>0</v>
      </c>
      <c r="CV72" s="277">
        <f t="shared" ref="CV72:CV133" si="90">COUNTIF(BU72,"&lt;01/02/2011")</f>
        <v>0</v>
      </c>
      <c r="CW72" s="277">
        <f t="shared" ref="CW72:CW133" si="91">COUNTIF(BU72,"&lt;01/03/2011")-CV72</f>
        <v>0</v>
      </c>
      <c r="CX72" s="277">
        <f t="shared" ref="CX72:CX133" si="92">COUNTIF(BU72,"&lt;01/04/2011")-CV72-CW72</f>
        <v>1</v>
      </c>
      <c r="CY72" s="277">
        <f t="shared" ref="CY72:CY133" si="93">COUNTIF(BU72,"&lt;01/05/2011")-CV72-CW72-CX72</f>
        <v>0</v>
      </c>
      <c r="CZ72" s="277">
        <f t="shared" ref="CZ72:CZ133" si="94">COUNTIF(BU72,"&lt;01/06/2011")-CV72-CW72-CX72-CY72</f>
        <v>0</v>
      </c>
      <c r="DA72" s="277">
        <f t="shared" ref="DA72:DA133" si="95">COUNTIF(BU72,"&lt;01/07/2011")-CV72-CW72-CX72-CY72-CZ72</f>
        <v>0</v>
      </c>
      <c r="DB72" s="277">
        <f t="shared" ref="DB72:DB133" si="96">COUNTIF(BU72,"&lt;01/08/2011")-CV72-CW72-CX72-CY72-CZ72-DA72</f>
        <v>0</v>
      </c>
      <c r="DC72" s="277">
        <f t="shared" ref="DC72:DC133" si="97">COUNTIF(BU72,"&lt;01/09/2011")-CV72-CW72-CX72-CY72-CZ72-DA72-DB72</f>
        <v>0</v>
      </c>
      <c r="DD72" s="277">
        <f t="shared" ref="DD72:DD133" si="98">COUNTIF(BU72,"&lt;01/10/2011")-CV72-CW72-CX72-CY72-CZ72-DA72-DB72-DC72</f>
        <v>0</v>
      </c>
      <c r="DE72" s="277">
        <f t="shared" ref="DE72:DE133" si="99">COUNTIF(BU72,"&lt;01/11/2011")-CV72-CW72-CX72-CY72-CZ72-DA72-DB72-DD72-DC72</f>
        <v>0</v>
      </c>
      <c r="DF72" s="277">
        <f t="shared" ref="DF72:DF133" si="100">COUNTIF(BU72,"&lt;01/12/2011")-CV72-CW72-CX72-CY72-CZ72-DA72-DB72-DC72-DD72-DE72</f>
        <v>0</v>
      </c>
      <c r="DG72" s="277">
        <f t="shared" ref="DG72:DG133" si="101">COUNTIF(BU72,"&lt;01/01/2012")-CV72-CW72-CX72-CY72-CZ72-DA72-DB72-DC72-DD72-DE72-DF72</f>
        <v>0</v>
      </c>
      <c r="DH72" s="277" t="str">
        <f t="shared" si="62"/>
        <v>F</v>
      </c>
      <c r="DU72" s="163"/>
    </row>
    <row r="73" spans="1:292" s="270" customFormat="1">
      <c r="A73" s="266">
        <v>70</v>
      </c>
      <c r="B73" s="465" t="s">
        <v>865</v>
      </c>
      <c r="C73" s="161" t="s">
        <v>30</v>
      </c>
      <c r="D73" s="337" t="s">
        <v>949</v>
      </c>
      <c r="E73" s="285">
        <f t="shared" ca="1" si="61"/>
        <v>14.621957088484423</v>
      </c>
      <c r="F73" s="285"/>
      <c r="G73" s="285"/>
      <c r="H73" s="267">
        <v>35371</v>
      </c>
      <c r="I73" s="382">
        <f t="shared" ca="1" si="37"/>
        <v>40693.39238020833</v>
      </c>
      <c r="J73" s="160" t="s">
        <v>20</v>
      </c>
      <c r="K73" s="156" t="s">
        <v>63</v>
      </c>
      <c r="L73" s="156" t="s">
        <v>952</v>
      </c>
      <c r="M73" s="160" t="s">
        <v>866</v>
      </c>
      <c r="N73" s="160"/>
      <c r="O73" s="160"/>
      <c r="P73" s="160"/>
      <c r="Q73" s="160"/>
      <c r="R73" s="160"/>
      <c r="S73" s="160"/>
      <c r="T73" s="286"/>
      <c r="U73" s="286"/>
      <c r="V73" s="286"/>
      <c r="W73" s="286"/>
      <c r="X73" s="283">
        <v>40617</v>
      </c>
      <c r="Y73" s="160"/>
      <c r="Z73" s="160"/>
      <c r="AA73" s="160"/>
      <c r="AB73" s="160"/>
      <c r="AC73" s="160"/>
      <c r="AD73" s="160"/>
      <c r="AE73" s="160"/>
      <c r="AF73" s="157" t="s">
        <v>404</v>
      </c>
      <c r="AG73" s="160"/>
      <c r="AH73" s="160"/>
      <c r="AI73" s="160"/>
      <c r="AJ73" s="287"/>
      <c r="AK73" s="284"/>
      <c r="AL73" s="284"/>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0" t="s">
        <v>63</v>
      </c>
      <c r="BL73" s="161"/>
      <c r="BM73" s="161"/>
      <c r="BN73" s="161"/>
      <c r="BO73" s="161"/>
      <c r="BP73" s="161"/>
      <c r="BQ73" s="161"/>
      <c r="BR73" s="161"/>
      <c r="BS73" s="161"/>
      <c r="BT73" s="161"/>
      <c r="BU73" s="161" t="s">
        <v>108</v>
      </c>
      <c r="BV73" s="161"/>
      <c r="BW73" s="161"/>
      <c r="BX73" s="269">
        <f ca="1">IF(BU73="x",(I73-H73)/365,(BU73-H73)/365)</f>
        <v>14.581896932077617</v>
      </c>
      <c r="BY73" s="269" t="str">
        <f t="shared" ca="1" si="64"/>
        <v>.</v>
      </c>
      <c r="BZ73" s="269" t="str">
        <f t="shared" ca="1" si="65"/>
        <v>.</v>
      </c>
      <c r="CA73" s="269" t="str">
        <f t="shared" ca="1" si="66"/>
        <v>.</v>
      </c>
      <c r="CB73" s="269" t="str">
        <f t="shared" ca="1" si="67"/>
        <v>.</v>
      </c>
      <c r="CC73" s="269" t="str">
        <f t="shared" ca="1" si="68"/>
        <v>SI</v>
      </c>
      <c r="CD73" s="161"/>
      <c r="CE73" s="161"/>
      <c r="CF73" s="161"/>
      <c r="CG73" s="161"/>
      <c r="CH73" s="161"/>
      <c r="CL73" s="161">
        <f t="shared" si="89"/>
        <v>0</v>
      </c>
      <c r="CM73" s="271" t="b">
        <f>AND(F73="x",CL73=1)</f>
        <v>0</v>
      </c>
      <c r="CN73" s="271" t="b">
        <f>AND(G73="x",CL73=1)</f>
        <v>0</v>
      </c>
      <c r="CO73" s="271" t="b">
        <f t="shared" si="70"/>
        <v>0</v>
      </c>
      <c r="CP73" s="270" t="b">
        <f t="shared" ca="1" si="71"/>
        <v>0</v>
      </c>
      <c r="CQ73" s="270" t="b">
        <f t="shared" ca="1" si="72"/>
        <v>0</v>
      </c>
      <c r="CR73" s="270" t="b">
        <f t="shared" ca="1" si="73"/>
        <v>1</v>
      </c>
      <c r="CS73" s="270" t="b">
        <f t="shared" ca="1" si="74"/>
        <v>0</v>
      </c>
      <c r="CT73" s="270" t="b">
        <f t="shared" ca="1" si="75"/>
        <v>0</v>
      </c>
      <c r="CU73" s="270" t="b">
        <f t="shared" ca="1" si="76"/>
        <v>0</v>
      </c>
      <c r="CV73" s="270">
        <f t="shared" si="90"/>
        <v>0</v>
      </c>
      <c r="CW73" s="270">
        <f t="shared" si="91"/>
        <v>0</v>
      </c>
      <c r="CX73" s="270">
        <f t="shared" si="92"/>
        <v>0</v>
      </c>
      <c r="CY73" s="270">
        <f t="shared" si="93"/>
        <v>0</v>
      </c>
      <c r="CZ73" s="270">
        <f t="shared" si="94"/>
        <v>0</v>
      </c>
      <c r="DA73" s="270">
        <f t="shared" si="95"/>
        <v>0</v>
      </c>
      <c r="DB73" s="270">
        <f t="shared" si="96"/>
        <v>0</v>
      </c>
      <c r="DC73" s="270">
        <f t="shared" si="97"/>
        <v>0</v>
      </c>
      <c r="DD73" s="270">
        <f t="shared" si="98"/>
        <v>0</v>
      </c>
      <c r="DE73" s="270">
        <f t="shared" si="99"/>
        <v>0</v>
      </c>
      <c r="DF73" s="270">
        <f t="shared" si="100"/>
        <v>0</v>
      </c>
      <c r="DG73" s="270">
        <f t="shared" si="101"/>
        <v>0</v>
      </c>
      <c r="DH73" s="270" t="str">
        <f t="shared" si="62"/>
        <v>F</v>
      </c>
      <c r="DU73" s="161"/>
    </row>
    <row r="74" spans="1:292" s="270" customFormat="1">
      <c r="A74" s="161">
        <v>71</v>
      </c>
      <c r="B74" s="465" t="s">
        <v>868</v>
      </c>
      <c r="C74" s="161" t="s">
        <v>30</v>
      </c>
      <c r="D74" s="465" t="s">
        <v>950</v>
      </c>
      <c r="E74" s="285">
        <f t="shared" ca="1" si="61"/>
        <v>13.135693352220686</v>
      </c>
      <c r="F74" s="285"/>
      <c r="G74" s="285"/>
      <c r="H74" s="267">
        <v>35912</v>
      </c>
      <c r="I74" s="382">
        <f t="shared" ca="1" si="37"/>
        <v>40693.39238020833</v>
      </c>
      <c r="J74" s="160" t="s">
        <v>37</v>
      </c>
      <c r="K74" s="156" t="s">
        <v>63</v>
      </c>
      <c r="L74" s="156" t="s">
        <v>952</v>
      </c>
      <c r="M74" s="345" t="s">
        <v>38</v>
      </c>
      <c r="N74" s="160"/>
      <c r="O74" s="160"/>
      <c r="P74" s="160"/>
      <c r="Q74" s="160"/>
      <c r="R74" s="160"/>
      <c r="S74" s="160"/>
      <c r="T74" s="286"/>
      <c r="U74" s="286"/>
      <c r="V74" s="286"/>
      <c r="W74" s="286"/>
      <c r="X74" s="267">
        <v>40660</v>
      </c>
      <c r="Y74" s="160"/>
      <c r="Z74" s="160"/>
      <c r="AA74" s="160"/>
      <c r="AB74" s="160"/>
      <c r="AC74" s="160"/>
      <c r="AD74" s="160"/>
      <c r="AE74" s="160"/>
      <c r="AF74" s="157" t="s">
        <v>404</v>
      </c>
      <c r="AG74" s="160"/>
      <c r="AH74" s="160"/>
      <c r="AI74" s="160"/>
      <c r="AJ74" s="287"/>
      <c r="AK74" s="284"/>
      <c r="AL74" s="284"/>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0" t="s">
        <v>63</v>
      </c>
      <c r="BL74" s="161"/>
      <c r="BM74" s="161"/>
      <c r="BN74" s="161"/>
      <c r="BO74" s="161"/>
      <c r="BP74" s="161"/>
      <c r="BQ74" s="161"/>
      <c r="BR74" s="161"/>
      <c r="BS74" s="161"/>
      <c r="BT74" s="161"/>
      <c r="BU74" s="161" t="s">
        <v>108</v>
      </c>
      <c r="BV74" s="161"/>
      <c r="BW74" s="161"/>
      <c r="BX74" s="269">
        <f ca="1">IF(BU74="x",(I74-X74)/365,(BU74-X74)/365)</f>
        <v>9.1485973173506832E-2</v>
      </c>
      <c r="BY74" s="269" t="str">
        <f t="shared" ca="1" si="64"/>
        <v>SI</v>
      </c>
      <c r="BZ74" s="269" t="str">
        <f t="shared" ca="1" si="65"/>
        <v>.</v>
      </c>
      <c r="CA74" s="269" t="str">
        <f t="shared" ca="1" si="66"/>
        <v>.</v>
      </c>
      <c r="CB74" s="269" t="str">
        <f t="shared" ca="1" si="67"/>
        <v>.</v>
      </c>
      <c r="CC74" s="269" t="str">
        <f t="shared" ca="1" si="68"/>
        <v>.</v>
      </c>
      <c r="CD74" s="161"/>
      <c r="CE74" s="161"/>
      <c r="CF74" s="161"/>
      <c r="CG74" s="161"/>
      <c r="CH74" s="161"/>
      <c r="CL74" s="161">
        <f t="shared" si="89"/>
        <v>0</v>
      </c>
      <c r="CM74" s="271" t="b">
        <f>AND(F74="x",CL74=1)</f>
        <v>0</v>
      </c>
      <c r="CN74" s="271" t="b">
        <f>AND(G74="x",CL74=1)</f>
        <v>0</v>
      </c>
      <c r="CO74" s="271" t="b">
        <f t="shared" si="70"/>
        <v>0</v>
      </c>
      <c r="CP74" s="270" t="b">
        <f t="shared" ca="1" si="71"/>
        <v>0</v>
      </c>
      <c r="CQ74" s="270" t="b">
        <f t="shared" ca="1" si="72"/>
        <v>0</v>
      </c>
      <c r="CR74" s="270" t="b">
        <f t="shared" ca="1" si="73"/>
        <v>1</v>
      </c>
      <c r="CS74" s="270" t="b">
        <f t="shared" ca="1" si="74"/>
        <v>0</v>
      </c>
      <c r="CT74" s="270" t="b">
        <f t="shared" ca="1" si="75"/>
        <v>0</v>
      </c>
      <c r="CU74" s="270" t="b">
        <f t="shared" ca="1" si="76"/>
        <v>0</v>
      </c>
      <c r="CV74" s="270">
        <f t="shared" si="90"/>
        <v>0</v>
      </c>
      <c r="CW74" s="270">
        <f t="shared" si="91"/>
        <v>0</v>
      </c>
      <c r="CX74" s="270">
        <f t="shared" si="92"/>
        <v>0</v>
      </c>
      <c r="CY74" s="270">
        <f t="shared" si="93"/>
        <v>0</v>
      </c>
      <c r="CZ74" s="270">
        <f t="shared" si="94"/>
        <v>0</v>
      </c>
      <c r="DA74" s="270">
        <f t="shared" si="95"/>
        <v>0</v>
      </c>
      <c r="DB74" s="270">
        <f t="shared" si="96"/>
        <v>0</v>
      </c>
      <c r="DC74" s="270">
        <f t="shared" si="97"/>
        <v>0</v>
      </c>
      <c r="DD74" s="270">
        <f t="shared" si="98"/>
        <v>0</v>
      </c>
      <c r="DE74" s="270">
        <f t="shared" si="99"/>
        <v>0</v>
      </c>
      <c r="DF74" s="270">
        <f t="shared" si="100"/>
        <v>0</v>
      </c>
      <c r="DG74" s="270">
        <f t="shared" si="101"/>
        <v>0</v>
      </c>
      <c r="DH74" s="270" t="str">
        <f t="shared" si="62"/>
        <v>F</v>
      </c>
      <c r="DU74" s="161"/>
    </row>
    <row r="75" spans="1:292" s="265" customFormat="1" ht="45">
      <c r="A75" s="519">
        <v>72</v>
      </c>
      <c r="B75" s="518" t="s">
        <v>871</v>
      </c>
      <c r="C75" s="396" t="s">
        <v>30</v>
      </c>
      <c r="D75" s="465" t="s">
        <v>951</v>
      </c>
      <c r="E75" s="72">
        <f t="shared" ca="1" si="61"/>
        <v>17.979099945627279</v>
      </c>
      <c r="F75" s="520"/>
      <c r="G75" s="520"/>
      <c r="H75" s="314">
        <v>34149</v>
      </c>
      <c r="I75" s="521">
        <f t="shared" ca="1" si="37"/>
        <v>40693.39238020833</v>
      </c>
      <c r="J75" s="396" t="s">
        <v>47</v>
      </c>
      <c r="K75" s="156" t="s">
        <v>63</v>
      </c>
      <c r="L75" s="156" t="s">
        <v>952</v>
      </c>
      <c r="M75" s="399" t="s">
        <v>40</v>
      </c>
      <c r="N75" s="396"/>
      <c r="O75" s="396" t="s">
        <v>877</v>
      </c>
      <c r="P75" s="396"/>
      <c r="Q75" s="396" t="s">
        <v>876</v>
      </c>
      <c r="R75" s="396" t="s">
        <v>878</v>
      </c>
      <c r="S75" s="396"/>
      <c r="T75" s="396">
        <v>1</v>
      </c>
      <c r="U75" s="396">
        <v>0</v>
      </c>
      <c r="V75" s="396">
        <v>0</v>
      </c>
      <c r="W75" s="396">
        <v>0</v>
      </c>
      <c r="X75" s="314">
        <v>40661</v>
      </c>
      <c r="Y75" s="396"/>
      <c r="Z75" s="396"/>
      <c r="AA75" s="396"/>
      <c r="AB75" s="396"/>
      <c r="AC75" s="396"/>
      <c r="AD75" s="396"/>
      <c r="AE75" s="396" t="s">
        <v>592</v>
      </c>
      <c r="AF75" s="157" t="s">
        <v>404</v>
      </c>
      <c r="AG75" s="396"/>
      <c r="AH75" s="396"/>
      <c r="AI75" s="396"/>
      <c r="AJ75" s="396"/>
      <c r="AK75" s="396"/>
      <c r="AL75" s="396"/>
      <c r="AM75" s="396"/>
      <c r="AN75" s="396"/>
      <c r="AO75" s="396"/>
      <c r="AP75" s="396"/>
      <c r="AQ75" s="396"/>
      <c r="AR75" s="396"/>
      <c r="AS75" s="396"/>
      <c r="AT75" s="396"/>
      <c r="AU75" s="396" t="s">
        <v>195</v>
      </c>
      <c r="AV75" s="396"/>
      <c r="AW75" s="396" t="s">
        <v>180</v>
      </c>
      <c r="AX75" s="396" t="s">
        <v>880</v>
      </c>
      <c r="AY75" s="396" t="s">
        <v>879</v>
      </c>
      <c r="AZ75" s="396" t="s">
        <v>881</v>
      </c>
      <c r="BA75" s="396" t="s">
        <v>882</v>
      </c>
      <c r="BB75" s="396"/>
      <c r="BC75" s="396"/>
      <c r="BD75" s="396"/>
      <c r="BE75" s="396"/>
      <c r="BF75" s="396"/>
      <c r="BG75" s="396"/>
      <c r="BH75" s="396"/>
      <c r="BI75" s="396" t="s">
        <v>883</v>
      </c>
      <c r="BJ75" s="396"/>
      <c r="BK75" s="160" t="s">
        <v>63</v>
      </c>
      <c r="BL75" s="396" t="s">
        <v>453</v>
      </c>
      <c r="BM75" s="396"/>
      <c r="BN75" s="396" t="s">
        <v>884</v>
      </c>
      <c r="BO75" s="396"/>
      <c r="BP75" s="396"/>
      <c r="BQ75" s="396"/>
      <c r="BR75" s="396"/>
      <c r="BS75" s="396"/>
      <c r="BT75" s="396"/>
      <c r="BU75" s="396" t="s">
        <v>108</v>
      </c>
      <c r="BV75" s="396"/>
      <c r="BW75" s="396"/>
      <c r="BX75" s="396">
        <f ca="1">IF(BU75="x",(I75-X75)/365,(BU75-X75)/365)</f>
        <v>8.8746247146109583E-2</v>
      </c>
      <c r="BY75" s="396" t="str">
        <f t="shared" ca="1" si="64"/>
        <v>SI</v>
      </c>
      <c r="BZ75" s="396" t="str">
        <f t="shared" ca="1" si="65"/>
        <v>.</v>
      </c>
      <c r="CA75" s="396" t="str">
        <f t="shared" ca="1" si="66"/>
        <v>.</v>
      </c>
      <c r="CB75" s="396" t="str">
        <f t="shared" ca="1" si="67"/>
        <v>.</v>
      </c>
      <c r="CC75" s="396" t="str">
        <f t="shared" ca="1" si="68"/>
        <v>.</v>
      </c>
      <c r="CD75" s="396">
        <v>36</v>
      </c>
      <c r="CE75" s="522">
        <v>5.5</v>
      </c>
      <c r="CF75" s="396" t="s">
        <v>885</v>
      </c>
      <c r="CG75" s="396" t="s">
        <v>25</v>
      </c>
      <c r="CH75" s="396" t="s">
        <v>25</v>
      </c>
      <c r="CO75" s="265" t="b">
        <f t="shared" si="70"/>
        <v>0</v>
      </c>
      <c r="CP75" s="265" t="b">
        <f t="shared" ca="1" si="71"/>
        <v>0</v>
      </c>
      <c r="CQ75" s="265" t="b">
        <f t="shared" ca="1" si="72"/>
        <v>0</v>
      </c>
      <c r="CR75" s="265" t="b">
        <f t="shared" ca="1" si="73"/>
        <v>0</v>
      </c>
      <c r="CS75" s="265" t="b">
        <f t="shared" ca="1" si="74"/>
        <v>1</v>
      </c>
      <c r="CT75" s="265" t="b">
        <f t="shared" ca="1" si="75"/>
        <v>0</v>
      </c>
      <c r="CU75" s="265" t="b">
        <f t="shared" ca="1" si="76"/>
        <v>0</v>
      </c>
      <c r="CV75" s="265">
        <f t="shared" si="90"/>
        <v>0</v>
      </c>
      <c r="CW75" s="265">
        <f t="shared" si="91"/>
        <v>0</v>
      </c>
      <c r="CX75" s="265">
        <f t="shared" si="92"/>
        <v>0</v>
      </c>
      <c r="CY75" s="265">
        <f t="shared" si="93"/>
        <v>0</v>
      </c>
      <c r="CZ75" s="265">
        <f t="shared" si="94"/>
        <v>0</v>
      </c>
      <c r="DA75" s="265">
        <f t="shared" si="95"/>
        <v>0</v>
      </c>
      <c r="DB75" s="265">
        <f t="shared" si="96"/>
        <v>0</v>
      </c>
      <c r="DC75" s="265">
        <f t="shared" si="97"/>
        <v>0</v>
      </c>
      <c r="DD75" s="265">
        <f t="shared" si="98"/>
        <v>0</v>
      </c>
      <c r="DE75" s="265">
        <f t="shared" si="99"/>
        <v>0</v>
      </c>
      <c r="DF75" s="265">
        <f t="shared" si="100"/>
        <v>0</v>
      </c>
      <c r="DG75" s="265">
        <f t="shared" si="101"/>
        <v>0</v>
      </c>
      <c r="DU75" s="396"/>
    </row>
    <row r="76" spans="1:292" s="270" customFormat="1">
      <c r="A76" s="266">
        <v>73</v>
      </c>
      <c r="B76" s="465" t="s">
        <v>870</v>
      </c>
      <c r="C76" s="161" t="s">
        <v>30</v>
      </c>
      <c r="D76" s="337" t="s">
        <v>946</v>
      </c>
      <c r="E76" s="285">
        <f t="shared" ca="1" si="61"/>
        <v>13.61920983573717</v>
      </c>
      <c r="F76" s="285"/>
      <c r="G76" s="285"/>
      <c r="H76" s="267">
        <v>35736</v>
      </c>
      <c r="I76" s="382">
        <f t="shared" ca="1" si="37"/>
        <v>40693.39238020833</v>
      </c>
      <c r="J76" s="160" t="s">
        <v>872</v>
      </c>
      <c r="K76" s="156" t="s">
        <v>63</v>
      </c>
      <c r="L76" s="156" t="s">
        <v>952</v>
      </c>
      <c r="M76" s="335" t="s">
        <v>40</v>
      </c>
      <c r="N76" s="160"/>
      <c r="O76" s="160"/>
      <c r="P76" s="160"/>
      <c r="Q76" s="160"/>
      <c r="R76" s="160"/>
      <c r="S76" s="160"/>
      <c r="T76" s="286"/>
      <c r="U76" s="286"/>
      <c r="V76" s="286"/>
      <c r="W76" s="286"/>
      <c r="X76" s="514">
        <v>40663</v>
      </c>
      <c r="Y76" s="160"/>
      <c r="Z76" s="160"/>
      <c r="AA76" s="160"/>
      <c r="AB76" s="160"/>
      <c r="AC76" s="160"/>
      <c r="AD76" s="160"/>
      <c r="AE76" s="160" t="s">
        <v>869</v>
      </c>
      <c r="AF76" s="157" t="s">
        <v>404</v>
      </c>
      <c r="AG76" s="160"/>
      <c r="AH76" s="160"/>
      <c r="AI76" s="160"/>
      <c r="AJ76" s="287"/>
      <c r="AK76" s="284"/>
      <c r="AL76" s="284"/>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0" t="s">
        <v>63</v>
      </c>
      <c r="BL76" s="161"/>
      <c r="BM76" s="161"/>
      <c r="BN76" s="161"/>
      <c r="BO76" s="161"/>
      <c r="BP76" s="161"/>
      <c r="BQ76" s="161"/>
      <c r="BR76" s="161"/>
      <c r="BS76" s="161"/>
      <c r="BT76" s="161"/>
      <c r="BU76" s="161" t="s">
        <v>108</v>
      </c>
      <c r="BV76" s="161"/>
      <c r="BW76" s="161"/>
      <c r="BX76" s="274">
        <f ca="1">IF(BU76="x",(I76-X75)/365,(BU76-X75)/365)</f>
        <v>8.8746247146109583E-2</v>
      </c>
      <c r="BY76" s="269" t="str">
        <f ca="1">IF(BX76&lt;=0.25,"SI",".")</f>
        <v>SI</v>
      </c>
      <c r="BZ76" s="269" t="str">
        <f ca="1">IF(BX76&lt;0.25,".",IF(BX76&gt;0.5,".","SI"))</f>
        <v>.</v>
      </c>
      <c r="CA76" s="269" t="str">
        <f ca="1">IF(BX76&lt;0.5,".",IF(BX76&gt;1,".","SI"))</f>
        <v>.</v>
      </c>
      <c r="CB76" s="269" t="str">
        <f ca="1">IF(BX76&lt;1,".",IF(BX76&gt;3,".","SI"))</f>
        <v>.</v>
      </c>
      <c r="CC76" s="269" t="str">
        <f ca="1">IF(BX76&gt;3,"SI",".")</f>
        <v>.</v>
      </c>
      <c r="CD76" s="161"/>
      <c r="CE76" s="161"/>
      <c r="CF76" s="161"/>
      <c r="CG76" s="161"/>
      <c r="CH76" s="161"/>
      <c r="CL76" s="161">
        <f>COUNTIF(BV76,"*")</f>
        <v>0</v>
      </c>
      <c r="CM76" s="271" t="b">
        <f t="shared" ref="CM76:CM139" si="102">AND(F76="x",CL76=1)</f>
        <v>0</v>
      </c>
      <c r="CN76" s="271" t="b">
        <f t="shared" ref="CN76:CN139" si="103">AND(G76="x",CL76=1)</f>
        <v>0</v>
      </c>
      <c r="CO76" s="271" t="b">
        <f t="shared" si="70"/>
        <v>0</v>
      </c>
      <c r="CP76" s="270" t="b">
        <f t="shared" ca="1" si="71"/>
        <v>0</v>
      </c>
      <c r="CQ76" s="270" t="b">
        <f t="shared" ca="1" si="72"/>
        <v>0</v>
      </c>
      <c r="CR76" s="270" t="b">
        <f t="shared" ca="1" si="73"/>
        <v>1</v>
      </c>
      <c r="CS76" s="270" t="b">
        <f t="shared" ca="1" si="74"/>
        <v>0</v>
      </c>
      <c r="CT76" s="270" t="b">
        <f t="shared" ca="1" si="75"/>
        <v>0</v>
      </c>
      <c r="CU76" s="270" t="b">
        <f t="shared" ca="1" si="76"/>
        <v>0</v>
      </c>
      <c r="CV76" s="270">
        <f>COUNTIF(BU76,"&lt;01/02/2011")</f>
        <v>0</v>
      </c>
      <c r="CW76" s="270">
        <f>COUNTIF(BU76,"&lt;01/03/2011")-CV76</f>
        <v>0</v>
      </c>
      <c r="CX76" s="270">
        <f>COUNTIF(BU76,"&lt;01/04/2011")-CV76-CW76</f>
        <v>0</v>
      </c>
      <c r="CY76" s="270">
        <f>COUNTIF(BU76,"&lt;01/05/2011")-CV76-CW76-CX76</f>
        <v>0</v>
      </c>
      <c r="CZ76" s="270">
        <f>COUNTIF(BU76,"&lt;01/06/2011")-CV76-CW76-CX76-CY76</f>
        <v>0</v>
      </c>
      <c r="DA76" s="270">
        <f>COUNTIF(BU76,"&lt;01/07/2011")-CV76-CW76-CX76-CY76-CZ76</f>
        <v>0</v>
      </c>
      <c r="DB76" s="270">
        <f>COUNTIF(BU76,"&lt;01/08/2011")-CV76-CW76-CX76-CY76-CZ76-DA76</f>
        <v>0</v>
      </c>
      <c r="DC76" s="270">
        <f>COUNTIF(BU76,"&lt;01/09/2011")-CV76-CW76-CX76-CY76-CZ76-DA76-DB76</f>
        <v>0</v>
      </c>
      <c r="DD76" s="270">
        <f>COUNTIF(BU76,"&lt;01/10/2011")-CV76-CW76-CX76-CY76-CZ76-DA76-DB76-DC76</f>
        <v>0</v>
      </c>
      <c r="DE76" s="270">
        <f>COUNTIF(BU76,"&lt;01/11/2011")-CV76-CW76-CX76-CY76-CZ76-DA76-DB76-DD76-DC76</f>
        <v>0</v>
      </c>
      <c r="DF76" s="270">
        <f>COUNTIF(BU76,"&lt;01/12/2011")-CV76-CW76-CX76-CY76-CZ76-DA76-DB76-DC76-DD76-DE76</f>
        <v>0</v>
      </c>
      <c r="DG76" s="270">
        <f>COUNTIF(BU76,"&lt;01/01/2012")-CV76-CW76-CX76-CY76-CZ76-DA76-DB76-DC76-DD76-DE76-DF76</f>
        <v>0</v>
      </c>
      <c r="DH76" s="270" t="str">
        <f>IF(G76="x","M","F")</f>
        <v>F</v>
      </c>
      <c r="DU76" s="161"/>
    </row>
    <row r="77" spans="1:292" s="270" customFormat="1">
      <c r="A77" s="456">
        <v>74</v>
      </c>
      <c r="B77" s="465" t="s">
        <v>873</v>
      </c>
      <c r="C77" s="161" t="s">
        <v>30</v>
      </c>
      <c r="D77" s="337" t="s">
        <v>948</v>
      </c>
      <c r="E77" s="285">
        <f t="shared" ca="1" si="61"/>
        <v>17.001077967605301</v>
      </c>
      <c r="F77" s="285"/>
      <c r="G77" s="285"/>
      <c r="H77" s="267">
        <v>34505</v>
      </c>
      <c r="I77" s="382">
        <f t="shared" ca="1" si="37"/>
        <v>40693.39238020833</v>
      </c>
      <c r="J77" s="160" t="s">
        <v>20</v>
      </c>
      <c r="K77" s="156" t="s">
        <v>63</v>
      </c>
      <c r="L77" s="156" t="s">
        <v>952</v>
      </c>
      <c r="M77" s="160"/>
      <c r="N77" s="160"/>
      <c r="O77" s="160"/>
      <c r="P77" s="160"/>
      <c r="Q77" s="160"/>
      <c r="R77" s="160"/>
      <c r="S77" s="160"/>
      <c r="T77" s="286"/>
      <c r="U77" s="286"/>
      <c r="V77" s="286"/>
      <c r="W77" s="286"/>
      <c r="X77" s="267">
        <v>40665</v>
      </c>
      <c r="Y77" s="160"/>
      <c r="Z77" s="160"/>
      <c r="AA77" s="160"/>
      <c r="AB77" s="160"/>
      <c r="AC77" s="160"/>
      <c r="AD77" s="160"/>
      <c r="AE77" s="160"/>
      <c r="AF77" s="157" t="s">
        <v>404</v>
      </c>
      <c r="AG77" s="160"/>
      <c r="AH77" s="160"/>
      <c r="AI77" s="160"/>
      <c r="AJ77" s="287"/>
      <c r="AK77" s="284"/>
      <c r="AL77" s="284"/>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0" t="s">
        <v>63</v>
      </c>
      <c r="BL77" s="161"/>
      <c r="BM77" s="161"/>
      <c r="BN77" s="161"/>
      <c r="BO77" s="161"/>
      <c r="BP77" s="161"/>
      <c r="BQ77" s="161"/>
      <c r="BR77" s="161"/>
      <c r="BS77" s="161"/>
      <c r="BT77" s="161"/>
      <c r="BU77" s="161" t="s">
        <v>886</v>
      </c>
      <c r="BV77" s="161"/>
      <c r="BW77" s="161"/>
      <c r="BX77" s="269" t="e">
        <f t="shared" ref="BX77:BX108" si="104">IF(BU77="x",(I77-X77)/365,(BU77-X77)/365)</f>
        <v>#VALUE!</v>
      </c>
      <c r="BY77" s="269" t="e">
        <f t="shared" si="64"/>
        <v>#VALUE!</v>
      </c>
      <c r="BZ77" s="269" t="e">
        <f t="shared" si="65"/>
        <v>#VALUE!</v>
      </c>
      <c r="CA77" s="269" t="e">
        <f t="shared" si="66"/>
        <v>#VALUE!</v>
      </c>
      <c r="CB77" s="269" t="e">
        <f t="shared" si="67"/>
        <v>#VALUE!</v>
      </c>
      <c r="CC77" s="269" t="e">
        <f t="shared" si="68"/>
        <v>#VALUE!</v>
      </c>
      <c r="CD77" s="161"/>
      <c r="CE77" s="161"/>
      <c r="CF77" s="161"/>
      <c r="CG77" s="161"/>
      <c r="CH77" s="161"/>
      <c r="CL77" s="161">
        <f t="shared" si="89"/>
        <v>0</v>
      </c>
      <c r="CM77" s="271" t="b">
        <f t="shared" si="102"/>
        <v>0</v>
      </c>
      <c r="CN77" s="271" t="b">
        <f t="shared" si="103"/>
        <v>0</v>
      </c>
      <c r="CO77" s="271" t="b">
        <f t="shared" si="70"/>
        <v>0</v>
      </c>
      <c r="CP77" s="270" t="b">
        <f t="shared" ca="1" si="71"/>
        <v>0</v>
      </c>
      <c r="CQ77" s="270" t="b">
        <f t="shared" ca="1" si="72"/>
        <v>0</v>
      </c>
      <c r="CR77" s="270" t="b">
        <f t="shared" ca="1" si="73"/>
        <v>0</v>
      </c>
      <c r="CS77" s="270" t="b">
        <f t="shared" ca="1" si="74"/>
        <v>0</v>
      </c>
      <c r="CT77" s="270" t="b">
        <f t="shared" ca="1" si="75"/>
        <v>0</v>
      </c>
      <c r="CU77" s="270" t="b">
        <f t="shared" ca="1" si="76"/>
        <v>0</v>
      </c>
      <c r="CV77" s="270">
        <f t="shared" si="90"/>
        <v>0</v>
      </c>
      <c r="CW77" s="270">
        <f t="shared" si="91"/>
        <v>0</v>
      </c>
      <c r="CX77" s="270">
        <f t="shared" si="92"/>
        <v>0</v>
      </c>
      <c r="CY77" s="270">
        <f t="shared" si="93"/>
        <v>0</v>
      </c>
      <c r="CZ77" s="270">
        <f t="shared" si="94"/>
        <v>0</v>
      </c>
      <c r="DA77" s="270">
        <f t="shared" si="95"/>
        <v>0</v>
      </c>
      <c r="DB77" s="270">
        <f t="shared" si="96"/>
        <v>0</v>
      </c>
      <c r="DC77" s="270">
        <f t="shared" si="97"/>
        <v>0</v>
      </c>
      <c r="DD77" s="270">
        <f t="shared" si="98"/>
        <v>0</v>
      </c>
      <c r="DE77" s="270">
        <f t="shared" si="99"/>
        <v>0</v>
      </c>
      <c r="DF77" s="270">
        <f t="shared" si="100"/>
        <v>0</v>
      </c>
      <c r="DG77" s="270">
        <f t="shared" si="101"/>
        <v>0</v>
      </c>
      <c r="DH77" s="270" t="str">
        <f t="shared" si="62"/>
        <v>F</v>
      </c>
      <c r="DU77" s="161"/>
    </row>
    <row r="78" spans="1:292">
      <c r="A78" s="266">
        <v>75</v>
      </c>
      <c r="E78" s="457">
        <f t="shared" si="61"/>
        <v>0</v>
      </c>
      <c r="F78" s="327"/>
      <c r="G78" s="327"/>
      <c r="I78" s="257"/>
      <c r="J78" s="257"/>
      <c r="K78" s="257"/>
      <c r="L78" s="257"/>
      <c r="M78" s="257"/>
      <c r="N78" s="257"/>
      <c r="O78" s="257"/>
      <c r="P78" s="257"/>
      <c r="Q78" s="257"/>
      <c r="R78" s="257"/>
      <c r="S78" s="257"/>
      <c r="T78" s="328"/>
      <c r="U78" s="328"/>
      <c r="V78" s="328"/>
      <c r="W78" s="328"/>
      <c r="X78" s="257"/>
      <c r="Y78" s="257"/>
      <c r="Z78" s="257"/>
      <c r="AA78" s="257"/>
      <c r="AB78" s="257"/>
      <c r="AC78" s="257"/>
      <c r="AD78" s="257"/>
      <c r="AE78" s="257"/>
      <c r="AF78" s="257"/>
      <c r="AG78" s="257"/>
      <c r="AH78" s="257"/>
      <c r="AI78" s="257"/>
      <c r="AJ78" s="329"/>
      <c r="AK78" s="330"/>
      <c r="AL78" s="330"/>
      <c r="BX78" s="510">
        <f t="shared" si="104"/>
        <v>0</v>
      </c>
      <c r="BY78" s="510" t="str">
        <f t="shared" si="64"/>
        <v>SI</v>
      </c>
      <c r="BZ78" s="510" t="str">
        <f t="shared" si="65"/>
        <v>.</v>
      </c>
      <c r="CA78" s="510" t="str">
        <f t="shared" si="66"/>
        <v>.</v>
      </c>
      <c r="CB78" s="510" t="str">
        <f t="shared" si="67"/>
        <v>.</v>
      </c>
      <c r="CC78" s="510" t="str">
        <f t="shared" si="68"/>
        <v>.</v>
      </c>
      <c r="CL78" s="458">
        <f t="shared" si="89"/>
        <v>0</v>
      </c>
      <c r="CM78" s="459" t="b">
        <f t="shared" si="102"/>
        <v>0</v>
      </c>
      <c r="CN78" s="459" t="b">
        <f t="shared" si="103"/>
        <v>0</v>
      </c>
      <c r="CO78" s="459" t="b">
        <f t="shared" si="70"/>
        <v>0</v>
      </c>
      <c r="CP78" s="460" t="b">
        <f t="shared" si="71"/>
        <v>0</v>
      </c>
      <c r="CQ78" s="460" t="b">
        <f t="shared" si="72"/>
        <v>0</v>
      </c>
      <c r="CR78" s="460" t="b">
        <f t="shared" si="73"/>
        <v>0</v>
      </c>
      <c r="CS78" s="460" t="b">
        <f t="shared" si="74"/>
        <v>0</v>
      </c>
      <c r="CT78" s="460" t="b">
        <f t="shared" si="75"/>
        <v>0</v>
      </c>
      <c r="CU78" s="460" t="b">
        <f t="shared" si="76"/>
        <v>0</v>
      </c>
      <c r="CV78" s="460">
        <f t="shared" si="90"/>
        <v>0</v>
      </c>
      <c r="CW78" s="460">
        <f t="shared" si="91"/>
        <v>0</v>
      </c>
      <c r="CX78" s="460">
        <f t="shared" si="92"/>
        <v>0</v>
      </c>
      <c r="CY78" s="460">
        <f t="shared" si="93"/>
        <v>0</v>
      </c>
      <c r="CZ78" s="460">
        <f t="shared" si="94"/>
        <v>0</v>
      </c>
      <c r="DA78" s="460">
        <f t="shared" si="95"/>
        <v>0</v>
      </c>
      <c r="DB78" s="460">
        <f t="shared" si="96"/>
        <v>0</v>
      </c>
      <c r="DC78" s="460">
        <f t="shared" si="97"/>
        <v>0</v>
      </c>
      <c r="DD78" s="460">
        <f t="shared" si="98"/>
        <v>0</v>
      </c>
      <c r="DE78" s="460">
        <f t="shared" si="99"/>
        <v>0</v>
      </c>
      <c r="DF78" s="460">
        <f t="shared" si="100"/>
        <v>0</v>
      </c>
      <c r="DG78" s="460">
        <f t="shared" si="101"/>
        <v>0</v>
      </c>
      <c r="DH78" s="460" t="str">
        <f t="shared" si="62"/>
        <v>F</v>
      </c>
    </row>
    <row r="79" spans="1:292">
      <c r="A79" s="266">
        <v>76</v>
      </c>
      <c r="E79" s="285">
        <f t="shared" si="61"/>
        <v>0</v>
      </c>
      <c r="F79" s="327"/>
      <c r="G79" s="327"/>
      <c r="I79" s="257"/>
      <c r="J79" s="257"/>
      <c r="K79" s="257"/>
      <c r="L79" s="257"/>
      <c r="M79" s="257"/>
      <c r="N79" s="257"/>
      <c r="O79" s="257"/>
      <c r="P79" s="257"/>
      <c r="Q79" s="257"/>
      <c r="R79" s="257"/>
      <c r="S79" s="257"/>
      <c r="T79" s="328"/>
      <c r="U79" s="328"/>
      <c r="V79" s="328"/>
      <c r="W79" s="328"/>
      <c r="X79" s="257"/>
      <c r="Y79" s="257"/>
      <c r="Z79" s="257"/>
      <c r="AA79" s="257"/>
      <c r="AB79" s="257"/>
      <c r="AC79" s="257"/>
      <c r="AD79" s="257"/>
      <c r="AE79" s="257"/>
      <c r="AF79" s="257"/>
      <c r="AG79" s="257"/>
      <c r="AH79" s="257"/>
      <c r="AI79" s="257"/>
      <c r="AJ79" s="329"/>
      <c r="AK79" s="330"/>
      <c r="AL79" s="330"/>
      <c r="BX79" s="274">
        <f t="shared" si="104"/>
        <v>0</v>
      </c>
      <c r="BY79" s="269" t="str">
        <f t="shared" si="64"/>
        <v>SI</v>
      </c>
      <c r="BZ79" s="269" t="str">
        <f t="shared" si="65"/>
        <v>.</v>
      </c>
      <c r="CA79" s="269" t="str">
        <f t="shared" si="66"/>
        <v>.</v>
      </c>
      <c r="CB79" s="269" t="str">
        <f t="shared" si="67"/>
        <v>.</v>
      </c>
      <c r="CC79" s="269" t="str">
        <f t="shared" si="68"/>
        <v>.</v>
      </c>
      <c r="CL79" s="161">
        <f t="shared" si="89"/>
        <v>0</v>
      </c>
      <c r="CM79" s="271" t="b">
        <f t="shared" si="102"/>
        <v>0</v>
      </c>
      <c r="CN79" s="271" t="b">
        <f t="shared" si="103"/>
        <v>0</v>
      </c>
      <c r="CO79" s="271" t="b">
        <f t="shared" si="70"/>
        <v>0</v>
      </c>
      <c r="CP79" s="270" t="b">
        <f t="shared" si="71"/>
        <v>0</v>
      </c>
      <c r="CQ79" s="270" t="b">
        <f t="shared" si="72"/>
        <v>0</v>
      </c>
      <c r="CR79" s="270" t="b">
        <f t="shared" si="73"/>
        <v>0</v>
      </c>
      <c r="CS79" s="270" t="b">
        <f t="shared" si="74"/>
        <v>0</v>
      </c>
      <c r="CT79" s="270" t="b">
        <f t="shared" si="75"/>
        <v>0</v>
      </c>
      <c r="CU79" s="270" t="b">
        <f t="shared" si="76"/>
        <v>0</v>
      </c>
      <c r="CV79" s="270">
        <f t="shared" si="90"/>
        <v>0</v>
      </c>
      <c r="CW79" s="270">
        <f t="shared" si="91"/>
        <v>0</v>
      </c>
      <c r="CX79" s="270">
        <f t="shared" si="92"/>
        <v>0</v>
      </c>
      <c r="CY79" s="270">
        <f t="shared" si="93"/>
        <v>0</v>
      </c>
      <c r="CZ79" s="270">
        <f t="shared" si="94"/>
        <v>0</v>
      </c>
      <c r="DA79" s="270">
        <f t="shared" si="95"/>
        <v>0</v>
      </c>
      <c r="DB79" s="270">
        <f t="shared" si="96"/>
        <v>0</v>
      </c>
      <c r="DC79" s="270">
        <f t="shared" si="97"/>
        <v>0</v>
      </c>
      <c r="DD79" s="270">
        <f t="shared" si="98"/>
        <v>0</v>
      </c>
      <c r="DE79" s="270">
        <f t="shared" si="99"/>
        <v>0</v>
      </c>
      <c r="DF79" s="270">
        <f t="shared" si="100"/>
        <v>0</v>
      </c>
      <c r="DG79" s="270">
        <f t="shared" si="101"/>
        <v>0</v>
      </c>
      <c r="DH79" s="270" t="str">
        <f t="shared" si="62"/>
        <v>F</v>
      </c>
    </row>
    <row r="80" spans="1:292">
      <c r="A80" s="266">
        <v>77</v>
      </c>
      <c r="E80" s="285">
        <f t="shared" si="61"/>
        <v>0</v>
      </c>
      <c r="F80" s="327"/>
      <c r="G80" s="327"/>
      <c r="I80" s="257"/>
      <c r="J80" s="257"/>
      <c r="K80" s="257"/>
      <c r="L80" s="257"/>
      <c r="M80" s="257"/>
      <c r="N80" s="257"/>
      <c r="O80" s="257"/>
      <c r="P80" s="257"/>
      <c r="Q80" s="257"/>
      <c r="R80" s="257"/>
      <c r="S80" s="257"/>
      <c r="T80" s="328"/>
      <c r="U80" s="328"/>
      <c r="V80" s="328"/>
      <c r="W80" s="328"/>
      <c r="X80" s="257"/>
      <c r="Y80" s="257"/>
      <c r="Z80" s="257"/>
      <c r="AA80" s="257"/>
      <c r="AB80" s="257"/>
      <c r="AC80" s="257"/>
      <c r="AD80" s="257"/>
      <c r="AE80" s="257"/>
      <c r="AF80" s="257"/>
      <c r="AG80" s="257"/>
      <c r="AH80" s="257"/>
      <c r="AI80" s="257"/>
      <c r="AJ80" s="329"/>
      <c r="AK80" s="330"/>
      <c r="AL80" s="330"/>
      <c r="BX80" s="269">
        <f t="shared" si="104"/>
        <v>0</v>
      </c>
      <c r="BY80" s="269" t="str">
        <f t="shared" si="64"/>
        <v>SI</v>
      </c>
      <c r="BZ80" s="269" t="str">
        <f t="shared" si="65"/>
        <v>.</v>
      </c>
      <c r="CA80" s="269" t="str">
        <f t="shared" si="66"/>
        <v>.</v>
      </c>
      <c r="CB80" s="269" t="str">
        <f t="shared" si="67"/>
        <v>.</v>
      </c>
      <c r="CC80" s="269" t="str">
        <f t="shared" si="68"/>
        <v>.</v>
      </c>
      <c r="CL80" s="161">
        <f t="shared" si="89"/>
        <v>0</v>
      </c>
      <c r="CM80" s="271" t="b">
        <f t="shared" si="102"/>
        <v>0</v>
      </c>
      <c r="CN80" s="271" t="b">
        <f t="shared" si="103"/>
        <v>0</v>
      </c>
      <c r="CO80" s="271" t="b">
        <f t="shared" si="70"/>
        <v>0</v>
      </c>
      <c r="CP80" s="270" t="b">
        <f t="shared" si="71"/>
        <v>0</v>
      </c>
      <c r="CQ80" s="270" t="b">
        <f t="shared" si="72"/>
        <v>0</v>
      </c>
      <c r="CR80" s="270" t="b">
        <f t="shared" si="73"/>
        <v>0</v>
      </c>
      <c r="CS80" s="270" t="b">
        <f t="shared" si="74"/>
        <v>0</v>
      </c>
      <c r="CT80" s="270" t="b">
        <f t="shared" si="75"/>
        <v>0</v>
      </c>
      <c r="CU80" s="270" t="b">
        <f t="shared" si="76"/>
        <v>0</v>
      </c>
      <c r="CV80" s="270">
        <f t="shared" si="90"/>
        <v>0</v>
      </c>
      <c r="CW80" s="270">
        <f t="shared" si="91"/>
        <v>0</v>
      </c>
      <c r="CX80" s="270">
        <f t="shared" si="92"/>
        <v>0</v>
      </c>
      <c r="CY80" s="270">
        <f t="shared" si="93"/>
        <v>0</v>
      </c>
      <c r="CZ80" s="270">
        <f t="shared" si="94"/>
        <v>0</v>
      </c>
      <c r="DA80" s="270">
        <f t="shared" si="95"/>
        <v>0</v>
      </c>
      <c r="DB80" s="270">
        <f t="shared" si="96"/>
        <v>0</v>
      </c>
      <c r="DC80" s="270">
        <f t="shared" si="97"/>
        <v>0</v>
      </c>
      <c r="DD80" s="270">
        <f t="shared" si="98"/>
        <v>0</v>
      </c>
      <c r="DE80" s="270">
        <f t="shared" si="99"/>
        <v>0</v>
      </c>
      <c r="DF80" s="270">
        <f t="shared" si="100"/>
        <v>0</v>
      </c>
      <c r="DG80" s="270">
        <f t="shared" si="101"/>
        <v>0</v>
      </c>
      <c r="DH80" s="270" t="str">
        <f t="shared" si="62"/>
        <v>F</v>
      </c>
    </row>
    <row r="81" spans="1:112">
      <c r="A81" s="266">
        <v>78</v>
      </c>
      <c r="E81" s="285">
        <f t="shared" si="61"/>
        <v>0</v>
      </c>
      <c r="F81" s="327"/>
      <c r="G81" s="327"/>
      <c r="I81" s="257"/>
      <c r="J81" s="257"/>
      <c r="K81" s="257"/>
      <c r="L81" s="257"/>
      <c r="M81" s="257"/>
      <c r="N81" s="257"/>
      <c r="O81" s="257"/>
      <c r="P81" s="257"/>
      <c r="Q81" s="257"/>
      <c r="R81" s="257"/>
      <c r="S81" s="257"/>
      <c r="T81" s="328"/>
      <c r="U81" s="328"/>
      <c r="V81" s="328"/>
      <c r="W81" s="328"/>
      <c r="X81" s="257"/>
      <c r="Y81" s="257"/>
      <c r="Z81" s="257"/>
      <c r="AA81" s="257"/>
      <c r="AB81" s="257"/>
      <c r="AC81" s="257"/>
      <c r="AD81" s="257"/>
      <c r="AE81" s="257"/>
      <c r="AF81" s="257"/>
      <c r="AG81" s="257"/>
      <c r="AH81" s="257"/>
      <c r="AI81" s="257"/>
      <c r="AJ81" s="329"/>
      <c r="AK81" s="330"/>
      <c r="AL81" s="330"/>
      <c r="BX81" s="269">
        <f t="shared" si="104"/>
        <v>0</v>
      </c>
      <c r="BY81" s="269" t="str">
        <f t="shared" si="64"/>
        <v>SI</v>
      </c>
      <c r="BZ81" s="269" t="str">
        <f t="shared" si="65"/>
        <v>.</v>
      </c>
      <c r="CA81" s="269" t="str">
        <f t="shared" si="66"/>
        <v>.</v>
      </c>
      <c r="CB81" s="269" t="str">
        <f t="shared" si="67"/>
        <v>.</v>
      </c>
      <c r="CC81" s="269" t="str">
        <f t="shared" si="68"/>
        <v>.</v>
      </c>
      <c r="CL81" s="161">
        <f t="shared" si="89"/>
        <v>0</v>
      </c>
      <c r="CM81" s="271" t="b">
        <f t="shared" si="102"/>
        <v>0</v>
      </c>
      <c r="CN81" s="271" t="b">
        <f t="shared" si="103"/>
        <v>0</v>
      </c>
      <c r="CO81" s="271" t="b">
        <f t="shared" si="70"/>
        <v>0</v>
      </c>
      <c r="CP81" s="270" t="b">
        <f t="shared" si="71"/>
        <v>0</v>
      </c>
      <c r="CQ81" s="270" t="b">
        <f t="shared" si="72"/>
        <v>0</v>
      </c>
      <c r="CR81" s="270" t="b">
        <f t="shared" si="73"/>
        <v>0</v>
      </c>
      <c r="CS81" s="270" t="b">
        <f t="shared" si="74"/>
        <v>0</v>
      </c>
      <c r="CT81" s="270" t="b">
        <f t="shared" si="75"/>
        <v>0</v>
      </c>
      <c r="CU81" s="270" t="b">
        <f t="shared" si="76"/>
        <v>0</v>
      </c>
      <c r="CV81" s="270">
        <f t="shared" si="90"/>
        <v>0</v>
      </c>
      <c r="CW81" s="270">
        <f t="shared" si="91"/>
        <v>0</v>
      </c>
      <c r="CX81" s="270">
        <f t="shared" si="92"/>
        <v>0</v>
      </c>
      <c r="CY81" s="270">
        <f t="shared" si="93"/>
        <v>0</v>
      </c>
      <c r="CZ81" s="270">
        <f t="shared" si="94"/>
        <v>0</v>
      </c>
      <c r="DA81" s="270">
        <f t="shared" si="95"/>
        <v>0</v>
      </c>
      <c r="DB81" s="270">
        <f t="shared" si="96"/>
        <v>0</v>
      </c>
      <c r="DC81" s="270">
        <f t="shared" si="97"/>
        <v>0</v>
      </c>
      <c r="DD81" s="270">
        <f t="shared" si="98"/>
        <v>0</v>
      </c>
      <c r="DE81" s="270">
        <f t="shared" si="99"/>
        <v>0</v>
      </c>
      <c r="DF81" s="270">
        <f t="shared" si="100"/>
        <v>0</v>
      </c>
      <c r="DG81" s="270">
        <f t="shared" si="101"/>
        <v>0</v>
      </c>
      <c r="DH81" s="270" t="str">
        <f t="shared" ref="DH81:DH144" si="105">IF(G81="x","M","F")</f>
        <v>F</v>
      </c>
    </row>
    <row r="82" spans="1:112">
      <c r="A82" s="266">
        <v>79</v>
      </c>
      <c r="E82" s="285">
        <f t="shared" si="61"/>
        <v>0</v>
      </c>
      <c r="F82" s="327"/>
      <c r="G82" s="327"/>
      <c r="I82" s="257"/>
      <c r="J82" s="257"/>
      <c r="K82" s="257"/>
      <c r="L82" s="257"/>
      <c r="M82" s="257"/>
      <c r="N82" s="257"/>
      <c r="O82" s="257"/>
      <c r="P82" s="257"/>
      <c r="Q82" s="257"/>
      <c r="R82" s="257"/>
      <c r="S82" s="257"/>
      <c r="T82" s="328"/>
      <c r="U82" s="328"/>
      <c r="V82" s="328"/>
      <c r="W82" s="328"/>
      <c r="X82" s="257"/>
      <c r="Y82" s="257"/>
      <c r="Z82" s="257"/>
      <c r="AA82" s="257"/>
      <c r="AB82" s="257"/>
      <c r="AC82" s="257"/>
      <c r="AD82" s="257"/>
      <c r="AE82" s="257"/>
      <c r="AF82" s="257"/>
      <c r="AG82" s="257"/>
      <c r="AH82" s="257"/>
      <c r="AI82" s="257"/>
      <c r="AJ82" s="329"/>
      <c r="AK82" s="330"/>
      <c r="AL82" s="330"/>
      <c r="BX82" s="269">
        <f t="shared" si="104"/>
        <v>0</v>
      </c>
      <c r="BY82" s="269" t="str">
        <f t="shared" si="64"/>
        <v>SI</v>
      </c>
      <c r="BZ82" s="269" t="str">
        <f t="shared" si="65"/>
        <v>.</v>
      </c>
      <c r="CA82" s="269" t="str">
        <f t="shared" si="66"/>
        <v>.</v>
      </c>
      <c r="CB82" s="269" t="str">
        <f t="shared" si="67"/>
        <v>.</v>
      </c>
      <c r="CC82" s="269" t="str">
        <f t="shared" si="68"/>
        <v>.</v>
      </c>
      <c r="CL82" s="161">
        <f t="shared" si="89"/>
        <v>0</v>
      </c>
      <c r="CM82" s="271" t="b">
        <f t="shared" si="102"/>
        <v>0</v>
      </c>
      <c r="CN82" s="271" t="b">
        <f t="shared" si="103"/>
        <v>0</v>
      </c>
      <c r="CO82" s="271" t="b">
        <f t="shared" si="70"/>
        <v>0</v>
      </c>
      <c r="CP82" s="270" t="b">
        <f t="shared" si="71"/>
        <v>0</v>
      </c>
      <c r="CQ82" s="270" t="b">
        <f t="shared" si="72"/>
        <v>0</v>
      </c>
      <c r="CR82" s="270" t="b">
        <f t="shared" si="73"/>
        <v>0</v>
      </c>
      <c r="CS82" s="270" t="b">
        <f t="shared" si="74"/>
        <v>0</v>
      </c>
      <c r="CT82" s="270" t="b">
        <f t="shared" si="75"/>
        <v>0</v>
      </c>
      <c r="CU82" s="270" t="b">
        <f t="shared" si="76"/>
        <v>0</v>
      </c>
      <c r="CV82" s="270">
        <f t="shared" si="90"/>
        <v>0</v>
      </c>
      <c r="CW82" s="270">
        <f t="shared" si="91"/>
        <v>0</v>
      </c>
      <c r="CX82" s="270">
        <f t="shared" si="92"/>
        <v>0</v>
      </c>
      <c r="CY82" s="270">
        <f t="shared" si="93"/>
        <v>0</v>
      </c>
      <c r="CZ82" s="270">
        <f t="shared" si="94"/>
        <v>0</v>
      </c>
      <c r="DA82" s="270">
        <f t="shared" si="95"/>
        <v>0</v>
      </c>
      <c r="DB82" s="270">
        <f t="shared" si="96"/>
        <v>0</v>
      </c>
      <c r="DC82" s="270">
        <f t="shared" si="97"/>
        <v>0</v>
      </c>
      <c r="DD82" s="270">
        <f t="shared" si="98"/>
        <v>0</v>
      </c>
      <c r="DE82" s="270">
        <f t="shared" si="99"/>
        <v>0</v>
      </c>
      <c r="DF82" s="270">
        <f t="shared" si="100"/>
        <v>0</v>
      </c>
      <c r="DG82" s="270">
        <f t="shared" si="101"/>
        <v>0</v>
      </c>
      <c r="DH82" s="270" t="str">
        <f t="shared" si="105"/>
        <v>F</v>
      </c>
    </row>
    <row r="83" spans="1:112">
      <c r="A83" s="266">
        <v>80</v>
      </c>
      <c r="E83" s="285">
        <f t="shared" si="61"/>
        <v>0</v>
      </c>
      <c r="F83" s="327"/>
      <c r="G83" s="327"/>
      <c r="I83" s="257"/>
      <c r="J83" s="257"/>
      <c r="K83" s="257"/>
      <c r="L83" s="257"/>
      <c r="M83" s="257"/>
      <c r="N83" s="257"/>
      <c r="O83" s="257"/>
      <c r="P83" s="257"/>
      <c r="Q83" s="257"/>
      <c r="R83" s="257"/>
      <c r="S83" s="257"/>
      <c r="T83" s="328"/>
      <c r="U83" s="328"/>
      <c r="V83" s="328"/>
      <c r="W83" s="328"/>
      <c r="X83" s="257"/>
      <c r="Y83" s="257"/>
      <c r="Z83" s="257"/>
      <c r="AA83" s="257"/>
      <c r="AB83" s="257"/>
      <c r="AC83" s="257"/>
      <c r="AD83" s="257"/>
      <c r="AE83" s="257"/>
      <c r="AF83" s="257"/>
      <c r="AG83" s="257"/>
      <c r="AH83" s="257"/>
      <c r="AI83" s="257"/>
      <c r="AJ83" s="329"/>
      <c r="AK83" s="330"/>
      <c r="AL83" s="330"/>
      <c r="BX83" s="274">
        <f t="shared" si="104"/>
        <v>0</v>
      </c>
      <c r="BY83" s="269" t="str">
        <f t="shared" si="64"/>
        <v>SI</v>
      </c>
      <c r="BZ83" s="269" t="str">
        <f t="shared" si="65"/>
        <v>.</v>
      </c>
      <c r="CA83" s="269" t="str">
        <f t="shared" si="66"/>
        <v>.</v>
      </c>
      <c r="CB83" s="269" t="str">
        <f t="shared" si="67"/>
        <v>.</v>
      </c>
      <c r="CC83" s="269" t="str">
        <f t="shared" si="68"/>
        <v>.</v>
      </c>
      <c r="CL83" s="161">
        <f t="shared" si="89"/>
        <v>0</v>
      </c>
      <c r="CM83" s="271" t="b">
        <f t="shared" si="102"/>
        <v>0</v>
      </c>
      <c r="CN83" s="271" t="b">
        <f t="shared" si="103"/>
        <v>0</v>
      </c>
      <c r="CO83" s="271" t="b">
        <f t="shared" si="70"/>
        <v>0</v>
      </c>
      <c r="CP83" s="270" t="b">
        <f t="shared" si="71"/>
        <v>0</v>
      </c>
      <c r="CQ83" s="270" t="b">
        <f t="shared" si="72"/>
        <v>0</v>
      </c>
      <c r="CR83" s="270" t="b">
        <f t="shared" si="73"/>
        <v>0</v>
      </c>
      <c r="CS83" s="270" t="b">
        <f t="shared" si="74"/>
        <v>0</v>
      </c>
      <c r="CT83" s="270" t="b">
        <f t="shared" si="75"/>
        <v>0</v>
      </c>
      <c r="CU83" s="270" t="b">
        <f t="shared" si="76"/>
        <v>0</v>
      </c>
      <c r="CV83" s="270">
        <f t="shared" si="90"/>
        <v>0</v>
      </c>
      <c r="CW83" s="270">
        <f t="shared" si="91"/>
        <v>0</v>
      </c>
      <c r="CX83" s="270">
        <f t="shared" si="92"/>
        <v>0</v>
      </c>
      <c r="CY83" s="270">
        <f t="shared" si="93"/>
        <v>0</v>
      </c>
      <c r="CZ83" s="270">
        <f t="shared" si="94"/>
        <v>0</v>
      </c>
      <c r="DA83" s="270">
        <f t="shared" si="95"/>
        <v>0</v>
      </c>
      <c r="DB83" s="270">
        <f t="shared" si="96"/>
        <v>0</v>
      </c>
      <c r="DC83" s="270">
        <f t="shared" si="97"/>
        <v>0</v>
      </c>
      <c r="DD83" s="270">
        <f t="shared" si="98"/>
        <v>0</v>
      </c>
      <c r="DE83" s="270">
        <f t="shared" si="99"/>
        <v>0</v>
      </c>
      <c r="DF83" s="270">
        <f t="shared" si="100"/>
        <v>0</v>
      </c>
      <c r="DG83" s="270">
        <f t="shared" si="101"/>
        <v>0</v>
      </c>
      <c r="DH83" s="270" t="str">
        <f t="shared" si="105"/>
        <v>F</v>
      </c>
    </row>
    <row r="84" spans="1:112">
      <c r="A84" s="266">
        <v>81</v>
      </c>
      <c r="E84" s="285">
        <f t="shared" si="61"/>
        <v>0</v>
      </c>
      <c r="F84" s="327"/>
      <c r="G84" s="327"/>
      <c r="I84" s="257"/>
      <c r="J84" s="257"/>
      <c r="K84" s="257"/>
      <c r="L84" s="257"/>
      <c r="M84" s="257"/>
      <c r="N84" s="257"/>
      <c r="O84" s="257"/>
      <c r="P84" s="257"/>
      <c r="Q84" s="257"/>
      <c r="R84" s="257"/>
      <c r="S84" s="257"/>
      <c r="T84" s="328"/>
      <c r="U84" s="328"/>
      <c r="V84" s="328"/>
      <c r="W84" s="328"/>
      <c r="X84" s="257"/>
      <c r="Y84" s="257"/>
      <c r="Z84" s="257"/>
      <c r="AA84" s="257"/>
      <c r="AB84" s="257"/>
      <c r="AC84" s="257"/>
      <c r="AD84" s="257"/>
      <c r="AE84" s="257"/>
      <c r="AF84" s="257"/>
      <c r="AG84" s="257"/>
      <c r="AH84" s="257"/>
      <c r="AI84" s="257"/>
      <c r="AJ84" s="329"/>
      <c r="AK84" s="330"/>
      <c r="AL84" s="330"/>
      <c r="BX84" s="269">
        <f t="shared" si="104"/>
        <v>0</v>
      </c>
      <c r="BY84" s="269" t="str">
        <f t="shared" si="64"/>
        <v>SI</v>
      </c>
      <c r="BZ84" s="269" t="str">
        <f t="shared" si="65"/>
        <v>.</v>
      </c>
      <c r="CA84" s="269" t="str">
        <f t="shared" si="66"/>
        <v>.</v>
      </c>
      <c r="CB84" s="269" t="str">
        <f t="shared" si="67"/>
        <v>.</v>
      </c>
      <c r="CC84" s="269" t="str">
        <f t="shared" si="68"/>
        <v>.</v>
      </c>
      <c r="CL84" s="161">
        <f t="shared" si="89"/>
        <v>0</v>
      </c>
      <c r="CM84" s="271" t="b">
        <f t="shared" si="102"/>
        <v>0</v>
      </c>
      <c r="CN84" s="271" t="b">
        <f t="shared" si="103"/>
        <v>0</v>
      </c>
      <c r="CO84" s="271" t="b">
        <f t="shared" si="70"/>
        <v>0</v>
      </c>
      <c r="CP84" s="270" t="b">
        <f t="shared" si="71"/>
        <v>0</v>
      </c>
      <c r="CQ84" s="270" t="b">
        <f t="shared" si="72"/>
        <v>0</v>
      </c>
      <c r="CR84" s="270" t="b">
        <f t="shared" si="73"/>
        <v>0</v>
      </c>
      <c r="CS84" s="270" t="b">
        <f t="shared" si="74"/>
        <v>0</v>
      </c>
      <c r="CT84" s="270" t="b">
        <f t="shared" si="75"/>
        <v>0</v>
      </c>
      <c r="CU84" s="270" t="b">
        <f t="shared" si="76"/>
        <v>0</v>
      </c>
      <c r="CV84" s="270">
        <f t="shared" si="90"/>
        <v>0</v>
      </c>
      <c r="CW84" s="270">
        <f t="shared" si="91"/>
        <v>0</v>
      </c>
      <c r="CX84" s="270">
        <f t="shared" si="92"/>
        <v>0</v>
      </c>
      <c r="CY84" s="270">
        <f t="shared" si="93"/>
        <v>0</v>
      </c>
      <c r="CZ84" s="270">
        <f t="shared" si="94"/>
        <v>0</v>
      </c>
      <c r="DA84" s="270">
        <f t="shared" si="95"/>
        <v>0</v>
      </c>
      <c r="DB84" s="270">
        <f t="shared" si="96"/>
        <v>0</v>
      </c>
      <c r="DC84" s="270">
        <f t="shared" si="97"/>
        <v>0</v>
      </c>
      <c r="DD84" s="270">
        <f t="shared" si="98"/>
        <v>0</v>
      </c>
      <c r="DE84" s="270">
        <f t="shared" si="99"/>
        <v>0</v>
      </c>
      <c r="DF84" s="270">
        <f t="shared" si="100"/>
        <v>0</v>
      </c>
      <c r="DG84" s="270">
        <f t="shared" si="101"/>
        <v>0</v>
      </c>
      <c r="DH84" s="270" t="str">
        <f t="shared" si="105"/>
        <v>F</v>
      </c>
    </row>
    <row r="85" spans="1:112">
      <c r="A85" s="266">
        <v>82</v>
      </c>
      <c r="E85" s="285">
        <f t="shared" si="61"/>
        <v>0</v>
      </c>
      <c r="F85" s="327"/>
      <c r="G85" s="327"/>
      <c r="I85" s="257"/>
      <c r="J85" s="257"/>
      <c r="K85" s="257"/>
      <c r="L85" s="257"/>
      <c r="M85" s="257"/>
      <c r="N85" s="257"/>
      <c r="O85" s="257"/>
      <c r="P85" s="257"/>
      <c r="Q85" s="257"/>
      <c r="R85" s="257"/>
      <c r="S85" s="257"/>
      <c r="T85" s="328"/>
      <c r="U85" s="328"/>
      <c r="V85" s="328"/>
      <c r="W85" s="328"/>
      <c r="X85" s="257"/>
      <c r="Y85" s="257"/>
      <c r="Z85" s="257"/>
      <c r="AA85" s="257"/>
      <c r="AB85" s="257"/>
      <c r="AC85" s="257"/>
      <c r="AD85" s="257"/>
      <c r="AE85" s="257"/>
      <c r="AF85" s="257"/>
      <c r="AG85" s="257"/>
      <c r="AH85" s="257"/>
      <c r="AI85" s="257"/>
      <c r="AJ85" s="329"/>
      <c r="AK85" s="330"/>
      <c r="AL85" s="330"/>
      <c r="BX85" s="269">
        <f t="shared" si="104"/>
        <v>0</v>
      </c>
      <c r="BY85" s="269" t="str">
        <f t="shared" si="64"/>
        <v>SI</v>
      </c>
      <c r="BZ85" s="269" t="str">
        <f t="shared" si="65"/>
        <v>.</v>
      </c>
      <c r="CA85" s="269" t="str">
        <f t="shared" si="66"/>
        <v>.</v>
      </c>
      <c r="CB85" s="269" t="str">
        <f t="shared" si="67"/>
        <v>.</v>
      </c>
      <c r="CC85" s="269" t="str">
        <f t="shared" si="68"/>
        <v>.</v>
      </c>
      <c r="CL85" s="161">
        <f t="shared" si="89"/>
        <v>0</v>
      </c>
      <c r="CM85" s="271" t="b">
        <f t="shared" si="102"/>
        <v>0</v>
      </c>
      <c r="CN85" s="271" t="b">
        <f t="shared" si="103"/>
        <v>0</v>
      </c>
      <c r="CO85" s="271" t="b">
        <f t="shared" si="70"/>
        <v>0</v>
      </c>
      <c r="CP85" s="270" t="b">
        <f t="shared" si="71"/>
        <v>0</v>
      </c>
      <c r="CQ85" s="270" t="b">
        <f t="shared" si="72"/>
        <v>0</v>
      </c>
      <c r="CR85" s="270" t="b">
        <f t="shared" si="73"/>
        <v>0</v>
      </c>
      <c r="CS85" s="270" t="b">
        <f t="shared" si="74"/>
        <v>0</v>
      </c>
      <c r="CT85" s="270" t="b">
        <f t="shared" si="75"/>
        <v>0</v>
      </c>
      <c r="CU85" s="270" t="b">
        <f t="shared" si="76"/>
        <v>0</v>
      </c>
      <c r="CV85" s="270">
        <f t="shared" si="90"/>
        <v>0</v>
      </c>
      <c r="CW85" s="270">
        <f t="shared" si="91"/>
        <v>0</v>
      </c>
      <c r="CX85" s="270">
        <f t="shared" si="92"/>
        <v>0</v>
      </c>
      <c r="CY85" s="270">
        <f t="shared" si="93"/>
        <v>0</v>
      </c>
      <c r="CZ85" s="270">
        <f t="shared" si="94"/>
        <v>0</v>
      </c>
      <c r="DA85" s="270">
        <f t="shared" si="95"/>
        <v>0</v>
      </c>
      <c r="DB85" s="270">
        <f t="shared" si="96"/>
        <v>0</v>
      </c>
      <c r="DC85" s="270">
        <f t="shared" si="97"/>
        <v>0</v>
      </c>
      <c r="DD85" s="270">
        <f t="shared" si="98"/>
        <v>0</v>
      </c>
      <c r="DE85" s="270">
        <f t="shared" si="99"/>
        <v>0</v>
      </c>
      <c r="DF85" s="270">
        <f t="shared" si="100"/>
        <v>0</v>
      </c>
      <c r="DG85" s="270">
        <f t="shared" si="101"/>
        <v>0</v>
      </c>
      <c r="DH85" s="270" t="str">
        <f t="shared" si="105"/>
        <v>F</v>
      </c>
    </row>
    <row r="86" spans="1:112">
      <c r="A86" s="266">
        <v>83</v>
      </c>
      <c r="E86" s="285">
        <f t="shared" si="61"/>
        <v>0</v>
      </c>
      <c r="F86" s="327"/>
      <c r="G86" s="327"/>
      <c r="I86" s="257"/>
      <c r="J86" s="257"/>
      <c r="K86" s="257"/>
      <c r="L86" s="257"/>
      <c r="M86" s="257"/>
      <c r="N86" s="257"/>
      <c r="O86" s="257"/>
      <c r="P86" s="257"/>
      <c r="Q86" s="257"/>
      <c r="R86" s="257"/>
      <c r="S86" s="257"/>
      <c r="T86" s="328"/>
      <c r="U86" s="328"/>
      <c r="V86" s="328"/>
      <c r="W86" s="328"/>
      <c r="X86" s="257"/>
      <c r="Y86" s="257"/>
      <c r="Z86" s="257"/>
      <c r="AA86" s="257"/>
      <c r="AB86" s="257"/>
      <c r="AC86" s="257"/>
      <c r="AD86" s="257"/>
      <c r="AE86" s="257"/>
      <c r="AF86" s="257"/>
      <c r="AG86" s="257"/>
      <c r="AH86" s="257"/>
      <c r="AI86" s="257"/>
      <c r="AJ86" s="329"/>
      <c r="AK86" s="330"/>
      <c r="AL86" s="330"/>
      <c r="BX86" s="269">
        <f t="shared" si="104"/>
        <v>0</v>
      </c>
      <c r="BY86" s="269" t="str">
        <f t="shared" si="64"/>
        <v>SI</v>
      </c>
      <c r="BZ86" s="269" t="str">
        <f t="shared" si="65"/>
        <v>.</v>
      </c>
      <c r="CA86" s="269" t="str">
        <f t="shared" si="66"/>
        <v>.</v>
      </c>
      <c r="CB86" s="269" t="str">
        <f t="shared" si="67"/>
        <v>.</v>
      </c>
      <c r="CC86" s="269" t="str">
        <f t="shared" si="68"/>
        <v>.</v>
      </c>
      <c r="CL86" s="161">
        <f t="shared" si="89"/>
        <v>0</v>
      </c>
      <c r="CM86" s="271" t="b">
        <f t="shared" si="102"/>
        <v>0</v>
      </c>
      <c r="CN86" s="271" t="b">
        <f t="shared" si="103"/>
        <v>0</v>
      </c>
      <c r="CO86" s="271" t="b">
        <f t="shared" si="70"/>
        <v>0</v>
      </c>
      <c r="CP86" s="270" t="b">
        <f t="shared" si="71"/>
        <v>0</v>
      </c>
      <c r="CQ86" s="270" t="b">
        <f t="shared" si="72"/>
        <v>0</v>
      </c>
      <c r="CR86" s="270" t="b">
        <f t="shared" si="73"/>
        <v>0</v>
      </c>
      <c r="CS86" s="270" t="b">
        <f t="shared" si="74"/>
        <v>0</v>
      </c>
      <c r="CT86" s="270" t="b">
        <f t="shared" si="75"/>
        <v>0</v>
      </c>
      <c r="CU86" s="270" t="b">
        <f t="shared" si="76"/>
        <v>0</v>
      </c>
      <c r="CV86" s="270">
        <f t="shared" si="90"/>
        <v>0</v>
      </c>
      <c r="CW86" s="270">
        <f t="shared" si="91"/>
        <v>0</v>
      </c>
      <c r="CX86" s="270">
        <f t="shared" si="92"/>
        <v>0</v>
      </c>
      <c r="CY86" s="270">
        <f t="shared" si="93"/>
        <v>0</v>
      </c>
      <c r="CZ86" s="270">
        <f t="shared" si="94"/>
        <v>0</v>
      </c>
      <c r="DA86" s="270">
        <f t="shared" si="95"/>
        <v>0</v>
      </c>
      <c r="DB86" s="270">
        <f t="shared" si="96"/>
        <v>0</v>
      </c>
      <c r="DC86" s="270">
        <f t="shared" si="97"/>
        <v>0</v>
      </c>
      <c r="DD86" s="270">
        <f t="shared" si="98"/>
        <v>0</v>
      </c>
      <c r="DE86" s="270">
        <f t="shared" si="99"/>
        <v>0</v>
      </c>
      <c r="DF86" s="270">
        <f t="shared" si="100"/>
        <v>0</v>
      </c>
      <c r="DG86" s="270">
        <f t="shared" si="101"/>
        <v>0</v>
      </c>
      <c r="DH86" s="270" t="str">
        <f t="shared" si="105"/>
        <v>F</v>
      </c>
    </row>
    <row r="87" spans="1:112">
      <c r="A87" s="266">
        <v>84</v>
      </c>
      <c r="E87" s="285">
        <f t="shared" si="61"/>
        <v>0</v>
      </c>
      <c r="F87" s="327"/>
      <c r="G87" s="327"/>
      <c r="I87" s="257"/>
      <c r="J87" s="257"/>
      <c r="K87" s="257"/>
      <c r="L87" s="257"/>
      <c r="M87" s="257"/>
      <c r="N87" s="257"/>
      <c r="O87" s="257"/>
      <c r="P87" s="257"/>
      <c r="Q87" s="257"/>
      <c r="R87" s="257"/>
      <c r="S87" s="257"/>
      <c r="T87" s="328"/>
      <c r="U87" s="328"/>
      <c r="V87" s="328"/>
      <c r="W87" s="328"/>
      <c r="X87" s="257"/>
      <c r="Y87" s="257"/>
      <c r="Z87" s="257"/>
      <c r="AA87" s="257"/>
      <c r="AB87" s="257"/>
      <c r="AC87" s="257"/>
      <c r="AD87" s="257"/>
      <c r="AE87" s="257"/>
      <c r="AF87" s="257"/>
      <c r="AG87" s="257"/>
      <c r="AH87" s="257"/>
      <c r="AI87" s="257"/>
      <c r="AJ87" s="329"/>
      <c r="AK87" s="330"/>
      <c r="AL87" s="330"/>
      <c r="BX87" s="274">
        <f t="shared" si="104"/>
        <v>0</v>
      </c>
      <c r="BY87" s="269" t="str">
        <f t="shared" si="64"/>
        <v>SI</v>
      </c>
      <c r="BZ87" s="269" t="str">
        <f t="shared" si="65"/>
        <v>.</v>
      </c>
      <c r="CA87" s="269" t="str">
        <f t="shared" si="66"/>
        <v>.</v>
      </c>
      <c r="CB87" s="269" t="str">
        <f t="shared" si="67"/>
        <v>.</v>
      </c>
      <c r="CC87" s="269" t="str">
        <f t="shared" si="68"/>
        <v>.</v>
      </c>
      <c r="CL87" s="161">
        <f t="shared" si="89"/>
        <v>0</v>
      </c>
      <c r="CM87" s="271" t="b">
        <f t="shared" si="102"/>
        <v>0</v>
      </c>
      <c r="CN87" s="271" t="b">
        <f t="shared" si="103"/>
        <v>0</v>
      </c>
      <c r="CO87" s="271" t="b">
        <f t="shared" si="70"/>
        <v>0</v>
      </c>
      <c r="CP87" s="270" t="b">
        <f t="shared" si="71"/>
        <v>0</v>
      </c>
      <c r="CQ87" s="270" t="b">
        <f t="shared" si="72"/>
        <v>0</v>
      </c>
      <c r="CR87" s="270" t="b">
        <f t="shared" si="73"/>
        <v>0</v>
      </c>
      <c r="CS87" s="270" t="b">
        <f t="shared" si="74"/>
        <v>0</v>
      </c>
      <c r="CT87" s="270" t="b">
        <f t="shared" si="75"/>
        <v>0</v>
      </c>
      <c r="CU87" s="270" t="b">
        <f t="shared" si="76"/>
        <v>0</v>
      </c>
      <c r="CV87" s="270">
        <f t="shared" si="90"/>
        <v>0</v>
      </c>
      <c r="CW87" s="270">
        <f t="shared" si="91"/>
        <v>0</v>
      </c>
      <c r="CX87" s="270">
        <f t="shared" si="92"/>
        <v>0</v>
      </c>
      <c r="CY87" s="270">
        <f t="shared" si="93"/>
        <v>0</v>
      </c>
      <c r="CZ87" s="270">
        <f t="shared" si="94"/>
        <v>0</v>
      </c>
      <c r="DA87" s="270">
        <f t="shared" si="95"/>
        <v>0</v>
      </c>
      <c r="DB87" s="270">
        <f t="shared" si="96"/>
        <v>0</v>
      </c>
      <c r="DC87" s="270">
        <f t="shared" si="97"/>
        <v>0</v>
      </c>
      <c r="DD87" s="270">
        <f t="shared" si="98"/>
        <v>0</v>
      </c>
      <c r="DE87" s="270">
        <f t="shared" si="99"/>
        <v>0</v>
      </c>
      <c r="DF87" s="270">
        <f t="shared" si="100"/>
        <v>0</v>
      </c>
      <c r="DG87" s="270">
        <f t="shared" si="101"/>
        <v>0</v>
      </c>
      <c r="DH87" s="270" t="str">
        <f t="shared" si="105"/>
        <v>F</v>
      </c>
    </row>
    <row r="88" spans="1:112">
      <c r="A88" s="266">
        <v>85</v>
      </c>
      <c r="E88" s="285">
        <f t="shared" si="61"/>
        <v>0</v>
      </c>
      <c r="F88" s="327"/>
      <c r="G88" s="327"/>
      <c r="I88" s="257"/>
      <c r="J88" s="257"/>
      <c r="K88" s="257"/>
      <c r="L88" s="257"/>
      <c r="M88" s="257"/>
      <c r="N88" s="257"/>
      <c r="O88" s="257"/>
      <c r="P88" s="257"/>
      <c r="Q88" s="257"/>
      <c r="R88" s="257"/>
      <c r="S88" s="257"/>
      <c r="T88" s="328"/>
      <c r="U88" s="328"/>
      <c r="V88" s="328"/>
      <c r="W88" s="328"/>
      <c r="X88" s="257"/>
      <c r="Y88" s="257"/>
      <c r="Z88" s="257"/>
      <c r="AA88" s="257"/>
      <c r="AB88" s="257"/>
      <c r="AC88" s="257"/>
      <c r="AD88" s="257"/>
      <c r="AE88" s="257"/>
      <c r="AF88" s="257"/>
      <c r="AG88" s="257"/>
      <c r="AH88" s="257"/>
      <c r="AI88" s="257"/>
      <c r="AJ88" s="329"/>
      <c r="AK88" s="330"/>
      <c r="AL88" s="330"/>
      <c r="BX88" s="269">
        <f t="shared" si="104"/>
        <v>0</v>
      </c>
      <c r="BY88" s="269" t="str">
        <f t="shared" si="64"/>
        <v>SI</v>
      </c>
      <c r="BZ88" s="269" t="str">
        <f t="shared" si="65"/>
        <v>.</v>
      </c>
      <c r="CA88" s="269" t="str">
        <f t="shared" si="66"/>
        <v>.</v>
      </c>
      <c r="CB88" s="269" t="str">
        <f t="shared" si="67"/>
        <v>.</v>
      </c>
      <c r="CC88" s="269" t="str">
        <f t="shared" si="68"/>
        <v>.</v>
      </c>
      <c r="CL88" s="161">
        <f t="shared" si="89"/>
        <v>0</v>
      </c>
      <c r="CM88" s="271" t="b">
        <f t="shared" si="102"/>
        <v>0</v>
      </c>
      <c r="CN88" s="271" t="b">
        <f t="shared" si="103"/>
        <v>0</v>
      </c>
      <c r="CO88" s="271" t="b">
        <f t="shared" si="70"/>
        <v>0</v>
      </c>
      <c r="CP88" s="270" t="b">
        <f t="shared" si="71"/>
        <v>0</v>
      </c>
      <c r="CQ88" s="270" t="b">
        <f t="shared" si="72"/>
        <v>0</v>
      </c>
      <c r="CR88" s="270" t="b">
        <f t="shared" si="73"/>
        <v>0</v>
      </c>
      <c r="CS88" s="270" t="b">
        <f t="shared" si="74"/>
        <v>0</v>
      </c>
      <c r="CT88" s="270" t="b">
        <f t="shared" si="75"/>
        <v>0</v>
      </c>
      <c r="CU88" s="270" t="b">
        <f t="shared" si="76"/>
        <v>0</v>
      </c>
      <c r="CV88" s="270">
        <f t="shared" si="90"/>
        <v>0</v>
      </c>
      <c r="CW88" s="270">
        <f t="shared" si="91"/>
        <v>0</v>
      </c>
      <c r="CX88" s="270">
        <f t="shared" si="92"/>
        <v>0</v>
      </c>
      <c r="CY88" s="270">
        <f t="shared" si="93"/>
        <v>0</v>
      </c>
      <c r="CZ88" s="270">
        <f t="shared" si="94"/>
        <v>0</v>
      </c>
      <c r="DA88" s="270">
        <f t="shared" si="95"/>
        <v>0</v>
      </c>
      <c r="DB88" s="270">
        <f t="shared" si="96"/>
        <v>0</v>
      </c>
      <c r="DC88" s="270">
        <f t="shared" si="97"/>
        <v>0</v>
      </c>
      <c r="DD88" s="270">
        <f t="shared" si="98"/>
        <v>0</v>
      </c>
      <c r="DE88" s="270">
        <f t="shared" si="99"/>
        <v>0</v>
      </c>
      <c r="DF88" s="270">
        <f t="shared" si="100"/>
        <v>0</v>
      </c>
      <c r="DG88" s="270">
        <f t="shared" si="101"/>
        <v>0</v>
      </c>
      <c r="DH88" s="270" t="str">
        <f t="shared" si="105"/>
        <v>F</v>
      </c>
    </row>
    <row r="89" spans="1:112">
      <c r="A89" s="266">
        <v>86</v>
      </c>
      <c r="E89" s="285">
        <f t="shared" si="61"/>
        <v>0</v>
      </c>
      <c r="F89" s="327"/>
      <c r="G89" s="327"/>
      <c r="I89" s="257"/>
      <c r="J89" s="257"/>
      <c r="K89" s="257"/>
      <c r="L89" s="257"/>
      <c r="M89" s="257"/>
      <c r="N89" s="257"/>
      <c r="O89" s="257"/>
      <c r="P89" s="257"/>
      <c r="Q89" s="257"/>
      <c r="R89" s="257"/>
      <c r="S89" s="257"/>
      <c r="T89" s="328"/>
      <c r="U89" s="328"/>
      <c r="V89" s="328"/>
      <c r="W89" s="328"/>
      <c r="X89" s="257"/>
      <c r="Y89" s="257"/>
      <c r="Z89" s="257"/>
      <c r="AA89" s="257"/>
      <c r="AB89" s="257"/>
      <c r="AC89" s="257"/>
      <c r="AD89" s="257"/>
      <c r="AE89" s="257"/>
      <c r="AF89" s="257"/>
      <c r="AG89" s="257"/>
      <c r="AH89" s="257"/>
      <c r="AI89" s="257"/>
      <c r="AJ89" s="329"/>
      <c r="AK89" s="330"/>
      <c r="AL89" s="330"/>
      <c r="BX89" s="269">
        <f t="shared" si="104"/>
        <v>0</v>
      </c>
      <c r="BY89" s="269" t="str">
        <f t="shared" si="64"/>
        <v>SI</v>
      </c>
      <c r="BZ89" s="269" t="str">
        <f t="shared" si="65"/>
        <v>.</v>
      </c>
      <c r="CA89" s="269" t="str">
        <f t="shared" si="66"/>
        <v>.</v>
      </c>
      <c r="CB89" s="269" t="str">
        <f t="shared" si="67"/>
        <v>.</v>
      </c>
      <c r="CC89" s="269" t="str">
        <f t="shared" si="68"/>
        <v>.</v>
      </c>
      <c r="CL89" s="161">
        <f t="shared" si="89"/>
        <v>0</v>
      </c>
      <c r="CM89" s="271" t="b">
        <f t="shared" si="102"/>
        <v>0</v>
      </c>
      <c r="CN89" s="271" t="b">
        <f t="shared" si="103"/>
        <v>0</v>
      </c>
      <c r="CO89" s="271" t="b">
        <f t="shared" si="70"/>
        <v>0</v>
      </c>
      <c r="CP89" s="270" t="b">
        <f t="shared" si="71"/>
        <v>0</v>
      </c>
      <c r="CQ89" s="270" t="b">
        <f t="shared" si="72"/>
        <v>0</v>
      </c>
      <c r="CR89" s="270" t="b">
        <f t="shared" si="73"/>
        <v>0</v>
      </c>
      <c r="CS89" s="270" t="b">
        <f t="shared" si="74"/>
        <v>0</v>
      </c>
      <c r="CT89" s="270" t="b">
        <f t="shared" si="75"/>
        <v>0</v>
      </c>
      <c r="CU89" s="270" t="b">
        <f t="shared" si="76"/>
        <v>0</v>
      </c>
      <c r="CV89" s="270">
        <f t="shared" si="90"/>
        <v>0</v>
      </c>
      <c r="CW89" s="270">
        <f t="shared" si="91"/>
        <v>0</v>
      </c>
      <c r="CX89" s="270">
        <f t="shared" si="92"/>
        <v>0</v>
      </c>
      <c r="CY89" s="270">
        <f t="shared" si="93"/>
        <v>0</v>
      </c>
      <c r="CZ89" s="270">
        <f t="shared" si="94"/>
        <v>0</v>
      </c>
      <c r="DA89" s="270">
        <f t="shared" si="95"/>
        <v>0</v>
      </c>
      <c r="DB89" s="270">
        <f t="shared" si="96"/>
        <v>0</v>
      </c>
      <c r="DC89" s="270">
        <f t="shared" si="97"/>
        <v>0</v>
      </c>
      <c r="DD89" s="270">
        <f t="shared" si="98"/>
        <v>0</v>
      </c>
      <c r="DE89" s="270">
        <f t="shared" si="99"/>
        <v>0</v>
      </c>
      <c r="DF89" s="270">
        <f t="shared" si="100"/>
        <v>0</v>
      </c>
      <c r="DG89" s="270">
        <f t="shared" si="101"/>
        <v>0</v>
      </c>
      <c r="DH89" s="270" t="str">
        <f t="shared" si="105"/>
        <v>F</v>
      </c>
    </row>
    <row r="90" spans="1:112">
      <c r="A90" s="266">
        <v>87</v>
      </c>
      <c r="E90" s="285">
        <f t="shared" si="61"/>
        <v>0</v>
      </c>
      <c r="F90" s="327"/>
      <c r="G90" s="327"/>
      <c r="I90" s="257"/>
      <c r="J90" s="257"/>
      <c r="K90" s="257"/>
      <c r="L90" s="257"/>
      <c r="M90" s="257"/>
      <c r="N90" s="257"/>
      <c r="O90" s="257"/>
      <c r="P90" s="257"/>
      <c r="Q90" s="257"/>
      <c r="R90" s="257"/>
      <c r="S90" s="257"/>
      <c r="T90" s="328"/>
      <c r="U90" s="328"/>
      <c r="V90" s="328"/>
      <c r="W90" s="328"/>
      <c r="X90" s="257"/>
      <c r="Y90" s="257"/>
      <c r="Z90" s="257"/>
      <c r="AA90" s="257"/>
      <c r="AB90" s="257"/>
      <c r="AC90" s="257"/>
      <c r="AD90" s="257"/>
      <c r="AE90" s="257"/>
      <c r="AF90" s="257"/>
      <c r="AG90" s="257"/>
      <c r="AH90" s="257"/>
      <c r="AI90" s="257"/>
      <c r="AJ90" s="329"/>
      <c r="AK90" s="330"/>
      <c r="AL90" s="330"/>
      <c r="BX90" s="269">
        <f t="shared" si="104"/>
        <v>0</v>
      </c>
      <c r="BY90" s="269" t="str">
        <f t="shared" si="64"/>
        <v>SI</v>
      </c>
      <c r="BZ90" s="269" t="str">
        <f t="shared" si="65"/>
        <v>.</v>
      </c>
      <c r="CA90" s="269" t="str">
        <f t="shared" si="66"/>
        <v>.</v>
      </c>
      <c r="CB90" s="269" t="str">
        <f t="shared" si="67"/>
        <v>.</v>
      </c>
      <c r="CC90" s="269" t="str">
        <f t="shared" si="68"/>
        <v>.</v>
      </c>
      <c r="CL90" s="161">
        <f t="shared" si="89"/>
        <v>0</v>
      </c>
      <c r="CM90" s="271" t="b">
        <f t="shared" si="102"/>
        <v>0</v>
      </c>
      <c r="CN90" s="271" t="b">
        <f t="shared" si="103"/>
        <v>0</v>
      </c>
      <c r="CO90" s="271" t="b">
        <f t="shared" si="70"/>
        <v>0</v>
      </c>
      <c r="CP90" s="270" t="b">
        <f t="shared" si="71"/>
        <v>0</v>
      </c>
      <c r="CQ90" s="270" t="b">
        <f t="shared" si="72"/>
        <v>0</v>
      </c>
      <c r="CR90" s="270" t="b">
        <f t="shared" si="73"/>
        <v>0</v>
      </c>
      <c r="CS90" s="270" t="b">
        <f t="shared" si="74"/>
        <v>0</v>
      </c>
      <c r="CT90" s="270" t="b">
        <f t="shared" si="75"/>
        <v>0</v>
      </c>
      <c r="CU90" s="270" t="b">
        <f t="shared" si="76"/>
        <v>0</v>
      </c>
      <c r="CV90" s="270">
        <f t="shared" si="90"/>
        <v>0</v>
      </c>
      <c r="CW90" s="270">
        <f t="shared" si="91"/>
        <v>0</v>
      </c>
      <c r="CX90" s="270">
        <f t="shared" si="92"/>
        <v>0</v>
      </c>
      <c r="CY90" s="270">
        <f t="shared" si="93"/>
        <v>0</v>
      </c>
      <c r="CZ90" s="270">
        <f t="shared" si="94"/>
        <v>0</v>
      </c>
      <c r="DA90" s="270">
        <f t="shared" si="95"/>
        <v>0</v>
      </c>
      <c r="DB90" s="270">
        <f t="shared" si="96"/>
        <v>0</v>
      </c>
      <c r="DC90" s="270">
        <f t="shared" si="97"/>
        <v>0</v>
      </c>
      <c r="DD90" s="270">
        <f t="shared" si="98"/>
        <v>0</v>
      </c>
      <c r="DE90" s="270">
        <f t="shared" si="99"/>
        <v>0</v>
      </c>
      <c r="DF90" s="270">
        <f t="shared" si="100"/>
        <v>0</v>
      </c>
      <c r="DG90" s="270">
        <f t="shared" si="101"/>
        <v>0</v>
      </c>
      <c r="DH90" s="270" t="str">
        <f t="shared" si="105"/>
        <v>F</v>
      </c>
    </row>
    <row r="91" spans="1:112">
      <c r="A91" s="266">
        <v>88</v>
      </c>
      <c r="E91" s="285">
        <f t="shared" si="61"/>
        <v>0</v>
      </c>
      <c r="F91" s="327"/>
      <c r="G91" s="327"/>
      <c r="I91" s="257"/>
      <c r="J91" s="257"/>
      <c r="K91" s="257"/>
      <c r="L91" s="257"/>
      <c r="M91" s="257"/>
      <c r="N91" s="257"/>
      <c r="O91" s="257"/>
      <c r="P91" s="257"/>
      <c r="Q91" s="257"/>
      <c r="R91" s="257"/>
      <c r="S91" s="257"/>
      <c r="T91" s="328"/>
      <c r="U91" s="328"/>
      <c r="V91" s="328"/>
      <c r="W91" s="328"/>
      <c r="X91" s="257"/>
      <c r="Y91" s="257"/>
      <c r="Z91" s="257"/>
      <c r="AA91" s="257"/>
      <c r="AB91" s="257"/>
      <c r="AC91" s="257"/>
      <c r="AD91" s="257"/>
      <c r="AE91" s="257"/>
      <c r="AF91" s="257"/>
      <c r="AG91" s="257"/>
      <c r="AH91" s="257"/>
      <c r="AI91" s="257"/>
      <c r="AJ91" s="329"/>
      <c r="AK91" s="330"/>
      <c r="AL91" s="330"/>
      <c r="BX91" s="274">
        <f t="shared" si="104"/>
        <v>0</v>
      </c>
      <c r="BY91" s="269" t="str">
        <f t="shared" si="64"/>
        <v>SI</v>
      </c>
      <c r="BZ91" s="269" t="str">
        <f t="shared" si="65"/>
        <v>.</v>
      </c>
      <c r="CA91" s="269" t="str">
        <f t="shared" si="66"/>
        <v>.</v>
      </c>
      <c r="CB91" s="269" t="str">
        <f t="shared" si="67"/>
        <v>.</v>
      </c>
      <c r="CC91" s="269" t="str">
        <f t="shared" si="68"/>
        <v>.</v>
      </c>
      <c r="CL91" s="161">
        <f t="shared" si="89"/>
        <v>0</v>
      </c>
      <c r="CM91" s="271" t="b">
        <f t="shared" si="102"/>
        <v>0</v>
      </c>
      <c r="CN91" s="271" t="b">
        <f t="shared" si="103"/>
        <v>0</v>
      </c>
      <c r="CO91" s="271" t="b">
        <f t="shared" si="70"/>
        <v>0</v>
      </c>
      <c r="CP91" s="270" t="b">
        <f t="shared" si="71"/>
        <v>0</v>
      </c>
      <c r="CQ91" s="270" t="b">
        <f t="shared" si="72"/>
        <v>0</v>
      </c>
      <c r="CR91" s="270" t="b">
        <f t="shared" si="73"/>
        <v>0</v>
      </c>
      <c r="CS91" s="270" t="b">
        <f t="shared" si="74"/>
        <v>0</v>
      </c>
      <c r="CT91" s="270" t="b">
        <f t="shared" si="75"/>
        <v>0</v>
      </c>
      <c r="CU91" s="270" t="b">
        <f t="shared" si="76"/>
        <v>0</v>
      </c>
      <c r="CV91" s="270">
        <f t="shared" si="90"/>
        <v>0</v>
      </c>
      <c r="CW91" s="270">
        <f t="shared" si="91"/>
        <v>0</v>
      </c>
      <c r="CX91" s="270">
        <f t="shared" si="92"/>
        <v>0</v>
      </c>
      <c r="CY91" s="270">
        <f t="shared" si="93"/>
        <v>0</v>
      </c>
      <c r="CZ91" s="270">
        <f t="shared" si="94"/>
        <v>0</v>
      </c>
      <c r="DA91" s="270">
        <f t="shared" si="95"/>
        <v>0</v>
      </c>
      <c r="DB91" s="270">
        <f t="shared" si="96"/>
        <v>0</v>
      </c>
      <c r="DC91" s="270">
        <f t="shared" si="97"/>
        <v>0</v>
      </c>
      <c r="DD91" s="270">
        <f t="shared" si="98"/>
        <v>0</v>
      </c>
      <c r="DE91" s="270">
        <f t="shared" si="99"/>
        <v>0</v>
      </c>
      <c r="DF91" s="270">
        <f t="shared" si="100"/>
        <v>0</v>
      </c>
      <c r="DG91" s="270">
        <f t="shared" si="101"/>
        <v>0</v>
      </c>
      <c r="DH91" s="270" t="str">
        <f t="shared" si="105"/>
        <v>F</v>
      </c>
    </row>
    <row r="92" spans="1:112">
      <c r="A92" s="266">
        <v>89</v>
      </c>
      <c r="E92" s="285">
        <f t="shared" ref="E92:E123" si="106">(I92-H92)/364</f>
        <v>0</v>
      </c>
      <c r="F92" s="327"/>
      <c r="G92" s="327"/>
      <c r="I92" s="257"/>
      <c r="J92" s="257"/>
      <c r="K92" s="257"/>
      <c r="L92" s="257"/>
      <c r="M92" s="257"/>
      <c r="N92" s="257"/>
      <c r="O92" s="257"/>
      <c r="P92" s="257"/>
      <c r="Q92" s="257"/>
      <c r="R92" s="257"/>
      <c r="S92" s="257"/>
      <c r="T92" s="328"/>
      <c r="U92" s="328"/>
      <c r="V92" s="328"/>
      <c r="W92" s="328"/>
      <c r="X92" s="257"/>
      <c r="Y92" s="257"/>
      <c r="Z92" s="257"/>
      <c r="AA92" s="257"/>
      <c r="AB92" s="257"/>
      <c r="AC92" s="257"/>
      <c r="AD92" s="257"/>
      <c r="AE92" s="257"/>
      <c r="AF92" s="257"/>
      <c r="AG92" s="257"/>
      <c r="AH92" s="257"/>
      <c r="AI92" s="257"/>
      <c r="AJ92" s="329"/>
      <c r="AK92" s="330"/>
      <c r="AL92" s="330"/>
      <c r="BX92" s="269">
        <f t="shared" si="104"/>
        <v>0</v>
      </c>
      <c r="BY92" s="269" t="str">
        <f t="shared" si="64"/>
        <v>SI</v>
      </c>
      <c r="BZ92" s="269" t="str">
        <f t="shared" si="65"/>
        <v>.</v>
      </c>
      <c r="CA92" s="269" t="str">
        <f t="shared" si="66"/>
        <v>.</v>
      </c>
      <c r="CB92" s="269" t="str">
        <f t="shared" si="67"/>
        <v>.</v>
      </c>
      <c r="CC92" s="269" t="str">
        <f t="shared" si="68"/>
        <v>.</v>
      </c>
      <c r="CL92" s="161">
        <f t="shared" si="89"/>
        <v>0</v>
      </c>
      <c r="CM92" s="271" t="b">
        <f t="shared" si="102"/>
        <v>0</v>
      </c>
      <c r="CN92" s="271" t="b">
        <f t="shared" si="103"/>
        <v>0</v>
      </c>
      <c r="CO92" s="271" t="b">
        <f t="shared" si="70"/>
        <v>0</v>
      </c>
      <c r="CP92" s="270" t="b">
        <f t="shared" si="71"/>
        <v>0</v>
      </c>
      <c r="CQ92" s="270" t="b">
        <f t="shared" si="72"/>
        <v>0</v>
      </c>
      <c r="CR92" s="270" t="b">
        <f t="shared" si="73"/>
        <v>0</v>
      </c>
      <c r="CS92" s="270" t="b">
        <f t="shared" si="74"/>
        <v>0</v>
      </c>
      <c r="CT92" s="270" t="b">
        <f t="shared" si="75"/>
        <v>0</v>
      </c>
      <c r="CU92" s="270" t="b">
        <f t="shared" si="76"/>
        <v>0</v>
      </c>
      <c r="CV92" s="270">
        <f t="shared" si="90"/>
        <v>0</v>
      </c>
      <c r="CW92" s="270">
        <f t="shared" si="91"/>
        <v>0</v>
      </c>
      <c r="CX92" s="270">
        <f t="shared" si="92"/>
        <v>0</v>
      </c>
      <c r="CY92" s="270">
        <f t="shared" si="93"/>
        <v>0</v>
      </c>
      <c r="CZ92" s="270">
        <f t="shared" si="94"/>
        <v>0</v>
      </c>
      <c r="DA92" s="270">
        <f t="shared" si="95"/>
        <v>0</v>
      </c>
      <c r="DB92" s="270">
        <f t="shared" si="96"/>
        <v>0</v>
      </c>
      <c r="DC92" s="270">
        <f t="shared" si="97"/>
        <v>0</v>
      </c>
      <c r="DD92" s="270">
        <f t="shared" si="98"/>
        <v>0</v>
      </c>
      <c r="DE92" s="270">
        <f t="shared" si="99"/>
        <v>0</v>
      </c>
      <c r="DF92" s="270">
        <f t="shared" si="100"/>
        <v>0</v>
      </c>
      <c r="DG92" s="270">
        <f t="shared" si="101"/>
        <v>0</v>
      </c>
      <c r="DH92" s="270" t="str">
        <f t="shared" si="105"/>
        <v>F</v>
      </c>
    </row>
    <row r="93" spans="1:112">
      <c r="A93" s="266">
        <v>90</v>
      </c>
      <c r="E93" s="285">
        <f t="shared" si="106"/>
        <v>0</v>
      </c>
      <c r="F93" s="327"/>
      <c r="G93" s="327"/>
      <c r="I93" s="257"/>
      <c r="J93" s="257"/>
      <c r="K93" s="257"/>
      <c r="L93" s="257"/>
      <c r="M93" s="257"/>
      <c r="N93" s="257"/>
      <c r="O93" s="257"/>
      <c r="P93" s="257"/>
      <c r="Q93" s="257"/>
      <c r="R93" s="257"/>
      <c r="S93" s="257"/>
      <c r="T93" s="328"/>
      <c r="U93" s="328"/>
      <c r="V93" s="328"/>
      <c r="W93" s="328"/>
      <c r="X93" s="257"/>
      <c r="Y93" s="257"/>
      <c r="Z93" s="257"/>
      <c r="AA93" s="257"/>
      <c r="AB93" s="257"/>
      <c r="AC93" s="257"/>
      <c r="AD93" s="257"/>
      <c r="AE93" s="257"/>
      <c r="AF93" s="257"/>
      <c r="AG93" s="257"/>
      <c r="AH93" s="257"/>
      <c r="AI93" s="257"/>
      <c r="AJ93" s="329"/>
      <c r="AK93" s="330"/>
      <c r="AL93" s="330"/>
      <c r="BX93" s="269">
        <f t="shared" si="104"/>
        <v>0</v>
      </c>
      <c r="BY93" s="269" t="str">
        <f t="shared" si="64"/>
        <v>SI</v>
      </c>
      <c r="BZ93" s="269" t="str">
        <f t="shared" si="65"/>
        <v>.</v>
      </c>
      <c r="CA93" s="269" t="str">
        <f t="shared" si="66"/>
        <v>.</v>
      </c>
      <c r="CB93" s="269" t="str">
        <f t="shared" si="67"/>
        <v>.</v>
      </c>
      <c r="CC93" s="269" t="str">
        <f t="shared" si="68"/>
        <v>.</v>
      </c>
      <c r="CL93" s="161">
        <f t="shared" si="89"/>
        <v>0</v>
      </c>
      <c r="CM93" s="271" t="b">
        <f t="shared" si="102"/>
        <v>0</v>
      </c>
      <c r="CN93" s="271" t="b">
        <f t="shared" si="103"/>
        <v>0</v>
      </c>
      <c r="CO93" s="271" t="b">
        <f t="shared" si="70"/>
        <v>0</v>
      </c>
      <c r="CP93" s="270" t="b">
        <f t="shared" si="71"/>
        <v>0</v>
      </c>
      <c r="CQ93" s="270" t="b">
        <f t="shared" si="72"/>
        <v>0</v>
      </c>
      <c r="CR93" s="270" t="b">
        <f t="shared" si="73"/>
        <v>0</v>
      </c>
      <c r="CS93" s="270" t="b">
        <f t="shared" si="74"/>
        <v>0</v>
      </c>
      <c r="CT93" s="270" t="b">
        <f t="shared" si="75"/>
        <v>0</v>
      </c>
      <c r="CU93" s="270" t="b">
        <f t="shared" si="76"/>
        <v>0</v>
      </c>
      <c r="CV93" s="270">
        <f t="shared" si="90"/>
        <v>0</v>
      </c>
      <c r="CW93" s="270">
        <f t="shared" si="91"/>
        <v>0</v>
      </c>
      <c r="CX93" s="270">
        <f t="shared" si="92"/>
        <v>0</v>
      </c>
      <c r="CY93" s="270">
        <f t="shared" si="93"/>
        <v>0</v>
      </c>
      <c r="CZ93" s="270">
        <f t="shared" si="94"/>
        <v>0</v>
      </c>
      <c r="DA93" s="270">
        <f t="shared" si="95"/>
        <v>0</v>
      </c>
      <c r="DB93" s="270">
        <f t="shared" si="96"/>
        <v>0</v>
      </c>
      <c r="DC93" s="270">
        <f t="shared" si="97"/>
        <v>0</v>
      </c>
      <c r="DD93" s="270">
        <f t="shared" si="98"/>
        <v>0</v>
      </c>
      <c r="DE93" s="270">
        <f t="shared" si="99"/>
        <v>0</v>
      </c>
      <c r="DF93" s="270">
        <f t="shared" si="100"/>
        <v>0</v>
      </c>
      <c r="DG93" s="270">
        <f t="shared" si="101"/>
        <v>0</v>
      </c>
      <c r="DH93" s="270" t="str">
        <f t="shared" si="105"/>
        <v>F</v>
      </c>
    </row>
    <row r="94" spans="1:112">
      <c r="A94" s="266">
        <v>91</v>
      </c>
      <c r="E94" s="285">
        <f t="shared" si="106"/>
        <v>0</v>
      </c>
      <c r="F94" s="327"/>
      <c r="G94" s="327"/>
      <c r="I94" s="257"/>
      <c r="J94" s="257"/>
      <c r="K94" s="257"/>
      <c r="L94" s="257"/>
      <c r="M94" s="257"/>
      <c r="N94" s="257"/>
      <c r="O94" s="257"/>
      <c r="P94" s="257"/>
      <c r="Q94" s="257"/>
      <c r="R94" s="257"/>
      <c r="S94" s="257"/>
      <c r="T94" s="328"/>
      <c r="U94" s="328"/>
      <c r="V94" s="328"/>
      <c r="W94" s="328"/>
      <c r="X94" s="257"/>
      <c r="Y94" s="257"/>
      <c r="Z94" s="257"/>
      <c r="AA94" s="257"/>
      <c r="AB94" s="257"/>
      <c r="AC94" s="257"/>
      <c r="AD94" s="257"/>
      <c r="AE94" s="257"/>
      <c r="AF94" s="257"/>
      <c r="AG94" s="257"/>
      <c r="AH94" s="257"/>
      <c r="AI94" s="257"/>
      <c r="AJ94" s="329"/>
      <c r="AK94" s="330"/>
      <c r="AL94" s="330"/>
      <c r="BX94" s="269">
        <f t="shared" si="104"/>
        <v>0</v>
      </c>
      <c r="BY94" s="269" t="str">
        <f t="shared" si="64"/>
        <v>SI</v>
      </c>
      <c r="BZ94" s="269" t="str">
        <f t="shared" si="65"/>
        <v>.</v>
      </c>
      <c r="CA94" s="269" t="str">
        <f t="shared" si="66"/>
        <v>.</v>
      </c>
      <c r="CB94" s="269" t="str">
        <f t="shared" si="67"/>
        <v>.</v>
      </c>
      <c r="CC94" s="269" t="str">
        <f t="shared" si="68"/>
        <v>.</v>
      </c>
      <c r="CL94" s="161">
        <f t="shared" si="89"/>
        <v>0</v>
      </c>
      <c r="CM94" s="271" t="b">
        <f t="shared" si="102"/>
        <v>0</v>
      </c>
      <c r="CN94" s="271" t="b">
        <f t="shared" si="103"/>
        <v>0</v>
      </c>
      <c r="CO94" s="271" t="b">
        <f t="shared" si="70"/>
        <v>0</v>
      </c>
      <c r="CP94" s="270" t="b">
        <f t="shared" si="71"/>
        <v>0</v>
      </c>
      <c r="CQ94" s="270" t="b">
        <f t="shared" si="72"/>
        <v>0</v>
      </c>
      <c r="CR94" s="270" t="b">
        <f t="shared" si="73"/>
        <v>0</v>
      </c>
      <c r="CS94" s="270" t="b">
        <f t="shared" si="74"/>
        <v>0</v>
      </c>
      <c r="CT94" s="270" t="b">
        <f t="shared" si="75"/>
        <v>0</v>
      </c>
      <c r="CU94" s="270" t="b">
        <f t="shared" si="76"/>
        <v>0</v>
      </c>
      <c r="CV94" s="270">
        <f t="shared" si="90"/>
        <v>0</v>
      </c>
      <c r="CW94" s="270">
        <f t="shared" si="91"/>
        <v>0</v>
      </c>
      <c r="CX94" s="270">
        <f t="shared" si="92"/>
        <v>0</v>
      </c>
      <c r="CY94" s="270">
        <f t="shared" si="93"/>
        <v>0</v>
      </c>
      <c r="CZ94" s="270">
        <f t="shared" si="94"/>
        <v>0</v>
      </c>
      <c r="DA94" s="270">
        <f t="shared" si="95"/>
        <v>0</v>
      </c>
      <c r="DB94" s="270">
        <f t="shared" si="96"/>
        <v>0</v>
      </c>
      <c r="DC94" s="270">
        <f t="shared" si="97"/>
        <v>0</v>
      </c>
      <c r="DD94" s="270">
        <f t="shared" si="98"/>
        <v>0</v>
      </c>
      <c r="DE94" s="270">
        <f t="shared" si="99"/>
        <v>0</v>
      </c>
      <c r="DF94" s="270">
        <f t="shared" si="100"/>
        <v>0</v>
      </c>
      <c r="DG94" s="270">
        <f t="shared" si="101"/>
        <v>0</v>
      </c>
      <c r="DH94" s="270" t="str">
        <f t="shared" si="105"/>
        <v>F</v>
      </c>
    </row>
    <row r="95" spans="1:112">
      <c r="A95" s="266">
        <v>92</v>
      </c>
      <c r="E95" s="285">
        <f t="shared" si="106"/>
        <v>0</v>
      </c>
      <c r="F95" s="327"/>
      <c r="G95" s="327"/>
      <c r="I95" s="257"/>
      <c r="J95" s="257"/>
      <c r="K95" s="257"/>
      <c r="L95" s="257"/>
      <c r="M95" s="257"/>
      <c r="N95" s="257"/>
      <c r="O95" s="257"/>
      <c r="P95" s="257"/>
      <c r="Q95" s="257"/>
      <c r="R95" s="257"/>
      <c r="S95" s="257"/>
      <c r="T95" s="328"/>
      <c r="U95" s="328"/>
      <c r="V95" s="328"/>
      <c r="W95" s="328"/>
      <c r="X95" s="257"/>
      <c r="Y95" s="257"/>
      <c r="Z95" s="257"/>
      <c r="AA95" s="257"/>
      <c r="AB95" s="257"/>
      <c r="AC95" s="257"/>
      <c r="AD95" s="257"/>
      <c r="AE95" s="257"/>
      <c r="AF95" s="257"/>
      <c r="AG95" s="257"/>
      <c r="AH95" s="257"/>
      <c r="AI95" s="257"/>
      <c r="AJ95" s="329"/>
      <c r="AK95" s="330"/>
      <c r="AL95" s="330"/>
      <c r="BX95" s="274">
        <f t="shared" si="104"/>
        <v>0</v>
      </c>
      <c r="BY95" s="269" t="str">
        <f t="shared" si="64"/>
        <v>SI</v>
      </c>
      <c r="BZ95" s="269" t="str">
        <f t="shared" si="65"/>
        <v>.</v>
      </c>
      <c r="CA95" s="269" t="str">
        <f t="shared" si="66"/>
        <v>.</v>
      </c>
      <c r="CB95" s="269" t="str">
        <f t="shared" si="67"/>
        <v>.</v>
      </c>
      <c r="CC95" s="269" t="str">
        <f t="shared" si="68"/>
        <v>.</v>
      </c>
      <c r="CL95" s="161">
        <f t="shared" si="89"/>
        <v>0</v>
      </c>
      <c r="CM95" s="271" t="b">
        <f t="shared" si="102"/>
        <v>0</v>
      </c>
      <c r="CN95" s="271" t="b">
        <f t="shared" si="103"/>
        <v>0</v>
      </c>
      <c r="CO95" s="271" t="b">
        <f t="shared" si="70"/>
        <v>0</v>
      </c>
      <c r="CP95" s="270" t="b">
        <f t="shared" si="71"/>
        <v>0</v>
      </c>
      <c r="CQ95" s="270" t="b">
        <f t="shared" si="72"/>
        <v>0</v>
      </c>
      <c r="CR95" s="270" t="b">
        <f t="shared" si="73"/>
        <v>0</v>
      </c>
      <c r="CS95" s="270" t="b">
        <f t="shared" si="74"/>
        <v>0</v>
      </c>
      <c r="CT95" s="270" t="b">
        <f t="shared" si="75"/>
        <v>0</v>
      </c>
      <c r="CU95" s="270" t="b">
        <f t="shared" si="76"/>
        <v>0</v>
      </c>
      <c r="CV95" s="270">
        <f t="shared" si="90"/>
        <v>0</v>
      </c>
      <c r="CW95" s="270">
        <f t="shared" si="91"/>
        <v>0</v>
      </c>
      <c r="CX95" s="270">
        <f t="shared" si="92"/>
        <v>0</v>
      </c>
      <c r="CY95" s="270">
        <f t="shared" si="93"/>
        <v>0</v>
      </c>
      <c r="CZ95" s="270">
        <f t="shared" si="94"/>
        <v>0</v>
      </c>
      <c r="DA95" s="270">
        <f t="shared" si="95"/>
        <v>0</v>
      </c>
      <c r="DB95" s="270">
        <f t="shared" si="96"/>
        <v>0</v>
      </c>
      <c r="DC95" s="270">
        <f t="shared" si="97"/>
        <v>0</v>
      </c>
      <c r="DD95" s="270">
        <f t="shared" si="98"/>
        <v>0</v>
      </c>
      <c r="DE95" s="270">
        <f t="shared" si="99"/>
        <v>0</v>
      </c>
      <c r="DF95" s="270">
        <f t="shared" si="100"/>
        <v>0</v>
      </c>
      <c r="DG95" s="270">
        <f t="shared" si="101"/>
        <v>0</v>
      </c>
      <c r="DH95" s="270" t="str">
        <f t="shared" si="105"/>
        <v>F</v>
      </c>
    </row>
    <row r="96" spans="1:112">
      <c r="A96" s="266">
        <v>93</v>
      </c>
      <c r="E96" s="285">
        <f t="shared" si="106"/>
        <v>0</v>
      </c>
      <c r="F96" s="327"/>
      <c r="G96" s="327"/>
      <c r="I96" s="257"/>
      <c r="J96" s="257"/>
      <c r="K96" s="257"/>
      <c r="L96" s="257"/>
      <c r="M96" s="257"/>
      <c r="N96" s="257"/>
      <c r="O96" s="257"/>
      <c r="P96" s="257"/>
      <c r="Q96" s="257"/>
      <c r="R96" s="257"/>
      <c r="S96" s="257"/>
      <c r="T96" s="328"/>
      <c r="U96" s="328"/>
      <c r="V96" s="328"/>
      <c r="W96" s="328"/>
      <c r="X96" s="257"/>
      <c r="Y96" s="257"/>
      <c r="Z96" s="257"/>
      <c r="AA96" s="257"/>
      <c r="AB96" s="257"/>
      <c r="AC96" s="257"/>
      <c r="AD96" s="257"/>
      <c r="AE96" s="257"/>
      <c r="AF96" s="257"/>
      <c r="AG96" s="257"/>
      <c r="AH96" s="257"/>
      <c r="AI96" s="257"/>
      <c r="AJ96" s="329"/>
      <c r="AK96" s="330"/>
      <c r="AL96" s="330"/>
      <c r="BX96" s="269">
        <f t="shared" si="104"/>
        <v>0</v>
      </c>
      <c r="BY96" s="269" t="str">
        <f t="shared" si="64"/>
        <v>SI</v>
      </c>
      <c r="BZ96" s="269" t="str">
        <f t="shared" si="65"/>
        <v>.</v>
      </c>
      <c r="CA96" s="269" t="str">
        <f t="shared" si="66"/>
        <v>.</v>
      </c>
      <c r="CB96" s="269" t="str">
        <f t="shared" si="67"/>
        <v>.</v>
      </c>
      <c r="CC96" s="269" t="str">
        <f t="shared" si="68"/>
        <v>.</v>
      </c>
      <c r="CL96" s="161">
        <f t="shared" si="89"/>
        <v>0</v>
      </c>
      <c r="CM96" s="271" t="b">
        <f t="shared" si="102"/>
        <v>0</v>
      </c>
      <c r="CN96" s="271" t="b">
        <f t="shared" si="103"/>
        <v>0</v>
      </c>
      <c r="CO96" s="271" t="b">
        <f t="shared" si="70"/>
        <v>0</v>
      </c>
      <c r="CP96" s="270" t="b">
        <f t="shared" si="71"/>
        <v>0</v>
      </c>
      <c r="CQ96" s="270" t="b">
        <f t="shared" si="72"/>
        <v>0</v>
      </c>
      <c r="CR96" s="270" t="b">
        <f t="shared" si="73"/>
        <v>0</v>
      </c>
      <c r="CS96" s="270" t="b">
        <f t="shared" si="74"/>
        <v>0</v>
      </c>
      <c r="CT96" s="270" t="b">
        <f t="shared" si="75"/>
        <v>0</v>
      </c>
      <c r="CU96" s="270" t="b">
        <f t="shared" si="76"/>
        <v>0</v>
      </c>
      <c r="CV96" s="270">
        <f t="shared" si="90"/>
        <v>0</v>
      </c>
      <c r="CW96" s="270">
        <f t="shared" si="91"/>
        <v>0</v>
      </c>
      <c r="CX96" s="270">
        <f t="shared" si="92"/>
        <v>0</v>
      </c>
      <c r="CY96" s="270">
        <f t="shared" si="93"/>
        <v>0</v>
      </c>
      <c r="CZ96" s="270">
        <f t="shared" si="94"/>
        <v>0</v>
      </c>
      <c r="DA96" s="270">
        <f t="shared" si="95"/>
        <v>0</v>
      </c>
      <c r="DB96" s="270">
        <f t="shared" si="96"/>
        <v>0</v>
      </c>
      <c r="DC96" s="270">
        <f t="shared" si="97"/>
        <v>0</v>
      </c>
      <c r="DD96" s="270">
        <f t="shared" si="98"/>
        <v>0</v>
      </c>
      <c r="DE96" s="270">
        <f t="shared" si="99"/>
        <v>0</v>
      </c>
      <c r="DF96" s="270">
        <f t="shared" si="100"/>
        <v>0</v>
      </c>
      <c r="DG96" s="270">
        <f t="shared" si="101"/>
        <v>0</v>
      </c>
      <c r="DH96" s="270" t="str">
        <f t="shared" si="105"/>
        <v>F</v>
      </c>
    </row>
    <row r="97" spans="1:112">
      <c r="A97" s="266">
        <v>94</v>
      </c>
      <c r="E97" s="285">
        <f t="shared" si="106"/>
        <v>0</v>
      </c>
      <c r="F97" s="327"/>
      <c r="G97" s="327"/>
      <c r="I97" s="257"/>
      <c r="J97" s="257"/>
      <c r="K97" s="257"/>
      <c r="L97" s="257"/>
      <c r="M97" s="257"/>
      <c r="N97" s="257"/>
      <c r="O97" s="257"/>
      <c r="P97" s="257"/>
      <c r="Q97" s="257"/>
      <c r="R97" s="257"/>
      <c r="S97" s="257"/>
      <c r="T97" s="328"/>
      <c r="U97" s="328"/>
      <c r="V97" s="328"/>
      <c r="W97" s="328"/>
      <c r="X97" s="257"/>
      <c r="Y97" s="257"/>
      <c r="Z97" s="257"/>
      <c r="AA97" s="257"/>
      <c r="AB97" s="257"/>
      <c r="AC97" s="257"/>
      <c r="AD97" s="257"/>
      <c r="AE97" s="257"/>
      <c r="AF97" s="257"/>
      <c r="AG97" s="257"/>
      <c r="AH97" s="257"/>
      <c r="AI97" s="257"/>
      <c r="AJ97" s="329"/>
      <c r="AK97" s="330"/>
      <c r="AL97" s="330"/>
      <c r="BX97" s="269">
        <f t="shared" si="104"/>
        <v>0</v>
      </c>
      <c r="BY97" s="269" t="str">
        <f t="shared" si="64"/>
        <v>SI</v>
      </c>
      <c r="BZ97" s="269" t="str">
        <f t="shared" si="65"/>
        <v>.</v>
      </c>
      <c r="CA97" s="269" t="str">
        <f t="shared" si="66"/>
        <v>.</v>
      </c>
      <c r="CB97" s="269" t="str">
        <f t="shared" si="67"/>
        <v>.</v>
      </c>
      <c r="CC97" s="269" t="str">
        <f t="shared" si="68"/>
        <v>.</v>
      </c>
      <c r="CL97" s="161">
        <f t="shared" si="89"/>
        <v>0</v>
      </c>
      <c r="CM97" s="271" t="b">
        <f t="shared" si="102"/>
        <v>0</v>
      </c>
      <c r="CN97" s="271" t="b">
        <f t="shared" si="103"/>
        <v>0</v>
      </c>
      <c r="CO97" s="271" t="b">
        <f t="shared" si="70"/>
        <v>0</v>
      </c>
      <c r="CP97" s="270" t="b">
        <f t="shared" si="71"/>
        <v>0</v>
      </c>
      <c r="CQ97" s="270" t="b">
        <f t="shared" si="72"/>
        <v>0</v>
      </c>
      <c r="CR97" s="270" t="b">
        <f t="shared" si="73"/>
        <v>0</v>
      </c>
      <c r="CS97" s="270" t="b">
        <f t="shared" si="74"/>
        <v>0</v>
      </c>
      <c r="CT97" s="270" t="b">
        <f t="shared" si="75"/>
        <v>0</v>
      </c>
      <c r="CU97" s="270" t="b">
        <f t="shared" si="76"/>
        <v>0</v>
      </c>
      <c r="CV97" s="270">
        <f t="shared" si="90"/>
        <v>0</v>
      </c>
      <c r="CW97" s="270">
        <f t="shared" si="91"/>
        <v>0</v>
      </c>
      <c r="CX97" s="270">
        <f t="shared" si="92"/>
        <v>0</v>
      </c>
      <c r="CY97" s="270">
        <f t="shared" si="93"/>
        <v>0</v>
      </c>
      <c r="CZ97" s="270">
        <f t="shared" si="94"/>
        <v>0</v>
      </c>
      <c r="DA97" s="270">
        <f t="shared" si="95"/>
        <v>0</v>
      </c>
      <c r="DB97" s="270">
        <f t="shared" si="96"/>
        <v>0</v>
      </c>
      <c r="DC97" s="270">
        <f t="shared" si="97"/>
        <v>0</v>
      </c>
      <c r="DD97" s="270">
        <f t="shared" si="98"/>
        <v>0</v>
      </c>
      <c r="DE97" s="270">
        <f t="shared" si="99"/>
        <v>0</v>
      </c>
      <c r="DF97" s="270">
        <f t="shared" si="100"/>
        <v>0</v>
      </c>
      <c r="DG97" s="270">
        <f t="shared" si="101"/>
        <v>0</v>
      </c>
      <c r="DH97" s="270" t="str">
        <f t="shared" si="105"/>
        <v>F</v>
      </c>
    </row>
    <row r="98" spans="1:112">
      <c r="A98" s="266">
        <v>95</v>
      </c>
      <c r="E98" s="285">
        <f t="shared" si="106"/>
        <v>0</v>
      </c>
      <c r="F98" s="327"/>
      <c r="G98" s="327"/>
      <c r="I98" s="257"/>
      <c r="J98" s="257"/>
      <c r="K98" s="257"/>
      <c r="L98" s="257"/>
      <c r="M98" s="257"/>
      <c r="N98" s="257"/>
      <c r="O98" s="257"/>
      <c r="P98" s="257"/>
      <c r="Q98" s="257"/>
      <c r="R98" s="257"/>
      <c r="S98" s="257"/>
      <c r="T98" s="328"/>
      <c r="U98" s="328"/>
      <c r="V98" s="328"/>
      <c r="W98" s="328"/>
      <c r="X98" s="257"/>
      <c r="Y98" s="257"/>
      <c r="Z98" s="257"/>
      <c r="AA98" s="257"/>
      <c r="AB98" s="257"/>
      <c r="AC98" s="257"/>
      <c r="AD98" s="257"/>
      <c r="AE98" s="257"/>
      <c r="AF98" s="257"/>
      <c r="AG98" s="257"/>
      <c r="AH98" s="257"/>
      <c r="AI98" s="257"/>
      <c r="AJ98" s="329"/>
      <c r="AK98" s="330"/>
      <c r="AL98" s="330"/>
      <c r="BX98" s="269">
        <f t="shared" si="104"/>
        <v>0</v>
      </c>
      <c r="BY98" s="269" t="str">
        <f t="shared" si="64"/>
        <v>SI</v>
      </c>
      <c r="BZ98" s="269" t="str">
        <f t="shared" si="65"/>
        <v>.</v>
      </c>
      <c r="CA98" s="269" t="str">
        <f t="shared" si="66"/>
        <v>.</v>
      </c>
      <c r="CB98" s="269" t="str">
        <f t="shared" si="67"/>
        <v>.</v>
      </c>
      <c r="CC98" s="269" t="str">
        <f t="shared" si="68"/>
        <v>.</v>
      </c>
      <c r="CL98" s="161">
        <f t="shared" si="89"/>
        <v>0</v>
      </c>
      <c r="CM98" s="271" t="b">
        <f t="shared" si="102"/>
        <v>0</v>
      </c>
      <c r="CN98" s="271" t="b">
        <f t="shared" si="103"/>
        <v>0</v>
      </c>
      <c r="CO98" s="271" t="b">
        <f t="shared" si="70"/>
        <v>0</v>
      </c>
      <c r="CP98" s="270" t="b">
        <f t="shared" si="71"/>
        <v>0</v>
      </c>
      <c r="CQ98" s="270" t="b">
        <f t="shared" si="72"/>
        <v>0</v>
      </c>
      <c r="CR98" s="270" t="b">
        <f t="shared" si="73"/>
        <v>0</v>
      </c>
      <c r="CS98" s="270" t="b">
        <f t="shared" si="74"/>
        <v>0</v>
      </c>
      <c r="CT98" s="270" t="b">
        <f t="shared" si="75"/>
        <v>0</v>
      </c>
      <c r="CU98" s="270" t="b">
        <f t="shared" si="76"/>
        <v>0</v>
      </c>
      <c r="CV98" s="270">
        <f t="shared" si="90"/>
        <v>0</v>
      </c>
      <c r="CW98" s="270">
        <f t="shared" si="91"/>
        <v>0</v>
      </c>
      <c r="CX98" s="270">
        <f t="shared" si="92"/>
        <v>0</v>
      </c>
      <c r="CY98" s="270">
        <f t="shared" si="93"/>
        <v>0</v>
      </c>
      <c r="CZ98" s="270">
        <f t="shared" si="94"/>
        <v>0</v>
      </c>
      <c r="DA98" s="270">
        <f t="shared" si="95"/>
        <v>0</v>
      </c>
      <c r="DB98" s="270">
        <f t="shared" si="96"/>
        <v>0</v>
      </c>
      <c r="DC98" s="270">
        <f t="shared" si="97"/>
        <v>0</v>
      </c>
      <c r="DD98" s="270">
        <f t="shared" si="98"/>
        <v>0</v>
      </c>
      <c r="DE98" s="270">
        <f t="shared" si="99"/>
        <v>0</v>
      </c>
      <c r="DF98" s="270">
        <f t="shared" si="100"/>
        <v>0</v>
      </c>
      <c r="DG98" s="270">
        <f t="shared" si="101"/>
        <v>0</v>
      </c>
      <c r="DH98" s="270" t="str">
        <f t="shared" si="105"/>
        <v>F</v>
      </c>
    </row>
    <row r="99" spans="1:112">
      <c r="A99" s="266">
        <v>96</v>
      </c>
      <c r="E99" s="285">
        <f t="shared" si="106"/>
        <v>0</v>
      </c>
      <c r="F99" s="327"/>
      <c r="G99" s="327"/>
      <c r="I99" s="257"/>
      <c r="J99" s="257"/>
      <c r="K99" s="257"/>
      <c r="L99" s="257"/>
      <c r="M99" s="257"/>
      <c r="N99" s="257"/>
      <c r="O99" s="257"/>
      <c r="P99" s="257"/>
      <c r="Q99" s="257"/>
      <c r="R99" s="257"/>
      <c r="S99" s="257"/>
      <c r="T99" s="328"/>
      <c r="U99" s="328"/>
      <c r="V99" s="328"/>
      <c r="W99" s="328"/>
      <c r="X99" s="257"/>
      <c r="Y99" s="257"/>
      <c r="Z99" s="257"/>
      <c r="AA99" s="257"/>
      <c r="AB99" s="257"/>
      <c r="AC99" s="257"/>
      <c r="AD99" s="257"/>
      <c r="AE99" s="257"/>
      <c r="AF99" s="257"/>
      <c r="AG99" s="257"/>
      <c r="AH99" s="257"/>
      <c r="AI99" s="257"/>
      <c r="AJ99" s="329"/>
      <c r="AK99" s="330"/>
      <c r="AL99" s="330"/>
      <c r="BX99" s="274">
        <f t="shared" si="104"/>
        <v>0</v>
      </c>
      <c r="BY99" s="269" t="str">
        <f t="shared" si="64"/>
        <v>SI</v>
      </c>
      <c r="BZ99" s="269" t="str">
        <f t="shared" si="65"/>
        <v>.</v>
      </c>
      <c r="CA99" s="269" t="str">
        <f t="shared" si="66"/>
        <v>.</v>
      </c>
      <c r="CB99" s="269" t="str">
        <f t="shared" si="67"/>
        <v>.</v>
      </c>
      <c r="CC99" s="269" t="str">
        <f t="shared" si="68"/>
        <v>.</v>
      </c>
      <c r="CL99" s="161">
        <f t="shared" si="89"/>
        <v>0</v>
      </c>
      <c r="CM99" s="271" t="b">
        <f t="shared" si="102"/>
        <v>0</v>
      </c>
      <c r="CN99" s="271" t="b">
        <f t="shared" si="103"/>
        <v>0</v>
      </c>
      <c r="CO99" s="271" t="b">
        <f t="shared" si="70"/>
        <v>0</v>
      </c>
      <c r="CP99" s="270" t="b">
        <f t="shared" si="71"/>
        <v>0</v>
      </c>
      <c r="CQ99" s="270" t="b">
        <f t="shared" si="72"/>
        <v>0</v>
      </c>
      <c r="CR99" s="270" t="b">
        <f t="shared" si="73"/>
        <v>0</v>
      </c>
      <c r="CS99" s="270" t="b">
        <f t="shared" si="74"/>
        <v>0</v>
      </c>
      <c r="CT99" s="270" t="b">
        <f t="shared" si="75"/>
        <v>0</v>
      </c>
      <c r="CU99" s="270" t="b">
        <f t="shared" si="76"/>
        <v>0</v>
      </c>
      <c r="CV99" s="270">
        <f t="shared" si="90"/>
        <v>0</v>
      </c>
      <c r="CW99" s="270">
        <f t="shared" si="91"/>
        <v>0</v>
      </c>
      <c r="CX99" s="270">
        <f t="shared" si="92"/>
        <v>0</v>
      </c>
      <c r="CY99" s="270">
        <f t="shared" si="93"/>
        <v>0</v>
      </c>
      <c r="CZ99" s="270">
        <f t="shared" si="94"/>
        <v>0</v>
      </c>
      <c r="DA99" s="270">
        <f t="shared" si="95"/>
        <v>0</v>
      </c>
      <c r="DB99" s="270">
        <f t="shared" si="96"/>
        <v>0</v>
      </c>
      <c r="DC99" s="270">
        <f t="shared" si="97"/>
        <v>0</v>
      </c>
      <c r="DD99" s="270">
        <f t="shared" si="98"/>
        <v>0</v>
      </c>
      <c r="DE99" s="270">
        <f t="shared" si="99"/>
        <v>0</v>
      </c>
      <c r="DF99" s="270">
        <f t="shared" si="100"/>
        <v>0</v>
      </c>
      <c r="DG99" s="270">
        <f t="shared" si="101"/>
        <v>0</v>
      </c>
      <c r="DH99" s="270" t="str">
        <f t="shared" si="105"/>
        <v>F</v>
      </c>
    </row>
    <row r="100" spans="1:112">
      <c r="A100" s="266">
        <v>97</v>
      </c>
      <c r="E100" s="285">
        <f t="shared" si="106"/>
        <v>0</v>
      </c>
      <c r="F100" s="327"/>
      <c r="G100" s="327"/>
      <c r="I100" s="257"/>
      <c r="J100" s="257"/>
      <c r="K100" s="257"/>
      <c r="L100" s="257"/>
      <c r="M100" s="257"/>
      <c r="N100" s="257"/>
      <c r="O100" s="257"/>
      <c r="P100" s="257"/>
      <c r="Q100" s="257"/>
      <c r="R100" s="257"/>
      <c r="S100" s="257"/>
      <c r="T100" s="328"/>
      <c r="U100" s="328"/>
      <c r="V100" s="328"/>
      <c r="W100" s="328"/>
      <c r="X100" s="257"/>
      <c r="Y100" s="257"/>
      <c r="Z100" s="257"/>
      <c r="AA100" s="257"/>
      <c r="AB100" s="257"/>
      <c r="AC100" s="257"/>
      <c r="AD100" s="257"/>
      <c r="AE100" s="257"/>
      <c r="AF100" s="257"/>
      <c r="AG100" s="257"/>
      <c r="AH100" s="257"/>
      <c r="AI100" s="257"/>
      <c r="AJ100" s="329"/>
      <c r="AK100" s="330"/>
      <c r="AL100" s="330"/>
      <c r="BX100" s="269">
        <f t="shared" si="104"/>
        <v>0</v>
      </c>
      <c r="BY100" s="269" t="str">
        <f t="shared" si="64"/>
        <v>SI</v>
      </c>
      <c r="BZ100" s="269" t="str">
        <f t="shared" si="65"/>
        <v>.</v>
      </c>
      <c r="CA100" s="269" t="str">
        <f t="shared" si="66"/>
        <v>.</v>
      </c>
      <c r="CB100" s="269" t="str">
        <f t="shared" si="67"/>
        <v>.</v>
      </c>
      <c r="CC100" s="269" t="str">
        <f t="shared" si="68"/>
        <v>.</v>
      </c>
      <c r="CL100" s="161">
        <f t="shared" si="89"/>
        <v>0</v>
      </c>
      <c r="CM100" s="271" t="b">
        <f t="shared" si="102"/>
        <v>0</v>
      </c>
      <c r="CN100" s="271" t="b">
        <f t="shared" si="103"/>
        <v>0</v>
      </c>
      <c r="CO100" s="271" t="b">
        <f t="shared" si="70"/>
        <v>0</v>
      </c>
      <c r="CP100" s="270" t="b">
        <f t="shared" si="71"/>
        <v>0</v>
      </c>
      <c r="CQ100" s="270" t="b">
        <f t="shared" si="72"/>
        <v>0</v>
      </c>
      <c r="CR100" s="270" t="b">
        <f t="shared" si="73"/>
        <v>0</v>
      </c>
      <c r="CS100" s="270" t="b">
        <f t="shared" si="74"/>
        <v>0</v>
      </c>
      <c r="CT100" s="270" t="b">
        <f t="shared" si="75"/>
        <v>0</v>
      </c>
      <c r="CU100" s="270" t="b">
        <f t="shared" si="76"/>
        <v>0</v>
      </c>
      <c r="CV100" s="270">
        <f t="shared" si="90"/>
        <v>0</v>
      </c>
      <c r="CW100" s="270">
        <f t="shared" si="91"/>
        <v>0</v>
      </c>
      <c r="CX100" s="270">
        <f t="shared" si="92"/>
        <v>0</v>
      </c>
      <c r="CY100" s="270">
        <f t="shared" si="93"/>
        <v>0</v>
      </c>
      <c r="CZ100" s="270">
        <f t="shared" si="94"/>
        <v>0</v>
      </c>
      <c r="DA100" s="270">
        <f t="shared" si="95"/>
        <v>0</v>
      </c>
      <c r="DB100" s="270">
        <f t="shared" si="96"/>
        <v>0</v>
      </c>
      <c r="DC100" s="270">
        <f t="shared" si="97"/>
        <v>0</v>
      </c>
      <c r="DD100" s="270">
        <f t="shared" si="98"/>
        <v>0</v>
      </c>
      <c r="DE100" s="270">
        <f t="shared" si="99"/>
        <v>0</v>
      </c>
      <c r="DF100" s="270">
        <f t="shared" si="100"/>
        <v>0</v>
      </c>
      <c r="DG100" s="270">
        <f t="shared" si="101"/>
        <v>0</v>
      </c>
      <c r="DH100" s="270" t="str">
        <f t="shared" si="105"/>
        <v>F</v>
      </c>
    </row>
    <row r="101" spans="1:112">
      <c r="A101" s="266">
        <v>98</v>
      </c>
      <c r="E101" s="285">
        <f t="shared" si="106"/>
        <v>0</v>
      </c>
      <c r="F101" s="327"/>
      <c r="G101" s="327"/>
      <c r="I101" s="257"/>
      <c r="J101" s="257"/>
      <c r="K101" s="257"/>
      <c r="L101" s="257"/>
      <c r="M101" s="257"/>
      <c r="N101" s="257"/>
      <c r="O101" s="257"/>
      <c r="P101" s="257"/>
      <c r="Q101" s="257"/>
      <c r="R101" s="257"/>
      <c r="S101" s="257"/>
      <c r="T101" s="328"/>
      <c r="U101" s="328"/>
      <c r="V101" s="328"/>
      <c r="W101" s="328"/>
      <c r="X101" s="257"/>
      <c r="Y101" s="257"/>
      <c r="Z101" s="257"/>
      <c r="AA101" s="257"/>
      <c r="AB101" s="257"/>
      <c r="AC101" s="257"/>
      <c r="AD101" s="257"/>
      <c r="AE101" s="257"/>
      <c r="AF101" s="257"/>
      <c r="AG101" s="257"/>
      <c r="AH101" s="257"/>
      <c r="AI101" s="257"/>
      <c r="AJ101" s="329"/>
      <c r="AK101" s="330"/>
      <c r="AL101" s="330"/>
      <c r="BX101" s="269">
        <f t="shared" si="104"/>
        <v>0</v>
      </c>
      <c r="BY101" s="269" t="str">
        <f t="shared" si="64"/>
        <v>SI</v>
      </c>
      <c r="BZ101" s="269" t="str">
        <f t="shared" si="65"/>
        <v>.</v>
      </c>
      <c r="CA101" s="269" t="str">
        <f t="shared" si="66"/>
        <v>.</v>
      </c>
      <c r="CB101" s="269" t="str">
        <f t="shared" si="67"/>
        <v>.</v>
      </c>
      <c r="CC101" s="269" t="str">
        <f t="shared" si="68"/>
        <v>.</v>
      </c>
      <c r="CL101" s="161">
        <f t="shared" si="89"/>
        <v>0</v>
      </c>
      <c r="CM101" s="271" t="b">
        <f t="shared" si="102"/>
        <v>0</v>
      </c>
      <c r="CN101" s="271" t="b">
        <f t="shared" si="103"/>
        <v>0</v>
      </c>
      <c r="CO101" s="271" t="b">
        <f t="shared" si="70"/>
        <v>0</v>
      </c>
      <c r="CP101" s="270" t="b">
        <f t="shared" si="71"/>
        <v>0</v>
      </c>
      <c r="CQ101" s="270" t="b">
        <f t="shared" si="72"/>
        <v>0</v>
      </c>
      <c r="CR101" s="270" t="b">
        <f t="shared" si="73"/>
        <v>0</v>
      </c>
      <c r="CS101" s="270" t="b">
        <f t="shared" si="74"/>
        <v>0</v>
      </c>
      <c r="CT101" s="270" t="b">
        <f t="shared" si="75"/>
        <v>0</v>
      </c>
      <c r="CU101" s="270" t="b">
        <f t="shared" si="76"/>
        <v>0</v>
      </c>
      <c r="CV101" s="270">
        <f t="shared" si="90"/>
        <v>0</v>
      </c>
      <c r="CW101" s="270">
        <f t="shared" si="91"/>
        <v>0</v>
      </c>
      <c r="CX101" s="270">
        <f t="shared" si="92"/>
        <v>0</v>
      </c>
      <c r="CY101" s="270">
        <f t="shared" si="93"/>
        <v>0</v>
      </c>
      <c r="CZ101" s="270">
        <f t="shared" si="94"/>
        <v>0</v>
      </c>
      <c r="DA101" s="270">
        <f t="shared" si="95"/>
        <v>0</v>
      </c>
      <c r="DB101" s="270">
        <f t="shared" si="96"/>
        <v>0</v>
      </c>
      <c r="DC101" s="270">
        <f t="shared" si="97"/>
        <v>0</v>
      </c>
      <c r="DD101" s="270">
        <f t="shared" si="98"/>
        <v>0</v>
      </c>
      <c r="DE101" s="270">
        <f t="shared" si="99"/>
        <v>0</v>
      </c>
      <c r="DF101" s="270">
        <f t="shared" si="100"/>
        <v>0</v>
      </c>
      <c r="DG101" s="270">
        <f t="shared" si="101"/>
        <v>0</v>
      </c>
      <c r="DH101" s="270" t="str">
        <f t="shared" si="105"/>
        <v>F</v>
      </c>
    </row>
    <row r="102" spans="1:112">
      <c r="A102" s="266">
        <v>99</v>
      </c>
      <c r="E102" s="285">
        <f t="shared" si="106"/>
        <v>0</v>
      </c>
      <c r="F102" s="327"/>
      <c r="G102" s="327"/>
      <c r="I102" s="257"/>
      <c r="J102" s="257"/>
      <c r="K102" s="257"/>
      <c r="L102" s="257"/>
      <c r="M102" s="257"/>
      <c r="N102" s="257"/>
      <c r="O102" s="257"/>
      <c r="P102" s="257"/>
      <c r="Q102" s="257"/>
      <c r="R102" s="257"/>
      <c r="S102" s="257"/>
      <c r="T102" s="328"/>
      <c r="U102" s="328"/>
      <c r="V102" s="328"/>
      <c r="W102" s="328"/>
      <c r="X102" s="257"/>
      <c r="Y102" s="257"/>
      <c r="Z102" s="257"/>
      <c r="AA102" s="257"/>
      <c r="AB102" s="257"/>
      <c r="AC102" s="257"/>
      <c r="AD102" s="257"/>
      <c r="AE102" s="257"/>
      <c r="AF102" s="257"/>
      <c r="AG102" s="257"/>
      <c r="AH102" s="257"/>
      <c r="AI102" s="257"/>
      <c r="AJ102" s="329"/>
      <c r="AK102" s="330"/>
      <c r="AL102" s="330"/>
      <c r="BX102" s="269">
        <f t="shared" si="104"/>
        <v>0</v>
      </c>
      <c r="BY102" s="269" t="str">
        <f t="shared" si="64"/>
        <v>SI</v>
      </c>
      <c r="BZ102" s="269" t="str">
        <f t="shared" si="65"/>
        <v>.</v>
      </c>
      <c r="CA102" s="269" t="str">
        <f t="shared" si="66"/>
        <v>.</v>
      </c>
      <c r="CB102" s="269" t="str">
        <f t="shared" si="67"/>
        <v>.</v>
      </c>
      <c r="CC102" s="269" t="str">
        <f t="shared" si="68"/>
        <v>.</v>
      </c>
      <c r="CL102" s="161">
        <f t="shared" si="89"/>
        <v>0</v>
      </c>
      <c r="CM102" s="271" t="b">
        <f t="shared" si="102"/>
        <v>0</v>
      </c>
      <c r="CN102" s="271" t="b">
        <f t="shared" si="103"/>
        <v>0</v>
      </c>
      <c r="CO102" s="271" t="b">
        <f t="shared" si="70"/>
        <v>0</v>
      </c>
      <c r="CP102" s="270" t="b">
        <f t="shared" si="71"/>
        <v>0</v>
      </c>
      <c r="CQ102" s="270" t="b">
        <f t="shared" si="72"/>
        <v>0</v>
      </c>
      <c r="CR102" s="270" t="b">
        <f t="shared" si="73"/>
        <v>0</v>
      </c>
      <c r="CS102" s="270" t="b">
        <f t="shared" si="74"/>
        <v>0</v>
      </c>
      <c r="CT102" s="270" t="b">
        <f t="shared" si="75"/>
        <v>0</v>
      </c>
      <c r="CU102" s="270" t="b">
        <f t="shared" si="76"/>
        <v>0</v>
      </c>
      <c r="CV102" s="270">
        <f t="shared" si="90"/>
        <v>0</v>
      </c>
      <c r="CW102" s="270">
        <f t="shared" si="91"/>
        <v>0</v>
      </c>
      <c r="CX102" s="270">
        <f t="shared" si="92"/>
        <v>0</v>
      </c>
      <c r="CY102" s="270">
        <f t="shared" si="93"/>
        <v>0</v>
      </c>
      <c r="CZ102" s="270">
        <f t="shared" si="94"/>
        <v>0</v>
      </c>
      <c r="DA102" s="270">
        <f t="shared" si="95"/>
        <v>0</v>
      </c>
      <c r="DB102" s="270">
        <f t="shared" si="96"/>
        <v>0</v>
      </c>
      <c r="DC102" s="270">
        <f t="shared" si="97"/>
        <v>0</v>
      </c>
      <c r="DD102" s="270">
        <f t="shared" si="98"/>
        <v>0</v>
      </c>
      <c r="DE102" s="270">
        <f t="shared" si="99"/>
        <v>0</v>
      </c>
      <c r="DF102" s="270">
        <f t="shared" si="100"/>
        <v>0</v>
      </c>
      <c r="DG102" s="270">
        <f t="shared" si="101"/>
        <v>0</v>
      </c>
      <c r="DH102" s="270" t="str">
        <f t="shared" si="105"/>
        <v>F</v>
      </c>
    </row>
    <row r="103" spans="1:112">
      <c r="A103" s="266">
        <v>100</v>
      </c>
      <c r="E103" s="285">
        <f t="shared" si="106"/>
        <v>0</v>
      </c>
      <c r="F103" s="327"/>
      <c r="G103" s="327"/>
      <c r="I103" s="257"/>
      <c r="J103" s="257"/>
      <c r="K103" s="257"/>
      <c r="L103" s="257"/>
      <c r="M103" s="257"/>
      <c r="N103" s="257"/>
      <c r="O103" s="257"/>
      <c r="P103" s="257"/>
      <c r="Q103" s="257"/>
      <c r="R103" s="257"/>
      <c r="S103" s="257"/>
      <c r="T103" s="328"/>
      <c r="U103" s="328"/>
      <c r="V103" s="328"/>
      <c r="W103" s="328"/>
      <c r="X103" s="257"/>
      <c r="Y103" s="257"/>
      <c r="Z103" s="257"/>
      <c r="AA103" s="257"/>
      <c r="AB103" s="257"/>
      <c r="AC103" s="257"/>
      <c r="AD103" s="257"/>
      <c r="AE103" s="257"/>
      <c r="AF103" s="257"/>
      <c r="AG103" s="257"/>
      <c r="AH103" s="257"/>
      <c r="AI103" s="257"/>
      <c r="AJ103" s="329"/>
      <c r="AK103" s="330"/>
      <c r="AL103" s="330"/>
      <c r="BX103" s="274">
        <f t="shared" si="104"/>
        <v>0</v>
      </c>
      <c r="BY103" s="269" t="str">
        <f t="shared" si="64"/>
        <v>SI</v>
      </c>
      <c r="BZ103" s="269" t="str">
        <f t="shared" si="65"/>
        <v>.</v>
      </c>
      <c r="CA103" s="269" t="str">
        <f t="shared" si="66"/>
        <v>.</v>
      </c>
      <c r="CB103" s="269" t="str">
        <f t="shared" si="67"/>
        <v>.</v>
      </c>
      <c r="CC103" s="269" t="str">
        <f t="shared" si="68"/>
        <v>.</v>
      </c>
      <c r="CL103" s="161">
        <f t="shared" si="89"/>
        <v>0</v>
      </c>
      <c r="CM103" s="271" t="b">
        <f t="shared" si="102"/>
        <v>0</v>
      </c>
      <c r="CN103" s="271" t="b">
        <f t="shared" si="103"/>
        <v>0</v>
      </c>
      <c r="CO103" s="271" t="b">
        <f t="shared" si="70"/>
        <v>0</v>
      </c>
      <c r="CP103" s="270" t="b">
        <f t="shared" si="71"/>
        <v>0</v>
      </c>
      <c r="CQ103" s="270" t="b">
        <f t="shared" si="72"/>
        <v>0</v>
      </c>
      <c r="CR103" s="270" t="b">
        <f t="shared" si="73"/>
        <v>0</v>
      </c>
      <c r="CS103" s="270" t="b">
        <f t="shared" si="74"/>
        <v>0</v>
      </c>
      <c r="CT103" s="270" t="b">
        <f t="shared" si="75"/>
        <v>0</v>
      </c>
      <c r="CU103" s="270" t="b">
        <f t="shared" si="76"/>
        <v>0</v>
      </c>
      <c r="CV103" s="270">
        <f t="shared" si="90"/>
        <v>0</v>
      </c>
      <c r="CW103" s="270">
        <f t="shared" si="91"/>
        <v>0</v>
      </c>
      <c r="CX103" s="270">
        <f t="shared" si="92"/>
        <v>0</v>
      </c>
      <c r="CY103" s="270">
        <f t="shared" si="93"/>
        <v>0</v>
      </c>
      <c r="CZ103" s="270">
        <f t="shared" si="94"/>
        <v>0</v>
      </c>
      <c r="DA103" s="270">
        <f t="shared" si="95"/>
        <v>0</v>
      </c>
      <c r="DB103" s="270">
        <f t="shared" si="96"/>
        <v>0</v>
      </c>
      <c r="DC103" s="270">
        <f t="shared" si="97"/>
        <v>0</v>
      </c>
      <c r="DD103" s="270">
        <f t="shared" si="98"/>
        <v>0</v>
      </c>
      <c r="DE103" s="270">
        <f t="shared" si="99"/>
        <v>0</v>
      </c>
      <c r="DF103" s="270">
        <f t="shared" si="100"/>
        <v>0</v>
      </c>
      <c r="DG103" s="270">
        <f t="shared" si="101"/>
        <v>0</v>
      </c>
      <c r="DH103" s="270" t="str">
        <f t="shared" si="105"/>
        <v>F</v>
      </c>
    </row>
    <row r="104" spans="1:112">
      <c r="A104" s="266">
        <v>101</v>
      </c>
      <c r="E104" s="285">
        <f t="shared" si="106"/>
        <v>0</v>
      </c>
      <c r="F104" s="327"/>
      <c r="G104" s="327"/>
      <c r="I104" s="257"/>
      <c r="J104" s="257"/>
      <c r="K104" s="257"/>
      <c r="L104" s="257"/>
      <c r="M104" s="257"/>
      <c r="N104" s="257"/>
      <c r="O104" s="257"/>
      <c r="P104" s="257"/>
      <c r="Q104" s="257"/>
      <c r="R104" s="257"/>
      <c r="S104" s="257"/>
      <c r="T104" s="328"/>
      <c r="U104" s="328"/>
      <c r="V104" s="328"/>
      <c r="W104" s="328"/>
      <c r="X104" s="257"/>
      <c r="Y104" s="257"/>
      <c r="Z104" s="257"/>
      <c r="AA104" s="257"/>
      <c r="AB104" s="257"/>
      <c r="AC104" s="257"/>
      <c r="AD104" s="257"/>
      <c r="AE104" s="257"/>
      <c r="AF104" s="257"/>
      <c r="AG104" s="257"/>
      <c r="AH104" s="257"/>
      <c r="AI104" s="257"/>
      <c r="AJ104" s="329"/>
      <c r="AK104" s="330"/>
      <c r="AL104" s="330"/>
      <c r="BX104" s="269">
        <f t="shared" si="104"/>
        <v>0</v>
      </c>
      <c r="BY104" s="269" t="str">
        <f t="shared" si="64"/>
        <v>SI</v>
      </c>
      <c r="BZ104" s="269" t="str">
        <f t="shared" si="65"/>
        <v>.</v>
      </c>
      <c r="CA104" s="269" t="str">
        <f t="shared" si="66"/>
        <v>.</v>
      </c>
      <c r="CB104" s="269" t="str">
        <f t="shared" si="67"/>
        <v>.</v>
      </c>
      <c r="CC104" s="269" t="str">
        <f t="shared" si="68"/>
        <v>.</v>
      </c>
      <c r="CL104" s="161">
        <f t="shared" si="89"/>
        <v>0</v>
      </c>
      <c r="CM104" s="271" t="b">
        <f t="shared" si="102"/>
        <v>0</v>
      </c>
      <c r="CN104" s="271" t="b">
        <f t="shared" si="103"/>
        <v>0</v>
      </c>
      <c r="CO104" s="271" t="b">
        <f t="shared" si="70"/>
        <v>0</v>
      </c>
      <c r="CP104" s="270" t="b">
        <f t="shared" si="71"/>
        <v>0</v>
      </c>
      <c r="CQ104" s="270" t="b">
        <f t="shared" si="72"/>
        <v>0</v>
      </c>
      <c r="CR104" s="270" t="b">
        <f t="shared" si="73"/>
        <v>0</v>
      </c>
      <c r="CS104" s="270" t="b">
        <f t="shared" si="74"/>
        <v>0</v>
      </c>
      <c r="CT104" s="270" t="b">
        <f t="shared" si="75"/>
        <v>0</v>
      </c>
      <c r="CU104" s="270" t="b">
        <f t="shared" si="76"/>
        <v>0</v>
      </c>
      <c r="CV104" s="270">
        <f t="shared" si="90"/>
        <v>0</v>
      </c>
      <c r="CW104" s="270">
        <f t="shared" si="91"/>
        <v>0</v>
      </c>
      <c r="CX104" s="270">
        <f t="shared" si="92"/>
        <v>0</v>
      </c>
      <c r="CY104" s="270">
        <f t="shared" si="93"/>
        <v>0</v>
      </c>
      <c r="CZ104" s="270">
        <f t="shared" si="94"/>
        <v>0</v>
      </c>
      <c r="DA104" s="270">
        <f t="shared" si="95"/>
        <v>0</v>
      </c>
      <c r="DB104" s="270">
        <f t="shared" si="96"/>
        <v>0</v>
      </c>
      <c r="DC104" s="270">
        <f t="shared" si="97"/>
        <v>0</v>
      </c>
      <c r="DD104" s="270">
        <f t="shared" si="98"/>
        <v>0</v>
      </c>
      <c r="DE104" s="270">
        <f t="shared" si="99"/>
        <v>0</v>
      </c>
      <c r="DF104" s="270">
        <f t="shared" si="100"/>
        <v>0</v>
      </c>
      <c r="DG104" s="270">
        <f t="shared" si="101"/>
        <v>0</v>
      </c>
      <c r="DH104" s="270" t="str">
        <f t="shared" si="105"/>
        <v>F</v>
      </c>
    </row>
    <row r="105" spans="1:112">
      <c r="A105" s="266">
        <v>102</v>
      </c>
      <c r="E105" s="285">
        <f t="shared" si="106"/>
        <v>0</v>
      </c>
      <c r="F105" s="327"/>
      <c r="G105" s="327"/>
      <c r="I105" s="257"/>
      <c r="J105" s="257"/>
      <c r="K105" s="257"/>
      <c r="L105" s="257"/>
      <c r="M105" s="257"/>
      <c r="N105" s="257"/>
      <c r="O105" s="257"/>
      <c r="P105" s="257"/>
      <c r="Q105" s="257"/>
      <c r="R105" s="257"/>
      <c r="S105" s="257"/>
      <c r="T105" s="328"/>
      <c r="U105" s="328"/>
      <c r="V105" s="328"/>
      <c r="W105" s="328"/>
      <c r="X105" s="257"/>
      <c r="Y105" s="257"/>
      <c r="Z105" s="257"/>
      <c r="AA105" s="257"/>
      <c r="AB105" s="257"/>
      <c r="AC105" s="257"/>
      <c r="AD105" s="257"/>
      <c r="AE105" s="257"/>
      <c r="AF105" s="257"/>
      <c r="AG105" s="257"/>
      <c r="AH105" s="257"/>
      <c r="AI105" s="257"/>
      <c r="AJ105" s="329"/>
      <c r="AK105" s="330"/>
      <c r="AL105" s="330"/>
      <c r="BX105" s="269">
        <f t="shared" si="104"/>
        <v>0</v>
      </c>
      <c r="BY105" s="269" t="str">
        <f t="shared" si="64"/>
        <v>SI</v>
      </c>
      <c r="BZ105" s="269" t="str">
        <f t="shared" si="65"/>
        <v>.</v>
      </c>
      <c r="CA105" s="269" t="str">
        <f t="shared" si="66"/>
        <v>.</v>
      </c>
      <c r="CB105" s="269" t="str">
        <f t="shared" si="67"/>
        <v>.</v>
      </c>
      <c r="CC105" s="269" t="str">
        <f t="shared" si="68"/>
        <v>.</v>
      </c>
      <c r="CL105" s="161">
        <f t="shared" si="89"/>
        <v>0</v>
      </c>
      <c r="CM105" s="271" t="b">
        <f t="shared" si="102"/>
        <v>0</v>
      </c>
      <c r="CN105" s="271" t="b">
        <f t="shared" si="103"/>
        <v>0</v>
      </c>
      <c r="CO105" s="271" t="b">
        <f t="shared" si="70"/>
        <v>0</v>
      </c>
      <c r="CP105" s="270" t="b">
        <f t="shared" si="71"/>
        <v>0</v>
      </c>
      <c r="CQ105" s="270" t="b">
        <f t="shared" si="72"/>
        <v>0</v>
      </c>
      <c r="CR105" s="270" t="b">
        <f t="shared" si="73"/>
        <v>0</v>
      </c>
      <c r="CS105" s="270" t="b">
        <f t="shared" si="74"/>
        <v>0</v>
      </c>
      <c r="CT105" s="270" t="b">
        <f t="shared" si="75"/>
        <v>0</v>
      </c>
      <c r="CU105" s="270" t="b">
        <f t="shared" si="76"/>
        <v>0</v>
      </c>
      <c r="CV105" s="270">
        <f t="shared" si="90"/>
        <v>0</v>
      </c>
      <c r="CW105" s="270">
        <f t="shared" si="91"/>
        <v>0</v>
      </c>
      <c r="CX105" s="270">
        <f t="shared" si="92"/>
        <v>0</v>
      </c>
      <c r="CY105" s="270">
        <f t="shared" si="93"/>
        <v>0</v>
      </c>
      <c r="CZ105" s="270">
        <f t="shared" si="94"/>
        <v>0</v>
      </c>
      <c r="DA105" s="270">
        <f t="shared" si="95"/>
        <v>0</v>
      </c>
      <c r="DB105" s="270">
        <f t="shared" si="96"/>
        <v>0</v>
      </c>
      <c r="DC105" s="270">
        <f t="shared" si="97"/>
        <v>0</v>
      </c>
      <c r="DD105" s="270">
        <f t="shared" si="98"/>
        <v>0</v>
      </c>
      <c r="DE105" s="270">
        <f t="shared" si="99"/>
        <v>0</v>
      </c>
      <c r="DF105" s="270">
        <f t="shared" si="100"/>
        <v>0</v>
      </c>
      <c r="DG105" s="270">
        <f t="shared" si="101"/>
        <v>0</v>
      </c>
      <c r="DH105" s="270" t="str">
        <f t="shared" si="105"/>
        <v>F</v>
      </c>
    </row>
    <row r="106" spans="1:112">
      <c r="A106" s="266">
        <v>103</v>
      </c>
      <c r="E106" s="285">
        <f t="shared" si="106"/>
        <v>0</v>
      </c>
      <c r="F106" s="327"/>
      <c r="G106" s="327"/>
      <c r="I106" s="257"/>
      <c r="J106" s="257"/>
      <c r="K106" s="257"/>
      <c r="L106" s="257"/>
      <c r="M106" s="257"/>
      <c r="N106" s="257"/>
      <c r="O106" s="257"/>
      <c r="P106" s="257"/>
      <c r="Q106" s="257"/>
      <c r="R106" s="257"/>
      <c r="S106" s="257"/>
      <c r="T106" s="328"/>
      <c r="U106" s="328"/>
      <c r="V106" s="328"/>
      <c r="W106" s="328"/>
      <c r="X106" s="257"/>
      <c r="Y106" s="257"/>
      <c r="Z106" s="257"/>
      <c r="AA106" s="257"/>
      <c r="AB106" s="257"/>
      <c r="AC106" s="257"/>
      <c r="AD106" s="257"/>
      <c r="AE106" s="257"/>
      <c r="AF106" s="257"/>
      <c r="AG106" s="257"/>
      <c r="AH106" s="257"/>
      <c r="AI106" s="257"/>
      <c r="AJ106" s="329"/>
      <c r="AK106" s="330"/>
      <c r="AL106" s="330"/>
      <c r="BX106" s="269">
        <f t="shared" si="104"/>
        <v>0</v>
      </c>
      <c r="BY106" s="269" t="str">
        <f t="shared" si="64"/>
        <v>SI</v>
      </c>
      <c r="BZ106" s="269" t="str">
        <f t="shared" si="65"/>
        <v>.</v>
      </c>
      <c r="CA106" s="269" t="str">
        <f t="shared" si="66"/>
        <v>.</v>
      </c>
      <c r="CB106" s="269" t="str">
        <f t="shared" si="67"/>
        <v>.</v>
      </c>
      <c r="CC106" s="269" t="str">
        <f t="shared" si="68"/>
        <v>.</v>
      </c>
      <c r="CL106" s="161">
        <f t="shared" si="89"/>
        <v>0</v>
      </c>
      <c r="CM106" s="271" t="b">
        <f t="shared" si="102"/>
        <v>0</v>
      </c>
      <c r="CN106" s="271" t="b">
        <f t="shared" si="103"/>
        <v>0</v>
      </c>
      <c r="CO106" s="271" t="b">
        <f t="shared" si="70"/>
        <v>0</v>
      </c>
      <c r="CP106" s="270" t="b">
        <f t="shared" si="71"/>
        <v>0</v>
      </c>
      <c r="CQ106" s="270" t="b">
        <f t="shared" si="72"/>
        <v>0</v>
      </c>
      <c r="CR106" s="270" t="b">
        <f t="shared" si="73"/>
        <v>0</v>
      </c>
      <c r="CS106" s="270" t="b">
        <f t="shared" si="74"/>
        <v>0</v>
      </c>
      <c r="CT106" s="270" t="b">
        <f t="shared" si="75"/>
        <v>0</v>
      </c>
      <c r="CU106" s="270" t="b">
        <f t="shared" si="76"/>
        <v>0</v>
      </c>
      <c r="CV106" s="270">
        <f t="shared" si="90"/>
        <v>0</v>
      </c>
      <c r="CW106" s="270">
        <f t="shared" si="91"/>
        <v>0</v>
      </c>
      <c r="CX106" s="270">
        <f t="shared" si="92"/>
        <v>0</v>
      </c>
      <c r="CY106" s="270">
        <f t="shared" si="93"/>
        <v>0</v>
      </c>
      <c r="CZ106" s="270">
        <f t="shared" si="94"/>
        <v>0</v>
      </c>
      <c r="DA106" s="270">
        <f t="shared" si="95"/>
        <v>0</v>
      </c>
      <c r="DB106" s="270">
        <f t="shared" si="96"/>
        <v>0</v>
      </c>
      <c r="DC106" s="270">
        <f t="shared" si="97"/>
        <v>0</v>
      </c>
      <c r="DD106" s="270">
        <f t="shared" si="98"/>
        <v>0</v>
      </c>
      <c r="DE106" s="270">
        <f t="shared" si="99"/>
        <v>0</v>
      </c>
      <c r="DF106" s="270">
        <f t="shared" si="100"/>
        <v>0</v>
      </c>
      <c r="DG106" s="270">
        <f t="shared" si="101"/>
        <v>0</v>
      </c>
      <c r="DH106" s="270" t="str">
        <f t="shared" si="105"/>
        <v>F</v>
      </c>
    </row>
    <row r="107" spans="1:112">
      <c r="A107" s="266">
        <v>104</v>
      </c>
      <c r="E107" s="285">
        <f t="shared" si="106"/>
        <v>0</v>
      </c>
      <c r="F107" s="327"/>
      <c r="G107" s="327"/>
      <c r="I107" s="257"/>
      <c r="J107" s="257"/>
      <c r="K107" s="257"/>
      <c r="L107" s="257"/>
      <c r="M107" s="257"/>
      <c r="N107" s="257"/>
      <c r="O107" s="257"/>
      <c r="P107" s="257"/>
      <c r="Q107" s="257"/>
      <c r="R107" s="257"/>
      <c r="S107" s="257"/>
      <c r="T107" s="328"/>
      <c r="U107" s="328"/>
      <c r="V107" s="328"/>
      <c r="W107" s="328"/>
      <c r="X107" s="257"/>
      <c r="Y107" s="257"/>
      <c r="Z107" s="257"/>
      <c r="AA107" s="257"/>
      <c r="AB107" s="257"/>
      <c r="AC107" s="257"/>
      <c r="AD107" s="257"/>
      <c r="AE107" s="257"/>
      <c r="AF107" s="257"/>
      <c r="AG107" s="257"/>
      <c r="AH107" s="257"/>
      <c r="AI107" s="257"/>
      <c r="AJ107" s="329"/>
      <c r="AK107" s="330"/>
      <c r="AL107" s="330"/>
      <c r="BX107" s="274">
        <f t="shared" si="104"/>
        <v>0</v>
      </c>
      <c r="BY107" s="269" t="str">
        <f t="shared" si="64"/>
        <v>SI</v>
      </c>
      <c r="BZ107" s="269" t="str">
        <f t="shared" si="65"/>
        <v>.</v>
      </c>
      <c r="CA107" s="269" t="str">
        <f t="shared" si="66"/>
        <v>.</v>
      </c>
      <c r="CB107" s="269" t="str">
        <f t="shared" si="67"/>
        <v>.</v>
      </c>
      <c r="CC107" s="269" t="str">
        <f t="shared" si="68"/>
        <v>.</v>
      </c>
      <c r="CL107" s="161">
        <f t="shared" si="89"/>
        <v>0</v>
      </c>
      <c r="CM107" s="271" t="b">
        <f t="shared" si="102"/>
        <v>0</v>
      </c>
      <c r="CN107" s="271" t="b">
        <f t="shared" si="103"/>
        <v>0</v>
      </c>
      <c r="CO107" s="271" t="b">
        <f t="shared" si="70"/>
        <v>0</v>
      </c>
      <c r="CP107" s="270" t="b">
        <f t="shared" si="71"/>
        <v>0</v>
      </c>
      <c r="CQ107" s="270" t="b">
        <f t="shared" si="72"/>
        <v>0</v>
      </c>
      <c r="CR107" s="270" t="b">
        <f t="shared" si="73"/>
        <v>0</v>
      </c>
      <c r="CS107" s="270" t="b">
        <f t="shared" si="74"/>
        <v>0</v>
      </c>
      <c r="CT107" s="270" t="b">
        <f t="shared" si="75"/>
        <v>0</v>
      </c>
      <c r="CU107" s="270" t="b">
        <f t="shared" si="76"/>
        <v>0</v>
      </c>
      <c r="CV107" s="270">
        <f t="shared" si="90"/>
        <v>0</v>
      </c>
      <c r="CW107" s="270">
        <f t="shared" si="91"/>
        <v>0</v>
      </c>
      <c r="CX107" s="270">
        <f t="shared" si="92"/>
        <v>0</v>
      </c>
      <c r="CY107" s="270">
        <f t="shared" si="93"/>
        <v>0</v>
      </c>
      <c r="CZ107" s="270">
        <f t="shared" si="94"/>
        <v>0</v>
      </c>
      <c r="DA107" s="270">
        <f t="shared" si="95"/>
        <v>0</v>
      </c>
      <c r="DB107" s="270">
        <f t="shared" si="96"/>
        <v>0</v>
      </c>
      <c r="DC107" s="270">
        <f t="shared" si="97"/>
        <v>0</v>
      </c>
      <c r="DD107" s="270">
        <f t="shared" si="98"/>
        <v>0</v>
      </c>
      <c r="DE107" s="270">
        <f t="shared" si="99"/>
        <v>0</v>
      </c>
      <c r="DF107" s="270">
        <f t="shared" si="100"/>
        <v>0</v>
      </c>
      <c r="DG107" s="270">
        <f t="shared" si="101"/>
        <v>0</v>
      </c>
      <c r="DH107" s="270" t="str">
        <f t="shared" si="105"/>
        <v>F</v>
      </c>
    </row>
    <row r="108" spans="1:112">
      <c r="A108" s="266">
        <v>105</v>
      </c>
      <c r="E108" s="285">
        <f t="shared" si="106"/>
        <v>0</v>
      </c>
      <c r="F108" s="327"/>
      <c r="G108" s="327"/>
      <c r="I108" s="257"/>
      <c r="J108" s="257"/>
      <c r="K108" s="257"/>
      <c r="L108" s="257"/>
      <c r="M108" s="257"/>
      <c r="N108" s="257"/>
      <c r="O108" s="257"/>
      <c r="P108" s="257"/>
      <c r="Q108" s="257"/>
      <c r="R108" s="257"/>
      <c r="S108" s="257"/>
      <c r="T108" s="328"/>
      <c r="U108" s="328"/>
      <c r="V108" s="328"/>
      <c r="W108" s="328"/>
      <c r="X108" s="257"/>
      <c r="Y108" s="257"/>
      <c r="Z108" s="257"/>
      <c r="AA108" s="257"/>
      <c r="AB108" s="257"/>
      <c r="AC108" s="257"/>
      <c r="AD108" s="257"/>
      <c r="AE108" s="257"/>
      <c r="AF108" s="257"/>
      <c r="AG108" s="257"/>
      <c r="AH108" s="257"/>
      <c r="AI108" s="257"/>
      <c r="AJ108" s="329"/>
      <c r="AK108" s="330"/>
      <c r="AL108" s="330"/>
      <c r="BX108" s="269">
        <f t="shared" si="104"/>
        <v>0</v>
      </c>
      <c r="BY108" s="269" t="str">
        <f t="shared" si="64"/>
        <v>SI</v>
      </c>
      <c r="BZ108" s="269" t="str">
        <f t="shared" si="65"/>
        <v>.</v>
      </c>
      <c r="CA108" s="269" t="str">
        <f t="shared" si="66"/>
        <v>.</v>
      </c>
      <c r="CB108" s="269" t="str">
        <f t="shared" si="67"/>
        <v>.</v>
      </c>
      <c r="CC108" s="269" t="str">
        <f t="shared" si="68"/>
        <v>.</v>
      </c>
      <c r="CL108" s="161">
        <f t="shared" si="89"/>
        <v>0</v>
      </c>
      <c r="CM108" s="271" t="b">
        <f t="shared" si="102"/>
        <v>0</v>
      </c>
      <c r="CN108" s="271" t="b">
        <f t="shared" si="103"/>
        <v>0</v>
      </c>
      <c r="CO108" s="271" t="b">
        <f t="shared" si="70"/>
        <v>0</v>
      </c>
      <c r="CP108" s="270" t="b">
        <f t="shared" si="71"/>
        <v>0</v>
      </c>
      <c r="CQ108" s="270" t="b">
        <f t="shared" si="72"/>
        <v>0</v>
      </c>
      <c r="CR108" s="270" t="b">
        <f t="shared" si="73"/>
        <v>0</v>
      </c>
      <c r="CS108" s="270" t="b">
        <f t="shared" si="74"/>
        <v>0</v>
      </c>
      <c r="CT108" s="270" t="b">
        <f t="shared" si="75"/>
        <v>0</v>
      </c>
      <c r="CU108" s="270" t="b">
        <f t="shared" si="76"/>
        <v>0</v>
      </c>
      <c r="CV108" s="270">
        <f t="shared" si="90"/>
        <v>0</v>
      </c>
      <c r="CW108" s="270">
        <f t="shared" si="91"/>
        <v>0</v>
      </c>
      <c r="CX108" s="270">
        <f t="shared" si="92"/>
        <v>0</v>
      </c>
      <c r="CY108" s="270">
        <f t="shared" si="93"/>
        <v>0</v>
      </c>
      <c r="CZ108" s="270">
        <f t="shared" si="94"/>
        <v>0</v>
      </c>
      <c r="DA108" s="270">
        <f t="shared" si="95"/>
        <v>0</v>
      </c>
      <c r="DB108" s="270">
        <f t="shared" si="96"/>
        <v>0</v>
      </c>
      <c r="DC108" s="270">
        <f t="shared" si="97"/>
        <v>0</v>
      </c>
      <c r="DD108" s="270">
        <f t="shared" si="98"/>
        <v>0</v>
      </c>
      <c r="DE108" s="270">
        <f t="shared" si="99"/>
        <v>0</v>
      </c>
      <c r="DF108" s="270">
        <f t="shared" si="100"/>
        <v>0</v>
      </c>
      <c r="DG108" s="270">
        <f t="shared" si="101"/>
        <v>0</v>
      </c>
      <c r="DH108" s="270" t="str">
        <f t="shared" si="105"/>
        <v>F</v>
      </c>
    </row>
    <row r="109" spans="1:112">
      <c r="A109" s="266">
        <v>106</v>
      </c>
      <c r="E109" s="285">
        <f t="shared" si="106"/>
        <v>0</v>
      </c>
      <c r="F109" s="327"/>
      <c r="G109" s="327"/>
      <c r="I109" s="257"/>
      <c r="J109" s="257"/>
      <c r="K109" s="257"/>
      <c r="L109" s="257"/>
      <c r="M109" s="257"/>
      <c r="N109" s="257"/>
      <c r="O109" s="257"/>
      <c r="P109" s="257"/>
      <c r="Q109" s="257"/>
      <c r="R109" s="257"/>
      <c r="S109" s="257"/>
      <c r="T109" s="328"/>
      <c r="U109" s="328"/>
      <c r="V109" s="328"/>
      <c r="W109" s="328"/>
      <c r="X109" s="257"/>
      <c r="Y109" s="257"/>
      <c r="Z109" s="257"/>
      <c r="AA109" s="257"/>
      <c r="AB109" s="257"/>
      <c r="AC109" s="257"/>
      <c r="AD109" s="257"/>
      <c r="AE109" s="257"/>
      <c r="AF109" s="257"/>
      <c r="AG109" s="257"/>
      <c r="AH109" s="257"/>
      <c r="AI109" s="257"/>
      <c r="AJ109" s="329"/>
      <c r="AK109" s="330"/>
      <c r="AL109" s="330"/>
      <c r="BX109" s="269">
        <f t="shared" ref="BX109:BX136" si="107">IF(BU109="x",(I109-X109)/365,(BU109-X109)/365)</f>
        <v>0</v>
      </c>
      <c r="BY109" s="269" t="str">
        <f t="shared" si="64"/>
        <v>SI</v>
      </c>
      <c r="BZ109" s="269" t="str">
        <f t="shared" si="65"/>
        <v>.</v>
      </c>
      <c r="CA109" s="269" t="str">
        <f t="shared" si="66"/>
        <v>.</v>
      </c>
      <c r="CB109" s="269" t="str">
        <f t="shared" si="67"/>
        <v>.</v>
      </c>
      <c r="CC109" s="269" t="str">
        <f t="shared" si="68"/>
        <v>.</v>
      </c>
      <c r="CL109" s="161">
        <f t="shared" si="89"/>
        <v>0</v>
      </c>
      <c r="CM109" s="271" t="b">
        <f t="shared" si="102"/>
        <v>0</v>
      </c>
      <c r="CN109" s="271" t="b">
        <f t="shared" si="103"/>
        <v>0</v>
      </c>
      <c r="CO109" s="271" t="b">
        <f t="shared" si="70"/>
        <v>0</v>
      </c>
      <c r="CP109" s="270" t="b">
        <f t="shared" si="71"/>
        <v>0</v>
      </c>
      <c r="CQ109" s="270" t="b">
        <f t="shared" si="72"/>
        <v>0</v>
      </c>
      <c r="CR109" s="270" t="b">
        <f t="shared" si="73"/>
        <v>0</v>
      </c>
      <c r="CS109" s="270" t="b">
        <f t="shared" si="74"/>
        <v>0</v>
      </c>
      <c r="CT109" s="270" t="b">
        <f t="shared" si="75"/>
        <v>0</v>
      </c>
      <c r="CU109" s="270" t="b">
        <f t="shared" si="76"/>
        <v>0</v>
      </c>
      <c r="CV109" s="270">
        <f t="shared" si="90"/>
        <v>0</v>
      </c>
      <c r="CW109" s="270">
        <f t="shared" si="91"/>
        <v>0</v>
      </c>
      <c r="CX109" s="270">
        <f t="shared" si="92"/>
        <v>0</v>
      </c>
      <c r="CY109" s="270">
        <f t="shared" si="93"/>
        <v>0</v>
      </c>
      <c r="CZ109" s="270">
        <f t="shared" si="94"/>
        <v>0</v>
      </c>
      <c r="DA109" s="270">
        <f t="shared" si="95"/>
        <v>0</v>
      </c>
      <c r="DB109" s="270">
        <f t="shared" si="96"/>
        <v>0</v>
      </c>
      <c r="DC109" s="270">
        <f t="shared" si="97"/>
        <v>0</v>
      </c>
      <c r="DD109" s="270">
        <f t="shared" si="98"/>
        <v>0</v>
      </c>
      <c r="DE109" s="270">
        <f t="shared" si="99"/>
        <v>0</v>
      </c>
      <c r="DF109" s="270">
        <f t="shared" si="100"/>
        <v>0</v>
      </c>
      <c r="DG109" s="270">
        <f t="shared" si="101"/>
        <v>0</v>
      </c>
      <c r="DH109" s="270" t="str">
        <f t="shared" si="105"/>
        <v>F</v>
      </c>
    </row>
    <row r="110" spans="1:112">
      <c r="A110" s="266">
        <v>107</v>
      </c>
      <c r="E110" s="285">
        <f t="shared" si="106"/>
        <v>0</v>
      </c>
      <c r="F110" s="327"/>
      <c r="G110" s="327"/>
      <c r="I110" s="257"/>
      <c r="J110" s="257"/>
      <c r="K110" s="257"/>
      <c r="L110" s="257"/>
      <c r="M110" s="257"/>
      <c r="N110" s="257"/>
      <c r="O110" s="257"/>
      <c r="P110" s="257"/>
      <c r="Q110" s="257"/>
      <c r="R110" s="257"/>
      <c r="S110" s="257"/>
      <c r="T110" s="328"/>
      <c r="U110" s="328"/>
      <c r="V110" s="328"/>
      <c r="W110" s="328"/>
      <c r="X110" s="257"/>
      <c r="Y110" s="257"/>
      <c r="Z110" s="257"/>
      <c r="AA110" s="257"/>
      <c r="AB110" s="257"/>
      <c r="AC110" s="257"/>
      <c r="AD110" s="257"/>
      <c r="AE110" s="257"/>
      <c r="AF110" s="257"/>
      <c r="AG110" s="257"/>
      <c r="AH110" s="257"/>
      <c r="AI110" s="257"/>
      <c r="AJ110" s="329"/>
      <c r="AK110" s="330"/>
      <c r="AL110" s="330"/>
      <c r="BX110" s="269">
        <f t="shared" si="107"/>
        <v>0</v>
      </c>
      <c r="BY110" s="269" t="str">
        <f t="shared" si="64"/>
        <v>SI</v>
      </c>
      <c r="BZ110" s="269" t="str">
        <f t="shared" si="65"/>
        <v>.</v>
      </c>
      <c r="CA110" s="269" t="str">
        <f t="shared" si="66"/>
        <v>.</v>
      </c>
      <c r="CB110" s="269" t="str">
        <f t="shared" si="67"/>
        <v>.</v>
      </c>
      <c r="CC110" s="269" t="str">
        <f t="shared" si="68"/>
        <v>.</v>
      </c>
      <c r="CL110" s="161">
        <f t="shared" si="89"/>
        <v>0</v>
      </c>
      <c r="CM110" s="271" t="b">
        <f t="shared" si="102"/>
        <v>0</v>
      </c>
      <c r="CN110" s="271" t="b">
        <f t="shared" si="103"/>
        <v>0</v>
      </c>
      <c r="CO110" s="271" t="b">
        <f t="shared" si="70"/>
        <v>0</v>
      </c>
      <c r="CP110" s="270" t="b">
        <f t="shared" si="71"/>
        <v>0</v>
      </c>
      <c r="CQ110" s="270" t="b">
        <f t="shared" si="72"/>
        <v>0</v>
      </c>
      <c r="CR110" s="270" t="b">
        <f t="shared" si="73"/>
        <v>0</v>
      </c>
      <c r="CS110" s="270" t="b">
        <f t="shared" si="74"/>
        <v>0</v>
      </c>
      <c r="CT110" s="270" t="b">
        <f t="shared" si="75"/>
        <v>0</v>
      </c>
      <c r="CU110" s="270" t="b">
        <f t="shared" si="76"/>
        <v>0</v>
      </c>
      <c r="CV110" s="270">
        <f t="shared" si="90"/>
        <v>0</v>
      </c>
      <c r="CW110" s="270">
        <f t="shared" si="91"/>
        <v>0</v>
      </c>
      <c r="CX110" s="270">
        <f t="shared" si="92"/>
        <v>0</v>
      </c>
      <c r="CY110" s="270">
        <f t="shared" si="93"/>
        <v>0</v>
      </c>
      <c r="CZ110" s="270">
        <f t="shared" si="94"/>
        <v>0</v>
      </c>
      <c r="DA110" s="270">
        <f t="shared" si="95"/>
        <v>0</v>
      </c>
      <c r="DB110" s="270">
        <f t="shared" si="96"/>
        <v>0</v>
      </c>
      <c r="DC110" s="270">
        <f t="shared" si="97"/>
        <v>0</v>
      </c>
      <c r="DD110" s="270">
        <f t="shared" si="98"/>
        <v>0</v>
      </c>
      <c r="DE110" s="270">
        <f t="shared" si="99"/>
        <v>0</v>
      </c>
      <c r="DF110" s="270">
        <f t="shared" si="100"/>
        <v>0</v>
      </c>
      <c r="DG110" s="270">
        <f t="shared" si="101"/>
        <v>0</v>
      </c>
      <c r="DH110" s="270" t="str">
        <f t="shared" si="105"/>
        <v>F</v>
      </c>
    </row>
    <row r="111" spans="1:112">
      <c r="A111" s="266">
        <v>108</v>
      </c>
      <c r="E111" s="285">
        <f t="shared" si="106"/>
        <v>0</v>
      </c>
      <c r="F111" s="327"/>
      <c r="G111" s="327"/>
      <c r="I111" s="257"/>
      <c r="J111" s="257"/>
      <c r="K111" s="257"/>
      <c r="L111" s="257"/>
      <c r="M111" s="257"/>
      <c r="N111" s="257"/>
      <c r="O111" s="257"/>
      <c r="P111" s="257"/>
      <c r="Q111" s="257"/>
      <c r="R111" s="257"/>
      <c r="S111" s="257"/>
      <c r="T111" s="328"/>
      <c r="U111" s="328"/>
      <c r="V111" s="328"/>
      <c r="W111" s="328"/>
      <c r="X111" s="257"/>
      <c r="Y111" s="257"/>
      <c r="Z111" s="257"/>
      <c r="AA111" s="257"/>
      <c r="AB111" s="257"/>
      <c r="AC111" s="257"/>
      <c r="AD111" s="257"/>
      <c r="AE111" s="257"/>
      <c r="AF111" s="257"/>
      <c r="AG111" s="257"/>
      <c r="AH111" s="257"/>
      <c r="AI111" s="257"/>
      <c r="AJ111" s="329"/>
      <c r="AK111" s="330"/>
      <c r="AL111" s="330"/>
      <c r="BX111" s="274">
        <f t="shared" si="107"/>
        <v>0</v>
      </c>
      <c r="BY111" s="269" t="str">
        <f t="shared" si="64"/>
        <v>SI</v>
      </c>
      <c r="BZ111" s="269" t="str">
        <f t="shared" si="65"/>
        <v>.</v>
      </c>
      <c r="CA111" s="269" t="str">
        <f t="shared" si="66"/>
        <v>.</v>
      </c>
      <c r="CB111" s="269" t="str">
        <f t="shared" si="67"/>
        <v>.</v>
      </c>
      <c r="CC111" s="269" t="str">
        <f t="shared" si="68"/>
        <v>.</v>
      </c>
      <c r="CL111" s="161">
        <f t="shared" si="89"/>
        <v>0</v>
      </c>
      <c r="CM111" s="271" t="b">
        <f t="shared" si="102"/>
        <v>0</v>
      </c>
      <c r="CN111" s="271" t="b">
        <f t="shared" si="103"/>
        <v>0</v>
      </c>
      <c r="CO111" s="271" t="b">
        <f t="shared" si="70"/>
        <v>0</v>
      </c>
      <c r="CP111" s="270" t="b">
        <f t="shared" si="71"/>
        <v>0</v>
      </c>
      <c r="CQ111" s="270" t="b">
        <f t="shared" si="72"/>
        <v>0</v>
      </c>
      <c r="CR111" s="270" t="b">
        <f t="shared" si="73"/>
        <v>0</v>
      </c>
      <c r="CS111" s="270" t="b">
        <f t="shared" si="74"/>
        <v>0</v>
      </c>
      <c r="CT111" s="270" t="b">
        <f t="shared" si="75"/>
        <v>0</v>
      </c>
      <c r="CU111" s="270" t="b">
        <f t="shared" si="76"/>
        <v>0</v>
      </c>
      <c r="CV111" s="270">
        <f t="shared" si="90"/>
        <v>0</v>
      </c>
      <c r="CW111" s="270">
        <f t="shared" si="91"/>
        <v>0</v>
      </c>
      <c r="CX111" s="270">
        <f t="shared" si="92"/>
        <v>0</v>
      </c>
      <c r="CY111" s="270">
        <f t="shared" si="93"/>
        <v>0</v>
      </c>
      <c r="CZ111" s="270">
        <f t="shared" si="94"/>
        <v>0</v>
      </c>
      <c r="DA111" s="270">
        <f t="shared" si="95"/>
        <v>0</v>
      </c>
      <c r="DB111" s="270">
        <f t="shared" si="96"/>
        <v>0</v>
      </c>
      <c r="DC111" s="270">
        <f t="shared" si="97"/>
        <v>0</v>
      </c>
      <c r="DD111" s="270">
        <f t="shared" si="98"/>
        <v>0</v>
      </c>
      <c r="DE111" s="270">
        <f t="shared" si="99"/>
        <v>0</v>
      </c>
      <c r="DF111" s="270">
        <f t="shared" si="100"/>
        <v>0</v>
      </c>
      <c r="DG111" s="270">
        <f t="shared" si="101"/>
        <v>0</v>
      </c>
      <c r="DH111" s="270" t="str">
        <f t="shared" si="105"/>
        <v>F</v>
      </c>
    </row>
    <row r="112" spans="1:112">
      <c r="A112" s="266">
        <v>109</v>
      </c>
      <c r="E112" s="285">
        <f t="shared" si="106"/>
        <v>0</v>
      </c>
      <c r="F112" s="327"/>
      <c r="G112" s="327"/>
      <c r="I112" s="257"/>
      <c r="J112" s="257"/>
      <c r="K112" s="257"/>
      <c r="L112" s="257"/>
      <c r="M112" s="257"/>
      <c r="N112" s="257"/>
      <c r="O112" s="257"/>
      <c r="P112" s="257"/>
      <c r="Q112" s="257"/>
      <c r="R112" s="257"/>
      <c r="S112" s="257"/>
      <c r="T112" s="328"/>
      <c r="U112" s="328"/>
      <c r="V112" s="328"/>
      <c r="W112" s="328"/>
      <c r="X112" s="257"/>
      <c r="Y112" s="257"/>
      <c r="Z112" s="257"/>
      <c r="AA112" s="257"/>
      <c r="AB112" s="257"/>
      <c r="AC112" s="257"/>
      <c r="AD112" s="257"/>
      <c r="AE112" s="257"/>
      <c r="AF112" s="257"/>
      <c r="AG112" s="257"/>
      <c r="AH112" s="257"/>
      <c r="AI112" s="257"/>
      <c r="AJ112" s="329"/>
      <c r="AK112" s="330"/>
      <c r="AL112" s="330"/>
      <c r="BX112" s="269">
        <f t="shared" si="107"/>
        <v>0</v>
      </c>
      <c r="BY112" s="269" t="str">
        <f t="shared" si="64"/>
        <v>SI</v>
      </c>
      <c r="BZ112" s="269" t="str">
        <f t="shared" si="65"/>
        <v>.</v>
      </c>
      <c r="CA112" s="269" t="str">
        <f t="shared" si="66"/>
        <v>.</v>
      </c>
      <c r="CB112" s="269" t="str">
        <f t="shared" si="67"/>
        <v>.</v>
      </c>
      <c r="CC112" s="269" t="str">
        <f t="shared" si="68"/>
        <v>.</v>
      </c>
      <c r="CL112" s="161">
        <f t="shared" si="89"/>
        <v>0</v>
      </c>
      <c r="CM112" s="271" t="b">
        <f t="shared" si="102"/>
        <v>0</v>
      </c>
      <c r="CN112" s="271" t="b">
        <f t="shared" si="103"/>
        <v>0</v>
      </c>
      <c r="CO112" s="271" t="b">
        <f t="shared" si="70"/>
        <v>0</v>
      </c>
      <c r="CP112" s="270" t="b">
        <f t="shared" si="71"/>
        <v>0</v>
      </c>
      <c r="CQ112" s="270" t="b">
        <f t="shared" si="72"/>
        <v>0</v>
      </c>
      <c r="CR112" s="270" t="b">
        <f t="shared" si="73"/>
        <v>0</v>
      </c>
      <c r="CS112" s="270" t="b">
        <f t="shared" si="74"/>
        <v>0</v>
      </c>
      <c r="CT112" s="270" t="b">
        <f t="shared" si="75"/>
        <v>0</v>
      </c>
      <c r="CU112" s="270" t="b">
        <f t="shared" si="76"/>
        <v>0</v>
      </c>
      <c r="CV112" s="270">
        <f t="shared" si="90"/>
        <v>0</v>
      </c>
      <c r="CW112" s="270">
        <f t="shared" si="91"/>
        <v>0</v>
      </c>
      <c r="CX112" s="270">
        <f t="shared" si="92"/>
        <v>0</v>
      </c>
      <c r="CY112" s="270">
        <f t="shared" si="93"/>
        <v>0</v>
      </c>
      <c r="CZ112" s="270">
        <f t="shared" si="94"/>
        <v>0</v>
      </c>
      <c r="DA112" s="270">
        <f t="shared" si="95"/>
        <v>0</v>
      </c>
      <c r="DB112" s="270">
        <f t="shared" si="96"/>
        <v>0</v>
      </c>
      <c r="DC112" s="270">
        <f t="shared" si="97"/>
        <v>0</v>
      </c>
      <c r="DD112" s="270">
        <f t="shared" si="98"/>
        <v>0</v>
      </c>
      <c r="DE112" s="270">
        <f t="shared" si="99"/>
        <v>0</v>
      </c>
      <c r="DF112" s="270">
        <f t="shared" si="100"/>
        <v>0</v>
      </c>
      <c r="DG112" s="270">
        <f t="shared" si="101"/>
        <v>0</v>
      </c>
      <c r="DH112" s="270" t="str">
        <f t="shared" si="105"/>
        <v>F</v>
      </c>
    </row>
    <row r="113" spans="1:112">
      <c r="A113" s="266">
        <v>110</v>
      </c>
      <c r="E113" s="285">
        <f t="shared" si="106"/>
        <v>0</v>
      </c>
      <c r="F113" s="327"/>
      <c r="G113" s="327"/>
      <c r="I113" s="257"/>
      <c r="J113" s="257"/>
      <c r="K113" s="257"/>
      <c r="L113" s="257"/>
      <c r="M113" s="257"/>
      <c r="N113" s="257"/>
      <c r="O113" s="257"/>
      <c r="P113" s="257"/>
      <c r="Q113" s="257"/>
      <c r="R113" s="257"/>
      <c r="S113" s="257"/>
      <c r="T113" s="328"/>
      <c r="U113" s="328"/>
      <c r="V113" s="328"/>
      <c r="W113" s="328"/>
      <c r="X113" s="257"/>
      <c r="Y113" s="257"/>
      <c r="Z113" s="257"/>
      <c r="AA113" s="257"/>
      <c r="AB113" s="257"/>
      <c r="AC113" s="257"/>
      <c r="AD113" s="257"/>
      <c r="AE113" s="257"/>
      <c r="AF113" s="257"/>
      <c r="AG113" s="257"/>
      <c r="AH113" s="257"/>
      <c r="AI113" s="257"/>
      <c r="AJ113" s="329"/>
      <c r="AK113" s="330"/>
      <c r="AL113" s="330"/>
      <c r="BX113" s="269">
        <f t="shared" si="107"/>
        <v>0</v>
      </c>
      <c r="BY113" s="269" t="str">
        <f t="shared" si="64"/>
        <v>SI</v>
      </c>
      <c r="BZ113" s="269" t="str">
        <f t="shared" si="65"/>
        <v>.</v>
      </c>
      <c r="CA113" s="269" t="str">
        <f t="shared" si="66"/>
        <v>.</v>
      </c>
      <c r="CB113" s="269" t="str">
        <f t="shared" si="67"/>
        <v>.</v>
      </c>
      <c r="CC113" s="269" t="str">
        <f t="shared" si="68"/>
        <v>.</v>
      </c>
      <c r="CL113" s="161">
        <f t="shared" si="89"/>
        <v>0</v>
      </c>
      <c r="CM113" s="271" t="b">
        <f t="shared" si="102"/>
        <v>0</v>
      </c>
      <c r="CN113" s="271" t="b">
        <f t="shared" si="103"/>
        <v>0</v>
      </c>
      <c r="CO113" s="271" t="b">
        <f t="shared" si="70"/>
        <v>0</v>
      </c>
      <c r="CP113" s="270" t="b">
        <f t="shared" si="71"/>
        <v>0</v>
      </c>
      <c r="CQ113" s="270" t="b">
        <f t="shared" si="72"/>
        <v>0</v>
      </c>
      <c r="CR113" s="270" t="b">
        <f t="shared" si="73"/>
        <v>0</v>
      </c>
      <c r="CS113" s="270" t="b">
        <f t="shared" si="74"/>
        <v>0</v>
      </c>
      <c r="CT113" s="270" t="b">
        <f t="shared" si="75"/>
        <v>0</v>
      </c>
      <c r="CU113" s="270" t="b">
        <f t="shared" si="76"/>
        <v>0</v>
      </c>
      <c r="CV113" s="270">
        <f t="shared" si="90"/>
        <v>0</v>
      </c>
      <c r="CW113" s="270">
        <f t="shared" si="91"/>
        <v>0</v>
      </c>
      <c r="CX113" s="270">
        <f t="shared" si="92"/>
        <v>0</v>
      </c>
      <c r="CY113" s="270">
        <f t="shared" si="93"/>
        <v>0</v>
      </c>
      <c r="CZ113" s="270">
        <f t="shared" si="94"/>
        <v>0</v>
      </c>
      <c r="DA113" s="270">
        <f t="shared" si="95"/>
        <v>0</v>
      </c>
      <c r="DB113" s="270">
        <f t="shared" si="96"/>
        <v>0</v>
      </c>
      <c r="DC113" s="270">
        <f t="shared" si="97"/>
        <v>0</v>
      </c>
      <c r="DD113" s="270">
        <f t="shared" si="98"/>
        <v>0</v>
      </c>
      <c r="DE113" s="270">
        <f t="shared" si="99"/>
        <v>0</v>
      </c>
      <c r="DF113" s="270">
        <f t="shared" si="100"/>
        <v>0</v>
      </c>
      <c r="DG113" s="270">
        <f t="shared" si="101"/>
        <v>0</v>
      </c>
      <c r="DH113" s="270" t="str">
        <f t="shared" si="105"/>
        <v>F</v>
      </c>
    </row>
    <row r="114" spans="1:112">
      <c r="A114" s="266">
        <v>111</v>
      </c>
      <c r="E114" s="285">
        <f t="shared" si="106"/>
        <v>0</v>
      </c>
      <c r="F114" s="327"/>
      <c r="G114" s="327"/>
      <c r="I114" s="257"/>
      <c r="J114" s="257"/>
      <c r="K114" s="257"/>
      <c r="L114" s="257"/>
      <c r="M114" s="257"/>
      <c r="N114" s="257"/>
      <c r="O114" s="257"/>
      <c r="P114" s="257"/>
      <c r="Q114" s="257"/>
      <c r="R114" s="257"/>
      <c r="S114" s="257"/>
      <c r="T114" s="328"/>
      <c r="U114" s="328"/>
      <c r="V114" s="328"/>
      <c r="W114" s="328"/>
      <c r="X114" s="257"/>
      <c r="Y114" s="257"/>
      <c r="Z114" s="257"/>
      <c r="AA114" s="257"/>
      <c r="AB114" s="257"/>
      <c r="AC114" s="257"/>
      <c r="AD114" s="257"/>
      <c r="AE114" s="257"/>
      <c r="AF114" s="257"/>
      <c r="AG114" s="257"/>
      <c r="AH114" s="257"/>
      <c r="AI114" s="257"/>
      <c r="AJ114" s="329"/>
      <c r="AK114" s="330"/>
      <c r="AL114" s="330"/>
      <c r="BX114" s="269">
        <f t="shared" si="107"/>
        <v>0</v>
      </c>
      <c r="BY114" s="269" t="str">
        <f t="shared" si="64"/>
        <v>SI</v>
      </c>
      <c r="BZ114" s="269" t="str">
        <f t="shared" si="65"/>
        <v>.</v>
      </c>
      <c r="CA114" s="269" t="str">
        <f t="shared" si="66"/>
        <v>.</v>
      </c>
      <c r="CB114" s="269" t="str">
        <f t="shared" si="67"/>
        <v>.</v>
      </c>
      <c r="CC114" s="269" t="str">
        <f t="shared" si="68"/>
        <v>.</v>
      </c>
      <c r="CL114" s="161">
        <f t="shared" si="89"/>
        <v>0</v>
      </c>
      <c r="CM114" s="271" t="b">
        <f t="shared" si="102"/>
        <v>0</v>
      </c>
      <c r="CN114" s="271" t="b">
        <f t="shared" si="103"/>
        <v>0</v>
      </c>
      <c r="CO114" s="271" t="b">
        <f t="shared" si="70"/>
        <v>0</v>
      </c>
      <c r="CP114" s="270" t="b">
        <f t="shared" si="71"/>
        <v>0</v>
      </c>
      <c r="CQ114" s="270" t="b">
        <f t="shared" si="72"/>
        <v>0</v>
      </c>
      <c r="CR114" s="270" t="b">
        <f t="shared" si="73"/>
        <v>0</v>
      </c>
      <c r="CS114" s="270" t="b">
        <f t="shared" si="74"/>
        <v>0</v>
      </c>
      <c r="CT114" s="270" t="b">
        <f t="shared" si="75"/>
        <v>0</v>
      </c>
      <c r="CU114" s="270" t="b">
        <f t="shared" si="76"/>
        <v>0</v>
      </c>
      <c r="CV114" s="270">
        <f t="shared" si="90"/>
        <v>0</v>
      </c>
      <c r="CW114" s="270">
        <f t="shared" si="91"/>
        <v>0</v>
      </c>
      <c r="CX114" s="270">
        <f t="shared" si="92"/>
        <v>0</v>
      </c>
      <c r="CY114" s="270">
        <f t="shared" si="93"/>
        <v>0</v>
      </c>
      <c r="CZ114" s="270">
        <f t="shared" si="94"/>
        <v>0</v>
      </c>
      <c r="DA114" s="270">
        <f t="shared" si="95"/>
        <v>0</v>
      </c>
      <c r="DB114" s="270">
        <f t="shared" si="96"/>
        <v>0</v>
      </c>
      <c r="DC114" s="270">
        <f t="shared" si="97"/>
        <v>0</v>
      </c>
      <c r="DD114" s="270">
        <f t="shared" si="98"/>
        <v>0</v>
      </c>
      <c r="DE114" s="270">
        <f t="shared" si="99"/>
        <v>0</v>
      </c>
      <c r="DF114" s="270">
        <f t="shared" si="100"/>
        <v>0</v>
      </c>
      <c r="DG114" s="270">
        <f t="shared" si="101"/>
        <v>0</v>
      </c>
      <c r="DH114" s="270" t="str">
        <f t="shared" si="105"/>
        <v>F</v>
      </c>
    </row>
    <row r="115" spans="1:112">
      <c r="A115" s="266">
        <v>112</v>
      </c>
      <c r="E115" s="285">
        <f t="shared" si="106"/>
        <v>0</v>
      </c>
      <c r="F115" s="327"/>
      <c r="G115" s="327"/>
      <c r="I115" s="257"/>
      <c r="J115" s="257"/>
      <c r="K115" s="257"/>
      <c r="L115" s="257"/>
      <c r="M115" s="257"/>
      <c r="N115" s="257"/>
      <c r="O115" s="257"/>
      <c r="P115" s="257"/>
      <c r="Q115" s="257"/>
      <c r="R115" s="257"/>
      <c r="S115" s="257"/>
      <c r="T115" s="328"/>
      <c r="U115" s="328"/>
      <c r="V115" s="328"/>
      <c r="W115" s="328"/>
      <c r="X115" s="257"/>
      <c r="Y115" s="257"/>
      <c r="Z115" s="257"/>
      <c r="AA115" s="257"/>
      <c r="AB115" s="257"/>
      <c r="AC115" s="257"/>
      <c r="AD115" s="257"/>
      <c r="AE115" s="257"/>
      <c r="AF115" s="257"/>
      <c r="AG115" s="257"/>
      <c r="AH115" s="257"/>
      <c r="AI115" s="257"/>
      <c r="AJ115" s="329"/>
      <c r="AK115" s="330"/>
      <c r="AL115" s="330"/>
      <c r="BX115" s="274">
        <f t="shared" si="107"/>
        <v>0</v>
      </c>
      <c r="BY115" s="269" t="str">
        <f t="shared" si="64"/>
        <v>SI</v>
      </c>
      <c r="BZ115" s="269" t="str">
        <f t="shared" si="65"/>
        <v>.</v>
      </c>
      <c r="CA115" s="269" t="str">
        <f t="shared" si="66"/>
        <v>.</v>
      </c>
      <c r="CB115" s="269" t="str">
        <f t="shared" si="67"/>
        <v>.</v>
      </c>
      <c r="CC115" s="269" t="str">
        <f t="shared" si="68"/>
        <v>.</v>
      </c>
      <c r="CL115" s="161">
        <f t="shared" si="89"/>
        <v>0</v>
      </c>
      <c r="CM115" s="271" t="b">
        <f t="shared" si="102"/>
        <v>0</v>
      </c>
      <c r="CN115" s="271" t="b">
        <f t="shared" si="103"/>
        <v>0</v>
      </c>
      <c r="CO115" s="271" t="b">
        <f t="shared" si="70"/>
        <v>0</v>
      </c>
      <c r="CP115" s="270" t="b">
        <f t="shared" si="71"/>
        <v>0</v>
      </c>
      <c r="CQ115" s="270" t="b">
        <f t="shared" si="72"/>
        <v>0</v>
      </c>
      <c r="CR115" s="270" t="b">
        <f t="shared" si="73"/>
        <v>0</v>
      </c>
      <c r="CS115" s="270" t="b">
        <f t="shared" si="74"/>
        <v>0</v>
      </c>
      <c r="CT115" s="270" t="b">
        <f t="shared" si="75"/>
        <v>0</v>
      </c>
      <c r="CU115" s="270" t="b">
        <f t="shared" si="76"/>
        <v>0</v>
      </c>
      <c r="CV115" s="270">
        <f t="shared" si="90"/>
        <v>0</v>
      </c>
      <c r="CW115" s="270">
        <f t="shared" si="91"/>
        <v>0</v>
      </c>
      <c r="CX115" s="270">
        <f t="shared" si="92"/>
        <v>0</v>
      </c>
      <c r="CY115" s="270">
        <f t="shared" si="93"/>
        <v>0</v>
      </c>
      <c r="CZ115" s="270">
        <f t="shared" si="94"/>
        <v>0</v>
      </c>
      <c r="DA115" s="270">
        <f t="shared" si="95"/>
        <v>0</v>
      </c>
      <c r="DB115" s="270">
        <f t="shared" si="96"/>
        <v>0</v>
      </c>
      <c r="DC115" s="270">
        <f t="shared" si="97"/>
        <v>0</v>
      </c>
      <c r="DD115" s="270">
        <f t="shared" si="98"/>
        <v>0</v>
      </c>
      <c r="DE115" s="270">
        <f t="shared" si="99"/>
        <v>0</v>
      </c>
      <c r="DF115" s="270">
        <f t="shared" si="100"/>
        <v>0</v>
      </c>
      <c r="DG115" s="270">
        <f t="shared" si="101"/>
        <v>0</v>
      </c>
      <c r="DH115" s="270" t="str">
        <f t="shared" si="105"/>
        <v>F</v>
      </c>
    </row>
    <row r="116" spans="1:112">
      <c r="A116" s="266">
        <v>113</v>
      </c>
      <c r="E116" s="285">
        <f t="shared" si="106"/>
        <v>0</v>
      </c>
      <c r="F116" s="327"/>
      <c r="G116" s="327"/>
      <c r="I116" s="257"/>
      <c r="J116" s="257"/>
      <c r="K116" s="257"/>
      <c r="L116" s="257"/>
      <c r="M116" s="257"/>
      <c r="N116" s="257"/>
      <c r="O116" s="257"/>
      <c r="P116" s="257"/>
      <c r="Q116" s="257"/>
      <c r="R116" s="257"/>
      <c r="S116" s="257"/>
      <c r="T116" s="328"/>
      <c r="U116" s="328"/>
      <c r="V116" s="328"/>
      <c r="W116" s="328"/>
      <c r="X116" s="257"/>
      <c r="Y116" s="257"/>
      <c r="Z116" s="257"/>
      <c r="AA116" s="257"/>
      <c r="AB116" s="257"/>
      <c r="AC116" s="257"/>
      <c r="AD116" s="257"/>
      <c r="AE116" s="257"/>
      <c r="AF116" s="257"/>
      <c r="AG116" s="257"/>
      <c r="AH116" s="257"/>
      <c r="AI116" s="257"/>
      <c r="AJ116" s="329"/>
      <c r="AK116" s="330"/>
      <c r="AL116" s="330"/>
      <c r="BX116" s="269">
        <f t="shared" si="107"/>
        <v>0</v>
      </c>
      <c r="BY116" s="269" t="str">
        <f t="shared" si="64"/>
        <v>SI</v>
      </c>
      <c r="BZ116" s="269" t="str">
        <f t="shared" si="65"/>
        <v>.</v>
      </c>
      <c r="CA116" s="269" t="str">
        <f t="shared" si="66"/>
        <v>.</v>
      </c>
      <c r="CB116" s="269" t="str">
        <f t="shared" si="67"/>
        <v>.</v>
      </c>
      <c r="CC116" s="269" t="str">
        <f t="shared" si="68"/>
        <v>.</v>
      </c>
      <c r="CL116" s="161">
        <f t="shared" si="89"/>
        <v>0</v>
      </c>
      <c r="CM116" s="271" t="b">
        <f t="shared" si="102"/>
        <v>0</v>
      </c>
      <c r="CN116" s="271" t="b">
        <f t="shared" si="103"/>
        <v>0</v>
      </c>
      <c r="CO116" s="271" t="b">
        <f t="shared" si="70"/>
        <v>0</v>
      </c>
      <c r="CP116" s="270" t="b">
        <f t="shared" si="71"/>
        <v>0</v>
      </c>
      <c r="CQ116" s="270" t="b">
        <f t="shared" si="72"/>
        <v>0</v>
      </c>
      <c r="CR116" s="270" t="b">
        <f t="shared" si="73"/>
        <v>0</v>
      </c>
      <c r="CS116" s="270" t="b">
        <f t="shared" si="74"/>
        <v>0</v>
      </c>
      <c r="CT116" s="270" t="b">
        <f t="shared" si="75"/>
        <v>0</v>
      </c>
      <c r="CU116" s="270" t="b">
        <f t="shared" si="76"/>
        <v>0</v>
      </c>
      <c r="CV116" s="270">
        <f t="shared" si="90"/>
        <v>0</v>
      </c>
      <c r="CW116" s="270">
        <f t="shared" si="91"/>
        <v>0</v>
      </c>
      <c r="CX116" s="270">
        <f t="shared" si="92"/>
        <v>0</v>
      </c>
      <c r="CY116" s="270">
        <f t="shared" si="93"/>
        <v>0</v>
      </c>
      <c r="CZ116" s="270">
        <f t="shared" si="94"/>
        <v>0</v>
      </c>
      <c r="DA116" s="270">
        <f t="shared" si="95"/>
        <v>0</v>
      </c>
      <c r="DB116" s="270">
        <f t="shared" si="96"/>
        <v>0</v>
      </c>
      <c r="DC116" s="270">
        <f t="shared" si="97"/>
        <v>0</v>
      </c>
      <c r="DD116" s="270">
        <f t="shared" si="98"/>
        <v>0</v>
      </c>
      <c r="DE116" s="270">
        <f t="shared" si="99"/>
        <v>0</v>
      </c>
      <c r="DF116" s="270">
        <f t="shared" si="100"/>
        <v>0</v>
      </c>
      <c r="DG116" s="270">
        <f t="shared" si="101"/>
        <v>0</v>
      </c>
      <c r="DH116" s="270" t="str">
        <f t="shared" si="105"/>
        <v>F</v>
      </c>
    </row>
    <row r="117" spans="1:112">
      <c r="A117" s="266">
        <v>114</v>
      </c>
      <c r="E117" s="285">
        <f t="shared" si="106"/>
        <v>0</v>
      </c>
      <c r="F117" s="327"/>
      <c r="G117" s="327"/>
      <c r="I117" s="257"/>
      <c r="J117" s="257"/>
      <c r="K117" s="257"/>
      <c r="L117" s="257"/>
      <c r="M117" s="257"/>
      <c r="N117" s="257"/>
      <c r="O117" s="257"/>
      <c r="P117" s="257"/>
      <c r="Q117" s="257"/>
      <c r="R117" s="257"/>
      <c r="S117" s="257"/>
      <c r="T117" s="328"/>
      <c r="U117" s="328"/>
      <c r="V117" s="328"/>
      <c r="W117" s="328"/>
      <c r="X117" s="257"/>
      <c r="Y117" s="257"/>
      <c r="Z117" s="257"/>
      <c r="AA117" s="257"/>
      <c r="AB117" s="257"/>
      <c r="AC117" s="257"/>
      <c r="AD117" s="257"/>
      <c r="AE117" s="257"/>
      <c r="AF117" s="257"/>
      <c r="AG117" s="257"/>
      <c r="AH117" s="257"/>
      <c r="AI117" s="257"/>
      <c r="AJ117" s="329"/>
      <c r="AK117" s="330"/>
      <c r="AL117" s="330"/>
      <c r="BX117" s="269">
        <f t="shared" si="107"/>
        <v>0</v>
      </c>
      <c r="BY117" s="269" t="str">
        <f t="shared" si="64"/>
        <v>SI</v>
      </c>
      <c r="BZ117" s="269" t="str">
        <f t="shared" si="65"/>
        <v>.</v>
      </c>
      <c r="CA117" s="269" t="str">
        <f t="shared" si="66"/>
        <v>.</v>
      </c>
      <c r="CB117" s="269" t="str">
        <f t="shared" si="67"/>
        <v>.</v>
      </c>
      <c r="CC117" s="269" t="str">
        <f t="shared" si="68"/>
        <v>.</v>
      </c>
      <c r="CL117" s="161">
        <f t="shared" si="89"/>
        <v>0</v>
      </c>
      <c r="CM117" s="271" t="b">
        <f t="shared" si="102"/>
        <v>0</v>
      </c>
      <c r="CN117" s="271" t="b">
        <f t="shared" si="103"/>
        <v>0</v>
      </c>
      <c r="CO117" s="271" t="b">
        <f t="shared" si="70"/>
        <v>0</v>
      </c>
      <c r="CP117" s="270" t="b">
        <f t="shared" si="71"/>
        <v>0</v>
      </c>
      <c r="CQ117" s="270" t="b">
        <f t="shared" si="72"/>
        <v>0</v>
      </c>
      <c r="CR117" s="270" t="b">
        <f t="shared" si="73"/>
        <v>0</v>
      </c>
      <c r="CS117" s="270" t="b">
        <f t="shared" si="74"/>
        <v>0</v>
      </c>
      <c r="CT117" s="270" t="b">
        <f t="shared" si="75"/>
        <v>0</v>
      </c>
      <c r="CU117" s="270" t="b">
        <f t="shared" si="76"/>
        <v>0</v>
      </c>
      <c r="CV117" s="270">
        <f t="shared" si="90"/>
        <v>0</v>
      </c>
      <c r="CW117" s="270">
        <f t="shared" si="91"/>
        <v>0</v>
      </c>
      <c r="CX117" s="270">
        <f t="shared" si="92"/>
        <v>0</v>
      </c>
      <c r="CY117" s="270">
        <f t="shared" si="93"/>
        <v>0</v>
      </c>
      <c r="CZ117" s="270">
        <f t="shared" si="94"/>
        <v>0</v>
      </c>
      <c r="DA117" s="270">
        <f t="shared" si="95"/>
        <v>0</v>
      </c>
      <c r="DB117" s="270">
        <f t="shared" si="96"/>
        <v>0</v>
      </c>
      <c r="DC117" s="270">
        <f t="shared" si="97"/>
        <v>0</v>
      </c>
      <c r="DD117" s="270">
        <f t="shared" si="98"/>
        <v>0</v>
      </c>
      <c r="DE117" s="270">
        <f t="shared" si="99"/>
        <v>0</v>
      </c>
      <c r="DF117" s="270">
        <f t="shared" si="100"/>
        <v>0</v>
      </c>
      <c r="DG117" s="270">
        <f t="shared" si="101"/>
        <v>0</v>
      </c>
      <c r="DH117" s="270" t="str">
        <f t="shared" si="105"/>
        <v>F</v>
      </c>
    </row>
    <row r="118" spans="1:112">
      <c r="A118" s="266">
        <v>115</v>
      </c>
      <c r="E118" s="285">
        <f t="shared" si="106"/>
        <v>0</v>
      </c>
      <c r="F118" s="327"/>
      <c r="G118" s="327"/>
      <c r="I118" s="257"/>
      <c r="J118" s="257"/>
      <c r="K118" s="257"/>
      <c r="L118" s="257"/>
      <c r="M118" s="257"/>
      <c r="N118" s="257"/>
      <c r="O118" s="257"/>
      <c r="P118" s="257"/>
      <c r="Q118" s="257"/>
      <c r="R118" s="257"/>
      <c r="S118" s="257"/>
      <c r="T118" s="328"/>
      <c r="U118" s="328"/>
      <c r="V118" s="328"/>
      <c r="W118" s="328"/>
      <c r="X118" s="257"/>
      <c r="Y118" s="257"/>
      <c r="Z118" s="257"/>
      <c r="AA118" s="257"/>
      <c r="AB118" s="257"/>
      <c r="AC118" s="257"/>
      <c r="AD118" s="257"/>
      <c r="AE118" s="257"/>
      <c r="AF118" s="257"/>
      <c r="AG118" s="257"/>
      <c r="AH118" s="257"/>
      <c r="AI118" s="257"/>
      <c r="AJ118" s="329"/>
      <c r="AK118" s="330"/>
      <c r="AL118" s="330"/>
      <c r="BX118" s="269">
        <f t="shared" si="107"/>
        <v>0</v>
      </c>
      <c r="BY118" s="269" t="str">
        <f t="shared" si="64"/>
        <v>SI</v>
      </c>
      <c r="BZ118" s="269" t="str">
        <f t="shared" si="65"/>
        <v>.</v>
      </c>
      <c r="CA118" s="269" t="str">
        <f t="shared" si="66"/>
        <v>.</v>
      </c>
      <c r="CB118" s="269" t="str">
        <f t="shared" si="67"/>
        <v>.</v>
      </c>
      <c r="CC118" s="269" t="str">
        <f t="shared" si="68"/>
        <v>.</v>
      </c>
      <c r="CL118" s="161">
        <f t="shared" si="89"/>
        <v>0</v>
      </c>
      <c r="CM118" s="271" t="b">
        <f t="shared" si="102"/>
        <v>0</v>
      </c>
      <c r="CN118" s="271" t="b">
        <f t="shared" si="103"/>
        <v>0</v>
      </c>
      <c r="CO118" s="271" t="b">
        <f t="shared" si="70"/>
        <v>0</v>
      </c>
      <c r="CP118" s="270" t="b">
        <f t="shared" si="71"/>
        <v>0</v>
      </c>
      <c r="CQ118" s="270" t="b">
        <f t="shared" si="72"/>
        <v>0</v>
      </c>
      <c r="CR118" s="270" t="b">
        <f t="shared" si="73"/>
        <v>0</v>
      </c>
      <c r="CS118" s="270" t="b">
        <f t="shared" si="74"/>
        <v>0</v>
      </c>
      <c r="CT118" s="270" t="b">
        <f t="shared" si="75"/>
        <v>0</v>
      </c>
      <c r="CU118" s="270" t="b">
        <f t="shared" si="76"/>
        <v>0</v>
      </c>
      <c r="CV118" s="270">
        <f t="shared" si="90"/>
        <v>0</v>
      </c>
      <c r="CW118" s="270">
        <f t="shared" si="91"/>
        <v>0</v>
      </c>
      <c r="CX118" s="270">
        <f t="shared" si="92"/>
        <v>0</v>
      </c>
      <c r="CY118" s="270">
        <f t="shared" si="93"/>
        <v>0</v>
      </c>
      <c r="CZ118" s="270">
        <f t="shared" si="94"/>
        <v>0</v>
      </c>
      <c r="DA118" s="270">
        <f t="shared" si="95"/>
        <v>0</v>
      </c>
      <c r="DB118" s="270">
        <f t="shared" si="96"/>
        <v>0</v>
      </c>
      <c r="DC118" s="270">
        <f t="shared" si="97"/>
        <v>0</v>
      </c>
      <c r="DD118" s="270">
        <f t="shared" si="98"/>
        <v>0</v>
      </c>
      <c r="DE118" s="270">
        <f t="shared" si="99"/>
        <v>0</v>
      </c>
      <c r="DF118" s="270">
        <f t="shared" si="100"/>
        <v>0</v>
      </c>
      <c r="DG118" s="270">
        <f t="shared" si="101"/>
        <v>0</v>
      </c>
      <c r="DH118" s="270" t="str">
        <f t="shared" si="105"/>
        <v>F</v>
      </c>
    </row>
    <row r="119" spans="1:112">
      <c r="A119" s="266">
        <v>116</v>
      </c>
      <c r="E119" s="285">
        <f t="shared" si="106"/>
        <v>0</v>
      </c>
      <c r="F119" s="327"/>
      <c r="G119" s="327"/>
      <c r="I119" s="257"/>
      <c r="J119" s="257"/>
      <c r="K119" s="257"/>
      <c r="L119" s="257"/>
      <c r="M119" s="257"/>
      <c r="N119" s="257"/>
      <c r="O119" s="257"/>
      <c r="P119" s="257"/>
      <c r="Q119" s="257"/>
      <c r="R119" s="257"/>
      <c r="S119" s="257"/>
      <c r="T119" s="328"/>
      <c r="U119" s="328"/>
      <c r="V119" s="328"/>
      <c r="W119" s="328"/>
      <c r="X119" s="257"/>
      <c r="Y119" s="257"/>
      <c r="Z119" s="257"/>
      <c r="AA119" s="257"/>
      <c r="AB119" s="257"/>
      <c r="AC119" s="257"/>
      <c r="AD119" s="257"/>
      <c r="AE119" s="257"/>
      <c r="AF119" s="257"/>
      <c r="AG119" s="257"/>
      <c r="AH119" s="257"/>
      <c r="AI119" s="257"/>
      <c r="AJ119" s="329"/>
      <c r="AK119" s="330"/>
      <c r="AL119" s="330"/>
      <c r="BX119" s="274">
        <f t="shared" si="107"/>
        <v>0</v>
      </c>
      <c r="BY119" s="269" t="str">
        <f t="shared" si="64"/>
        <v>SI</v>
      </c>
      <c r="BZ119" s="269" t="str">
        <f t="shared" si="65"/>
        <v>.</v>
      </c>
      <c r="CA119" s="269" t="str">
        <f t="shared" si="66"/>
        <v>.</v>
      </c>
      <c r="CB119" s="269" t="str">
        <f t="shared" si="67"/>
        <v>.</v>
      </c>
      <c r="CC119" s="269" t="str">
        <f t="shared" si="68"/>
        <v>.</v>
      </c>
      <c r="CL119" s="161">
        <f t="shared" si="89"/>
        <v>0</v>
      </c>
      <c r="CM119" s="271" t="b">
        <f t="shared" si="102"/>
        <v>0</v>
      </c>
      <c r="CN119" s="271" t="b">
        <f t="shared" si="103"/>
        <v>0</v>
      </c>
      <c r="CO119" s="271" t="b">
        <f t="shared" si="70"/>
        <v>0</v>
      </c>
      <c r="CP119" s="270" t="b">
        <f t="shared" si="71"/>
        <v>0</v>
      </c>
      <c r="CQ119" s="270" t="b">
        <f t="shared" si="72"/>
        <v>0</v>
      </c>
      <c r="CR119" s="270" t="b">
        <f t="shared" si="73"/>
        <v>0</v>
      </c>
      <c r="CS119" s="270" t="b">
        <f t="shared" si="74"/>
        <v>0</v>
      </c>
      <c r="CT119" s="270" t="b">
        <f t="shared" si="75"/>
        <v>0</v>
      </c>
      <c r="CU119" s="270" t="b">
        <f t="shared" si="76"/>
        <v>0</v>
      </c>
      <c r="CV119" s="270">
        <f t="shared" si="90"/>
        <v>0</v>
      </c>
      <c r="CW119" s="270">
        <f t="shared" si="91"/>
        <v>0</v>
      </c>
      <c r="CX119" s="270">
        <f t="shared" si="92"/>
        <v>0</v>
      </c>
      <c r="CY119" s="270">
        <f t="shared" si="93"/>
        <v>0</v>
      </c>
      <c r="CZ119" s="270">
        <f t="shared" si="94"/>
        <v>0</v>
      </c>
      <c r="DA119" s="270">
        <f t="shared" si="95"/>
        <v>0</v>
      </c>
      <c r="DB119" s="270">
        <f t="shared" si="96"/>
        <v>0</v>
      </c>
      <c r="DC119" s="270">
        <f t="shared" si="97"/>
        <v>0</v>
      </c>
      <c r="DD119" s="270">
        <f t="shared" si="98"/>
        <v>0</v>
      </c>
      <c r="DE119" s="270">
        <f t="shared" si="99"/>
        <v>0</v>
      </c>
      <c r="DF119" s="270">
        <f t="shared" si="100"/>
        <v>0</v>
      </c>
      <c r="DG119" s="270">
        <f t="shared" si="101"/>
        <v>0</v>
      </c>
      <c r="DH119" s="270" t="str">
        <f t="shared" si="105"/>
        <v>F</v>
      </c>
    </row>
    <row r="120" spans="1:112">
      <c r="A120" s="266">
        <v>117</v>
      </c>
      <c r="E120" s="285">
        <f t="shared" si="106"/>
        <v>0</v>
      </c>
      <c r="F120" s="327"/>
      <c r="G120" s="327"/>
      <c r="I120" s="257"/>
      <c r="J120" s="257"/>
      <c r="K120" s="257"/>
      <c r="L120" s="257"/>
      <c r="M120" s="257"/>
      <c r="N120" s="257"/>
      <c r="O120" s="257"/>
      <c r="P120" s="257"/>
      <c r="Q120" s="257"/>
      <c r="R120" s="257"/>
      <c r="S120" s="257"/>
      <c r="T120" s="328"/>
      <c r="U120" s="328"/>
      <c r="V120" s="328"/>
      <c r="W120" s="328"/>
      <c r="X120" s="257"/>
      <c r="Y120" s="257"/>
      <c r="Z120" s="257"/>
      <c r="AA120" s="257"/>
      <c r="AB120" s="257"/>
      <c r="AC120" s="257"/>
      <c r="AD120" s="257"/>
      <c r="AE120" s="257"/>
      <c r="AF120" s="257"/>
      <c r="AG120" s="257"/>
      <c r="AH120" s="257"/>
      <c r="AI120" s="257"/>
      <c r="AJ120" s="329"/>
      <c r="AK120" s="330"/>
      <c r="AL120" s="330"/>
      <c r="BX120" s="269">
        <f t="shared" si="107"/>
        <v>0</v>
      </c>
      <c r="BY120" s="269" t="str">
        <f t="shared" si="64"/>
        <v>SI</v>
      </c>
      <c r="BZ120" s="269" t="str">
        <f t="shared" si="65"/>
        <v>.</v>
      </c>
      <c r="CA120" s="269" t="str">
        <f t="shared" si="66"/>
        <v>.</v>
      </c>
      <c r="CB120" s="269" t="str">
        <f t="shared" si="67"/>
        <v>.</v>
      </c>
      <c r="CC120" s="269" t="str">
        <f t="shared" si="68"/>
        <v>.</v>
      </c>
      <c r="CL120" s="161">
        <f t="shared" si="89"/>
        <v>0</v>
      </c>
      <c r="CM120" s="271" t="b">
        <f t="shared" si="102"/>
        <v>0</v>
      </c>
      <c r="CN120" s="271" t="b">
        <f t="shared" si="103"/>
        <v>0</v>
      </c>
      <c r="CO120" s="271" t="b">
        <f t="shared" si="70"/>
        <v>0</v>
      </c>
      <c r="CP120" s="270" t="b">
        <f t="shared" si="71"/>
        <v>0</v>
      </c>
      <c r="CQ120" s="270" t="b">
        <f t="shared" si="72"/>
        <v>0</v>
      </c>
      <c r="CR120" s="270" t="b">
        <f t="shared" si="73"/>
        <v>0</v>
      </c>
      <c r="CS120" s="270" t="b">
        <f t="shared" si="74"/>
        <v>0</v>
      </c>
      <c r="CT120" s="270" t="b">
        <f t="shared" si="75"/>
        <v>0</v>
      </c>
      <c r="CU120" s="270" t="b">
        <f t="shared" si="76"/>
        <v>0</v>
      </c>
      <c r="CV120" s="270">
        <f t="shared" si="90"/>
        <v>0</v>
      </c>
      <c r="CW120" s="270">
        <f t="shared" si="91"/>
        <v>0</v>
      </c>
      <c r="CX120" s="270">
        <f t="shared" si="92"/>
        <v>0</v>
      </c>
      <c r="CY120" s="270">
        <f t="shared" si="93"/>
        <v>0</v>
      </c>
      <c r="CZ120" s="270">
        <f t="shared" si="94"/>
        <v>0</v>
      </c>
      <c r="DA120" s="270">
        <f t="shared" si="95"/>
        <v>0</v>
      </c>
      <c r="DB120" s="270">
        <f t="shared" si="96"/>
        <v>0</v>
      </c>
      <c r="DC120" s="270">
        <f t="shared" si="97"/>
        <v>0</v>
      </c>
      <c r="DD120" s="270">
        <f t="shared" si="98"/>
        <v>0</v>
      </c>
      <c r="DE120" s="270">
        <f t="shared" si="99"/>
        <v>0</v>
      </c>
      <c r="DF120" s="270">
        <f t="shared" si="100"/>
        <v>0</v>
      </c>
      <c r="DG120" s="270">
        <f t="shared" si="101"/>
        <v>0</v>
      </c>
      <c r="DH120" s="270" t="str">
        <f t="shared" si="105"/>
        <v>F</v>
      </c>
    </row>
    <row r="121" spans="1:112">
      <c r="A121" s="266">
        <v>118</v>
      </c>
      <c r="E121" s="285">
        <f t="shared" si="106"/>
        <v>0</v>
      </c>
      <c r="F121" s="327"/>
      <c r="G121" s="327"/>
      <c r="I121" s="257"/>
      <c r="J121" s="257"/>
      <c r="K121" s="257"/>
      <c r="L121" s="257"/>
      <c r="M121" s="257"/>
      <c r="N121" s="257"/>
      <c r="O121" s="257"/>
      <c r="P121" s="257"/>
      <c r="Q121" s="257"/>
      <c r="R121" s="257"/>
      <c r="S121" s="257"/>
      <c r="T121" s="328"/>
      <c r="U121" s="328"/>
      <c r="V121" s="328"/>
      <c r="W121" s="328"/>
      <c r="X121" s="257"/>
      <c r="Y121" s="257"/>
      <c r="Z121" s="257"/>
      <c r="AA121" s="257"/>
      <c r="AB121" s="257"/>
      <c r="AC121" s="257"/>
      <c r="AD121" s="257"/>
      <c r="AE121" s="257"/>
      <c r="AF121" s="257"/>
      <c r="AG121" s="257"/>
      <c r="AH121" s="257"/>
      <c r="AI121" s="257"/>
      <c r="AJ121" s="329"/>
      <c r="AK121" s="330"/>
      <c r="AL121" s="330"/>
      <c r="BX121" s="269">
        <f t="shared" si="107"/>
        <v>0</v>
      </c>
      <c r="BY121" s="269" t="str">
        <f t="shared" si="64"/>
        <v>SI</v>
      </c>
      <c r="BZ121" s="269" t="str">
        <f t="shared" si="65"/>
        <v>.</v>
      </c>
      <c r="CA121" s="269" t="str">
        <f t="shared" si="66"/>
        <v>.</v>
      </c>
      <c r="CB121" s="269" t="str">
        <f t="shared" si="67"/>
        <v>.</v>
      </c>
      <c r="CC121" s="269" t="str">
        <f t="shared" si="68"/>
        <v>.</v>
      </c>
      <c r="CL121" s="161">
        <f t="shared" si="89"/>
        <v>0</v>
      </c>
      <c r="CM121" s="271" t="b">
        <f t="shared" si="102"/>
        <v>0</v>
      </c>
      <c r="CN121" s="271" t="b">
        <f t="shared" si="103"/>
        <v>0</v>
      </c>
      <c r="CO121" s="271" t="b">
        <f t="shared" si="70"/>
        <v>0</v>
      </c>
      <c r="CP121" s="270" t="b">
        <f t="shared" si="71"/>
        <v>0</v>
      </c>
      <c r="CQ121" s="270" t="b">
        <f t="shared" si="72"/>
        <v>0</v>
      </c>
      <c r="CR121" s="270" t="b">
        <f t="shared" si="73"/>
        <v>0</v>
      </c>
      <c r="CS121" s="270" t="b">
        <f t="shared" si="74"/>
        <v>0</v>
      </c>
      <c r="CT121" s="270" t="b">
        <f t="shared" si="75"/>
        <v>0</v>
      </c>
      <c r="CU121" s="270" t="b">
        <f t="shared" si="76"/>
        <v>0</v>
      </c>
      <c r="CV121" s="270">
        <f t="shared" si="90"/>
        <v>0</v>
      </c>
      <c r="CW121" s="270">
        <f t="shared" si="91"/>
        <v>0</v>
      </c>
      <c r="CX121" s="270">
        <f t="shared" si="92"/>
        <v>0</v>
      </c>
      <c r="CY121" s="270">
        <f t="shared" si="93"/>
        <v>0</v>
      </c>
      <c r="CZ121" s="270">
        <f t="shared" si="94"/>
        <v>0</v>
      </c>
      <c r="DA121" s="270">
        <f t="shared" si="95"/>
        <v>0</v>
      </c>
      <c r="DB121" s="270">
        <f t="shared" si="96"/>
        <v>0</v>
      </c>
      <c r="DC121" s="270">
        <f t="shared" si="97"/>
        <v>0</v>
      </c>
      <c r="DD121" s="270">
        <f t="shared" si="98"/>
        <v>0</v>
      </c>
      <c r="DE121" s="270">
        <f t="shared" si="99"/>
        <v>0</v>
      </c>
      <c r="DF121" s="270">
        <f t="shared" si="100"/>
        <v>0</v>
      </c>
      <c r="DG121" s="270">
        <f t="shared" si="101"/>
        <v>0</v>
      </c>
      <c r="DH121" s="270" t="str">
        <f t="shared" si="105"/>
        <v>F</v>
      </c>
    </row>
    <row r="122" spans="1:112">
      <c r="A122" s="266">
        <v>119</v>
      </c>
      <c r="E122" s="285">
        <f t="shared" si="106"/>
        <v>0</v>
      </c>
      <c r="F122" s="327"/>
      <c r="G122" s="327"/>
      <c r="I122" s="257"/>
      <c r="J122" s="257"/>
      <c r="K122" s="257"/>
      <c r="L122" s="257"/>
      <c r="M122" s="257"/>
      <c r="N122" s="257"/>
      <c r="O122" s="257"/>
      <c r="P122" s="257"/>
      <c r="Q122" s="257"/>
      <c r="R122" s="257"/>
      <c r="S122" s="257"/>
      <c r="T122" s="328"/>
      <c r="U122" s="328"/>
      <c r="V122" s="328"/>
      <c r="W122" s="328"/>
      <c r="X122" s="257"/>
      <c r="Y122" s="257"/>
      <c r="Z122" s="257"/>
      <c r="AA122" s="257"/>
      <c r="AB122" s="257"/>
      <c r="AC122" s="257"/>
      <c r="AD122" s="257"/>
      <c r="AE122" s="257"/>
      <c r="AF122" s="257"/>
      <c r="AG122" s="257"/>
      <c r="AH122" s="257"/>
      <c r="AI122" s="257"/>
      <c r="AJ122" s="329"/>
      <c r="AK122" s="330"/>
      <c r="AL122" s="330"/>
      <c r="BX122" s="269">
        <f t="shared" si="107"/>
        <v>0</v>
      </c>
      <c r="BY122" s="269" t="str">
        <f t="shared" si="64"/>
        <v>SI</v>
      </c>
      <c r="BZ122" s="269" t="str">
        <f t="shared" si="65"/>
        <v>.</v>
      </c>
      <c r="CA122" s="269" t="str">
        <f t="shared" si="66"/>
        <v>.</v>
      </c>
      <c r="CB122" s="269" t="str">
        <f t="shared" si="67"/>
        <v>.</v>
      </c>
      <c r="CC122" s="269" t="str">
        <f t="shared" si="68"/>
        <v>.</v>
      </c>
      <c r="CL122" s="161">
        <f t="shared" si="89"/>
        <v>0</v>
      </c>
      <c r="CM122" s="271" t="b">
        <f t="shared" si="102"/>
        <v>0</v>
      </c>
      <c r="CN122" s="271" t="b">
        <f t="shared" si="103"/>
        <v>0</v>
      </c>
      <c r="CO122" s="271" t="b">
        <f t="shared" si="70"/>
        <v>0</v>
      </c>
      <c r="CP122" s="270" t="b">
        <f t="shared" si="71"/>
        <v>0</v>
      </c>
      <c r="CQ122" s="270" t="b">
        <f t="shared" si="72"/>
        <v>0</v>
      </c>
      <c r="CR122" s="270" t="b">
        <f t="shared" si="73"/>
        <v>0</v>
      </c>
      <c r="CS122" s="270" t="b">
        <f t="shared" si="74"/>
        <v>0</v>
      </c>
      <c r="CT122" s="270" t="b">
        <f t="shared" si="75"/>
        <v>0</v>
      </c>
      <c r="CU122" s="270" t="b">
        <f t="shared" si="76"/>
        <v>0</v>
      </c>
      <c r="CV122" s="270">
        <f t="shared" si="90"/>
        <v>0</v>
      </c>
      <c r="CW122" s="270">
        <f t="shared" si="91"/>
        <v>0</v>
      </c>
      <c r="CX122" s="270">
        <f t="shared" si="92"/>
        <v>0</v>
      </c>
      <c r="CY122" s="270">
        <f t="shared" si="93"/>
        <v>0</v>
      </c>
      <c r="CZ122" s="270">
        <f t="shared" si="94"/>
        <v>0</v>
      </c>
      <c r="DA122" s="270">
        <f t="shared" si="95"/>
        <v>0</v>
      </c>
      <c r="DB122" s="270">
        <f t="shared" si="96"/>
        <v>0</v>
      </c>
      <c r="DC122" s="270">
        <f t="shared" si="97"/>
        <v>0</v>
      </c>
      <c r="DD122" s="270">
        <f t="shared" si="98"/>
        <v>0</v>
      </c>
      <c r="DE122" s="270">
        <f t="shared" si="99"/>
        <v>0</v>
      </c>
      <c r="DF122" s="270">
        <f t="shared" si="100"/>
        <v>0</v>
      </c>
      <c r="DG122" s="270">
        <f t="shared" si="101"/>
        <v>0</v>
      </c>
      <c r="DH122" s="270" t="str">
        <f t="shared" si="105"/>
        <v>F</v>
      </c>
    </row>
    <row r="123" spans="1:112">
      <c r="A123" s="266">
        <v>120</v>
      </c>
      <c r="E123" s="285">
        <f t="shared" si="106"/>
        <v>0</v>
      </c>
      <c r="F123" s="327"/>
      <c r="G123" s="327"/>
      <c r="I123" s="257"/>
      <c r="J123" s="257"/>
      <c r="K123" s="257"/>
      <c r="L123" s="257"/>
      <c r="M123" s="257"/>
      <c r="N123" s="257"/>
      <c r="O123" s="257"/>
      <c r="P123" s="257"/>
      <c r="Q123" s="257"/>
      <c r="R123" s="257"/>
      <c r="S123" s="257"/>
      <c r="T123" s="328"/>
      <c r="U123" s="328"/>
      <c r="V123" s="328"/>
      <c r="W123" s="328"/>
      <c r="X123" s="257"/>
      <c r="Y123" s="257"/>
      <c r="Z123" s="257"/>
      <c r="AA123" s="257"/>
      <c r="AB123" s="257"/>
      <c r="AC123" s="257"/>
      <c r="AD123" s="257"/>
      <c r="AE123" s="257"/>
      <c r="AF123" s="257"/>
      <c r="AG123" s="257"/>
      <c r="AH123" s="257"/>
      <c r="AI123" s="257"/>
      <c r="AJ123" s="329"/>
      <c r="AK123" s="330"/>
      <c r="AL123" s="330"/>
      <c r="BX123" s="274">
        <f t="shared" si="107"/>
        <v>0</v>
      </c>
      <c r="BY123" s="269" t="str">
        <f t="shared" si="64"/>
        <v>SI</v>
      </c>
      <c r="BZ123" s="269" t="str">
        <f t="shared" si="65"/>
        <v>.</v>
      </c>
      <c r="CA123" s="269" t="str">
        <f t="shared" si="66"/>
        <v>.</v>
      </c>
      <c r="CB123" s="269" t="str">
        <f t="shared" si="67"/>
        <v>.</v>
      </c>
      <c r="CC123" s="269" t="str">
        <f t="shared" si="68"/>
        <v>.</v>
      </c>
      <c r="CL123" s="161">
        <f t="shared" si="89"/>
        <v>0</v>
      </c>
      <c r="CM123" s="271" t="b">
        <f t="shared" si="102"/>
        <v>0</v>
      </c>
      <c r="CN123" s="271" t="b">
        <f t="shared" si="103"/>
        <v>0</v>
      </c>
      <c r="CO123" s="271" t="b">
        <f t="shared" si="70"/>
        <v>0</v>
      </c>
      <c r="CP123" s="270" t="b">
        <f t="shared" si="71"/>
        <v>0</v>
      </c>
      <c r="CQ123" s="270" t="b">
        <f t="shared" si="72"/>
        <v>0</v>
      </c>
      <c r="CR123" s="270" t="b">
        <f t="shared" si="73"/>
        <v>0</v>
      </c>
      <c r="CS123" s="270" t="b">
        <f t="shared" si="74"/>
        <v>0</v>
      </c>
      <c r="CT123" s="270" t="b">
        <f t="shared" si="75"/>
        <v>0</v>
      </c>
      <c r="CU123" s="270" t="b">
        <f t="shared" si="76"/>
        <v>0</v>
      </c>
      <c r="CV123" s="270">
        <f t="shared" si="90"/>
        <v>0</v>
      </c>
      <c r="CW123" s="270">
        <f t="shared" si="91"/>
        <v>0</v>
      </c>
      <c r="CX123" s="270">
        <f t="shared" si="92"/>
        <v>0</v>
      </c>
      <c r="CY123" s="270">
        <f t="shared" si="93"/>
        <v>0</v>
      </c>
      <c r="CZ123" s="270">
        <f t="shared" si="94"/>
        <v>0</v>
      </c>
      <c r="DA123" s="270">
        <f t="shared" si="95"/>
        <v>0</v>
      </c>
      <c r="DB123" s="270">
        <f t="shared" si="96"/>
        <v>0</v>
      </c>
      <c r="DC123" s="270">
        <f t="shared" si="97"/>
        <v>0</v>
      </c>
      <c r="DD123" s="270">
        <f t="shared" si="98"/>
        <v>0</v>
      </c>
      <c r="DE123" s="270">
        <f t="shared" si="99"/>
        <v>0</v>
      </c>
      <c r="DF123" s="270">
        <f t="shared" si="100"/>
        <v>0</v>
      </c>
      <c r="DG123" s="270">
        <f t="shared" si="101"/>
        <v>0</v>
      </c>
      <c r="DH123" s="270" t="str">
        <f t="shared" si="105"/>
        <v>F</v>
      </c>
    </row>
    <row r="124" spans="1:112">
      <c r="A124" s="266">
        <v>121</v>
      </c>
      <c r="E124" s="285">
        <f t="shared" ref="E124:E153" si="108">(I124-H124)/364</f>
        <v>0</v>
      </c>
      <c r="F124" s="327"/>
      <c r="G124" s="327"/>
      <c r="I124" s="257"/>
      <c r="J124" s="257"/>
      <c r="K124" s="257"/>
      <c r="L124" s="257"/>
      <c r="M124" s="257"/>
      <c r="N124" s="257"/>
      <c r="O124" s="257"/>
      <c r="P124" s="257"/>
      <c r="Q124" s="257"/>
      <c r="R124" s="257"/>
      <c r="S124" s="257"/>
      <c r="T124" s="328"/>
      <c r="U124" s="328"/>
      <c r="V124" s="328"/>
      <c r="W124" s="328"/>
      <c r="X124" s="257"/>
      <c r="Y124" s="257"/>
      <c r="Z124" s="257"/>
      <c r="AA124" s="257"/>
      <c r="AB124" s="257"/>
      <c r="AC124" s="257"/>
      <c r="AD124" s="257"/>
      <c r="AE124" s="257"/>
      <c r="AF124" s="257"/>
      <c r="AG124" s="257"/>
      <c r="AH124" s="257"/>
      <c r="AI124" s="257"/>
      <c r="AJ124" s="329"/>
      <c r="AK124" s="330"/>
      <c r="AL124" s="330"/>
      <c r="BX124" s="269">
        <f t="shared" si="107"/>
        <v>0</v>
      </c>
      <c r="BY124" s="269" t="str">
        <f t="shared" si="64"/>
        <v>SI</v>
      </c>
      <c r="BZ124" s="269" t="str">
        <f t="shared" si="65"/>
        <v>.</v>
      </c>
      <c r="CA124" s="269" t="str">
        <f t="shared" si="66"/>
        <v>.</v>
      </c>
      <c r="CB124" s="269" t="str">
        <f t="shared" si="67"/>
        <v>.</v>
      </c>
      <c r="CC124" s="269" t="str">
        <f t="shared" si="68"/>
        <v>.</v>
      </c>
      <c r="CL124" s="161">
        <f t="shared" si="89"/>
        <v>0</v>
      </c>
      <c r="CM124" s="271" t="b">
        <f t="shared" si="102"/>
        <v>0</v>
      </c>
      <c r="CN124" s="271" t="b">
        <f t="shared" si="103"/>
        <v>0</v>
      </c>
      <c r="CO124" s="271" t="b">
        <f t="shared" si="70"/>
        <v>0</v>
      </c>
      <c r="CP124" s="270" t="b">
        <f t="shared" si="71"/>
        <v>0</v>
      </c>
      <c r="CQ124" s="270" t="b">
        <f t="shared" si="72"/>
        <v>0</v>
      </c>
      <c r="CR124" s="270" t="b">
        <f t="shared" si="73"/>
        <v>0</v>
      </c>
      <c r="CS124" s="270" t="b">
        <f t="shared" si="74"/>
        <v>0</v>
      </c>
      <c r="CT124" s="270" t="b">
        <f t="shared" si="75"/>
        <v>0</v>
      </c>
      <c r="CU124" s="270" t="b">
        <f t="shared" si="76"/>
        <v>0</v>
      </c>
      <c r="CV124" s="270">
        <f t="shared" si="90"/>
        <v>0</v>
      </c>
      <c r="CW124" s="270">
        <f t="shared" si="91"/>
        <v>0</v>
      </c>
      <c r="CX124" s="270">
        <f t="shared" si="92"/>
        <v>0</v>
      </c>
      <c r="CY124" s="270">
        <f t="shared" si="93"/>
        <v>0</v>
      </c>
      <c r="CZ124" s="270">
        <f t="shared" si="94"/>
        <v>0</v>
      </c>
      <c r="DA124" s="270">
        <f t="shared" si="95"/>
        <v>0</v>
      </c>
      <c r="DB124" s="270">
        <f t="shared" si="96"/>
        <v>0</v>
      </c>
      <c r="DC124" s="270">
        <f t="shared" si="97"/>
        <v>0</v>
      </c>
      <c r="DD124" s="270">
        <f t="shared" si="98"/>
        <v>0</v>
      </c>
      <c r="DE124" s="270">
        <f t="shared" si="99"/>
        <v>0</v>
      </c>
      <c r="DF124" s="270">
        <f t="shared" si="100"/>
        <v>0</v>
      </c>
      <c r="DG124" s="270">
        <f t="shared" si="101"/>
        <v>0</v>
      </c>
      <c r="DH124" s="270" t="str">
        <f t="shared" si="105"/>
        <v>F</v>
      </c>
    </row>
    <row r="125" spans="1:112">
      <c r="A125" s="266">
        <v>122</v>
      </c>
      <c r="E125" s="285">
        <f t="shared" si="108"/>
        <v>0</v>
      </c>
      <c r="F125" s="327"/>
      <c r="G125" s="327"/>
      <c r="I125" s="257"/>
      <c r="J125" s="257"/>
      <c r="K125" s="257"/>
      <c r="L125" s="257"/>
      <c r="M125" s="257"/>
      <c r="N125" s="257"/>
      <c r="O125" s="257"/>
      <c r="P125" s="257"/>
      <c r="Q125" s="257"/>
      <c r="R125" s="257"/>
      <c r="S125" s="257"/>
      <c r="T125" s="328"/>
      <c r="U125" s="328"/>
      <c r="V125" s="328"/>
      <c r="W125" s="328"/>
      <c r="X125" s="257"/>
      <c r="Y125" s="257"/>
      <c r="Z125" s="257"/>
      <c r="AA125" s="257"/>
      <c r="AB125" s="257"/>
      <c r="AC125" s="257"/>
      <c r="AD125" s="257"/>
      <c r="AE125" s="257"/>
      <c r="AF125" s="257"/>
      <c r="AG125" s="257"/>
      <c r="AH125" s="257"/>
      <c r="AI125" s="257"/>
      <c r="AJ125" s="329"/>
      <c r="AK125" s="330"/>
      <c r="AL125" s="330"/>
      <c r="BX125" s="269">
        <f t="shared" si="107"/>
        <v>0</v>
      </c>
      <c r="BY125" s="269" t="str">
        <f t="shared" si="64"/>
        <v>SI</v>
      </c>
      <c r="BZ125" s="269" t="str">
        <f t="shared" si="65"/>
        <v>.</v>
      </c>
      <c r="CA125" s="269" t="str">
        <f t="shared" si="66"/>
        <v>.</v>
      </c>
      <c r="CB125" s="269" t="str">
        <f t="shared" si="67"/>
        <v>.</v>
      </c>
      <c r="CC125" s="269" t="str">
        <f t="shared" si="68"/>
        <v>.</v>
      </c>
      <c r="CL125" s="161">
        <f t="shared" si="89"/>
        <v>0</v>
      </c>
      <c r="CM125" s="271" t="b">
        <f t="shared" si="102"/>
        <v>0</v>
      </c>
      <c r="CN125" s="271" t="b">
        <f t="shared" si="103"/>
        <v>0</v>
      </c>
      <c r="CO125" s="271" t="b">
        <f t="shared" si="70"/>
        <v>0</v>
      </c>
      <c r="CP125" s="270" t="b">
        <f t="shared" si="71"/>
        <v>0</v>
      </c>
      <c r="CQ125" s="270" t="b">
        <f t="shared" si="72"/>
        <v>0</v>
      </c>
      <c r="CR125" s="270" t="b">
        <f t="shared" si="73"/>
        <v>0</v>
      </c>
      <c r="CS125" s="270" t="b">
        <f t="shared" si="74"/>
        <v>0</v>
      </c>
      <c r="CT125" s="270" t="b">
        <f t="shared" si="75"/>
        <v>0</v>
      </c>
      <c r="CU125" s="270" t="b">
        <f t="shared" si="76"/>
        <v>0</v>
      </c>
      <c r="CV125" s="270">
        <f t="shared" si="90"/>
        <v>0</v>
      </c>
      <c r="CW125" s="270">
        <f t="shared" si="91"/>
        <v>0</v>
      </c>
      <c r="CX125" s="270">
        <f t="shared" si="92"/>
        <v>0</v>
      </c>
      <c r="CY125" s="270">
        <f t="shared" si="93"/>
        <v>0</v>
      </c>
      <c r="CZ125" s="270">
        <f t="shared" si="94"/>
        <v>0</v>
      </c>
      <c r="DA125" s="270">
        <f t="shared" si="95"/>
        <v>0</v>
      </c>
      <c r="DB125" s="270">
        <f t="shared" si="96"/>
        <v>0</v>
      </c>
      <c r="DC125" s="270">
        <f t="shared" si="97"/>
        <v>0</v>
      </c>
      <c r="DD125" s="270">
        <f t="shared" si="98"/>
        <v>0</v>
      </c>
      <c r="DE125" s="270">
        <f t="shared" si="99"/>
        <v>0</v>
      </c>
      <c r="DF125" s="270">
        <f t="shared" si="100"/>
        <v>0</v>
      </c>
      <c r="DG125" s="270">
        <f t="shared" si="101"/>
        <v>0</v>
      </c>
      <c r="DH125" s="270" t="str">
        <f t="shared" si="105"/>
        <v>F</v>
      </c>
    </row>
    <row r="126" spans="1:112">
      <c r="A126" s="266">
        <v>123</v>
      </c>
      <c r="E126" s="285">
        <f t="shared" si="108"/>
        <v>0</v>
      </c>
      <c r="F126" s="327"/>
      <c r="G126" s="327"/>
      <c r="I126" s="257"/>
      <c r="J126" s="257"/>
      <c r="K126" s="257"/>
      <c r="L126" s="257"/>
      <c r="M126" s="257"/>
      <c r="N126" s="257"/>
      <c r="O126" s="257"/>
      <c r="P126" s="257"/>
      <c r="Q126" s="257"/>
      <c r="R126" s="257"/>
      <c r="S126" s="257"/>
      <c r="T126" s="328"/>
      <c r="U126" s="328"/>
      <c r="V126" s="328"/>
      <c r="W126" s="328"/>
      <c r="X126" s="257"/>
      <c r="Y126" s="257"/>
      <c r="Z126" s="257"/>
      <c r="AA126" s="257"/>
      <c r="AB126" s="257"/>
      <c r="AC126" s="257"/>
      <c r="AD126" s="257"/>
      <c r="AE126" s="257"/>
      <c r="AF126" s="257"/>
      <c r="AG126" s="257"/>
      <c r="AH126" s="257"/>
      <c r="AI126" s="257"/>
      <c r="AJ126" s="329"/>
      <c r="AK126" s="330"/>
      <c r="AL126" s="330"/>
      <c r="BX126" s="269">
        <f t="shared" si="107"/>
        <v>0</v>
      </c>
      <c r="BY126" s="269" t="str">
        <f t="shared" si="64"/>
        <v>SI</v>
      </c>
      <c r="BZ126" s="269" t="str">
        <f t="shared" si="65"/>
        <v>.</v>
      </c>
      <c r="CA126" s="269" t="str">
        <f t="shared" si="66"/>
        <v>.</v>
      </c>
      <c r="CB126" s="269" t="str">
        <f t="shared" si="67"/>
        <v>.</v>
      </c>
      <c r="CC126" s="269" t="str">
        <f t="shared" si="68"/>
        <v>.</v>
      </c>
      <c r="CL126" s="161">
        <f t="shared" si="89"/>
        <v>0</v>
      </c>
      <c r="CM126" s="271" t="b">
        <f t="shared" si="102"/>
        <v>0</v>
      </c>
      <c r="CN126" s="271" t="b">
        <f t="shared" si="103"/>
        <v>0</v>
      </c>
      <c r="CO126" s="271" t="b">
        <f t="shared" si="70"/>
        <v>0</v>
      </c>
      <c r="CP126" s="270" t="b">
        <f t="shared" si="71"/>
        <v>0</v>
      </c>
      <c r="CQ126" s="270" t="b">
        <f t="shared" si="72"/>
        <v>0</v>
      </c>
      <c r="CR126" s="270" t="b">
        <f t="shared" si="73"/>
        <v>0</v>
      </c>
      <c r="CS126" s="270" t="b">
        <f t="shared" si="74"/>
        <v>0</v>
      </c>
      <c r="CT126" s="270" t="b">
        <f t="shared" si="75"/>
        <v>0</v>
      </c>
      <c r="CU126" s="270" t="b">
        <f t="shared" si="76"/>
        <v>0</v>
      </c>
      <c r="CV126" s="270">
        <f t="shared" si="90"/>
        <v>0</v>
      </c>
      <c r="CW126" s="270">
        <f t="shared" si="91"/>
        <v>0</v>
      </c>
      <c r="CX126" s="270">
        <f t="shared" si="92"/>
        <v>0</v>
      </c>
      <c r="CY126" s="270">
        <f t="shared" si="93"/>
        <v>0</v>
      </c>
      <c r="CZ126" s="270">
        <f t="shared" si="94"/>
        <v>0</v>
      </c>
      <c r="DA126" s="270">
        <f t="shared" si="95"/>
        <v>0</v>
      </c>
      <c r="DB126" s="270">
        <f t="shared" si="96"/>
        <v>0</v>
      </c>
      <c r="DC126" s="270">
        <f t="shared" si="97"/>
        <v>0</v>
      </c>
      <c r="DD126" s="270">
        <f t="shared" si="98"/>
        <v>0</v>
      </c>
      <c r="DE126" s="270">
        <f t="shared" si="99"/>
        <v>0</v>
      </c>
      <c r="DF126" s="270">
        <f t="shared" si="100"/>
        <v>0</v>
      </c>
      <c r="DG126" s="270">
        <f t="shared" si="101"/>
        <v>0</v>
      </c>
      <c r="DH126" s="270" t="str">
        <f t="shared" si="105"/>
        <v>F</v>
      </c>
    </row>
    <row r="127" spans="1:112">
      <c r="A127" s="266">
        <v>124</v>
      </c>
      <c r="E127" s="285">
        <f t="shared" si="108"/>
        <v>0</v>
      </c>
      <c r="F127" s="327"/>
      <c r="G127" s="327"/>
      <c r="I127" s="257"/>
      <c r="J127" s="257"/>
      <c r="K127" s="257"/>
      <c r="L127" s="257"/>
      <c r="M127" s="257"/>
      <c r="N127" s="257"/>
      <c r="O127" s="257"/>
      <c r="P127" s="257"/>
      <c r="Q127" s="257"/>
      <c r="R127" s="257"/>
      <c r="S127" s="257"/>
      <c r="T127" s="328"/>
      <c r="U127" s="328"/>
      <c r="V127" s="328"/>
      <c r="W127" s="328"/>
      <c r="X127" s="257"/>
      <c r="Y127" s="257"/>
      <c r="Z127" s="257"/>
      <c r="AA127" s="257"/>
      <c r="AB127" s="257"/>
      <c r="AC127" s="257"/>
      <c r="AD127" s="257"/>
      <c r="AE127" s="257"/>
      <c r="AF127" s="257"/>
      <c r="AG127" s="257"/>
      <c r="AH127" s="257"/>
      <c r="AI127" s="257"/>
      <c r="AJ127" s="329"/>
      <c r="AK127" s="330"/>
      <c r="AL127" s="330"/>
      <c r="BX127" s="274">
        <f t="shared" si="107"/>
        <v>0</v>
      </c>
      <c r="BY127" s="269" t="str">
        <f t="shared" si="64"/>
        <v>SI</v>
      </c>
      <c r="BZ127" s="269" t="str">
        <f t="shared" si="65"/>
        <v>.</v>
      </c>
      <c r="CA127" s="269" t="str">
        <f t="shared" si="66"/>
        <v>.</v>
      </c>
      <c r="CB127" s="269" t="str">
        <f t="shared" si="67"/>
        <v>.</v>
      </c>
      <c r="CC127" s="269" t="str">
        <f t="shared" si="68"/>
        <v>.</v>
      </c>
      <c r="CL127" s="161">
        <f t="shared" si="89"/>
        <v>0</v>
      </c>
      <c r="CM127" s="271" t="b">
        <f t="shared" si="102"/>
        <v>0</v>
      </c>
      <c r="CN127" s="271" t="b">
        <f t="shared" si="103"/>
        <v>0</v>
      </c>
      <c r="CO127" s="271" t="b">
        <f t="shared" si="70"/>
        <v>0</v>
      </c>
      <c r="CP127" s="270" t="b">
        <f t="shared" si="71"/>
        <v>0</v>
      </c>
      <c r="CQ127" s="270" t="b">
        <f t="shared" si="72"/>
        <v>0</v>
      </c>
      <c r="CR127" s="270" t="b">
        <f t="shared" si="73"/>
        <v>0</v>
      </c>
      <c r="CS127" s="270" t="b">
        <f t="shared" si="74"/>
        <v>0</v>
      </c>
      <c r="CT127" s="270" t="b">
        <f t="shared" si="75"/>
        <v>0</v>
      </c>
      <c r="CU127" s="270" t="b">
        <f t="shared" si="76"/>
        <v>0</v>
      </c>
      <c r="CV127" s="270">
        <f t="shared" si="90"/>
        <v>0</v>
      </c>
      <c r="CW127" s="270">
        <f t="shared" si="91"/>
        <v>0</v>
      </c>
      <c r="CX127" s="270">
        <f t="shared" si="92"/>
        <v>0</v>
      </c>
      <c r="CY127" s="270">
        <f t="shared" si="93"/>
        <v>0</v>
      </c>
      <c r="CZ127" s="270">
        <f t="shared" si="94"/>
        <v>0</v>
      </c>
      <c r="DA127" s="270">
        <f t="shared" si="95"/>
        <v>0</v>
      </c>
      <c r="DB127" s="270">
        <f t="shared" si="96"/>
        <v>0</v>
      </c>
      <c r="DC127" s="270">
        <f t="shared" si="97"/>
        <v>0</v>
      </c>
      <c r="DD127" s="270">
        <f t="shared" si="98"/>
        <v>0</v>
      </c>
      <c r="DE127" s="270">
        <f t="shared" si="99"/>
        <v>0</v>
      </c>
      <c r="DF127" s="270">
        <f t="shared" si="100"/>
        <v>0</v>
      </c>
      <c r="DG127" s="270">
        <f t="shared" si="101"/>
        <v>0</v>
      </c>
      <c r="DH127" s="270" t="str">
        <f t="shared" si="105"/>
        <v>F</v>
      </c>
    </row>
    <row r="128" spans="1:112">
      <c r="A128" s="266">
        <v>125</v>
      </c>
      <c r="E128" s="285">
        <f t="shared" si="108"/>
        <v>0</v>
      </c>
      <c r="F128" s="327"/>
      <c r="G128" s="327"/>
      <c r="I128" s="257"/>
      <c r="J128" s="257"/>
      <c r="K128" s="257"/>
      <c r="L128" s="257"/>
      <c r="M128" s="257"/>
      <c r="N128" s="257"/>
      <c r="O128" s="257"/>
      <c r="P128" s="257"/>
      <c r="Q128" s="257"/>
      <c r="R128" s="257"/>
      <c r="S128" s="257"/>
      <c r="T128" s="328"/>
      <c r="U128" s="328"/>
      <c r="V128" s="328"/>
      <c r="W128" s="328"/>
      <c r="X128" s="257"/>
      <c r="Y128" s="257"/>
      <c r="Z128" s="257"/>
      <c r="AA128" s="257"/>
      <c r="AB128" s="257"/>
      <c r="AC128" s="257"/>
      <c r="AD128" s="257"/>
      <c r="AE128" s="257"/>
      <c r="AF128" s="257"/>
      <c r="AG128" s="257"/>
      <c r="AH128" s="257"/>
      <c r="AI128" s="257"/>
      <c r="AJ128" s="329"/>
      <c r="AK128" s="330"/>
      <c r="AL128" s="330"/>
      <c r="BX128" s="269">
        <f t="shared" si="107"/>
        <v>0</v>
      </c>
      <c r="BY128" s="269" t="str">
        <f t="shared" si="64"/>
        <v>SI</v>
      </c>
      <c r="BZ128" s="269" t="str">
        <f t="shared" si="65"/>
        <v>.</v>
      </c>
      <c r="CA128" s="269" t="str">
        <f t="shared" si="66"/>
        <v>.</v>
      </c>
      <c r="CB128" s="269" t="str">
        <f t="shared" si="67"/>
        <v>.</v>
      </c>
      <c r="CC128" s="269" t="str">
        <f t="shared" si="68"/>
        <v>.</v>
      </c>
      <c r="CL128" s="161">
        <f t="shared" si="89"/>
        <v>0</v>
      </c>
      <c r="CM128" s="271" t="b">
        <f t="shared" si="102"/>
        <v>0</v>
      </c>
      <c r="CN128" s="271" t="b">
        <f t="shared" si="103"/>
        <v>0</v>
      </c>
      <c r="CO128" s="271" t="b">
        <f t="shared" si="70"/>
        <v>0</v>
      </c>
      <c r="CP128" s="270" t="b">
        <f t="shared" si="71"/>
        <v>0</v>
      </c>
      <c r="CQ128" s="270" t="b">
        <f t="shared" si="72"/>
        <v>0</v>
      </c>
      <c r="CR128" s="270" t="b">
        <f t="shared" si="73"/>
        <v>0</v>
      </c>
      <c r="CS128" s="270" t="b">
        <f t="shared" si="74"/>
        <v>0</v>
      </c>
      <c r="CT128" s="270" t="b">
        <f t="shared" si="75"/>
        <v>0</v>
      </c>
      <c r="CU128" s="270" t="b">
        <f t="shared" si="76"/>
        <v>0</v>
      </c>
      <c r="CV128" s="270">
        <f t="shared" si="90"/>
        <v>0</v>
      </c>
      <c r="CW128" s="270">
        <f t="shared" si="91"/>
        <v>0</v>
      </c>
      <c r="CX128" s="270">
        <f t="shared" si="92"/>
        <v>0</v>
      </c>
      <c r="CY128" s="270">
        <f t="shared" si="93"/>
        <v>0</v>
      </c>
      <c r="CZ128" s="270">
        <f t="shared" si="94"/>
        <v>0</v>
      </c>
      <c r="DA128" s="270">
        <f t="shared" si="95"/>
        <v>0</v>
      </c>
      <c r="DB128" s="270">
        <f t="shared" si="96"/>
        <v>0</v>
      </c>
      <c r="DC128" s="270">
        <f t="shared" si="97"/>
        <v>0</v>
      </c>
      <c r="DD128" s="270">
        <f t="shared" si="98"/>
        <v>0</v>
      </c>
      <c r="DE128" s="270">
        <f t="shared" si="99"/>
        <v>0</v>
      </c>
      <c r="DF128" s="270">
        <f t="shared" si="100"/>
        <v>0</v>
      </c>
      <c r="DG128" s="270">
        <f t="shared" si="101"/>
        <v>0</v>
      </c>
      <c r="DH128" s="270" t="str">
        <f t="shared" si="105"/>
        <v>F</v>
      </c>
    </row>
    <row r="129" spans="1:112">
      <c r="A129" s="266">
        <v>126</v>
      </c>
      <c r="E129" s="285">
        <f t="shared" si="108"/>
        <v>0</v>
      </c>
      <c r="F129" s="327"/>
      <c r="G129" s="327"/>
      <c r="I129" s="257"/>
      <c r="J129" s="257"/>
      <c r="K129" s="257"/>
      <c r="L129" s="257"/>
      <c r="M129" s="257"/>
      <c r="N129" s="257"/>
      <c r="O129" s="257"/>
      <c r="P129" s="257"/>
      <c r="Q129" s="257"/>
      <c r="R129" s="257"/>
      <c r="S129" s="257"/>
      <c r="T129" s="328"/>
      <c r="U129" s="328"/>
      <c r="V129" s="328"/>
      <c r="W129" s="328"/>
      <c r="X129" s="257"/>
      <c r="Y129" s="257"/>
      <c r="Z129" s="257"/>
      <c r="AA129" s="257"/>
      <c r="AB129" s="257"/>
      <c r="AC129" s="257"/>
      <c r="AD129" s="257"/>
      <c r="AE129" s="257"/>
      <c r="AF129" s="257"/>
      <c r="AG129" s="257"/>
      <c r="AH129" s="257"/>
      <c r="AI129" s="257"/>
      <c r="AJ129" s="329"/>
      <c r="AK129" s="330"/>
      <c r="AL129" s="330"/>
      <c r="BX129" s="269">
        <f t="shared" si="107"/>
        <v>0</v>
      </c>
      <c r="BY129" s="269" t="str">
        <f t="shared" si="64"/>
        <v>SI</v>
      </c>
      <c r="BZ129" s="269" t="str">
        <f t="shared" si="65"/>
        <v>.</v>
      </c>
      <c r="CA129" s="269" t="str">
        <f t="shared" si="66"/>
        <v>.</v>
      </c>
      <c r="CB129" s="269" t="str">
        <f t="shared" si="67"/>
        <v>.</v>
      </c>
      <c r="CC129" s="269" t="str">
        <f t="shared" si="68"/>
        <v>.</v>
      </c>
      <c r="CL129" s="161">
        <f t="shared" si="89"/>
        <v>0</v>
      </c>
      <c r="CM129" s="271" t="b">
        <f t="shared" si="102"/>
        <v>0</v>
      </c>
      <c r="CN129" s="271" t="b">
        <f t="shared" si="103"/>
        <v>0</v>
      </c>
      <c r="CO129" s="271" t="b">
        <f t="shared" si="70"/>
        <v>0</v>
      </c>
      <c r="CP129" s="270" t="b">
        <f t="shared" si="71"/>
        <v>0</v>
      </c>
      <c r="CQ129" s="270" t="b">
        <f t="shared" si="72"/>
        <v>0</v>
      </c>
      <c r="CR129" s="270" t="b">
        <f t="shared" si="73"/>
        <v>0</v>
      </c>
      <c r="CS129" s="270" t="b">
        <f t="shared" si="74"/>
        <v>0</v>
      </c>
      <c r="CT129" s="270" t="b">
        <f t="shared" si="75"/>
        <v>0</v>
      </c>
      <c r="CU129" s="270" t="b">
        <f t="shared" si="76"/>
        <v>0</v>
      </c>
      <c r="CV129" s="270">
        <f t="shared" si="90"/>
        <v>0</v>
      </c>
      <c r="CW129" s="270">
        <f t="shared" si="91"/>
        <v>0</v>
      </c>
      <c r="CX129" s="270">
        <f t="shared" si="92"/>
        <v>0</v>
      </c>
      <c r="CY129" s="270">
        <f t="shared" si="93"/>
        <v>0</v>
      </c>
      <c r="CZ129" s="270">
        <f t="shared" si="94"/>
        <v>0</v>
      </c>
      <c r="DA129" s="270">
        <f t="shared" si="95"/>
        <v>0</v>
      </c>
      <c r="DB129" s="270">
        <f t="shared" si="96"/>
        <v>0</v>
      </c>
      <c r="DC129" s="270">
        <f t="shared" si="97"/>
        <v>0</v>
      </c>
      <c r="DD129" s="270">
        <f t="shared" si="98"/>
        <v>0</v>
      </c>
      <c r="DE129" s="270">
        <f t="shared" si="99"/>
        <v>0</v>
      </c>
      <c r="DF129" s="270">
        <f t="shared" si="100"/>
        <v>0</v>
      </c>
      <c r="DG129" s="270">
        <f t="shared" si="101"/>
        <v>0</v>
      </c>
      <c r="DH129" s="270" t="str">
        <f t="shared" si="105"/>
        <v>F</v>
      </c>
    </row>
    <row r="130" spans="1:112">
      <c r="A130" s="266">
        <v>127</v>
      </c>
      <c r="E130" s="285">
        <f t="shared" si="108"/>
        <v>0</v>
      </c>
      <c r="F130" s="327"/>
      <c r="G130" s="327"/>
      <c r="I130" s="257"/>
      <c r="J130" s="257"/>
      <c r="K130" s="257"/>
      <c r="L130" s="257"/>
      <c r="M130" s="257"/>
      <c r="N130" s="257"/>
      <c r="O130" s="257"/>
      <c r="P130" s="257"/>
      <c r="Q130" s="257"/>
      <c r="R130" s="257"/>
      <c r="S130" s="257"/>
      <c r="T130" s="328"/>
      <c r="U130" s="328"/>
      <c r="V130" s="328"/>
      <c r="W130" s="328"/>
      <c r="X130" s="257"/>
      <c r="Y130" s="257"/>
      <c r="Z130" s="257"/>
      <c r="AA130" s="257"/>
      <c r="AB130" s="257"/>
      <c r="AC130" s="257"/>
      <c r="AD130" s="257"/>
      <c r="AE130" s="257"/>
      <c r="AF130" s="257"/>
      <c r="AG130" s="257"/>
      <c r="AH130" s="257"/>
      <c r="AI130" s="257"/>
      <c r="AJ130" s="329"/>
      <c r="AK130" s="330"/>
      <c r="AL130" s="330"/>
      <c r="BX130" s="269">
        <f t="shared" si="107"/>
        <v>0</v>
      </c>
      <c r="BY130" s="269" t="str">
        <f t="shared" si="64"/>
        <v>SI</v>
      </c>
      <c r="BZ130" s="269" t="str">
        <f t="shared" si="65"/>
        <v>.</v>
      </c>
      <c r="CA130" s="269" t="str">
        <f t="shared" si="66"/>
        <v>.</v>
      </c>
      <c r="CB130" s="269" t="str">
        <f t="shared" si="67"/>
        <v>.</v>
      </c>
      <c r="CC130" s="269" t="str">
        <f t="shared" si="68"/>
        <v>.</v>
      </c>
      <c r="CL130" s="161">
        <f t="shared" si="89"/>
        <v>0</v>
      </c>
      <c r="CM130" s="271" t="b">
        <f t="shared" si="102"/>
        <v>0</v>
      </c>
      <c r="CN130" s="271" t="b">
        <f t="shared" si="103"/>
        <v>0</v>
      </c>
      <c r="CO130" s="271" t="b">
        <f t="shared" si="70"/>
        <v>0</v>
      </c>
      <c r="CP130" s="270" t="b">
        <f t="shared" si="71"/>
        <v>0</v>
      </c>
      <c r="CQ130" s="270" t="b">
        <f t="shared" si="72"/>
        <v>0</v>
      </c>
      <c r="CR130" s="270" t="b">
        <f t="shared" si="73"/>
        <v>0</v>
      </c>
      <c r="CS130" s="270" t="b">
        <f t="shared" si="74"/>
        <v>0</v>
      </c>
      <c r="CT130" s="270" t="b">
        <f t="shared" si="75"/>
        <v>0</v>
      </c>
      <c r="CU130" s="270" t="b">
        <f t="shared" si="76"/>
        <v>0</v>
      </c>
      <c r="CV130" s="270">
        <f t="shared" si="90"/>
        <v>0</v>
      </c>
      <c r="CW130" s="270">
        <f t="shared" si="91"/>
        <v>0</v>
      </c>
      <c r="CX130" s="270">
        <f t="shared" si="92"/>
        <v>0</v>
      </c>
      <c r="CY130" s="270">
        <f t="shared" si="93"/>
        <v>0</v>
      </c>
      <c r="CZ130" s="270">
        <f t="shared" si="94"/>
        <v>0</v>
      </c>
      <c r="DA130" s="270">
        <f t="shared" si="95"/>
        <v>0</v>
      </c>
      <c r="DB130" s="270">
        <f t="shared" si="96"/>
        <v>0</v>
      </c>
      <c r="DC130" s="270">
        <f t="shared" si="97"/>
        <v>0</v>
      </c>
      <c r="DD130" s="270">
        <f t="shared" si="98"/>
        <v>0</v>
      </c>
      <c r="DE130" s="270">
        <f t="shared" si="99"/>
        <v>0</v>
      </c>
      <c r="DF130" s="270">
        <f t="shared" si="100"/>
        <v>0</v>
      </c>
      <c r="DG130" s="270">
        <f t="shared" si="101"/>
        <v>0</v>
      </c>
      <c r="DH130" s="270" t="str">
        <f t="shared" si="105"/>
        <v>F</v>
      </c>
    </row>
    <row r="131" spans="1:112">
      <c r="A131" s="266">
        <v>128</v>
      </c>
      <c r="E131" s="285">
        <f t="shared" si="108"/>
        <v>0</v>
      </c>
      <c r="F131" s="327"/>
      <c r="G131" s="327"/>
      <c r="I131" s="257"/>
      <c r="J131" s="257"/>
      <c r="K131" s="257"/>
      <c r="L131" s="257"/>
      <c r="M131" s="257"/>
      <c r="N131" s="257"/>
      <c r="O131" s="257"/>
      <c r="P131" s="257"/>
      <c r="Q131" s="257"/>
      <c r="R131" s="257"/>
      <c r="S131" s="257"/>
      <c r="T131" s="328"/>
      <c r="U131" s="328"/>
      <c r="V131" s="328"/>
      <c r="W131" s="328"/>
      <c r="X131" s="257"/>
      <c r="Y131" s="257"/>
      <c r="Z131" s="257"/>
      <c r="AA131" s="257"/>
      <c r="AB131" s="257"/>
      <c r="AC131" s="257"/>
      <c r="AD131" s="257"/>
      <c r="AE131" s="257"/>
      <c r="AF131" s="257"/>
      <c r="AG131" s="257"/>
      <c r="AH131" s="257"/>
      <c r="AI131" s="257"/>
      <c r="AJ131" s="329"/>
      <c r="AK131" s="330"/>
      <c r="AL131" s="330"/>
      <c r="BX131" s="274">
        <f t="shared" si="107"/>
        <v>0</v>
      </c>
      <c r="BY131" s="269" t="str">
        <f t="shared" si="64"/>
        <v>SI</v>
      </c>
      <c r="BZ131" s="269" t="str">
        <f t="shared" si="65"/>
        <v>.</v>
      </c>
      <c r="CA131" s="269" t="str">
        <f t="shared" si="66"/>
        <v>.</v>
      </c>
      <c r="CB131" s="269" t="str">
        <f t="shared" si="67"/>
        <v>.</v>
      </c>
      <c r="CC131" s="269" t="str">
        <f t="shared" si="68"/>
        <v>.</v>
      </c>
      <c r="CL131" s="161">
        <f t="shared" si="89"/>
        <v>0</v>
      </c>
      <c r="CM131" s="271" t="b">
        <f t="shared" si="102"/>
        <v>0</v>
      </c>
      <c r="CN131" s="271" t="b">
        <f t="shared" si="103"/>
        <v>0</v>
      </c>
      <c r="CO131" s="271" t="b">
        <f t="shared" si="70"/>
        <v>0</v>
      </c>
      <c r="CP131" s="270" t="b">
        <f t="shared" si="71"/>
        <v>0</v>
      </c>
      <c r="CQ131" s="270" t="b">
        <f t="shared" si="72"/>
        <v>0</v>
      </c>
      <c r="CR131" s="270" t="b">
        <f t="shared" si="73"/>
        <v>0</v>
      </c>
      <c r="CS131" s="270" t="b">
        <f t="shared" si="74"/>
        <v>0</v>
      </c>
      <c r="CT131" s="270" t="b">
        <f t="shared" si="75"/>
        <v>0</v>
      </c>
      <c r="CU131" s="270" t="b">
        <f t="shared" si="76"/>
        <v>0</v>
      </c>
      <c r="CV131" s="270">
        <f t="shared" si="90"/>
        <v>0</v>
      </c>
      <c r="CW131" s="270">
        <f t="shared" si="91"/>
        <v>0</v>
      </c>
      <c r="CX131" s="270">
        <f t="shared" si="92"/>
        <v>0</v>
      </c>
      <c r="CY131" s="270">
        <f t="shared" si="93"/>
        <v>0</v>
      </c>
      <c r="CZ131" s="270">
        <f t="shared" si="94"/>
        <v>0</v>
      </c>
      <c r="DA131" s="270">
        <f t="shared" si="95"/>
        <v>0</v>
      </c>
      <c r="DB131" s="270">
        <f t="shared" si="96"/>
        <v>0</v>
      </c>
      <c r="DC131" s="270">
        <f t="shared" si="97"/>
        <v>0</v>
      </c>
      <c r="DD131" s="270">
        <f t="shared" si="98"/>
        <v>0</v>
      </c>
      <c r="DE131" s="270">
        <f t="shared" si="99"/>
        <v>0</v>
      </c>
      <c r="DF131" s="270">
        <f t="shared" si="100"/>
        <v>0</v>
      </c>
      <c r="DG131" s="270">
        <f t="shared" si="101"/>
        <v>0</v>
      </c>
      <c r="DH131" s="270" t="str">
        <f t="shared" si="105"/>
        <v>F</v>
      </c>
    </row>
    <row r="132" spans="1:112">
      <c r="A132" s="266">
        <v>129</v>
      </c>
      <c r="E132" s="285">
        <f t="shared" si="108"/>
        <v>0</v>
      </c>
      <c r="F132" s="327"/>
      <c r="G132" s="327"/>
      <c r="I132" s="257"/>
      <c r="J132" s="257"/>
      <c r="K132" s="257"/>
      <c r="L132" s="257"/>
      <c r="M132" s="257"/>
      <c r="N132" s="257"/>
      <c r="O132" s="257"/>
      <c r="P132" s="257"/>
      <c r="Q132" s="257"/>
      <c r="R132" s="257"/>
      <c r="S132" s="257"/>
      <c r="T132" s="328"/>
      <c r="U132" s="328"/>
      <c r="V132" s="328"/>
      <c r="W132" s="328"/>
      <c r="X132" s="257"/>
      <c r="Y132" s="257"/>
      <c r="Z132" s="257"/>
      <c r="AA132" s="257"/>
      <c r="AB132" s="257"/>
      <c r="AC132" s="257"/>
      <c r="AD132" s="257"/>
      <c r="AE132" s="257"/>
      <c r="AF132" s="257"/>
      <c r="AG132" s="257"/>
      <c r="AH132" s="257"/>
      <c r="AI132" s="257"/>
      <c r="AJ132" s="329"/>
      <c r="AK132" s="330"/>
      <c r="AL132" s="330"/>
      <c r="BX132" s="269">
        <f t="shared" si="107"/>
        <v>0</v>
      </c>
      <c r="BY132" s="269" t="str">
        <f t="shared" si="64"/>
        <v>SI</v>
      </c>
      <c r="BZ132" s="269" t="str">
        <f t="shared" si="65"/>
        <v>.</v>
      </c>
      <c r="CA132" s="269" t="str">
        <f t="shared" si="66"/>
        <v>.</v>
      </c>
      <c r="CB132" s="269" t="str">
        <f t="shared" si="67"/>
        <v>.</v>
      </c>
      <c r="CC132" s="269" t="str">
        <f t="shared" si="68"/>
        <v>.</v>
      </c>
      <c r="CL132" s="161">
        <f t="shared" si="89"/>
        <v>0</v>
      </c>
      <c r="CM132" s="271" t="b">
        <f t="shared" si="102"/>
        <v>0</v>
      </c>
      <c r="CN132" s="271" t="b">
        <f t="shared" si="103"/>
        <v>0</v>
      </c>
      <c r="CO132" s="271" t="b">
        <f t="shared" si="70"/>
        <v>0</v>
      </c>
      <c r="CP132" s="270" t="b">
        <f t="shared" si="71"/>
        <v>0</v>
      </c>
      <c r="CQ132" s="270" t="b">
        <f t="shared" si="72"/>
        <v>0</v>
      </c>
      <c r="CR132" s="270" t="b">
        <f t="shared" si="73"/>
        <v>0</v>
      </c>
      <c r="CS132" s="270" t="b">
        <f t="shared" si="74"/>
        <v>0</v>
      </c>
      <c r="CT132" s="270" t="b">
        <f t="shared" si="75"/>
        <v>0</v>
      </c>
      <c r="CU132" s="270" t="b">
        <f t="shared" si="76"/>
        <v>0</v>
      </c>
      <c r="CV132" s="270">
        <f t="shared" si="90"/>
        <v>0</v>
      </c>
      <c r="CW132" s="270">
        <f t="shared" si="91"/>
        <v>0</v>
      </c>
      <c r="CX132" s="270">
        <f t="shared" si="92"/>
        <v>0</v>
      </c>
      <c r="CY132" s="270">
        <f t="shared" si="93"/>
        <v>0</v>
      </c>
      <c r="CZ132" s="270">
        <f t="shared" si="94"/>
        <v>0</v>
      </c>
      <c r="DA132" s="270">
        <f t="shared" si="95"/>
        <v>0</v>
      </c>
      <c r="DB132" s="270">
        <f t="shared" si="96"/>
        <v>0</v>
      </c>
      <c r="DC132" s="270">
        <f t="shared" si="97"/>
        <v>0</v>
      </c>
      <c r="DD132" s="270">
        <f t="shared" si="98"/>
        <v>0</v>
      </c>
      <c r="DE132" s="270">
        <f t="shared" si="99"/>
        <v>0</v>
      </c>
      <c r="DF132" s="270">
        <f t="shared" si="100"/>
        <v>0</v>
      </c>
      <c r="DG132" s="270">
        <f t="shared" si="101"/>
        <v>0</v>
      </c>
      <c r="DH132" s="270" t="str">
        <f t="shared" si="105"/>
        <v>F</v>
      </c>
    </row>
    <row r="133" spans="1:112">
      <c r="A133" s="266">
        <v>130</v>
      </c>
      <c r="E133" s="285">
        <f t="shared" si="108"/>
        <v>0</v>
      </c>
      <c r="F133" s="327"/>
      <c r="G133" s="327"/>
      <c r="I133" s="257"/>
      <c r="J133" s="257"/>
      <c r="K133" s="257"/>
      <c r="L133" s="257"/>
      <c r="M133" s="257"/>
      <c r="N133" s="257"/>
      <c r="O133" s="257"/>
      <c r="P133" s="257"/>
      <c r="Q133" s="257"/>
      <c r="R133" s="257"/>
      <c r="S133" s="257"/>
      <c r="T133" s="328"/>
      <c r="U133" s="328"/>
      <c r="V133" s="328"/>
      <c r="W133" s="328"/>
      <c r="X133" s="257"/>
      <c r="Y133" s="257"/>
      <c r="Z133" s="257"/>
      <c r="AA133" s="257"/>
      <c r="AB133" s="257"/>
      <c r="AC133" s="257"/>
      <c r="AD133" s="257"/>
      <c r="AE133" s="257"/>
      <c r="AF133" s="257"/>
      <c r="AG133" s="257"/>
      <c r="AH133" s="257"/>
      <c r="AI133" s="257"/>
      <c r="AJ133" s="329"/>
      <c r="AK133" s="330"/>
      <c r="AL133" s="330"/>
      <c r="BX133" s="269">
        <f t="shared" si="107"/>
        <v>0</v>
      </c>
      <c r="BY133" s="269" t="str">
        <f t="shared" si="64"/>
        <v>SI</v>
      </c>
      <c r="BZ133" s="269" t="str">
        <f t="shared" si="65"/>
        <v>.</v>
      </c>
      <c r="CA133" s="269" t="str">
        <f t="shared" si="66"/>
        <v>.</v>
      </c>
      <c r="CB133" s="269" t="str">
        <f t="shared" si="67"/>
        <v>.</v>
      </c>
      <c r="CC133" s="269" t="str">
        <f t="shared" si="68"/>
        <v>.</v>
      </c>
      <c r="CL133" s="161">
        <f t="shared" ref="CL133:CL196" si="109">COUNTIF(BV133,"*")</f>
        <v>0</v>
      </c>
      <c r="CM133" s="271" t="b">
        <f t="shared" si="102"/>
        <v>0</v>
      </c>
      <c r="CN133" s="271" t="b">
        <f t="shared" si="103"/>
        <v>0</v>
      </c>
      <c r="CO133" s="271" t="b">
        <f t="shared" si="70"/>
        <v>0</v>
      </c>
      <c r="CP133" s="270" t="b">
        <f t="shared" si="71"/>
        <v>0</v>
      </c>
      <c r="CQ133" s="270" t="b">
        <f t="shared" si="72"/>
        <v>0</v>
      </c>
      <c r="CR133" s="270" t="b">
        <f t="shared" si="73"/>
        <v>0</v>
      </c>
      <c r="CS133" s="270" t="b">
        <f t="shared" si="74"/>
        <v>0</v>
      </c>
      <c r="CT133" s="270" t="b">
        <f t="shared" si="75"/>
        <v>0</v>
      </c>
      <c r="CU133" s="270" t="b">
        <f t="shared" si="76"/>
        <v>0</v>
      </c>
      <c r="CV133" s="270">
        <f t="shared" si="90"/>
        <v>0</v>
      </c>
      <c r="CW133" s="270">
        <f t="shared" si="91"/>
        <v>0</v>
      </c>
      <c r="CX133" s="270">
        <f t="shared" si="92"/>
        <v>0</v>
      </c>
      <c r="CY133" s="270">
        <f t="shared" si="93"/>
        <v>0</v>
      </c>
      <c r="CZ133" s="270">
        <f t="shared" si="94"/>
        <v>0</v>
      </c>
      <c r="DA133" s="270">
        <f t="shared" si="95"/>
        <v>0</v>
      </c>
      <c r="DB133" s="270">
        <f t="shared" si="96"/>
        <v>0</v>
      </c>
      <c r="DC133" s="270">
        <f t="shared" si="97"/>
        <v>0</v>
      </c>
      <c r="DD133" s="270">
        <f t="shared" si="98"/>
        <v>0</v>
      </c>
      <c r="DE133" s="270">
        <f t="shared" si="99"/>
        <v>0</v>
      </c>
      <c r="DF133" s="270">
        <f t="shared" si="100"/>
        <v>0</v>
      </c>
      <c r="DG133" s="270">
        <f t="shared" si="101"/>
        <v>0</v>
      </c>
      <c r="DH133" s="270" t="str">
        <f t="shared" si="105"/>
        <v>F</v>
      </c>
    </row>
    <row r="134" spans="1:112">
      <c r="A134" s="266">
        <v>131</v>
      </c>
      <c r="E134" s="285">
        <f t="shared" si="108"/>
        <v>0</v>
      </c>
      <c r="F134" s="327"/>
      <c r="G134" s="327"/>
      <c r="I134" s="257"/>
      <c r="J134" s="257"/>
      <c r="K134" s="257"/>
      <c r="L134" s="257"/>
      <c r="M134" s="257"/>
      <c r="N134" s="257"/>
      <c r="O134" s="257"/>
      <c r="P134" s="257"/>
      <c r="Q134" s="257"/>
      <c r="R134" s="257"/>
      <c r="S134" s="257"/>
      <c r="T134" s="328"/>
      <c r="U134" s="328"/>
      <c r="V134" s="328"/>
      <c r="W134" s="328"/>
      <c r="X134" s="257"/>
      <c r="Y134" s="257"/>
      <c r="Z134" s="257"/>
      <c r="AA134" s="257"/>
      <c r="AB134" s="257"/>
      <c r="AC134" s="257"/>
      <c r="AD134" s="257"/>
      <c r="AE134" s="257"/>
      <c r="AF134" s="257"/>
      <c r="AG134" s="257"/>
      <c r="AH134" s="257"/>
      <c r="AI134" s="257"/>
      <c r="AJ134" s="329"/>
      <c r="AK134" s="330"/>
      <c r="AL134" s="330"/>
      <c r="BX134" s="269">
        <f t="shared" si="107"/>
        <v>0</v>
      </c>
      <c r="BY134" s="269" t="str">
        <f t="shared" ref="BY134:BY197" si="110">IF(BX134&lt;=0.25,"SI",".")</f>
        <v>SI</v>
      </c>
      <c r="BZ134" s="269" t="str">
        <f t="shared" ref="BZ134:BZ197" si="111">IF(BX134&lt;0.25,".",IF(BX134&gt;0.5,".","SI"))</f>
        <v>.</v>
      </c>
      <c r="CA134" s="269" t="str">
        <f t="shared" ref="CA134:CA197" si="112">IF(BX134&lt;0.5,".",IF(BX134&gt;1,".","SI"))</f>
        <v>.</v>
      </c>
      <c r="CB134" s="269" t="str">
        <f t="shared" ref="CB134:CB197" si="113">IF(BX134&lt;1,".",IF(BX134&gt;3,".","SI"))</f>
        <v>.</v>
      </c>
      <c r="CC134" s="269" t="str">
        <f t="shared" ref="CC134:CC197" si="114">IF(BX134&gt;3,"SI",".")</f>
        <v>.</v>
      </c>
      <c r="CL134" s="161">
        <f t="shared" si="109"/>
        <v>0</v>
      </c>
      <c r="CM134" s="271" t="b">
        <f t="shared" si="102"/>
        <v>0</v>
      </c>
      <c r="CN134" s="271" t="b">
        <f t="shared" si="103"/>
        <v>0</v>
      </c>
      <c r="CO134" s="271" t="b">
        <f t="shared" si="70"/>
        <v>0</v>
      </c>
      <c r="CP134" s="270" t="b">
        <f t="shared" si="71"/>
        <v>0</v>
      </c>
      <c r="CQ134" s="270" t="b">
        <f t="shared" si="72"/>
        <v>0</v>
      </c>
      <c r="CR134" s="270" t="b">
        <f t="shared" si="73"/>
        <v>0</v>
      </c>
      <c r="CS134" s="270" t="b">
        <f t="shared" si="74"/>
        <v>0</v>
      </c>
      <c r="CT134" s="270" t="b">
        <f t="shared" si="75"/>
        <v>0</v>
      </c>
      <c r="CU134" s="270" t="b">
        <f t="shared" si="76"/>
        <v>0</v>
      </c>
      <c r="CV134" s="270">
        <f t="shared" ref="CV134:CV197" si="115">COUNTIF(BU134,"&lt;01/02/2011")</f>
        <v>0</v>
      </c>
      <c r="CW134" s="270">
        <f t="shared" ref="CW134:CW197" si="116">COUNTIF(BU134,"&lt;01/03/2011")-CV134</f>
        <v>0</v>
      </c>
      <c r="CX134" s="270">
        <f t="shared" ref="CX134:CX197" si="117">COUNTIF(BU134,"&lt;01/04/2011")-CV134-CW134</f>
        <v>0</v>
      </c>
      <c r="CY134" s="270">
        <f t="shared" ref="CY134:CY197" si="118">COUNTIF(BU134,"&lt;01/05/2011")-CV134-CW134-CX134</f>
        <v>0</v>
      </c>
      <c r="CZ134" s="270">
        <f t="shared" ref="CZ134:CZ197" si="119">COUNTIF(BU134,"&lt;01/06/2011")-CV134-CW134-CX134-CY134</f>
        <v>0</v>
      </c>
      <c r="DA134" s="270">
        <f t="shared" ref="DA134:DA197" si="120">COUNTIF(BU134,"&lt;01/07/2011")-CV134-CW134-CX134-CY134-CZ134</f>
        <v>0</v>
      </c>
      <c r="DB134" s="270">
        <f t="shared" ref="DB134:DB197" si="121">COUNTIF(BU134,"&lt;01/08/2011")-CV134-CW134-CX134-CY134-CZ134-DA134</f>
        <v>0</v>
      </c>
      <c r="DC134" s="270">
        <f t="shared" ref="DC134:DC197" si="122">COUNTIF(BU134,"&lt;01/09/2011")-CV134-CW134-CX134-CY134-CZ134-DA134-DB134</f>
        <v>0</v>
      </c>
      <c r="DD134" s="270">
        <f t="shared" ref="DD134:DD197" si="123">COUNTIF(BU134,"&lt;01/10/2011")-CV134-CW134-CX134-CY134-CZ134-DA134-DB134-DC134</f>
        <v>0</v>
      </c>
      <c r="DE134" s="270">
        <f t="shared" ref="DE134:DE197" si="124">COUNTIF(BU134,"&lt;01/11/2011")-CV134-CW134-CX134-CY134-CZ134-DA134-DB134-DD134-DC134</f>
        <v>0</v>
      </c>
      <c r="DF134" s="270">
        <f t="shared" ref="DF134:DF197" si="125">COUNTIF(BU134,"&lt;01/12/2011")-CV134-CW134-CX134-CY134-CZ134-DA134-DB134-DC134-DD134-DE134</f>
        <v>0</v>
      </c>
      <c r="DG134" s="270">
        <f t="shared" ref="DG134:DG197" si="126">COUNTIF(BU134,"&lt;01/01/2012")-CV134-CW134-CX134-CY134-CZ134-DA134-DB134-DC134-DD134-DE134-DF134</f>
        <v>0</v>
      </c>
      <c r="DH134" s="270" t="str">
        <f t="shared" si="105"/>
        <v>F</v>
      </c>
    </row>
    <row r="135" spans="1:112">
      <c r="A135" s="266">
        <v>132</v>
      </c>
      <c r="E135" s="285">
        <f t="shared" si="108"/>
        <v>0</v>
      </c>
      <c r="F135" s="327"/>
      <c r="G135" s="327"/>
      <c r="I135" s="257"/>
      <c r="J135" s="257"/>
      <c r="K135" s="257"/>
      <c r="L135" s="257"/>
      <c r="M135" s="257"/>
      <c r="N135" s="257"/>
      <c r="O135" s="257"/>
      <c r="P135" s="257"/>
      <c r="Q135" s="257"/>
      <c r="R135" s="257"/>
      <c r="S135" s="257"/>
      <c r="T135" s="328"/>
      <c r="U135" s="328"/>
      <c r="V135" s="328"/>
      <c r="W135" s="328"/>
      <c r="X135" s="257"/>
      <c r="Y135" s="257"/>
      <c r="Z135" s="257"/>
      <c r="AA135" s="257"/>
      <c r="AB135" s="257"/>
      <c r="AC135" s="257"/>
      <c r="AD135" s="257"/>
      <c r="AE135" s="257"/>
      <c r="AF135" s="257"/>
      <c r="AG135" s="257"/>
      <c r="AH135" s="257"/>
      <c r="AI135" s="257"/>
      <c r="AJ135" s="329"/>
      <c r="AK135" s="330"/>
      <c r="AL135" s="330"/>
      <c r="BX135" s="274">
        <f t="shared" si="107"/>
        <v>0</v>
      </c>
      <c r="BY135" s="269" t="str">
        <f t="shared" si="110"/>
        <v>SI</v>
      </c>
      <c r="BZ135" s="269" t="str">
        <f t="shared" si="111"/>
        <v>.</v>
      </c>
      <c r="CA135" s="269" t="str">
        <f t="shared" si="112"/>
        <v>.</v>
      </c>
      <c r="CB135" s="269" t="str">
        <f t="shared" si="113"/>
        <v>.</v>
      </c>
      <c r="CC135" s="269" t="str">
        <f t="shared" si="114"/>
        <v>.</v>
      </c>
      <c r="CL135" s="161">
        <f t="shared" si="109"/>
        <v>0</v>
      </c>
      <c r="CM135" s="271" t="b">
        <f t="shared" si="102"/>
        <v>0</v>
      </c>
      <c r="CN135" s="271" t="b">
        <f t="shared" si="103"/>
        <v>0</v>
      </c>
      <c r="CO135" s="271" t="b">
        <f t="shared" ref="CO135:CO198" si="127">AND(C135="M",BU135="x")</f>
        <v>0</v>
      </c>
      <c r="CP135" s="270" t="b">
        <f t="shared" ref="CP135:CP198" si="128">AND(E135&lt;=5.999,BU135="x")</f>
        <v>0</v>
      </c>
      <c r="CQ135" s="270" t="b">
        <f t="shared" ref="CQ135:CQ198" si="129">AND(E135&gt;=6,E135&lt;=10.999,BU135="x")</f>
        <v>0</v>
      </c>
      <c r="CR135" s="270" t="b">
        <f t="shared" ref="CR135:CR198" si="130">AND(E135&gt;=11,E135&lt;=15.999,BU135="x")</f>
        <v>0</v>
      </c>
      <c r="CS135" s="270" t="b">
        <f t="shared" ref="CS135:CS198" si="131">AND(E135&gt;=16,E135&lt;=18.999,BU135="x")</f>
        <v>0</v>
      </c>
      <c r="CT135" s="270" t="b">
        <f t="shared" ref="CT135:CT198" si="132">AND(E135&gt;=19,BU135="x")</f>
        <v>0</v>
      </c>
      <c r="CU135" s="270" t="b">
        <f t="shared" ref="CU135:CU198" si="133">AND(E135&gt;=15,E135&lt;=15.999,BU135="x")</f>
        <v>0</v>
      </c>
      <c r="CV135" s="270">
        <f t="shared" si="115"/>
        <v>0</v>
      </c>
      <c r="CW135" s="270">
        <f t="shared" si="116"/>
        <v>0</v>
      </c>
      <c r="CX135" s="270">
        <f t="shared" si="117"/>
        <v>0</v>
      </c>
      <c r="CY135" s="270">
        <f t="shared" si="118"/>
        <v>0</v>
      </c>
      <c r="CZ135" s="270">
        <f t="shared" si="119"/>
        <v>0</v>
      </c>
      <c r="DA135" s="270">
        <f t="shared" si="120"/>
        <v>0</v>
      </c>
      <c r="DB135" s="270">
        <f t="shared" si="121"/>
        <v>0</v>
      </c>
      <c r="DC135" s="270">
        <f t="shared" si="122"/>
        <v>0</v>
      </c>
      <c r="DD135" s="270">
        <f t="shared" si="123"/>
        <v>0</v>
      </c>
      <c r="DE135" s="270">
        <f t="shared" si="124"/>
        <v>0</v>
      </c>
      <c r="DF135" s="270">
        <f t="shared" si="125"/>
        <v>0</v>
      </c>
      <c r="DG135" s="270">
        <f t="shared" si="126"/>
        <v>0</v>
      </c>
      <c r="DH135" s="270" t="str">
        <f t="shared" si="105"/>
        <v>F</v>
      </c>
    </row>
    <row r="136" spans="1:112">
      <c r="A136" s="266">
        <v>133</v>
      </c>
      <c r="E136" s="285">
        <f t="shared" si="108"/>
        <v>0</v>
      </c>
      <c r="F136" s="327"/>
      <c r="G136" s="327"/>
      <c r="I136" s="257"/>
      <c r="J136" s="257"/>
      <c r="K136" s="257"/>
      <c r="L136" s="257"/>
      <c r="M136" s="257"/>
      <c r="N136" s="257"/>
      <c r="O136" s="257"/>
      <c r="P136" s="257"/>
      <c r="Q136" s="257"/>
      <c r="R136" s="257"/>
      <c r="S136" s="257"/>
      <c r="T136" s="328"/>
      <c r="U136" s="328"/>
      <c r="V136" s="328"/>
      <c r="W136" s="328"/>
      <c r="X136" s="257"/>
      <c r="Y136" s="257"/>
      <c r="Z136" s="257"/>
      <c r="AA136" s="257"/>
      <c r="AB136" s="257"/>
      <c r="AC136" s="257"/>
      <c r="AD136" s="257"/>
      <c r="AE136" s="257"/>
      <c r="AF136" s="257"/>
      <c r="AG136" s="257"/>
      <c r="AH136" s="257"/>
      <c r="AI136" s="257"/>
      <c r="AJ136" s="329"/>
      <c r="AK136" s="330"/>
      <c r="AL136" s="330"/>
      <c r="BX136" s="269">
        <f t="shared" si="107"/>
        <v>0</v>
      </c>
      <c r="BY136" s="269" t="str">
        <f t="shared" si="110"/>
        <v>SI</v>
      </c>
      <c r="BZ136" s="269" t="str">
        <f t="shared" si="111"/>
        <v>.</v>
      </c>
      <c r="CA136" s="269" t="str">
        <f t="shared" si="112"/>
        <v>.</v>
      </c>
      <c r="CB136" s="269" t="str">
        <f t="shared" si="113"/>
        <v>.</v>
      </c>
      <c r="CC136" s="269" t="str">
        <f t="shared" si="114"/>
        <v>.</v>
      </c>
      <c r="CL136" s="161">
        <f t="shared" si="109"/>
        <v>0</v>
      </c>
      <c r="CM136" s="271" t="b">
        <f t="shared" si="102"/>
        <v>0</v>
      </c>
      <c r="CN136" s="271" t="b">
        <f t="shared" si="103"/>
        <v>0</v>
      </c>
      <c r="CO136" s="271" t="b">
        <f t="shared" si="127"/>
        <v>0</v>
      </c>
      <c r="CP136" s="270" t="b">
        <f t="shared" si="128"/>
        <v>0</v>
      </c>
      <c r="CQ136" s="270" t="b">
        <f t="shared" si="129"/>
        <v>0</v>
      </c>
      <c r="CR136" s="270" t="b">
        <f t="shared" si="130"/>
        <v>0</v>
      </c>
      <c r="CS136" s="270" t="b">
        <f t="shared" si="131"/>
        <v>0</v>
      </c>
      <c r="CT136" s="270" t="b">
        <f t="shared" si="132"/>
        <v>0</v>
      </c>
      <c r="CU136" s="270" t="b">
        <f t="shared" si="133"/>
        <v>0</v>
      </c>
      <c r="CV136" s="270">
        <f t="shared" si="115"/>
        <v>0</v>
      </c>
      <c r="CW136" s="270">
        <f t="shared" si="116"/>
        <v>0</v>
      </c>
      <c r="CX136" s="270">
        <f t="shared" si="117"/>
        <v>0</v>
      </c>
      <c r="CY136" s="270">
        <f t="shared" si="118"/>
        <v>0</v>
      </c>
      <c r="CZ136" s="270">
        <f t="shared" si="119"/>
        <v>0</v>
      </c>
      <c r="DA136" s="270">
        <f t="shared" si="120"/>
        <v>0</v>
      </c>
      <c r="DB136" s="270">
        <f t="shared" si="121"/>
        <v>0</v>
      </c>
      <c r="DC136" s="270">
        <f t="shared" si="122"/>
        <v>0</v>
      </c>
      <c r="DD136" s="270">
        <f t="shared" si="123"/>
        <v>0</v>
      </c>
      <c r="DE136" s="270">
        <f t="shared" si="124"/>
        <v>0</v>
      </c>
      <c r="DF136" s="270">
        <f t="shared" si="125"/>
        <v>0</v>
      </c>
      <c r="DG136" s="270">
        <f t="shared" si="126"/>
        <v>0</v>
      </c>
      <c r="DH136" s="270" t="str">
        <f t="shared" si="105"/>
        <v>F</v>
      </c>
    </row>
    <row r="137" spans="1:112">
      <c r="A137" s="266">
        <v>134</v>
      </c>
      <c r="E137" s="285">
        <f t="shared" si="108"/>
        <v>0</v>
      </c>
      <c r="F137" s="327"/>
      <c r="G137" s="327"/>
      <c r="I137" s="257"/>
      <c r="J137" s="257"/>
      <c r="K137" s="257"/>
      <c r="L137" s="257"/>
      <c r="M137" s="257"/>
      <c r="N137" s="257"/>
      <c r="O137" s="257"/>
      <c r="P137" s="257"/>
      <c r="Q137" s="257"/>
      <c r="R137" s="257"/>
      <c r="S137" s="257"/>
      <c r="T137" s="328"/>
      <c r="U137" s="328"/>
      <c r="V137" s="328"/>
      <c r="W137" s="328"/>
      <c r="X137" s="257"/>
      <c r="Y137" s="257"/>
      <c r="Z137" s="257"/>
      <c r="AA137" s="257"/>
      <c r="AB137" s="257"/>
      <c r="AC137" s="257"/>
      <c r="AD137" s="257"/>
      <c r="AE137" s="257"/>
      <c r="AF137" s="257"/>
      <c r="AG137" s="257"/>
      <c r="AH137" s="257"/>
      <c r="AI137" s="257"/>
      <c r="AJ137" s="329"/>
      <c r="AK137" s="330"/>
      <c r="AL137" s="330"/>
      <c r="BX137" s="331"/>
      <c r="BY137" s="269" t="str">
        <f t="shared" si="110"/>
        <v>SI</v>
      </c>
      <c r="BZ137" s="269" t="str">
        <f t="shared" si="111"/>
        <v>.</v>
      </c>
      <c r="CA137" s="269" t="str">
        <f t="shared" si="112"/>
        <v>.</v>
      </c>
      <c r="CB137" s="269" t="str">
        <f t="shared" si="113"/>
        <v>.</v>
      </c>
      <c r="CC137" s="269" t="str">
        <f t="shared" si="114"/>
        <v>.</v>
      </c>
      <c r="CL137" s="161">
        <f t="shared" si="109"/>
        <v>0</v>
      </c>
      <c r="CM137" s="271" t="b">
        <f t="shared" si="102"/>
        <v>0</v>
      </c>
      <c r="CN137" s="271" t="b">
        <f t="shared" si="103"/>
        <v>0</v>
      </c>
      <c r="CO137" s="271" t="b">
        <f t="shared" si="127"/>
        <v>0</v>
      </c>
      <c r="CP137" s="270" t="b">
        <f t="shared" si="128"/>
        <v>0</v>
      </c>
      <c r="CQ137" s="270" t="b">
        <f t="shared" si="129"/>
        <v>0</v>
      </c>
      <c r="CR137" s="270" t="b">
        <f t="shared" si="130"/>
        <v>0</v>
      </c>
      <c r="CS137" s="270" t="b">
        <f t="shared" si="131"/>
        <v>0</v>
      </c>
      <c r="CT137" s="270" t="b">
        <f t="shared" si="132"/>
        <v>0</v>
      </c>
      <c r="CU137" s="270" t="b">
        <f t="shared" si="133"/>
        <v>0</v>
      </c>
      <c r="CV137" s="270">
        <f t="shared" si="115"/>
        <v>0</v>
      </c>
      <c r="CW137" s="270">
        <f t="shared" si="116"/>
        <v>0</v>
      </c>
      <c r="CX137" s="270">
        <f t="shared" si="117"/>
        <v>0</v>
      </c>
      <c r="CY137" s="270">
        <f t="shared" si="118"/>
        <v>0</v>
      </c>
      <c r="CZ137" s="270">
        <f t="shared" si="119"/>
        <v>0</v>
      </c>
      <c r="DA137" s="270">
        <f t="shared" si="120"/>
        <v>0</v>
      </c>
      <c r="DB137" s="270">
        <f t="shared" si="121"/>
        <v>0</v>
      </c>
      <c r="DC137" s="270">
        <f t="shared" si="122"/>
        <v>0</v>
      </c>
      <c r="DD137" s="270">
        <f t="shared" si="123"/>
        <v>0</v>
      </c>
      <c r="DE137" s="270">
        <f t="shared" si="124"/>
        <v>0</v>
      </c>
      <c r="DF137" s="270">
        <f t="shared" si="125"/>
        <v>0</v>
      </c>
      <c r="DG137" s="270">
        <f t="shared" si="126"/>
        <v>0</v>
      </c>
      <c r="DH137" s="270" t="str">
        <f t="shared" si="105"/>
        <v>F</v>
      </c>
    </row>
    <row r="138" spans="1:112">
      <c r="A138" s="266">
        <v>135</v>
      </c>
      <c r="E138" s="285">
        <f t="shared" si="108"/>
        <v>0</v>
      </c>
      <c r="F138" s="327"/>
      <c r="G138" s="327"/>
      <c r="I138" s="257"/>
      <c r="J138" s="257"/>
      <c r="K138" s="257"/>
      <c r="L138" s="257"/>
      <c r="M138" s="257"/>
      <c r="N138" s="257"/>
      <c r="O138" s="257"/>
      <c r="P138" s="257"/>
      <c r="Q138" s="257"/>
      <c r="R138" s="257"/>
      <c r="S138" s="257"/>
      <c r="T138" s="328"/>
      <c r="U138" s="328"/>
      <c r="V138" s="328"/>
      <c r="W138" s="328"/>
      <c r="X138" s="257"/>
      <c r="Y138" s="257"/>
      <c r="Z138" s="257"/>
      <c r="AA138" s="257"/>
      <c r="AB138" s="257"/>
      <c r="AC138" s="257"/>
      <c r="AD138" s="257"/>
      <c r="AE138" s="257"/>
      <c r="AF138" s="257"/>
      <c r="AG138" s="257"/>
      <c r="AH138" s="257"/>
      <c r="AI138" s="257"/>
      <c r="AJ138" s="329"/>
      <c r="AK138" s="330"/>
      <c r="AL138" s="330"/>
      <c r="BX138" s="331"/>
      <c r="BY138" s="269" t="str">
        <f t="shared" si="110"/>
        <v>SI</v>
      </c>
      <c r="BZ138" s="269" t="str">
        <f t="shared" si="111"/>
        <v>.</v>
      </c>
      <c r="CA138" s="269" t="str">
        <f t="shared" si="112"/>
        <v>.</v>
      </c>
      <c r="CB138" s="269" t="str">
        <f t="shared" si="113"/>
        <v>.</v>
      </c>
      <c r="CC138" s="269" t="str">
        <f t="shared" si="114"/>
        <v>.</v>
      </c>
      <c r="CL138" s="161">
        <f t="shared" si="109"/>
        <v>0</v>
      </c>
      <c r="CM138" s="271" t="b">
        <f t="shared" si="102"/>
        <v>0</v>
      </c>
      <c r="CN138" s="271" t="b">
        <f t="shared" si="103"/>
        <v>0</v>
      </c>
      <c r="CO138" s="271" t="b">
        <f t="shared" si="127"/>
        <v>0</v>
      </c>
      <c r="CP138" s="270" t="b">
        <f t="shared" si="128"/>
        <v>0</v>
      </c>
      <c r="CQ138" s="270" t="b">
        <f t="shared" si="129"/>
        <v>0</v>
      </c>
      <c r="CR138" s="270" t="b">
        <f t="shared" si="130"/>
        <v>0</v>
      </c>
      <c r="CS138" s="270" t="b">
        <f t="shared" si="131"/>
        <v>0</v>
      </c>
      <c r="CT138" s="270" t="b">
        <f t="shared" si="132"/>
        <v>0</v>
      </c>
      <c r="CU138" s="270" t="b">
        <f t="shared" si="133"/>
        <v>0</v>
      </c>
      <c r="CV138" s="270">
        <f t="shared" si="115"/>
        <v>0</v>
      </c>
      <c r="CW138" s="270">
        <f t="shared" si="116"/>
        <v>0</v>
      </c>
      <c r="CX138" s="270">
        <f t="shared" si="117"/>
        <v>0</v>
      </c>
      <c r="CY138" s="270">
        <f t="shared" si="118"/>
        <v>0</v>
      </c>
      <c r="CZ138" s="270">
        <f t="shared" si="119"/>
        <v>0</v>
      </c>
      <c r="DA138" s="270">
        <f t="shared" si="120"/>
        <v>0</v>
      </c>
      <c r="DB138" s="270">
        <f t="shared" si="121"/>
        <v>0</v>
      </c>
      <c r="DC138" s="270">
        <f t="shared" si="122"/>
        <v>0</v>
      </c>
      <c r="DD138" s="270">
        <f t="shared" si="123"/>
        <v>0</v>
      </c>
      <c r="DE138" s="270">
        <f t="shared" si="124"/>
        <v>0</v>
      </c>
      <c r="DF138" s="270">
        <f t="shared" si="125"/>
        <v>0</v>
      </c>
      <c r="DG138" s="270">
        <f t="shared" si="126"/>
        <v>0</v>
      </c>
      <c r="DH138" s="270" t="str">
        <f t="shared" si="105"/>
        <v>F</v>
      </c>
    </row>
    <row r="139" spans="1:112">
      <c r="A139" s="266">
        <v>136</v>
      </c>
      <c r="E139" s="285">
        <f t="shared" si="108"/>
        <v>0</v>
      </c>
      <c r="F139" s="327"/>
      <c r="G139" s="327"/>
      <c r="I139" s="257"/>
      <c r="J139" s="257"/>
      <c r="K139" s="257"/>
      <c r="L139" s="257"/>
      <c r="M139" s="257"/>
      <c r="N139" s="257"/>
      <c r="O139" s="257"/>
      <c r="P139" s="257"/>
      <c r="Q139" s="257"/>
      <c r="R139" s="257"/>
      <c r="S139" s="257"/>
      <c r="T139" s="328"/>
      <c r="U139" s="328"/>
      <c r="V139" s="328"/>
      <c r="W139" s="328"/>
      <c r="X139" s="257"/>
      <c r="Y139" s="257"/>
      <c r="Z139" s="257"/>
      <c r="AA139" s="257"/>
      <c r="AB139" s="257"/>
      <c r="AC139" s="257"/>
      <c r="AD139" s="257"/>
      <c r="AE139" s="257"/>
      <c r="AF139" s="257"/>
      <c r="AG139" s="257"/>
      <c r="AH139" s="257"/>
      <c r="AI139" s="257"/>
      <c r="AJ139" s="329"/>
      <c r="AK139" s="330"/>
      <c r="AL139" s="330"/>
      <c r="BX139" s="331"/>
      <c r="BY139" s="269" t="str">
        <f t="shared" si="110"/>
        <v>SI</v>
      </c>
      <c r="BZ139" s="269" t="str">
        <f t="shared" si="111"/>
        <v>.</v>
      </c>
      <c r="CA139" s="269" t="str">
        <f t="shared" si="112"/>
        <v>.</v>
      </c>
      <c r="CB139" s="269" t="str">
        <f t="shared" si="113"/>
        <v>.</v>
      </c>
      <c r="CC139" s="269" t="str">
        <f t="shared" si="114"/>
        <v>.</v>
      </c>
      <c r="CL139" s="161">
        <f t="shared" si="109"/>
        <v>0</v>
      </c>
      <c r="CM139" s="271" t="b">
        <f t="shared" si="102"/>
        <v>0</v>
      </c>
      <c r="CN139" s="271" t="b">
        <f t="shared" si="103"/>
        <v>0</v>
      </c>
      <c r="CO139" s="271" t="b">
        <f t="shared" si="127"/>
        <v>0</v>
      </c>
      <c r="CP139" s="270" t="b">
        <f t="shared" si="128"/>
        <v>0</v>
      </c>
      <c r="CQ139" s="270" t="b">
        <f t="shared" si="129"/>
        <v>0</v>
      </c>
      <c r="CR139" s="270" t="b">
        <f t="shared" si="130"/>
        <v>0</v>
      </c>
      <c r="CS139" s="270" t="b">
        <f t="shared" si="131"/>
        <v>0</v>
      </c>
      <c r="CT139" s="270" t="b">
        <f t="shared" si="132"/>
        <v>0</v>
      </c>
      <c r="CU139" s="270" t="b">
        <f t="shared" si="133"/>
        <v>0</v>
      </c>
      <c r="CV139" s="270">
        <f t="shared" si="115"/>
        <v>0</v>
      </c>
      <c r="CW139" s="270">
        <f t="shared" si="116"/>
        <v>0</v>
      </c>
      <c r="CX139" s="270">
        <f t="shared" si="117"/>
        <v>0</v>
      </c>
      <c r="CY139" s="270">
        <f t="shared" si="118"/>
        <v>0</v>
      </c>
      <c r="CZ139" s="270">
        <f t="shared" si="119"/>
        <v>0</v>
      </c>
      <c r="DA139" s="270">
        <f t="shared" si="120"/>
        <v>0</v>
      </c>
      <c r="DB139" s="270">
        <f t="shared" si="121"/>
        <v>0</v>
      </c>
      <c r="DC139" s="270">
        <f t="shared" si="122"/>
        <v>0</v>
      </c>
      <c r="DD139" s="270">
        <f t="shared" si="123"/>
        <v>0</v>
      </c>
      <c r="DE139" s="270">
        <f t="shared" si="124"/>
        <v>0</v>
      </c>
      <c r="DF139" s="270">
        <f t="shared" si="125"/>
        <v>0</v>
      </c>
      <c r="DG139" s="270">
        <f t="shared" si="126"/>
        <v>0</v>
      </c>
      <c r="DH139" s="270" t="str">
        <f t="shared" si="105"/>
        <v>F</v>
      </c>
    </row>
    <row r="140" spans="1:112">
      <c r="A140" s="266">
        <v>137</v>
      </c>
      <c r="E140" s="285">
        <f t="shared" si="108"/>
        <v>0</v>
      </c>
      <c r="F140" s="327"/>
      <c r="G140" s="327"/>
      <c r="I140" s="257"/>
      <c r="J140" s="257"/>
      <c r="K140" s="257"/>
      <c r="L140" s="257"/>
      <c r="M140" s="257"/>
      <c r="N140" s="257"/>
      <c r="O140" s="257"/>
      <c r="P140" s="257"/>
      <c r="Q140" s="257"/>
      <c r="R140" s="257"/>
      <c r="S140" s="257"/>
      <c r="T140" s="328"/>
      <c r="U140" s="328"/>
      <c r="V140" s="328"/>
      <c r="W140" s="328"/>
      <c r="X140" s="257"/>
      <c r="Y140" s="257"/>
      <c r="Z140" s="257"/>
      <c r="AA140" s="257"/>
      <c r="AB140" s="257"/>
      <c r="AC140" s="257"/>
      <c r="AD140" s="257"/>
      <c r="AE140" s="257"/>
      <c r="AF140" s="257"/>
      <c r="AG140" s="257"/>
      <c r="AH140" s="257"/>
      <c r="AI140" s="257"/>
      <c r="AJ140" s="329"/>
      <c r="AK140" s="330"/>
      <c r="AL140" s="330"/>
      <c r="BX140" s="331"/>
      <c r="BY140" s="269" t="str">
        <f t="shared" si="110"/>
        <v>SI</v>
      </c>
      <c r="BZ140" s="269" t="str">
        <f t="shared" si="111"/>
        <v>.</v>
      </c>
      <c r="CA140" s="269" t="str">
        <f t="shared" si="112"/>
        <v>.</v>
      </c>
      <c r="CB140" s="269" t="str">
        <f t="shared" si="113"/>
        <v>.</v>
      </c>
      <c r="CC140" s="269" t="str">
        <f t="shared" si="114"/>
        <v>.</v>
      </c>
      <c r="CL140" s="161">
        <f t="shared" si="109"/>
        <v>0</v>
      </c>
      <c r="CM140" s="271" t="b">
        <f t="shared" ref="CM140:CM203" si="134">AND(F140="x",CL140=1)</f>
        <v>0</v>
      </c>
      <c r="CN140" s="271" t="b">
        <f t="shared" ref="CN140:CN203" si="135">AND(G140="x",CL140=1)</f>
        <v>0</v>
      </c>
      <c r="CO140" s="271" t="b">
        <f t="shared" si="127"/>
        <v>0</v>
      </c>
      <c r="CP140" s="270" t="b">
        <f t="shared" si="128"/>
        <v>0</v>
      </c>
      <c r="CQ140" s="270" t="b">
        <f t="shared" si="129"/>
        <v>0</v>
      </c>
      <c r="CR140" s="270" t="b">
        <f t="shared" si="130"/>
        <v>0</v>
      </c>
      <c r="CS140" s="270" t="b">
        <f t="shared" si="131"/>
        <v>0</v>
      </c>
      <c r="CT140" s="270" t="b">
        <f t="shared" si="132"/>
        <v>0</v>
      </c>
      <c r="CU140" s="270" t="b">
        <f t="shared" si="133"/>
        <v>0</v>
      </c>
      <c r="CV140" s="270">
        <f t="shared" si="115"/>
        <v>0</v>
      </c>
      <c r="CW140" s="270">
        <f t="shared" si="116"/>
        <v>0</v>
      </c>
      <c r="CX140" s="270">
        <f t="shared" si="117"/>
        <v>0</v>
      </c>
      <c r="CY140" s="270">
        <f t="shared" si="118"/>
        <v>0</v>
      </c>
      <c r="CZ140" s="270">
        <f t="shared" si="119"/>
        <v>0</v>
      </c>
      <c r="DA140" s="270">
        <f t="shared" si="120"/>
        <v>0</v>
      </c>
      <c r="DB140" s="270">
        <f t="shared" si="121"/>
        <v>0</v>
      </c>
      <c r="DC140" s="270">
        <f t="shared" si="122"/>
        <v>0</v>
      </c>
      <c r="DD140" s="270">
        <f t="shared" si="123"/>
        <v>0</v>
      </c>
      <c r="DE140" s="270">
        <f t="shared" si="124"/>
        <v>0</v>
      </c>
      <c r="DF140" s="270">
        <f t="shared" si="125"/>
        <v>0</v>
      </c>
      <c r="DG140" s="270">
        <f t="shared" si="126"/>
        <v>0</v>
      </c>
      <c r="DH140" s="270" t="str">
        <f t="shared" si="105"/>
        <v>F</v>
      </c>
    </row>
    <row r="141" spans="1:112">
      <c r="A141" s="266">
        <v>138</v>
      </c>
      <c r="E141" s="285">
        <f t="shared" si="108"/>
        <v>0</v>
      </c>
      <c r="F141" s="327"/>
      <c r="G141" s="327"/>
      <c r="I141" s="257"/>
      <c r="J141" s="257"/>
      <c r="K141" s="257"/>
      <c r="L141" s="257"/>
      <c r="M141" s="257"/>
      <c r="N141" s="257"/>
      <c r="O141" s="257"/>
      <c r="P141" s="257"/>
      <c r="Q141" s="257"/>
      <c r="R141" s="257"/>
      <c r="S141" s="257"/>
      <c r="T141" s="328"/>
      <c r="U141" s="328"/>
      <c r="V141" s="328"/>
      <c r="W141" s="328"/>
      <c r="X141" s="257"/>
      <c r="Y141" s="257"/>
      <c r="Z141" s="257"/>
      <c r="AA141" s="257"/>
      <c r="AB141" s="257"/>
      <c r="AC141" s="257"/>
      <c r="AD141" s="257"/>
      <c r="AE141" s="257"/>
      <c r="AF141" s="257"/>
      <c r="AG141" s="257"/>
      <c r="AH141" s="257"/>
      <c r="AI141" s="257"/>
      <c r="AJ141" s="329"/>
      <c r="AK141" s="330"/>
      <c r="AL141" s="330"/>
      <c r="BX141" s="331"/>
      <c r="BY141" s="269" t="str">
        <f t="shared" si="110"/>
        <v>SI</v>
      </c>
      <c r="BZ141" s="269" t="str">
        <f t="shared" si="111"/>
        <v>.</v>
      </c>
      <c r="CA141" s="269" t="str">
        <f t="shared" si="112"/>
        <v>.</v>
      </c>
      <c r="CB141" s="269" t="str">
        <f t="shared" si="113"/>
        <v>.</v>
      </c>
      <c r="CC141" s="269" t="str">
        <f t="shared" si="114"/>
        <v>.</v>
      </c>
      <c r="CL141" s="161">
        <f t="shared" si="109"/>
        <v>0</v>
      </c>
      <c r="CM141" s="271" t="b">
        <f t="shared" si="134"/>
        <v>0</v>
      </c>
      <c r="CN141" s="271" t="b">
        <f t="shared" si="135"/>
        <v>0</v>
      </c>
      <c r="CO141" s="271" t="b">
        <f t="shared" si="127"/>
        <v>0</v>
      </c>
      <c r="CP141" s="270" t="b">
        <f t="shared" si="128"/>
        <v>0</v>
      </c>
      <c r="CQ141" s="270" t="b">
        <f t="shared" si="129"/>
        <v>0</v>
      </c>
      <c r="CR141" s="270" t="b">
        <f t="shared" si="130"/>
        <v>0</v>
      </c>
      <c r="CS141" s="270" t="b">
        <f t="shared" si="131"/>
        <v>0</v>
      </c>
      <c r="CT141" s="270" t="b">
        <f t="shared" si="132"/>
        <v>0</v>
      </c>
      <c r="CU141" s="270" t="b">
        <f t="shared" si="133"/>
        <v>0</v>
      </c>
      <c r="CV141" s="270">
        <f t="shared" si="115"/>
        <v>0</v>
      </c>
      <c r="CW141" s="270">
        <f t="shared" si="116"/>
        <v>0</v>
      </c>
      <c r="CX141" s="270">
        <f t="shared" si="117"/>
        <v>0</v>
      </c>
      <c r="CY141" s="270">
        <f t="shared" si="118"/>
        <v>0</v>
      </c>
      <c r="CZ141" s="270">
        <f t="shared" si="119"/>
        <v>0</v>
      </c>
      <c r="DA141" s="270">
        <f t="shared" si="120"/>
        <v>0</v>
      </c>
      <c r="DB141" s="270">
        <f t="shared" si="121"/>
        <v>0</v>
      </c>
      <c r="DC141" s="270">
        <f t="shared" si="122"/>
        <v>0</v>
      </c>
      <c r="DD141" s="270">
        <f t="shared" si="123"/>
        <v>0</v>
      </c>
      <c r="DE141" s="270">
        <f t="shared" si="124"/>
        <v>0</v>
      </c>
      <c r="DF141" s="270">
        <f t="shared" si="125"/>
        <v>0</v>
      </c>
      <c r="DG141" s="270">
        <f t="shared" si="126"/>
        <v>0</v>
      </c>
      <c r="DH141" s="270" t="str">
        <f t="shared" si="105"/>
        <v>F</v>
      </c>
    </row>
    <row r="142" spans="1:112">
      <c r="A142" s="266">
        <v>139</v>
      </c>
      <c r="E142" s="285">
        <f t="shared" si="108"/>
        <v>0</v>
      </c>
      <c r="F142" s="327"/>
      <c r="G142" s="327"/>
      <c r="I142" s="257"/>
      <c r="J142" s="257"/>
      <c r="K142" s="257"/>
      <c r="L142" s="257"/>
      <c r="M142" s="257"/>
      <c r="N142" s="257"/>
      <c r="O142" s="257"/>
      <c r="P142" s="257"/>
      <c r="Q142" s="257"/>
      <c r="R142" s="257"/>
      <c r="S142" s="257"/>
      <c r="T142" s="328"/>
      <c r="U142" s="328"/>
      <c r="V142" s="328"/>
      <c r="W142" s="328"/>
      <c r="X142" s="257"/>
      <c r="Y142" s="257"/>
      <c r="Z142" s="257"/>
      <c r="AA142" s="257"/>
      <c r="AB142" s="257"/>
      <c r="AC142" s="257"/>
      <c r="AD142" s="257"/>
      <c r="AE142" s="257"/>
      <c r="AF142" s="257"/>
      <c r="AG142" s="257"/>
      <c r="AH142" s="257"/>
      <c r="AI142" s="257"/>
      <c r="AJ142" s="329"/>
      <c r="AK142" s="330"/>
      <c r="AL142" s="330"/>
      <c r="BX142" s="331"/>
      <c r="BY142" s="269" t="str">
        <f t="shared" si="110"/>
        <v>SI</v>
      </c>
      <c r="BZ142" s="269" t="str">
        <f t="shared" si="111"/>
        <v>.</v>
      </c>
      <c r="CA142" s="269" t="str">
        <f t="shared" si="112"/>
        <v>.</v>
      </c>
      <c r="CB142" s="269" t="str">
        <f t="shared" si="113"/>
        <v>.</v>
      </c>
      <c r="CC142" s="269" t="str">
        <f t="shared" si="114"/>
        <v>.</v>
      </c>
      <c r="CL142" s="161">
        <f t="shared" si="109"/>
        <v>0</v>
      </c>
      <c r="CM142" s="271" t="b">
        <f t="shared" si="134"/>
        <v>0</v>
      </c>
      <c r="CN142" s="271" t="b">
        <f t="shared" si="135"/>
        <v>0</v>
      </c>
      <c r="CO142" s="271" t="b">
        <f t="shared" si="127"/>
        <v>0</v>
      </c>
      <c r="CP142" s="270" t="b">
        <f t="shared" si="128"/>
        <v>0</v>
      </c>
      <c r="CQ142" s="270" t="b">
        <f t="shared" si="129"/>
        <v>0</v>
      </c>
      <c r="CR142" s="270" t="b">
        <f t="shared" si="130"/>
        <v>0</v>
      </c>
      <c r="CS142" s="270" t="b">
        <f t="shared" si="131"/>
        <v>0</v>
      </c>
      <c r="CT142" s="270" t="b">
        <f t="shared" si="132"/>
        <v>0</v>
      </c>
      <c r="CU142" s="270" t="b">
        <f t="shared" si="133"/>
        <v>0</v>
      </c>
      <c r="CV142" s="270">
        <f t="shared" si="115"/>
        <v>0</v>
      </c>
      <c r="CW142" s="270">
        <f t="shared" si="116"/>
        <v>0</v>
      </c>
      <c r="CX142" s="270">
        <f t="shared" si="117"/>
        <v>0</v>
      </c>
      <c r="CY142" s="270">
        <f t="shared" si="118"/>
        <v>0</v>
      </c>
      <c r="CZ142" s="270">
        <f t="shared" si="119"/>
        <v>0</v>
      </c>
      <c r="DA142" s="270">
        <f t="shared" si="120"/>
        <v>0</v>
      </c>
      <c r="DB142" s="270">
        <f t="shared" si="121"/>
        <v>0</v>
      </c>
      <c r="DC142" s="270">
        <f t="shared" si="122"/>
        <v>0</v>
      </c>
      <c r="DD142" s="270">
        <f t="shared" si="123"/>
        <v>0</v>
      </c>
      <c r="DE142" s="270">
        <f t="shared" si="124"/>
        <v>0</v>
      </c>
      <c r="DF142" s="270">
        <f t="shared" si="125"/>
        <v>0</v>
      </c>
      <c r="DG142" s="270">
        <f t="shared" si="126"/>
        <v>0</v>
      </c>
      <c r="DH142" s="270" t="str">
        <f t="shared" si="105"/>
        <v>F</v>
      </c>
    </row>
    <row r="143" spans="1:112">
      <c r="A143" s="266">
        <v>140</v>
      </c>
      <c r="E143" s="285">
        <f t="shared" si="108"/>
        <v>0</v>
      </c>
      <c r="F143" s="327"/>
      <c r="G143" s="327"/>
      <c r="I143" s="257"/>
      <c r="J143" s="257"/>
      <c r="K143" s="257"/>
      <c r="L143" s="257"/>
      <c r="M143" s="257"/>
      <c r="N143" s="257"/>
      <c r="O143" s="257"/>
      <c r="P143" s="257"/>
      <c r="Q143" s="257"/>
      <c r="R143" s="257"/>
      <c r="S143" s="257"/>
      <c r="T143" s="328"/>
      <c r="U143" s="328"/>
      <c r="V143" s="328"/>
      <c r="W143" s="328"/>
      <c r="X143" s="257"/>
      <c r="Y143" s="257"/>
      <c r="Z143" s="257"/>
      <c r="AA143" s="257"/>
      <c r="AB143" s="257"/>
      <c r="AC143" s="257"/>
      <c r="AD143" s="257"/>
      <c r="AE143" s="257"/>
      <c r="AF143" s="257"/>
      <c r="AG143" s="257"/>
      <c r="AH143" s="257"/>
      <c r="AI143" s="257"/>
      <c r="AJ143" s="329"/>
      <c r="AK143" s="330"/>
      <c r="AL143" s="330"/>
      <c r="BX143" s="331"/>
      <c r="BY143" s="269" t="str">
        <f t="shared" si="110"/>
        <v>SI</v>
      </c>
      <c r="BZ143" s="269" t="str">
        <f t="shared" si="111"/>
        <v>.</v>
      </c>
      <c r="CA143" s="269" t="str">
        <f t="shared" si="112"/>
        <v>.</v>
      </c>
      <c r="CB143" s="269" t="str">
        <f t="shared" si="113"/>
        <v>.</v>
      </c>
      <c r="CC143" s="269" t="str">
        <f t="shared" si="114"/>
        <v>.</v>
      </c>
      <c r="CL143" s="161">
        <f t="shared" si="109"/>
        <v>0</v>
      </c>
      <c r="CM143" s="271" t="b">
        <f t="shared" si="134"/>
        <v>0</v>
      </c>
      <c r="CN143" s="271" t="b">
        <f t="shared" si="135"/>
        <v>0</v>
      </c>
      <c r="CO143" s="271" t="b">
        <f t="shared" si="127"/>
        <v>0</v>
      </c>
      <c r="CP143" s="270" t="b">
        <f t="shared" si="128"/>
        <v>0</v>
      </c>
      <c r="CQ143" s="270" t="b">
        <f t="shared" si="129"/>
        <v>0</v>
      </c>
      <c r="CR143" s="270" t="b">
        <f t="shared" si="130"/>
        <v>0</v>
      </c>
      <c r="CS143" s="270" t="b">
        <f t="shared" si="131"/>
        <v>0</v>
      </c>
      <c r="CT143" s="270" t="b">
        <f t="shared" si="132"/>
        <v>0</v>
      </c>
      <c r="CU143" s="270" t="b">
        <f t="shared" si="133"/>
        <v>0</v>
      </c>
      <c r="CV143" s="270">
        <f t="shared" si="115"/>
        <v>0</v>
      </c>
      <c r="CW143" s="270">
        <f t="shared" si="116"/>
        <v>0</v>
      </c>
      <c r="CX143" s="270">
        <f t="shared" si="117"/>
        <v>0</v>
      </c>
      <c r="CY143" s="270">
        <f t="shared" si="118"/>
        <v>0</v>
      </c>
      <c r="CZ143" s="270">
        <f t="shared" si="119"/>
        <v>0</v>
      </c>
      <c r="DA143" s="270">
        <f t="shared" si="120"/>
        <v>0</v>
      </c>
      <c r="DB143" s="270">
        <f t="shared" si="121"/>
        <v>0</v>
      </c>
      <c r="DC143" s="270">
        <f t="shared" si="122"/>
        <v>0</v>
      </c>
      <c r="DD143" s="270">
        <f t="shared" si="123"/>
        <v>0</v>
      </c>
      <c r="DE143" s="270">
        <f t="shared" si="124"/>
        <v>0</v>
      </c>
      <c r="DF143" s="270">
        <f t="shared" si="125"/>
        <v>0</v>
      </c>
      <c r="DG143" s="270">
        <f t="shared" si="126"/>
        <v>0</v>
      </c>
      <c r="DH143" s="270" t="str">
        <f t="shared" si="105"/>
        <v>F</v>
      </c>
    </row>
    <row r="144" spans="1:112">
      <c r="A144" s="266">
        <v>141</v>
      </c>
      <c r="E144" s="285">
        <f t="shared" si="108"/>
        <v>0</v>
      </c>
      <c r="F144" s="327"/>
      <c r="G144" s="327"/>
      <c r="I144" s="257"/>
      <c r="J144" s="257"/>
      <c r="K144" s="257"/>
      <c r="L144" s="257"/>
      <c r="M144" s="257"/>
      <c r="N144" s="257"/>
      <c r="O144" s="257"/>
      <c r="P144" s="257"/>
      <c r="Q144" s="257"/>
      <c r="R144" s="257"/>
      <c r="S144" s="257"/>
      <c r="T144" s="328"/>
      <c r="U144" s="328"/>
      <c r="V144" s="328"/>
      <c r="W144" s="328"/>
      <c r="X144" s="257"/>
      <c r="Y144" s="257"/>
      <c r="Z144" s="257"/>
      <c r="AA144" s="257"/>
      <c r="AB144" s="257"/>
      <c r="AC144" s="257"/>
      <c r="AD144" s="257"/>
      <c r="AE144" s="257"/>
      <c r="AF144" s="257"/>
      <c r="AG144" s="257"/>
      <c r="AH144" s="257"/>
      <c r="AI144" s="257"/>
      <c r="AJ144" s="329"/>
      <c r="AK144" s="330"/>
      <c r="AL144" s="330"/>
      <c r="BX144" s="331"/>
      <c r="BY144" s="269" t="str">
        <f t="shared" si="110"/>
        <v>SI</v>
      </c>
      <c r="BZ144" s="269" t="str">
        <f t="shared" si="111"/>
        <v>.</v>
      </c>
      <c r="CA144" s="269" t="str">
        <f t="shared" si="112"/>
        <v>.</v>
      </c>
      <c r="CB144" s="269" t="str">
        <f t="shared" si="113"/>
        <v>.</v>
      </c>
      <c r="CC144" s="269" t="str">
        <f t="shared" si="114"/>
        <v>.</v>
      </c>
      <c r="CL144" s="161">
        <f t="shared" si="109"/>
        <v>0</v>
      </c>
      <c r="CM144" s="271" t="b">
        <f t="shared" si="134"/>
        <v>0</v>
      </c>
      <c r="CN144" s="271" t="b">
        <f t="shared" si="135"/>
        <v>0</v>
      </c>
      <c r="CO144" s="271" t="b">
        <f t="shared" si="127"/>
        <v>0</v>
      </c>
      <c r="CP144" s="270" t="b">
        <f t="shared" si="128"/>
        <v>0</v>
      </c>
      <c r="CQ144" s="270" t="b">
        <f t="shared" si="129"/>
        <v>0</v>
      </c>
      <c r="CR144" s="270" t="b">
        <f t="shared" si="130"/>
        <v>0</v>
      </c>
      <c r="CS144" s="270" t="b">
        <f t="shared" si="131"/>
        <v>0</v>
      </c>
      <c r="CT144" s="270" t="b">
        <f t="shared" si="132"/>
        <v>0</v>
      </c>
      <c r="CU144" s="270" t="b">
        <f t="shared" si="133"/>
        <v>0</v>
      </c>
      <c r="CV144" s="270">
        <f t="shared" si="115"/>
        <v>0</v>
      </c>
      <c r="CW144" s="270">
        <f t="shared" si="116"/>
        <v>0</v>
      </c>
      <c r="CX144" s="270">
        <f t="shared" si="117"/>
        <v>0</v>
      </c>
      <c r="CY144" s="270">
        <f t="shared" si="118"/>
        <v>0</v>
      </c>
      <c r="CZ144" s="270">
        <f t="shared" si="119"/>
        <v>0</v>
      </c>
      <c r="DA144" s="270">
        <f t="shared" si="120"/>
        <v>0</v>
      </c>
      <c r="DB144" s="270">
        <f t="shared" si="121"/>
        <v>0</v>
      </c>
      <c r="DC144" s="270">
        <f t="shared" si="122"/>
        <v>0</v>
      </c>
      <c r="DD144" s="270">
        <f t="shared" si="123"/>
        <v>0</v>
      </c>
      <c r="DE144" s="270">
        <f t="shared" si="124"/>
        <v>0</v>
      </c>
      <c r="DF144" s="270">
        <f t="shared" si="125"/>
        <v>0</v>
      </c>
      <c r="DG144" s="270">
        <f t="shared" si="126"/>
        <v>0</v>
      </c>
      <c r="DH144" s="270" t="str">
        <f t="shared" si="105"/>
        <v>F</v>
      </c>
    </row>
    <row r="145" spans="1:112">
      <c r="A145" s="266">
        <v>142</v>
      </c>
      <c r="E145" s="289">
        <f t="shared" si="108"/>
        <v>0</v>
      </c>
      <c r="T145" s="331"/>
      <c r="U145" s="331"/>
      <c r="V145" s="331"/>
      <c r="W145" s="331"/>
      <c r="AJ145" s="330"/>
      <c r="AK145" s="330"/>
      <c r="AL145" s="330"/>
      <c r="BX145" s="331"/>
      <c r="BY145" s="269" t="str">
        <f t="shared" si="110"/>
        <v>SI</v>
      </c>
      <c r="BZ145" s="269" t="str">
        <f t="shared" si="111"/>
        <v>.</v>
      </c>
      <c r="CA145" s="269" t="str">
        <f t="shared" si="112"/>
        <v>.</v>
      </c>
      <c r="CB145" s="269" t="str">
        <f t="shared" si="113"/>
        <v>.</v>
      </c>
      <c r="CC145" s="269" t="str">
        <f t="shared" si="114"/>
        <v>.</v>
      </c>
      <c r="CL145" s="161">
        <f t="shared" si="109"/>
        <v>0</v>
      </c>
      <c r="CM145" s="271" t="b">
        <f t="shared" si="134"/>
        <v>0</v>
      </c>
      <c r="CN145" s="271" t="b">
        <f t="shared" si="135"/>
        <v>0</v>
      </c>
      <c r="CO145" s="271" t="b">
        <f t="shared" si="127"/>
        <v>0</v>
      </c>
      <c r="CP145" s="270" t="b">
        <f t="shared" si="128"/>
        <v>0</v>
      </c>
      <c r="CQ145" s="270" t="b">
        <f t="shared" si="129"/>
        <v>0</v>
      </c>
      <c r="CR145" s="270" t="b">
        <f t="shared" si="130"/>
        <v>0</v>
      </c>
      <c r="CS145" s="270" t="b">
        <f t="shared" si="131"/>
        <v>0</v>
      </c>
      <c r="CT145" s="270" t="b">
        <f t="shared" si="132"/>
        <v>0</v>
      </c>
      <c r="CU145" s="270" t="b">
        <f t="shared" si="133"/>
        <v>0</v>
      </c>
      <c r="CV145" s="270">
        <f t="shared" si="115"/>
        <v>0</v>
      </c>
      <c r="CW145" s="270">
        <f t="shared" si="116"/>
        <v>0</v>
      </c>
      <c r="CX145" s="270">
        <f t="shared" si="117"/>
        <v>0</v>
      </c>
      <c r="CY145" s="270">
        <f t="shared" si="118"/>
        <v>0</v>
      </c>
      <c r="CZ145" s="270">
        <f t="shared" si="119"/>
        <v>0</v>
      </c>
      <c r="DA145" s="270">
        <f t="shared" si="120"/>
        <v>0</v>
      </c>
      <c r="DB145" s="270">
        <f t="shared" si="121"/>
        <v>0</v>
      </c>
      <c r="DC145" s="270">
        <f t="shared" si="122"/>
        <v>0</v>
      </c>
      <c r="DD145" s="270">
        <f t="shared" si="123"/>
        <v>0</v>
      </c>
      <c r="DE145" s="270">
        <f t="shared" si="124"/>
        <v>0</v>
      </c>
      <c r="DF145" s="270">
        <f t="shared" si="125"/>
        <v>0</v>
      </c>
      <c r="DG145" s="270">
        <f t="shared" si="126"/>
        <v>0</v>
      </c>
      <c r="DH145" s="270" t="str">
        <f t="shared" ref="DH145:DH148" si="136">IF(G145="x","M","F")</f>
        <v>F</v>
      </c>
    </row>
    <row r="146" spans="1:112">
      <c r="A146" s="266">
        <v>143</v>
      </c>
      <c r="E146" s="289">
        <f t="shared" si="108"/>
        <v>0</v>
      </c>
      <c r="T146" s="331"/>
      <c r="U146" s="331"/>
      <c r="V146" s="331"/>
      <c r="W146" s="331"/>
      <c r="AJ146" s="330"/>
      <c r="AK146" s="330"/>
      <c r="AL146" s="330"/>
      <c r="BX146" s="331"/>
      <c r="BY146" s="269" t="str">
        <f t="shared" si="110"/>
        <v>SI</v>
      </c>
      <c r="BZ146" s="269" t="str">
        <f t="shared" si="111"/>
        <v>.</v>
      </c>
      <c r="CA146" s="269" t="str">
        <f t="shared" si="112"/>
        <v>.</v>
      </c>
      <c r="CB146" s="269" t="str">
        <f t="shared" si="113"/>
        <v>.</v>
      </c>
      <c r="CC146" s="269" t="str">
        <f t="shared" si="114"/>
        <v>.</v>
      </c>
      <c r="CL146" s="161">
        <f t="shared" si="109"/>
        <v>0</v>
      </c>
      <c r="CM146" s="271" t="b">
        <f t="shared" si="134"/>
        <v>0</v>
      </c>
      <c r="CN146" s="271" t="b">
        <f t="shared" si="135"/>
        <v>0</v>
      </c>
      <c r="CO146" s="271" t="b">
        <f t="shared" si="127"/>
        <v>0</v>
      </c>
      <c r="CP146" s="270" t="b">
        <f t="shared" si="128"/>
        <v>0</v>
      </c>
      <c r="CQ146" s="270" t="b">
        <f t="shared" si="129"/>
        <v>0</v>
      </c>
      <c r="CR146" s="270" t="b">
        <f t="shared" si="130"/>
        <v>0</v>
      </c>
      <c r="CS146" s="270" t="b">
        <f t="shared" si="131"/>
        <v>0</v>
      </c>
      <c r="CT146" s="270" t="b">
        <f t="shared" si="132"/>
        <v>0</v>
      </c>
      <c r="CU146" s="270" t="b">
        <f t="shared" si="133"/>
        <v>0</v>
      </c>
      <c r="CV146" s="270">
        <f t="shared" si="115"/>
        <v>0</v>
      </c>
      <c r="CW146" s="270">
        <f t="shared" si="116"/>
        <v>0</v>
      </c>
      <c r="CX146" s="270">
        <f t="shared" si="117"/>
        <v>0</v>
      </c>
      <c r="CY146" s="270">
        <f t="shared" si="118"/>
        <v>0</v>
      </c>
      <c r="CZ146" s="270">
        <f t="shared" si="119"/>
        <v>0</v>
      </c>
      <c r="DA146" s="270">
        <f t="shared" si="120"/>
        <v>0</v>
      </c>
      <c r="DB146" s="270">
        <f t="shared" si="121"/>
        <v>0</v>
      </c>
      <c r="DC146" s="270">
        <f t="shared" si="122"/>
        <v>0</v>
      </c>
      <c r="DD146" s="270">
        <f t="shared" si="123"/>
        <v>0</v>
      </c>
      <c r="DE146" s="270">
        <f t="shared" si="124"/>
        <v>0</v>
      </c>
      <c r="DF146" s="270">
        <f t="shared" si="125"/>
        <v>0</v>
      </c>
      <c r="DG146" s="270">
        <f t="shared" si="126"/>
        <v>0</v>
      </c>
      <c r="DH146" s="270" t="str">
        <f t="shared" si="136"/>
        <v>F</v>
      </c>
    </row>
    <row r="147" spans="1:112">
      <c r="A147" s="266">
        <v>144</v>
      </c>
      <c r="E147" s="289">
        <f t="shared" si="108"/>
        <v>0</v>
      </c>
      <c r="T147" s="331"/>
      <c r="U147" s="331"/>
      <c r="V147" s="331"/>
      <c r="W147" s="331"/>
      <c r="AJ147" s="330"/>
      <c r="AK147" s="330"/>
      <c r="AL147" s="330"/>
      <c r="BX147" s="331"/>
      <c r="BY147" s="269" t="str">
        <f t="shared" si="110"/>
        <v>SI</v>
      </c>
      <c r="BZ147" s="269" t="str">
        <f t="shared" si="111"/>
        <v>.</v>
      </c>
      <c r="CA147" s="269" t="str">
        <f t="shared" si="112"/>
        <v>.</v>
      </c>
      <c r="CB147" s="269" t="str">
        <f t="shared" si="113"/>
        <v>.</v>
      </c>
      <c r="CC147" s="269" t="str">
        <f t="shared" si="114"/>
        <v>.</v>
      </c>
      <c r="CL147" s="161">
        <f t="shared" si="109"/>
        <v>0</v>
      </c>
      <c r="CM147" s="271" t="b">
        <f t="shared" si="134"/>
        <v>0</v>
      </c>
      <c r="CN147" s="271" t="b">
        <f t="shared" si="135"/>
        <v>0</v>
      </c>
      <c r="CO147" s="271" t="b">
        <f t="shared" si="127"/>
        <v>0</v>
      </c>
      <c r="CP147" s="270" t="b">
        <f t="shared" si="128"/>
        <v>0</v>
      </c>
      <c r="CQ147" s="270" t="b">
        <f t="shared" si="129"/>
        <v>0</v>
      </c>
      <c r="CR147" s="270" t="b">
        <f t="shared" si="130"/>
        <v>0</v>
      </c>
      <c r="CS147" s="270" t="b">
        <f t="shared" si="131"/>
        <v>0</v>
      </c>
      <c r="CT147" s="270" t="b">
        <f t="shared" si="132"/>
        <v>0</v>
      </c>
      <c r="CU147" s="270" t="b">
        <f t="shared" si="133"/>
        <v>0</v>
      </c>
      <c r="CV147" s="270">
        <f t="shared" si="115"/>
        <v>0</v>
      </c>
      <c r="CW147" s="270">
        <f t="shared" si="116"/>
        <v>0</v>
      </c>
      <c r="CX147" s="270">
        <f t="shared" si="117"/>
        <v>0</v>
      </c>
      <c r="CY147" s="270">
        <f t="shared" si="118"/>
        <v>0</v>
      </c>
      <c r="CZ147" s="270">
        <f t="shared" si="119"/>
        <v>0</v>
      </c>
      <c r="DA147" s="270">
        <f t="shared" si="120"/>
        <v>0</v>
      </c>
      <c r="DB147" s="270">
        <f t="shared" si="121"/>
        <v>0</v>
      </c>
      <c r="DC147" s="270">
        <f t="shared" si="122"/>
        <v>0</v>
      </c>
      <c r="DD147" s="270">
        <f t="shared" si="123"/>
        <v>0</v>
      </c>
      <c r="DE147" s="270">
        <f t="shared" si="124"/>
        <v>0</v>
      </c>
      <c r="DF147" s="270">
        <f t="shared" si="125"/>
        <v>0</v>
      </c>
      <c r="DG147" s="270">
        <f t="shared" si="126"/>
        <v>0</v>
      </c>
      <c r="DH147" s="270" t="str">
        <f t="shared" si="136"/>
        <v>F</v>
      </c>
    </row>
    <row r="148" spans="1:112">
      <c r="A148" s="266">
        <v>145</v>
      </c>
      <c r="E148" s="289">
        <f t="shared" si="108"/>
        <v>0</v>
      </c>
      <c r="T148" s="331"/>
      <c r="U148" s="331"/>
      <c r="V148" s="331"/>
      <c r="W148" s="331"/>
      <c r="AJ148" s="330"/>
      <c r="AK148" s="330"/>
      <c r="AL148" s="330"/>
      <c r="BX148" s="331"/>
      <c r="BY148" s="269" t="str">
        <f t="shared" si="110"/>
        <v>SI</v>
      </c>
      <c r="BZ148" s="269" t="str">
        <f t="shared" si="111"/>
        <v>.</v>
      </c>
      <c r="CA148" s="269" t="str">
        <f t="shared" si="112"/>
        <v>.</v>
      </c>
      <c r="CB148" s="269" t="str">
        <f t="shared" si="113"/>
        <v>.</v>
      </c>
      <c r="CC148" s="269" t="str">
        <f t="shared" si="114"/>
        <v>.</v>
      </c>
      <c r="CL148" s="161">
        <f t="shared" si="109"/>
        <v>0</v>
      </c>
      <c r="CM148" s="271" t="b">
        <f t="shared" si="134"/>
        <v>0</v>
      </c>
      <c r="CN148" s="271" t="b">
        <f t="shared" si="135"/>
        <v>0</v>
      </c>
      <c r="CO148" s="271" t="b">
        <f t="shared" si="127"/>
        <v>0</v>
      </c>
      <c r="CP148" s="270" t="b">
        <f t="shared" si="128"/>
        <v>0</v>
      </c>
      <c r="CQ148" s="270" t="b">
        <f t="shared" si="129"/>
        <v>0</v>
      </c>
      <c r="CR148" s="270" t="b">
        <f t="shared" si="130"/>
        <v>0</v>
      </c>
      <c r="CS148" s="270" t="b">
        <f t="shared" si="131"/>
        <v>0</v>
      </c>
      <c r="CT148" s="270" t="b">
        <f t="shared" si="132"/>
        <v>0</v>
      </c>
      <c r="CU148" s="270" t="b">
        <f t="shared" si="133"/>
        <v>0</v>
      </c>
      <c r="CV148" s="270">
        <f t="shared" si="115"/>
        <v>0</v>
      </c>
      <c r="CW148" s="270">
        <f t="shared" si="116"/>
        <v>0</v>
      </c>
      <c r="CX148" s="270">
        <f t="shared" si="117"/>
        <v>0</v>
      </c>
      <c r="CY148" s="270">
        <f t="shared" si="118"/>
        <v>0</v>
      </c>
      <c r="CZ148" s="270">
        <f t="shared" si="119"/>
        <v>0</v>
      </c>
      <c r="DA148" s="270">
        <f t="shared" si="120"/>
        <v>0</v>
      </c>
      <c r="DB148" s="270">
        <f t="shared" si="121"/>
        <v>0</v>
      </c>
      <c r="DC148" s="270">
        <f t="shared" si="122"/>
        <v>0</v>
      </c>
      <c r="DD148" s="270">
        <f t="shared" si="123"/>
        <v>0</v>
      </c>
      <c r="DE148" s="270">
        <f t="shared" si="124"/>
        <v>0</v>
      </c>
      <c r="DF148" s="270">
        <f t="shared" si="125"/>
        <v>0</v>
      </c>
      <c r="DG148" s="270">
        <f t="shared" si="126"/>
        <v>0</v>
      </c>
      <c r="DH148" s="270" t="str">
        <f t="shared" si="136"/>
        <v>F</v>
      </c>
    </row>
    <row r="149" spans="1:112">
      <c r="A149" s="266">
        <v>146</v>
      </c>
      <c r="E149" s="289">
        <f t="shared" si="108"/>
        <v>0</v>
      </c>
      <c r="T149" s="331"/>
      <c r="U149" s="331"/>
      <c r="V149" s="331"/>
      <c r="W149" s="331"/>
      <c r="AJ149" s="330"/>
      <c r="AK149" s="330"/>
      <c r="AL149" s="330"/>
      <c r="BX149" s="331"/>
      <c r="BY149" s="269" t="str">
        <f t="shared" si="110"/>
        <v>SI</v>
      </c>
      <c r="BZ149" s="269" t="str">
        <f t="shared" si="111"/>
        <v>.</v>
      </c>
      <c r="CA149" s="269" t="str">
        <f t="shared" si="112"/>
        <v>.</v>
      </c>
      <c r="CB149" s="269" t="str">
        <f t="shared" si="113"/>
        <v>.</v>
      </c>
      <c r="CC149" s="269" t="str">
        <f t="shared" si="114"/>
        <v>.</v>
      </c>
      <c r="CL149" s="161">
        <f t="shared" si="109"/>
        <v>0</v>
      </c>
      <c r="CM149" s="271" t="b">
        <f t="shared" si="134"/>
        <v>0</v>
      </c>
      <c r="CN149" s="271" t="b">
        <f t="shared" si="135"/>
        <v>0</v>
      </c>
      <c r="CO149" s="271" t="b">
        <f t="shared" si="127"/>
        <v>0</v>
      </c>
      <c r="CP149" s="270" t="b">
        <f t="shared" si="128"/>
        <v>0</v>
      </c>
      <c r="CQ149" s="270" t="b">
        <f t="shared" si="129"/>
        <v>0</v>
      </c>
      <c r="CR149" s="270" t="b">
        <f t="shared" si="130"/>
        <v>0</v>
      </c>
      <c r="CS149" s="270" t="b">
        <f t="shared" si="131"/>
        <v>0</v>
      </c>
      <c r="CT149" s="270" t="b">
        <f t="shared" si="132"/>
        <v>0</v>
      </c>
      <c r="CU149" s="270" t="b">
        <f t="shared" si="133"/>
        <v>0</v>
      </c>
      <c r="CV149" s="270">
        <f t="shared" si="115"/>
        <v>0</v>
      </c>
      <c r="CW149" s="270">
        <f t="shared" si="116"/>
        <v>0</v>
      </c>
      <c r="CX149" s="270">
        <f t="shared" si="117"/>
        <v>0</v>
      </c>
      <c r="CY149" s="270">
        <f t="shared" si="118"/>
        <v>0</v>
      </c>
      <c r="CZ149" s="270">
        <f t="shared" si="119"/>
        <v>0</v>
      </c>
      <c r="DA149" s="270">
        <f t="shared" si="120"/>
        <v>0</v>
      </c>
      <c r="DB149" s="270">
        <f t="shared" si="121"/>
        <v>0</v>
      </c>
      <c r="DC149" s="270">
        <f t="shared" si="122"/>
        <v>0</v>
      </c>
      <c r="DD149" s="270">
        <f t="shared" si="123"/>
        <v>0</v>
      </c>
      <c r="DE149" s="270">
        <f t="shared" si="124"/>
        <v>0</v>
      </c>
      <c r="DF149" s="270">
        <f t="shared" si="125"/>
        <v>0</v>
      </c>
      <c r="DG149" s="270">
        <f t="shared" si="126"/>
        <v>0</v>
      </c>
    </row>
    <row r="150" spans="1:112">
      <c r="A150" s="266">
        <v>147</v>
      </c>
      <c r="E150" s="289">
        <f t="shared" si="108"/>
        <v>0</v>
      </c>
      <c r="T150" s="331"/>
      <c r="U150" s="331"/>
      <c r="V150" s="331"/>
      <c r="W150" s="331"/>
      <c r="AJ150" s="330"/>
      <c r="AK150" s="330"/>
      <c r="AL150" s="330"/>
      <c r="BX150" s="331"/>
      <c r="BY150" s="269" t="str">
        <f t="shared" si="110"/>
        <v>SI</v>
      </c>
      <c r="BZ150" s="269" t="str">
        <f t="shared" si="111"/>
        <v>.</v>
      </c>
      <c r="CA150" s="269" t="str">
        <f t="shared" si="112"/>
        <v>.</v>
      </c>
      <c r="CB150" s="269" t="str">
        <f t="shared" si="113"/>
        <v>.</v>
      </c>
      <c r="CC150" s="269" t="str">
        <f t="shared" si="114"/>
        <v>.</v>
      </c>
      <c r="CL150" s="161">
        <f t="shared" si="109"/>
        <v>0</v>
      </c>
      <c r="CM150" s="271" t="b">
        <f t="shared" si="134"/>
        <v>0</v>
      </c>
      <c r="CN150" s="271" t="b">
        <f t="shared" si="135"/>
        <v>0</v>
      </c>
      <c r="CO150" s="271" t="b">
        <f t="shared" si="127"/>
        <v>0</v>
      </c>
      <c r="CP150" s="270" t="b">
        <f t="shared" si="128"/>
        <v>0</v>
      </c>
      <c r="CQ150" s="270" t="b">
        <f t="shared" si="129"/>
        <v>0</v>
      </c>
      <c r="CR150" s="270" t="b">
        <f t="shared" si="130"/>
        <v>0</v>
      </c>
      <c r="CS150" s="270" t="b">
        <f t="shared" si="131"/>
        <v>0</v>
      </c>
      <c r="CT150" s="270" t="b">
        <f t="shared" si="132"/>
        <v>0</v>
      </c>
      <c r="CU150" s="270" t="b">
        <f t="shared" si="133"/>
        <v>0</v>
      </c>
      <c r="CV150" s="270">
        <f t="shared" si="115"/>
        <v>0</v>
      </c>
      <c r="CW150" s="270">
        <f t="shared" si="116"/>
        <v>0</v>
      </c>
      <c r="CX150" s="270">
        <f t="shared" si="117"/>
        <v>0</v>
      </c>
      <c r="CY150" s="270">
        <f t="shared" si="118"/>
        <v>0</v>
      </c>
      <c r="CZ150" s="270">
        <f t="shared" si="119"/>
        <v>0</v>
      </c>
      <c r="DA150" s="270">
        <f t="shared" si="120"/>
        <v>0</v>
      </c>
      <c r="DB150" s="270">
        <f t="shared" si="121"/>
        <v>0</v>
      </c>
      <c r="DC150" s="270">
        <f t="shared" si="122"/>
        <v>0</v>
      </c>
      <c r="DD150" s="270">
        <f t="shared" si="123"/>
        <v>0</v>
      </c>
      <c r="DE150" s="270">
        <f t="shared" si="124"/>
        <v>0</v>
      </c>
      <c r="DF150" s="270">
        <f t="shared" si="125"/>
        <v>0</v>
      </c>
      <c r="DG150" s="270">
        <f t="shared" si="126"/>
        <v>0</v>
      </c>
    </row>
    <row r="151" spans="1:112">
      <c r="A151" s="266">
        <v>148</v>
      </c>
      <c r="E151" s="289">
        <f t="shared" si="108"/>
        <v>0</v>
      </c>
      <c r="T151" s="331"/>
      <c r="U151" s="331"/>
      <c r="V151" s="331"/>
      <c r="W151" s="331"/>
      <c r="AJ151" s="330"/>
      <c r="AK151" s="330"/>
      <c r="AL151" s="330"/>
      <c r="BX151" s="331"/>
      <c r="BY151" s="269" t="str">
        <f t="shared" si="110"/>
        <v>SI</v>
      </c>
      <c r="BZ151" s="269" t="str">
        <f t="shared" si="111"/>
        <v>.</v>
      </c>
      <c r="CA151" s="269" t="str">
        <f t="shared" si="112"/>
        <v>.</v>
      </c>
      <c r="CB151" s="269" t="str">
        <f t="shared" si="113"/>
        <v>.</v>
      </c>
      <c r="CC151" s="269" t="str">
        <f t="shared" si="114"/>
        <v>.</v>
      </c>
      <c r="CL151" s="161">
        <f t="shared" si="109"/>
        <v>0</v>
      </c>
      <c r="CM151" s="271" t="b">
        <f t="shared" si="134"/>
        <v>0</v>
      </c>
      <c r="CN151" s="271" t="b">
        <f t="shared" si="135"/>
        <v>0</v>
      </c>
      <c r="CO151" s="271" t="b">
        <f t="shared" si="127"/>
        <v>0</v>
      </c>
      <c r="CP151" s="270" t="b">
        <f t="shared" si="128"/>
        <v>0</v>
      </c>
      <c r="CQ151" s="270" t="b">
        <f t="shared" si="129"/>
        <v>0</v>
      </c>
      <c r="CR151" s="270" t="b">
        <f t="shared" si="130"/>
        <v>0</v>
      </c>
      <c r="CS151" s="270" t="b">
        <f t="shared" si="131"/>
        <v>0</v>
      </c>
      <c r="CT151" s="270" t="b">
        <f t="shared" si="132"/>
        <v>0</v>
      </c>
      <c r="CU151" s="270" t="b">
        <f t="shared" si="133"/>
        <v>0</v>
      </c>
      <c r="CV151" s="270">
        <f t="shared" si="115"/>
        <v>0</v>
      </c>
      <c r="CW151" s="270">
        <f t="shared" si="116"/>
        <v>0</v>
      </c>
      <c r="CX151" s="270">
        <f t="shared" si="117"/>
        <v>0</v>
      </c>
      <c r="CY151" s="270">
        <f t="shared" si="118"/>
        <v>0</v>
      </c>
      <c r="CZ151" s="270">
        <f t="shared" si="119"/>
        <v>0</v>
      </c>
      <c r="DA151" s="270">
        <f t="shared" si="120"/>
        <v>0</v>
      </c>
      <c r="DB151" s="270">
        <f t="shared" si="121"/>
        <v>0</v>
      </c>
      <c r="DC151" s="270">
        <f t="shared" si="122"/>
        <v>0</v>
      </c>
      <c r="DD151" s="270">
        <f t="shared" si="123"/>
        <v>0</v>
      </c>
      <c r="DE151" s="270">
        <f t="shared" si="124"/>
        <v>0</v>
      </c>
      <c r="DF151" s="270">
        <f t="shared" si="125"/>
        <v>0</v>
      </c>
      <c r="DG151" s="270">
        <f t="shared" si="126"/>
        <v>0</v>
      </c>
    </row>
    <row r="152" spans="1:112">
      <c r="A152" s="266">
        <v>149</v>
      </c>
      <c r="E152" s="289">
        <f t="shared" si="108"/>
        <v>0</v>
      </c>
      <c r="T152" s="331"/>
      <c r="U152" s="331"/>
      <c r="V152" s="331"/>
      <c r="W152" s="331"/>
      <c r="AJ152" s="330"/>
      <c r="AK152" s="330"/>
      <c r="AL152" s="330"/>
      <c r="BX152" s="331"/>
      <c r="BY152" s="269" t="str">
        <f t="shared" si="110"/>
        <v>SI</v>
      </c>
      <c r="BZ152" s="269" t="str">
        <f t="shared" si="111"/>
        <v>.</v>
      </c>
      <c r="CA152" s="269" t="str">
        <f t="shared" si="112"/>
        <v>.</v>
      </c>
      <c r="CB152" s="269" t="str">
        <f t="shared" si="113"/>
        <v>.</v>
      </c>
      <c r="CC152" s="269" t="str">
        <f t="shared" si="114"/>
        <v>.</v>
      </c>
      <c r="CL152" s="161">
        <f t="shared" si="109"/>
        <v>0</v>
      </c>
      <c r="CM152" s="271" t="b">
        <f t="shared" si="134"/>
        <v>0</v>
      </c>
      <c r="CN152" s="271" t="b">
        <f t="shared" si="135"/>
        <v>0</v>
      </c>
      <c r="CO152" s="271" t="b">
        <f t="shared" si="127"/>
        <v>0</v>
      </c>
      <c r="CP152" s="270" t="b">
        <f t="shared" si="128"/>
        <v>0</v>
      </c>
      <c r="CQ152" s="270" t="b">
        <f t="shared" si="129"/>
        <v>0</v>
      </c>
      <c r="CR152" s="270" t="b">
        <f t="shared" si="130"/>
        <v>0</v>
      </c>
      <c r="CS152" s="270" t="b">
        <f t="shared" si="131"/>
        <v>0</v>
      </c>
      <c r="CT152" s="270" t="b">
        <f t="shared" si="132"/>
        <v>0</v>
      </c>
      <c r="CU152" s="270" t="b">
        <f t="shared" si="133"/>
        <v>0</v>
      </c>
      <c r="CV152" s="270">
        <f t="shared" si="115"/>
        <v>0</v>
      </c>
      <c r="CW152" s="270">
        <f t="shared" si="116"/>
        <v>0</v>
      </c>
      <c r="CX152" s="270">
        <f t="shared" si="117"/>
        <v>0</v>
      </c>
      <c r="CY152" s="270">
        <f t="shared" si="118"/>
        <v>0</v>
      </c>
      <c r="CZ152" s="270">
        <f t="shared" si="119"/>
        <v>0</v>
      </c>
      <c r="DA152" s="270">
        <f t="shared" si="120"/>
        <v>0</v>
      </c>
      <c r="DB152" s="270">
        <f t="shared" si="121"/>
        <v>0</v>
      </c>
      <c r="DC152" s="270">
        <f t="shared" si="122"/>
        <v>0</v>
      </c>
      <c r="DD152" s="270">
        <f t="shared" si="123"/>
        <v>0</v>
      </c>
      <c r="DE152" s="270">
        <f t="shared" si="124"/>
        <v>0</v>
      </c>
      <c r="DF152" s="270">
        <f t="shared" si="125"/>
        <v>0</v>
      </c>
      <c r="DG152" s="270">
        <f t="shared" si="126"/>
        <v>0</v>
      </c>
    </row>
    <row r="153" spans="1:112">
      <c r="A153" s="266">
        <v>150</v>
      </c>
      <c r="E153" s="289">
        <f t="shared" si="108"/>
        <v>0</v>
      </c>
      <c r="T153" s="331"/>
      <c r="U153" s="331"/>
      <c r="V153" s="331"/>
      <c r="W153" s="331"/>
      <c r="AJ153" s="330"/>
      <c r="AK153" s="330"/>
      <c r="AL153" s="330"/>
      <c r="BX153" s="331"/>
      <c r="BY153" s="269" t="str">
        <f t="shared" si="110"/>
        <v>SI</v>
      </c>
      <c r="BZ153" s="269" t="str">
        <f t="shared" si="111"/>
        <v>.</v>
      </c>
      <c r="CA153" s="269" t="str">
        <f t="shared" si="112"/>
        <v>.</v>
      </c>
      <c r="CB153" s="269" t="str">
        <f t="shared" si="113"/>
        <v>.</v>
      </c>
      <c r="CC153" s="269" t="str">
        <f t="shared" si="114"/>
        <v>.</v>
      </c>
      <c r="CL153" s="161">
        <f t="shared" si="109"/>
        <v>0</v>
      </c>
      <c r="CM153" s="271" t="b">
        <f t="shared" si="134"/>
        <v>0</v>
      </c>
      <c r="CN153" s="271" t="b">
        <f t="shared" si="135"/>
        <v>0</v>
      </c>
      <c r="CO153" s="271" t="b">
        <f t="shared" si="127"/>
        <v>0</v>
      </c>
      <c r="CP153" s="270" t="b">
        <f t="shared" si="128"/>
        <v>0</v>
      </c>
      <c r="CQ153" s="270" t="b">
        <f t="shared" si="129"/>
        <v>0</v>
      </c>
      <c r="CR153" s="270" t="b">
        <f t="shared" si="130"/>
        <v>0</v>
      </c>
      <c r="CS153" s="270" t="b">
        <f t="shared" si="131"/>
        <v>0</v>
      </c>
      <c r="CT153" s="270" t="b">
        <f t="shared" si="132"/>
        <v>0</v>
      </c>
      <c r="CU153" s="270" t="b">
        <f t="shared" si="133"/>
        <v>0</v>
      </c>
      <c r="CV153" s="270">
        <f t="shared" si="115"/>
        <v>0</v>
      </c>
      <c r="CW153" s="270">
        <f t="shared" si="116"/>
        <v>0</v>
      </c>
      <c r="CX153" s="270">
        <f t="shared" si="117"/>
        <v>0</v>
      </c>
      <c r="CY153" s="270">
        <f t="shared" si="118"/>
        <v>0</v>
      </c>
      <c r="CZ153" s="270">
        <f t="shared" si="119"/>
        <v>0</v>
      </c>
      <c r="DA153" s="270">
        <f t="shared" si="120"/>
        <v>0</v>
      </c>
      <c r="DB153" s="270">
        <f t="shared" si="121"/>
        <v>0</v>
      </c>
      <c r="DC153" s="270">
        <f t="shared" si="122"/>
        <v>0</v>
      </c>
      <c r="DD153" s="270">
        <f t="shared" si="123"/>
        <v>0</v>
      </c>
      <c r="DE153" s="270">
        <f t="shared" si="124"/>
        <v>0</v>
      </c>
      <c r="DF153" s="270">
        <f t="shared" si="125"/>
        <v>0</v>
      </c>
      <c r="DG153" s="270">
        <f t="shared" si="126"/>
        <v>0</v>
      </c>
    </row>
    <row r="154" spans="1:112">
      <c r="A154" s="266">
        <v>151</v>
      </c>
      <c r="E154" s="289"/>
      <c r="T154" s="331"/>
      <c r="U154" s="331"/>
      <c r="V154" s="331"/>
      <c r="W154" s="331"/>
      <c r="AJ154" s="330"/>
      <c r="AK154" s="330"/>
      <c r="AL154" s="330"/>
      <c r="BX154" s="331"/>
      <c r="BY154" s="269" t="str">
        <f t="shared" si="110"/>
        <v>SI</v>
      </c>
      <c r="BZ154" s="269" t="str">
        <f t="shared" si="111"/>
        <v>.</v>
      </c>
      <c r="CA154" s="269" t="str">
        <f t="shared" si="112"/>
        <v>.</v>
      </c>
      <c r="CB154" s="269" t="str">
        <f t="shared" si="113"/>
        <v>.</v>
      </c>
      <c r="CC154" s="269" t="str">
        <f t="shared" si="114"/>
        <v>.</v>
      </c>
      <c r="CL154" s="161">
        <f t="shared" si="109"/>
        <v>0</v>
      </c>
      <c r="CM154" s="271" t="b">
        <f t="shared" si="134"/>
        <v>0</v>
      </c>
      <c r="CN154" s="271" t="b">
        <f t="shared" si="135"/>
        <v>0</v>
      </c>
      <c r="CO154" s="271" t="b">
        <f t="shared" si="127"/>
        <v>0</v>
      </c>
      <c r="CP154" s="270" t="b">
        <f t="shared" si="128"/>
        <v>0</v>
      </c>
      <c r="CQ154" s="270" t="b">
        <f t="shared" si="129"/>
        <v>0</v>
      </c>
      <c r="CR154" s="270" t="b">
        <f t="shared" si="130"/>
        <v>0</v>
      </c>
      <c r="CS154" s="270" t="b">
        <f t="shared" si="131"/>
        <v>0</v>
      </c>
      <c r="CT154" s="270" t="b">
        <f t="shared" si="132"/>
        <v>0</v>
      </c>
      <c r="CU154" s="270" t="b">
        <f t="shared" si="133"/>
        <v>0</v>
      </c>
      <c r="CV154" s="270">
        <f t="shared" si="115"/>
        <v>0</v>
      </c>
      <c r="CW154" s="270">
        <f t="shared" si="116"/>
        <v>0</v>
      </c>
      <c r="CX154" s="270">
        <f t="shared" si="117"/>
        <v>0</v>
      </c>
      <c r="CY154" s="270">
        <f t="shared" si="118"/>
        <v>0</v>
      </c>
      <c r="CZ154" s="270">
        <f t="shared" si="119"/>
        <v>0</v>
      </c>
      <c r="DA154" s="270">
        <f t="shared" si="120"/>
        <v>0</v>
      </c>
      <c r="DB154" s="270">
        <f t="shared" si="121"/>
        <v>0</v>
      </c>
      <c r="DC154" s="270">
        <f t="shared" si="122"/>
        <v>0</v>
      </c>
      <c r="DD154" s="270">
        <f t="shared" si="123"/>
        <v>0</v>
      </c>
      <c r="DE154" s="270">
        <f t="shared" si="124"/>
        <v>0</v>
      </c>
      <c r="DF154" s="270">
        <f t="shared" si="125"/>
        <v>0</v>
      </c>
      <c r="DG154" s="270">
        <f t="shared" si="126"/>
        <v>0</v>
      </c>
    </row>
    <row r="155" spans="1:112">
      <c r="A155" s="266">
        <v>152</v>
      </c>
      <c r="E155" s="289"/>
      <c r="T155" s="331"/>
      <c r="U155" s="331"/>
      <c r="V155" s="331"/>
      <c r="W155" s="331"/>
      <c r="AJ155" s="330"/>
      <c r="AK155" s="330"/>
      <c r="AL155" s="330"/>
      <c r="BX155" s="331"/>
      <c r="BY155" s="269" t="str">
        <f t="shared" si="110"/>
        <v>SI</v>
      </c>
      <c r="BZ155" s="269" t="str">
        <f t="shared" si="111"/>
        <v>.</v>
      </c>
      <c r="CA155" s="269" t="str">
        <f t="shared" si="112"/>
        <v>.</v>
      </c>
      <c r="CB155" s="269" t="str">
        <f t="shared" si="113"/>
        <v>.</v>
      </c>
      <c r="CC155" s="269" t="str">
        <f t="shared" si="114"/>
        <v>.</v>
      </c>
      <c r="CL155" s="161">
        <f t="shared" si="109"/>
        <v>0</v>
      </c>
      <c r="CM155" s="271" t="b">
        <f t="shared" si="134"/>
        <v>0</v>
      </c>
      <c r="CN155" s="271" t="b">
        <f t="shared" si="135"/>
        <v>0</v>
      </c>
      <c r="CO155" s="271" t="b">
        <f t="shared" si="127"/>
        <v>0</v>
      </c>
      <c r="CP155" s="270" t="b">
        <f t="shared" si="128"/>
        <v>0</v>
      </c>
      <c r="CQ155" s="270" t="b">
        <f t="shared" si="129"/>
        <v>0</v>
      </c>
      <c r="CR155" s="270" t="b">
        <f t="shared" si="130"/>
        <v>0</v>
      </c>
      <c r="CS155" s="270" t="b">
        <f t="shared" si="131"/>
        <v>0</v>
      </c>
      <c r="CT155" s="270" t="b">
        <f t="shared" si="132"/>
        <v>0</v>
      </c>
      <c r="CU155" s="270" t="b">
        <f t="shared" si="133"/>
        <v>0</v>
      </c>
      <c r="CV155" s="270">
        <f t="shared" si="115"/>
        <v>0</v>
      </c>
      <c r="CW155" s="270">
        <f t="shared" si="116"/>
        <v>0</v>
      </c>
      <c r="CX155" s="270">
        <f t="shared" si="117"/>
        <v>0</v>
      </c>
      <c r="CY155" s="270">
        <f t="shared" si="118"/>
        <v>0</v>
      </c>
      <c r="CZ155" s="270">
        <f t="shared" si="119"/>
        <v>0</v>
      </c>
      <c r="DA155" s="270">
        <f t="shared" si="120"/>
        <v>0</v>
      </c>
      <c r="DB155" s="270">
        <f t="shared" si="121"/>
        <v>0</v>
      </c>
      <c r="DC155" s="270">
        <f t="shared" si="122"/>
        <v>0</v>
      </c>
      <c r="DD155" s="270">
        <f t="shared" si="123"/>
        <v>0</v>
      </c>
      <c r="DE155" s="270">
        <f t="shared" si="124"/>
        <v>0</v>
      </c>
      <c r="DF155" s="270">
        <f t="shared" si="125"/>
        <v>0</v>
      </c>
      <c r="DG155" s="270">
        <f t="shared" si="126"/>
        <v>0</v>
      </c>
    </row>
    <row r="156" spans="1:112">
      <c r="A156" s="266">
        <v>153</v>
      </c>
      <c r="E156" s="289"/>
      <c r="T156" s="331"/>
      <c r="U156" s="331"/>
      <c r="V156" s="331"/>
      <c r="W156" s="331"/>
      <c r="AJ156" s="330"/>
      <c r="AK156" s="330"/>
      <c r="AL156" s="330"/>
      <c r="BX156" s="331"/>
      <c r="BY156" s="269" t="str">
        <f t="shared" si="110"/>
        <v>SI</v>
      </c>
      <c r="BZ156" s="269" t="str">
        <f t="shared" si="111"/>
        <v>.</v>
      </c>
      <c r="CA156" s="269" t="str">
        <f t="shared" si="112"/>
        <v>.</v>
      </c>
      <c r="CB156" s="269" t="str">
        <f t="shared" si="113"/>
        <v>.</v>
      </c>
      <c r="CC156" s="269" t="str">
        <f t="shared" si="114"/>
        <v>.</v>
      </c>
      <c r="CL156" s="161">
        <f t="shared" si="109"/>
        <v>0</v>
      </c>
      <c r="CM156" s="271" t="b">
        <f t="shared" si="134"/>
        <v>0</v>
      </c>
      <c r="CN156" s="271" t="b">
        <f t="shared" si="135"/>
        <v>0</v>
      </c>
      <c r="CO156" s="271" t="b">
        <f t="shared" si="127"/>
        <v>0</v>
      </c>
      <c r="CP156" s="270" t="b">
        <f t="shared" si="128"/>
        <v>0</v>
      </c>
      <c r="CQ156" s="270" t="b">
        <f t="shared" si="129"/>
        <v>0</v>
      </c>
      <c r="CR156" s="270" t="b">
        <f t="shared" si="130"/>
        <v>0</v>
      </c>
      <c r="CS156" s="270" t="b">
        <f t="shared" si="131"/>
        <v>0</v>
      </c>
      <c r="CT156" s="270" t="b">
        <f t="shared" si="132"/>
        <v>0</v>
      </c>
      <c r="CU156" s="270" t="b">
        <f t="shared" si="133"/>
        <v>0</v>
      </c>
      <c r="CV156" s="270">
        <f t="shared" si="115"/>
        <v>0</v>
      </c>
      <c r="CW156" s="270">
        <f t="shared" si="116"/>
        <v>0</v>
      </c>
      <c r="CX156" s="270">
        <f t="shared" si="117"/>
        <v>0</v>
      </c>
      <c r="CY156" s="270">
        <f t="shared" si="118"/>
        <v>0</v>
      </c>
      <c r="CZ156" s="270">
        <f t="shared" si="119"/>
        <v>0</v>
      </c>
      <c r="DA156" s="270">
        <f t="shared" si="120"/>
        <v>0</v>
      </c>
      <c r="DB156" s="270">
        <f t="shared" si="121"/>
        <v>0</v>
      </c>
      <c r="DC156" s="270">
        <f t="shared" si="122"/>
        <v>0</v>
      </c>
      <c r="DD156" s="270">
        <f t="shared" si="123"/>
        <v>0</v>
      </c>
      <c r="DE156" s="270">
        <f t="shared" si="124"/>
        <v>0</v>
      </c>
      <c r="DF156" s="270">
        <f t="shared" si="125"/>
        <v>0</v>
      </c>
      <c r="DG156" s="270">
        <f t="shared" si="126"/>
        <v>0</v>
      </c>
    </row>
    <row r="157" spans="1:112">
      <c r="A157" s="266">
        <v>154</v>
      </c>
      <c r="E157" s="289"/>
      <c r="T157" s="331"/>
      <c r="U157" s="331"/>
      <c r="V157" s="331"/>
      <c r="W157" s="331"/>
      <c r="AJ157" s="330"/>
      <c r="AK157" s="330"/>
      <c r="AL157" s="330"/>
      <c r="BX157" s="331"/>
      <c r="BY157" s="269" t="str">
        <f t="shared" si="110"/>
        <v>SI</v>
      </c>
      <c r="BZ157" s="269" t="str">
        <f t="shared" si="111"/>
        <v>.</v>
      </c>
      <c r="CA157" s="269" t="str">
        <f t="shared" si="112"/>
        <v>.</v>
      </c>
      <c r="CB157" s="269" t="str">
        <f t="shared" si="113"/>
        <v>.</v>
      </c>
      <c r="CC157" s="269" t="str">
        <f t="shared" si="114"/>
        <v>.</v>
      </c>
      <c r="CL157" s="161">
        <f t="shared" si="109"/>
        <v>0</v>
      </c>
      <c r="CM157" s="271" t="b">
        <f t="shared" si="134"/>
        <v>0</v>
      </c>
      <c r="CN157" s="271" t="b">
        <f t="shared" si="135"/>
        <v>0</v>
      </c>
      <c r="CO157" s="271" t="b">
        <f t="shared" si="127"/>
        <v>0</v>
      </c>
      <c r="CP157" s="270" t="b">
        <f t="shared" si="128"/>
        <v>0</v>
      </c>
      <c r="CQ157" s="270" t="b">
        <f t="shared" si="129"/>
        <v>0</v>
      </c>
      <c r="CR157" s="270" t="b">
        <f t="shared" si="130"/>
        <v>0</v>
      </c>
      <c r="CS157" s="270" t="b">
        <f t="shared" si="131"/>
        <v>0</v>
      </c>
      <c r="CT157" s="270" t="b">
        <f t="shared" si="132"/>
        <v>0</v>
      </c>
      <c r="CU157" s="270" t="b">
        <f t="shared" si="133"/>
        <v>0</v>
      </c>
      <c r="CV157" s="270">
        <f t="shared" si="115"/>
        <v>0</v>
      </c>
      <c r="CW157" s="270">
        <f t="shared" si="116"/>
        <v>0</v>
      </c>
      <c r="CX157" s="270">
        <f t="shared" si="117"/>
        <v>0</v>
      </c>
      <c r="CY157" s="270">
        <f t="shared" si="118"/>
        <v>0</v>
      </c>
      <c r="CZ157" s="270">
        <f t="shared" si="119"/>
        <v>0</v>
      </c>
      <c r="DA157" s="270">
        <f t="shared" si="120"/>
        <v>0</v>
      </c>
      <c r="DB157" s="270">
        <f t="shared" si="121"/>
        <v>0</v>
      </c>
      <c r="DC157" s="270">
        <f t="shared" si="122"/>
        <v>0</v>
      </c>
      <c r="DD157" s="270">
        <f t="shared" si="123"/>
        <v>0</v>
      </c>
      <c r="DE157" s="270">
        <f t="shared" si="124"/>
        <v>0</v>
      </c>
      <c r="DF157" s="270">
        <f t="shared" si="125"/>
        <v>0</v>
      </c>
      <c r="DG157" s="270">
        <f t="shared" si="126"/>
        <v>0</v>
      </c>
    </row>
    <row r="158" spans="1:112">
      <c r="A158" s="266">
        <v>155</v>
      </c>
      <c r="E158" s="289"/>
      <c r="T158" s="331"/>
      <c r="U158" s="331"/>
      <c r="V158" s="331"/>
      <c r="W158" s="331"/>
      <c r="AJ158" s="330"/>
      <c r="AK158" s="330"/>
      <c r="AL158" s="330"/>
      <c r="BX158" s="331"/>
      <c r="BY158" s="269" t="str">
        <f t="shared" si="110"/>
        <v>SI</v>
      </c>
      <c r="BZ158" s="269" t="str">
        <f t="shared" si="111"/>
        <v>.</v>
      </c>
      <c r="CA158" s="269" t="str">
        <f t="shared" si="112"/>
        <v>.</v>
      </c>
      <c r="CB158" s="269" t="str">
        <f t="shared" si="113"/>
        <v>.</v>
      </c>
      <c r="CC158" s="269" t="str">
        <f t="shared" si="114"/>
        <v>.</v>
      </c>
      <c r="CL158" s="161">
        <f t="shared" si="109"/>
        <v>0</v>
      </c>
      <c r="CM158" s="271" t="b">
        <f t="shared" si="134"/>
        <v>0</v>
      </c>
      <c r="CN158" s="271" t="b">
        <f t="shared" si="135"/>
        <v>0</v>
      </c>
      <c r="CO158" s="271" t="b">
        <f t="shared" si="127"/>
        <v>0</v>
      </c>
      <c r="CP158" s="270" t="b">
        <f t="shared" si="128"/>
        <v>0</v>
      </c>
      <c r="CQ158" s="270" t="b">
        <f t="shared" si="129"/>
        <v>0</v>
      </c>
      <c r="CR158" s="270" t="b">
        <f t="shared" si="130"/>
        <v>0</v>
      </c>
      <c r="CS158" s="270" t="b">
        <f t="shared" si="131"/>
        <v>0</v>
      </c>
      <c r="CT158" s="270" t="b">
        <f t="shared" si="132"/>
        <v>0</v>
      </c>
      <c r="CU158" s="270" t="b">
        <f t="shared" si="133"/>
        <v>0</v>
      </c>
      <c r="CV158" s="270">
        <f t="shared" si="115"/>
        <v>0</v>
      </c>
      <c r="CW158" s="270">
        <f t="shared" si="116"/>
        <v>0</v>
      </c>
      <c r="CX158" s="270">
        <f t="shared" si="117"/>
        <v>0</v>
      </c>
      <c r="CY158" s="270">
        <f t="shared" si="118"/>
        <v>0</v>
      </c>
      <c r="CZ158" s="270">
        <f t="shared" si="119"/>
        <v>0</v>
      </c>
      <c r="DA158" s="270">
        <f t="shared" si="120"/>
        <v>0</v>
      </c>
      <c r="DB158" s="270">
        <f t="shared" si="121"/>
        <v>0</v>
      </c>
      <c r="DC158" s="270">
        <f t="shared" si="122"/>
        <v>0</v>
      </c>
      <c r="DD158" s="270">
        <f t="shared" si="123"/>
        <v>0</v>
      </c>
      <c r="DE158" s="270">
        <f t="shared" si="124"/>
        <v>0</v>
      </c>
      <c r="DF158" s="270">
        <f t="shared" si="125"/>
        <v>0</v>
      </c>
      <c r="DG158" s="270">
        <f t="shared" si="126"/>
        <v>0</v>
      </c>
    </row>
    <row r="159" spans="1:112">
      <c r="A159" s="266">
        <v>156</v>
      </c>
      <c r="E159" s="289"/>
      <c r="T159" s="331"/>
      <c r="U159" s="331"/>
      <c r="V159" s="331"/>
      <c r="W159" s="331"/>
      <c r="AJ159" s="330"/>
      <c r="AK159" s="330"/>
      <c r="AL159" s="330"/>
      <c r="BX159" s="331"/>
      <c r="BY159" s="269" t="str">
        <f t="shared" si="110"/>
        <v>SI</v>
      </c>
      <c r="BZ159" s="269" t="str">
        <f t="shared" si="111"/>
        <v>.</v>
      </c>
      <c r="CA159" s="269" t="str">
        <f t="shared" si="112"/>
        <v>.</v>
      </c>
      <c r="CB159" s="269" t="str">
        <f t="shared" si="113"/>
        <v>.</v>
      </c>
      <c r="CC159" s="269" t="str">
        <f t="shared" si="114"/>
        <v>.</v>
      </c>
      <c r="CL159" s="161">
        <f t="shared" si="109"/>
        <v>0</v>
      </c>
      <c r="CM159" s="271" t="b">
        <f t="shared" si="134"/>
        <v>0</v>
      </c>
      <c r="CN159" s="271" t="b">
        <f t="shared" si="135"/>
        <v>0</v>
      </c>
      <c r="CO159" s="271" t="b">
        <f t="shared" si="127"/>
        <v>0</v>
      </c>
      <c r="CP159" s="270" t="b">
        <f t="shared" si="128"/>
        <v>0</v>
      </c>
      <c r="CQ159" s="270" t="b">
        <f t="shared" si="129"/>
        <v>0</v>
      </c>
      <c r="CR159" s="270" t="b">
        <f t="shared" si="130"/>
        <v>0</v>
      </c>
      <c r="CS159" s="270" t="b">
        <f t="shared" si="131"/>
        <v>0</v>
      </c>
      <c r="CT159" s="270" t="b">
        <f t="shared" si="132"/>
        <v>0</v>
      </c>
      <c r="CU159" s="270" t="b">
        <f t="shared" si="133"/>
        <v>0</v>
      </c>
      <c r="CV159" s="270">
        <f t="shared" si="115"/>
        <v>0</v>
      </c>
      <c r="CW159" s="270">
        <f t="shared" si="116"/>
        <v>0</v>
      </c>
      <c r="CX159" s="270">
        <f t="shared" si="117"/>
        <v>0</v>
      </c>
      <c r="CY159" s="270">
        <f t="shared" si="118"/>
        <v>0</v>
      </c>
      <c r="CZ159" s="270">
        <f t="shared" si="119"/>
        <v>0</v>
      </c>
      <c r="DA159" s="270">
        <f t="shared" si="120"/>
        <v>0</v>
      </c>
      <c r="DB159" s="270">
        <f t="shared" si="121"/>
        <v>0</v>
      </c>
      <c r="DC159" s="270">
        <f t="shared" si="122"/>
        <v>0</v>
      </c>
      <c r="DD159" s="270">
        <f t="shared" si="123"/>
        <v>0</v>
      </c>
      <c r="DE159" s="270">
        <f t="shared" si="124"/>
        <v>0</v>
      </c>
      <c r="DF159" s="270">
        <f t="shared" si="125"/>
        <v>0</v>
      </c>
      <c r="DG159" s="270">
        <f t="shared" si="126"/>
        <v>0</v>
      </c>
    </row>
    <row r="160" spans="1:112">
      <c r="A160" s="266">
        <v>157</v>
      </c>
      <c r="E160" s="289"/>
      <c r="T160" s="331"/>
      <c r="U160" s="331"/>
      <c r="V160" s="331"/>
      <c r="W160" s="331"/>
      <c r="AJ160" s="330"/>
      <c r="AK160" s="330"/>
      <c r="AL160" s="330"/>
      <c r="BX160" s="331"/>
      <c r="BY160" s="269" t="str">
        <f t="shared" si="110"/>
        <v>SI</v>
      </c>
      <c r="BZ160" s="269" t="str">
        <f t="shared" si="111"/>
        <v>.</v>
      </c>
      <c r="CA160" s="269" t="str">
        <f t="shared" si="112"/>
        <v>.</v>
      </c>
      <c r="CB160" s="269" t="str">
        <f t="shared" si="113"/>
        <v>.</v>
      </c>
      <c r="CC160" s="269" t="str">
        <f t="shared" si="114"/>
        <v>.</v>
      </c>
      <c r="CL160" s="161">
        <f t="shared" si="109"/>
        <v>0</v>
      </c>
      <c r="CM160" s="271" t="b">
        <f t="shared" si="134"/>
        <v>0</v>
      </c>
      <c r="CN160" s="271" t="b">
        <f t="shared" si="135"/>
        <v>0</v>
      </c>
      <c r="CO160" s="271" t="b">
        <f t="shared" si="127"/>
        <v>0</v>
      </c>
      <c r="CP160" s="270" t="b">
        <f t="shared" si="128"/>
        <v>0</v>
      </c>
      <c r="CQ160" s="270" t="b">
        <f t="shared" si="129"/>
        <v>0</v>
      </c>
      <c r="CR160" s="270" t="b">
        <f t="shared" si="130"/>
        <v>0</v>
      </c>
      <c r="CS160" s="270" t="b">
        <f t="shared" si="131"/>
        <v>0</v>
      </c>
      <c r="CT160" s="270" t="b">
        <f t="shared" si="132"/>
        <v>0</v>
      </c>
      <c r="CU160" s="270" t="b">
        <f t="shared" si="133"/>
        <v>0</v>
      </c>
      <c r="CV160" s="270">
        <f t="shared" si="115"/>
        <v>0</v>
      </c>
      <c r="CW160" s="270">
        <f t="shared" si="116"/>
        <v>0</v>
      </c>
      <c r="CX160" s="270">
        <f t="shared" si="117"/>
        <v>0</v>
      </c>
      <c r="CY160" s="270">
        <f t="shared" si="118"/>
        <v>0</v>
      </c>
      <c r="CZ160" s="270">
        <f t="shared" si="119"/>
        <v>0</v>
      </c>
      <c r="DA160" s="270">
        <f t="shared" si="120"/>
        <v>0</v>
      </c>
      <c r="DB160" s="270">
        <f t="shared" si="121"/>
        <v>0</v>
      </c>
      <c r="DC160" s="270">
        <f t="shared" si="122"/>
        <v>0</v>
      </c>
      <c r="DD160" s="270">
        <f t="shared" si="123"/>
        <v>0</v>
      </c>
      <c r="DE160" s="270">
        <f t="shared" si="124"/>
        <v>0</v>
      </c>
      <c r="DF160" s="270">
        <f t="shared" si="125"/>
        <v>0</v>
      </c>
      <c r="DG160" s="270">
        <f t="shared" si="126"/>
        <v>0</v>
      </c>
    </row>
    <row r="161" spans="1:111">
      <c r="A161" s="266">
        <v>158</v>
      </c>
      <c r="E161" s="289"/>
      <c r="T161" s="331"/>
      <c r="U161" s="331"/>
      <c r="V161" s="331"/>
      <c r="W161" s="331"/>
      <c r="AJ161" s="330"/>
      <c r="AK161" s="330"/>
      <c r="AL161" s="330"/>
      <c r="BX161" s="331"/>
      <c r="BY161" s="269" t="str">
        <f t="shared" si="110"/>
        <v>SI</v>
      </c>
      <c r="BZ161" s="269" t="str">
        <f t="shared" si="111"/>
        <v>.</v>
      </c>
      <c r="CA161" s="269" t="str">
        <f t="shared" si="112"/>
        <v>.</v>
      </c>
      <c r="CB161" s="269" t="str">
        <f t="shared" si="113"/>
        <v>.</v>
      </c>
      <c r="CC161" s="269" t="str">
        <f t="shared" si="114"/>
        <v>.</v>
      </c>
      <c r="CL161" s="161">
        <f t="shared" si="109"/>
        <v>0</v>
      </c>
      <c r="CM161" s="271" t="b">
        <f t="shared" si="134"/>
        <v>0</v>
      </c>
      <c r="CN161" s="271" t="b">
        <f t="shared" si="135"/>
        <v>0</v>
      </c>
      <c r="CO161" s="271" t="b">
        <f t="shared" si="127"/>
        <v>0</v>
      </c>
      <c r="CP161" s="270" t="b">
        <f t="shared" si="128"/>
        <v>0</v>
      </c>
      <c r="CQ161" s="270" t="b">
        <f t="shared" si="129"/>
        <v>0</v>
      </c>
      <c r="CR161" s="270" t="b">
        <f t="shared" si="130"/>
        <v>0</v>
      </c>
      <c r="CS161" s="270" t="b">
        <f t="shared" si="131"/>
        <v>0</v>
      </c>
      <c r="CT161" s="270" t="b">
        <f t="shared" si="132"/>
        <v>0</v>
      </c>
      <c r="CU161" s="270" t="b">
        <f t="shared" si="133"/>
        <v>0</v>
      </c>
      <c r="CV161" s="270">
        <f t="shared" si="115"/>
        <v>0</v>
      </c>
      <c r="CW161" s="270">
        <f t="shared" si="116"/>
        <v>0</v>
      </c>
      <c r="CX161" s="270">
        <f t="shared" si="117"/>
        <v>0</v>
      </c>
      <c r="CY161" s="270">
        <f t="shared" si="118"/>
        <v>0</v>
      </c>
      <c r="CZ161" s="270">
        <f t="shared" si="119"/>
        <v>0</v>
      </c>
      <c r="DA161" s="270">
        <f t="shared" si="120"/>
        <v>0</v>
      </c>
      <c r="DB161" s="270">
        <f t="shared" si="121"/>
        <v>0</v>
      </c>
      <c r="DC161" s="270">
        <f t="shared" si="122"/>
        <v>0</v>
      </c>
      <c r="DD161" s="270">
        <f t="shared" si="123"/>
        <v>0</v>
      </c>
      <c r="DE161" s="270">
        <f t="shared" si="124"/>
        <v>0</v>
      </c>
      <c r="DF161" s="270">
        <f t="shared" si="125"/>
        <v>0</v>
      </c>
      <c r="DG161" s="270">
        <f t="shared" si="126"/>
        <v>0</v>
      </c>
    </row>
    <row r="162" spans="1:111">
      <c r="A162" s="266">
        <v>159</v>
      </c>
      <c r="E162" s="289"/>
      <c r="T162" s="331"/>
      <c r="U162" s="331"/>
      <c r="V162" s="331"/>
      <c r="W162" s="331"/>
      <c r="AJ162" s="330"/>
      <c r="AK162" s="330"/>
      <c r="AL162" s="330"/>
      <c r="BX162" s="331"/>
      <c r="BY162" s="269" t="str">
        <f t="shared" si="110"/>
        <v>SI</v>
      </c>
      <c r="BZ162" s="269" t="str">
        <f t="shared" si="111"/>
        <v>.</v>
      </c>
      <c r="CA162" s="269" t="str">
        <f t="shared" si="112"/>
        <v>.</v>
      </c>
      <c r="CB162" s="269" t="str">
        <f t="shared" si="113"/>
        <v>.</v>
      </c>
      <c r="CC162" s="269" t="str">
        <f t="shared" si="114"/>
        <v>.</v>
      </c>
      <c r="CL162" s="161">
        <f t="shared" si="109"/>
        <v>0</v>
      </c>
      <c r="CM162" s="271" t="b">
        <f t="shared" si="134"/>
        <v>0</v>
      </c>
      <c r="CN162" s="271" t="b">
        <f t="shared" si="135"/>
        <v>0</v>
      </c>
      <c r="CO162" s="271" t="b">
        <f t="shared" si="127"/>
        <v>0</v>
      </c>
      <c r="CP162" s="270" t="b">
        <f t="shared" si="128"/>
        <v>0</v>
      </c>
      <c r="CQ162" s="270" t="b">
        <f t="shared" si="129"/>
        <v>0</v>
      </c>
      <c r="CR162" s="270" t="b">
        <f t="shared" si="130"/>
        <v>0</v>
      </c>
      <c r="CS162" s="270" t="b">
        <f t="shared" si="131"/>
        <v>0</v>
      </c>
      <c r="CT162" s="270" t="b">
        <f t="shared" si="132"/>
        <v>0</v>
      </c>
      <c r="CU162" s="270" t="b">
        <f t="shared" si="133"/>
        <v>0</v>
      </c>
      <c r="CV162" s="270">
        <f t="shared" si="115"/>
        <v>0</v>
      </c>
      <c r="CW162" s="270">
        <f t="shared" si="116"/>
        <v>0</v>
      </c>
      <c r="CX162" s="270">
        <f t="shared" si="117"/>
        <v>0</v>
      </c>
      <c r="CY162" s="270">
        <f t="shared" si="118"/>
        <v>0</v>
      </c>
      <c r="CZ162" s="270">
        <f t="shared" si="119"/>
        <v>0</v>
      </c>
      <c r="DA162" s="270">
        <f t="shared" si="120"/>
        <v>0</v>
      </c>
      <c r="DB162" s="270">
        <f t="shared" si="121"/>
        <v>0</v>
      </c>
      <c r="DC162" s="270">
        <f t="shared" si="122"/>
        <v>0</v>
      </c>
      <c r="DD162" s="270">
        <f t="shared" si="123"/>
        <v>0</v>
      </c>
      <c r="DE162" s="270">
        <f t="shared" si="124"/>
        <v>0</v>
      </c>
      <c r="DF162" s="270">
        <f t="shared" si="125"/>
        <v>0</v>
      </c>
      <c r="DG162" s="270">
        <f t="shared" si="126"/>
        <v>0</v>
      </c>
    </row>
    <row r="163" spans="1:111">
      <c r="A163" s="266">
        <v>160</v>
      </c>
      <c r="E163" s="289"/>
      <c r="T163" s="331"/>
      <c r="U163" s="331"/>
      <c r="V163" s="331"/>
      <c r="W163" s="331"/>
      <c r="AJ163" s="330"/>
      <c r="AK163" s="330"/>
      <c r="AL163" s="330"/>
      <c r="BX163" s="331"/>
      <c r="BY163" s="269" t="str">
        <f t="shared" si="110"/>
        <v>SI</v>
      </c>
      <c r="BZ163" s="269" t="str">
        <f t="shared" si="111"/>
        <v>.</v>
      </c>
      <c r="CA163" s="269" t="str">
        <f t="shared" si="112"/>
        <v>.</v>
      </c>
      <c r="CB163" s="269" t="str">
        <f t="shared" si="113"/>
        <v>.</v>
      </c>
      <c r="CC163" s="269" t="str">
        <f t="shared" si="114"/>
        <v>.</v>
      </c>
      <c r="CL163" s="161">
        <f t="shared" si="109"/>
        <v>0</v>
      </c>
      <c r="CM163" s="271" t="b">
        <f t="shared" si="134"/>
        <v>0</v>
      </c>
      <c r="CN163" s="271" t="b">
        <f t="shared" si="135"/>
        <v>0</v>
      </c>
      <c r="CO163" s="271" t="b">
        <f t="shared" si="127"/>
        <v>0</v>
      </c>
      <c r="CP163" s="270" t="b">
        <f t="shared" si="128"/>
        <v>0</v>
      </c>
      <c r="CQ163" s="270" t="b">
        <f t="shared" si="129"/>
        <v>0</v>
      </c>
      <c r="CR163" s="270" t="b">
        <f t="shared" si="130"/>
        <v>0</v>
      </c>
      <c r="CS163" s="270" t="b">
        <f t="shared" si="131"/>
        <v>0</v>
      </c>
      <c r="CT163" s="270" t="b">
        <f t="shared" si="132"/>
        <v>0</v>
      </c>
      <c r="CU163" s="270" t="b">
        <f t="shared" si="133"/>
        <v>0</v>
      </c>
      <c r="CV163" s="270">
        <f t="shared" si="115"/>
        <v>0</v>
      </c>
      <c r="CW163" s="270">
        <f t="shared" si="116"/>
        <v>0</v>
      </c>
      <c r="CX163" s="270">
        <f t="shared" si="117"/>
        <v>0</v>
      </c>
      <c r="CY163" s="270">
        <f t="shared" si="118"/>
        <v>0</v>
      </c>
      <c r="CZ163" s="270">
        <f t="shared" si="119"/>
        <v>0</v>
      </c>
      <c r="DA163" s="270">
        <f t="shared" si="120"/>
        <v>0</v>
      </c>
      <c r="DB163" s="270">
        <f t="shared" si="121"/>
        <v>0</v>
      </c>
      <c r="DC163" s="270">
        <f t="shared" si="122"/>
        <v>0</v>
      </c>
      <c r="DD163" s="270">
        <f t="shared" si="123"/>
        <v>0</v>
      </c>
      <c r="DE163" s="270">
        <f t="shared" si="124"/>
        <v>0</v>
      </c>
      <c r="DF163" s="270">
        <f t="shared" si="125"/>
        <v>0</v>
      </c>
      <c r="DG163" s="270">
        <f t="shared" si="126"/>
        <v>0</v>
      </c>
    </row>
    <row r="164" spans="1:111">
      <c r="A164" s="266">
        <v>161</v>
      </c>
      <c r="E164" s="289"/>
      <c r="T164" s="331"/>
      <c r="U164" s="331"/>
      <c r="V164" s="331"/>
      <c r="W164" s="331"/>
      <c r="AJ164" s="330"/>
      <c r="AK164" s="330"/>
      <c r="AL164" s="330"/>
      <c r="BX164" s="331"/>
      <c r="BY164" s="269" t="str">
        <f t="shared" si="110"/>
        <v>SI</v>
      </c>
      <c r="BZ164" s="269" t="str">
        <f t="shared" si="111"/>
        <v>.</v>
      </c>
      <c r="CA164" s="269" t="str">
        <f t="shared" si="112"/>
        <v>.</v>
      </c>
      <c r="CB164" s="269" t="str">
        <f t="shared" si="113"/>
        <v>.</v>
      </c>
      <c r="CC164" s="269" t="str">
        <f t="shared" si="114"/>
        <v>.</v>
      </c>
      <c r="CL164" s="161">
        <f t="shared" si="109"/>
        <v>0</v>
      </c>
      <c r="CM164" s="271" t="b">
        <f t="shared" si="134"/>
        <v>0</v>
      </c>
      <c r="CN164" s="271" t="b">
        <f t="shared" si="135"/>
        <v>0</v>
      </c>
      <c r="CO164" s="271" t="b">
        <f t="shared" si="127"/>
        <v>0</v>
      </c>
      <c r="CP164" s="270" t="b">
        <f t="shared" si="128"/>
        <v>0</v>
      </c>
      <c r="CQ164" s="270" t="b">
        <f t="shared" si="129"/>
        <v>0</v>
      </c>
      <c r="CR164" s="270" t="b">
        <f t="shared" si="130"/>
        <v>0</v>
      </c>
      <c r="CS164" s="270" t="b">
        <f t="shared" si="131"/>
        <v>0</v>
      </c>
      <c r="CT164" s="270" t="b">
        <f t="shared" si="132"/>
        <v>0</v>
      </c>
      <c r="CU164" s="270" t="b">
        <f t="shared" si="133"/>
        <v>0</v>
      </c>
      <c r="CV164" s="270">
        <f t="shared" si="115"/>
        <v>0</v>
      </c>
      <c r="CW164" s="270">
        <f t="shared" si="116"/>
        <v>0</v>
      </c>
      <c r="CX164" s="270">
        <f t="shared" si="117"/>
        <v>0</v>
      </c>
      <c r="CY164" s="270">
        <f t="shared" si="118"/>
        <v>0</v>
      </c>
      <c r="CZ164" s="270">
        <f t="shared" si="119"/>
        <v>0</v>
      </c>
      <c r="DA164" s="270">
        <f t="shared" si="120"/>
        <v>0</v>
      </c>
      <c r="DB164" s="270">
        <f t="shared" si="121"/>
        <v>0</v>
      </c>
      <c r="DC164" s="270">
        <f t="shared" si="122"/>
        <v>0</v>
      </c>
      <c r="DD164" s="270">
        <f t="shared" si="123"/>
        <v>0</v>
      </c>
      <c r="DE164" s="270">
        <f t="shared" si="124"/>
        <v>0</v>
      </c>
      <c r="DF164" s="270">
        <f t="shared" si="125"/>
        <v>0</v>
      </c>
      <c r="DG164" s="270">
        <f t="shared" si="126"/>
        <v>0</v>
      </c>
    </row>
    <row r="165" spans="1:111">
      <c r="A165" s="266">
        <v>162</v>
      </c>
      <c r="E165" s="289"/>
      <c r="T165" s="331"/>
      <c r="U165" s="331"/>
      <c r="V165" s="331"/>
      <c r="W165" s="331"/>
      <c r="AJ165" s="330"/>
      <c r="AK165" s="330"/>
      <c r="AL165" s="330"/>
      <c r="BX165" s="331"/>
      <c r="BY165" s="269" t="str">
        <f t="shared" si="110"/>
        <v>SI</v>
      </c>
      <c r="BZ165" s="269" t="str">
        <f t="shared" si="111"/>
        <v>.</v>
      </c>
      <c r="CA165" s="269" t="str">
        <f t="shared" si="112"/>
        <v>.</v>
      </c>
      <c r="CB165" s="269" t="str">
        <f t="shared" si="113"/>
        <v>.</v>
      </c>
      <c r="CC165" s="269" t="str">
        <f t="shared" si="114"/>
        <v>.</v>
      </c>
      <c r="CL165" s="161">
        <f t="shared" si="109"/>
        <v>0</v>
      </c>
      <c r="CM165" s="271" t="b">
        <f t="shared" si="134"/>
        <v>0</v>
      </c>
      <c r="CN165" s="271" t="b">
        <f t="shared" si="135"/>
        <v>0</v>
      </c>
      <c r="CO165" s="271" t="b">
        <f t="shared" si="127"/>
        <v>0</v>
      </c>
      <c r="CP165" s="270" t="b">
        <f t="shared" si="128"/>
        <v>0</v>
      </c>
      <c r="CQ165" s="270" t="b">
        <f t="shared" si="129"/>
        <v>0</v>
      </c>
      <c r="CR165" s="270" t="b">
        <f t="shared" si="130"/>
        <v>0</v>
      </c>
      <c r="CS165" s="270" t="b">
        <f t="shared" si="131"/>
        <v>0</v>
      </c>
      <c r="CT165" s="270" t="b">
        <f t="shared" si="132"/>
        <v>0</v>
      </c>
      <c r="CU165" s="270" t="b">
        <f t="shared" si="133"/>
        <v>0</v>
      </c>
      <c r="CV165" s="270">
        <f t="shared" si="115"/>
        <v>0</v>
      </c>
      <c r="CW165" s="270">
        <f t="shared" si="116"/>
        <v>0</v>
      </c>
      <c r="CX165" s="270">
        <f t="shared" si="117"/>
        <v>0</v>
      </c>
      <c r="CY165" s="270">
        <f t="shared" si="118"/>
        <v>0</v>
      </c>
      <c r="CZ165" s="270">
        <f t="shared" si="119"/>
        <v>0</v>
      </c>
      <c r="DA165" s="270">
        <f t="shared" si="120"/>
        <v>0</v>
      </c>
      <c r="DB165" s="270">
        <f t="shared" si="121"/>
        <v>0</v>
      </c>
      <c r="DC165" s="270">
        <f t="shared" si="122"/>
        <v>0</v>
      </c>
      <c r="DD165" s="270">
        <f t="shared" si="123"/>
        <v>0</v>
      </c>
      <c r="DE165" s="270">
        <f t="shared" si="124"/>
        <v>0</v>
      </c>
      <c r="DF165" s="270">
        <f t="shared" si="125"/>
        <v>0</v>
      </c>
      <c r="DG165" s="270">
        <f t="shared" si="126"/>
        <v>0</v>
      </c>
    </row>
    <row r="166" spans="1:111">
      <c r="A166" s="266">
        <v>163</v>
      </c>
      <c r="E166" s="289"/>
      <c r="T166" s="331"/>
      <c r="U166" s="331"/>
      <c r="V166" s="331"/>
      <c r="W166" s="331"/>
      <c r="AJ166" s="330"/>
      <c r="AK166" s="330"/>
      <c r="AL166" s="330"/>
      <c r="BX166" s="331"/>
      <c r="BY166" s="269" t="str">
        <f t="shared" si="110"/>
        <v>SI</v>
      </c>
      <c r="BZ166" s="269" t="str">
        <f t="shared" si="111"/>
        <v>.</v>
      </c>
      <c r="CA166" s="269" t="str">
        <f t="shared" si="112"/>
        <v>.</v>
      </c>
      <c r="CB166" s="269" t="str">
        <f t="shared" si="113"/>
        <v>.</v>
      </c>
      <c r="CC166" s="269" t="str">
        <f t="shared" si="114"/>
        <v>.</v>
      </c>
      <c r="CL166" s="161">
        <f t="shared" si="109"/>
        <v>0</v>
      </c>
      <c r="CM166" s="271" t="b">
        <f t="shared" si="134"/>
        <v>0</v>
      </c>
      <c r="CN166" s="271" t="b">
        <f t="shared" si="135"/>
        <v>0</v>
      </c>
      <c r="CO166" s="271" t="b">
        <f t="shared" si="127"/>
        <v>0</v>
      </c>
      <c r="CP166" s="270" t="b">
        <f t="shared" si="128"/>
        <v>0</v>
      </c>
      <c r="CQ166" s="270" t="b">
        <f t="shared" si="129"/>
        <v>0</v>
      </c>
      <c r="CR166" s="270" t="b">
        <f t="shared" si="130"/>
        <v>0</v>
      </c>
      <c r="CS166" s="270" t="b">
        <f t="shared" si="131"/>
        <v>0</v>
      </c>
      <c r="CT166" s="270" t="b">
        <f t="shared" si="132"/>
        <v>0</v>
      </c>
      <c r="CU166" s="270" t="b">
        <f t="shared" si="133"/>
        <v>0</v>
      </c>
      <c r="CV166" s="270">
        <f t="shared" si="115"/>
        <v>0</v>
      </c>
      <c r="CW166" s="270">
        <f t="shared" si="116"/>
        <v>0</v>
      </c>
      <c r="CX166" s="270">
        <f t="shared" si="117"/>
        <v>0</v>
      </c>
      <c r="CY166" s="270">
        <f t="shared" si="118"/>
        <v>0</v>
      </c>
      <c r="CZ166" s="270">
        <f t="shared" si="119"/>
        <v>0</v>
      </c>
      <c r="DA166" s="270">
        <f t="shared" si="120"/>
        <v>0</v>
      </c>
      <c r="DB166" s="270">
        <f t="shared" si="121"/>
        <v>0</v>
      </c>
      <c r="DC166" s="270">
        <f t="shared" si="122"/>
        <v>0</v>
      </c>
      <c r="DD166" s="270">
        <f t="shared" si="123"/>
        <v>0</v>
      </c>
      <c r="DE166" s="270">
        <f t="shared" si="124"/>
        <v>0</v>
      </c>
      <c r="DF166" s="270">
        <f t="shared" si="125"/>
        <v>0</v>
      </c>
      <c r="DG166" s="270">
        <f t="shared" si="126"/>
        <v>0</v>
      </c>
    </row>
    <row r="167" spans="1:111">
      <c r="A167" s="266">
        <v>164</v>
      </c>
      <c r="E167" s="289"/>
      <c r="T167" s="331"/>
      <c r="U167" s="331"/>
      <c r="V167" s="331"/>
      <c r="W167" s="331"/>
      <c r="AJ167" s="330"/>
      <c r="AK167" s="330"/>
      <c r="AL167" s="330"/>
      <c r="BX167" s="331"/>
      <c r="BY167" s="269" t="str">
        <f t="shared" si="110"/>
        <v>SI</v>
      </c>
      <c r="BZ167" s="269" t="str">
        <f t="shared" si="111"/>
        <v>.</v>
      </c>
      <c r="CA167" s="269" t="str">
        <f t="shared" si="112"/>
        <v>.</v>
      </c>
      <c r="CB167" s="269" t="str">
        <f t="shared" si="113"/>
        <v>.</v>
      </c>
      <c r="CC167" s="269" t="str">
        <f t="shared" si="114"/>
        <v>.</v>
      </c>
      <c r="CL167" s="161">
        <f t="shared" si="109"/>
        <v>0</v>
      </c>
      <c r="CM167" s="271" t="b">
        <f t="shared" si="134"/>
        <v>0</v>
      </c>
      <c r="CN167" s="271" t="b">
        <f t="shared" si="135"/>
        <v>0</v>
      </c>
      <c r="CO167" s="271" t="b">
        <f t="shared" si="127"/>
        <v>0</v>
      </c>
      <c r="CP167" s="270" t="b">
        <f t="shared" si="128"/>
        <v>0</v>
      </c>
      <c r="CQ167" s="270" t="b">
        <f t="shared" si="129"/>
        <v>0</v>
      </c>
      <c r="CR167" s="270" t="b">
        <f t="shared" si="130"/>
        <v>0</v>
      </c>
      <c r="CS167" s="270" t="b">
        <f t="shared" si="131"/>
        <v>0</v>
      </c>
      <c r="CT167" s="270" t="b">
        <f t="shared" si="132"/>
        <v>0</v>
      </c>
      <c r="CU167" s="270" t="b">
        <f t="shared" si="133"/>
        <v>0</v>
      </c>
      <c r="CV167" s="270">
        <f t="shared" si="115"/>
        <v>0</v>
      </c>
      <c r="CW167" s="270">
        <f t="shared" si="116"/>
        <v>0</v>
      </c>
      <c r="CX167" s="270">
        <f t="shared" si="117"/>
        <v>0</v>
      </c>
      <c r="CY167" s="270">
        <f t="shared" si="118"/>
        <v>0</v>
      </c>
      <c r="CZ167" s="270">
        <f t="shared" si="119"/>
        <v>0</v>
      </c>
      <c r="DA167" s="270">
        <f t="shared" si="120"/>
        <v>0</v>
      </c>
      <c r="DB167" s="270">
        <f t="shared" si="121"/>
        <v>0</v>
      </c>
      <c r="DC167" s="270">
        <f t="shared" si="122"/>
        <v>0</v>
      </c>
      <c r="DD167" s="270">
        <f t="shared" si="123"/>
        <v>0</v>
      </c>
      <c r="DE167" s="270">
        <f t="shared" si="124"/>
        <v>0</v>
      </c>
      <c r="DF167" s="270">
        <f t="shared" si="125"/>
        <v>0</v>
      </c>
      <c r="DG167" s="270">
        <f t="shared" si="126"/>
        <v>0</v>
      </c>
    </row>
    <row r="168" spans="1:111">
      <c r="A168" s="266">
        <v>165</v>
      </c>
      <c r="E168" s="289"/>
      <c r="T168" s="331"/>
      <c r="U168" s="331"/>
      <c r="V168" s="331"/>
      <c r="W168" s="331"/>
      <c r="AJ168" s="330"/>
      <c r="AK168" s="330"/>
      <c r="AL168" s="330"/>
      <c r="BX168" s="331"/>
      <c r="BY168" s="269" t="str">
        <f t="shared" si="110"/>
        <v>SI</v>
      </c>
      <c r="BZ168" s="269" t="str">
        <f t="shared" si="111"/>
        <v>.</v>
      </c>
      <c r="CA168" s="269" t="str">
        <f t="shared" si="112"/>
        <v>.</v>
      </c>
      <c r="CB168" s="269" t="str">
        <f t="shared" si="113"/>
        <v>.</v>
      </c>
      <c r="CC168" s="269" t="str">
        <f t="shared" si="114"/>
        <v>.</v>
      </c>
      <c r="CL168" s="161">
        <f t="shared" si="109"/>
        <v>0</v>
      </c>
      <c r="CM168" s="271" t="b">
        <f t="shared" si="134"/>
        <v>0</v>
      </c>
      <c r="CN168" s="271" t="b">
        <f t="shared" si="135"/>
        <v>0</v>
      </c>
      <c r="CO168" s="271" t="b">
        <f t="shared" si="127"/>
        <v>0</v>
      </c>
      <c r="CP168" s="270" t="b">
        <f t="shared" si="128"/>
        <v>0</v>
      </c>
      <c r="CQ168" s="270" t="b">
        <f t="shared" si="129"/>
        <v>0</v>
      </c>
      <c r="CR168" s="270" t="b">
        <f t="shared" si="130"/>
        <v>0</v>
      </c>
      <c r="CS168" s="270" t="b">
        <f t="shared" si="131"/>
        <v>0</v>
      </c>
      <c r="CT168" s="270" t="b">
        <f t="shared" si="132"/>
        <v>0</v>
      </c>
      <c r="CU168" s="270" t="b">
        <f t="shared" si="133"/>
        <v>0</v>
      </c>
      <c r="CV168" s="270">
        <f t="shared" si="115"/>
        <v>0</v>
      </c>
      <c r="CW168" s="270">
        <f t="shared" si="116"/>
        <v>0</v>
      </c>
      <c r="CX168" s="270">
        <f t="shared" si="117"/>
        <v>0</v>
      </c>
      <c r="CY168" s="270">
        <f t="shared" si="118"/>
        <v>0</v>
      </c>
      <c r="CZ168" s="270">
        <f t="shared" si="119"/>
        <v>0</v>
      </c>
      <c r="DA168" s="270">
        <f t="shared" si="120"/>
        <v>0</v>
      </c>
      <c r="DB168" s="270">
        <f t="shared" si="121"/>
        <v>0</v>
      </c>
      <c r="DC168" s="270">
        <f t="shared" si="122"/>
        <v>0</v>
      </c>
      <c r="DD168" s="270">
        <f t="shared" si="123"/>
        <v>0</v>
      </c>
      <c r="DE168" s="270">
        <f t="shared" si="124"/>
        <v>0</v>
      </c>
      <c r="DF168" s="270">
        <f t="shared" si="125"/>
        <v>0</v>
      </c>
      <c r="DG168" s="270">
        <f t="shared" si="126"/>
        <v>0</v>
      </c>
    </row>
    <row r="169" spans="1:111">
      <c r="A169" s="266">
        <v>166</v>
      </c>
      <c r="E169" s="289"/>
      <c r="T169" s="331"/>
      <c r="U169" s="331"/>
      <c r="V169" s="331"/>
      <c r="W169" s="331"/>
      <c r="AJ169" s="330"/>
      <c r="AK169" s="330"/>
      <c r="AL169" s="330"/>
      <c r="BX169" s="331"/>
      <c r="BY169" s="269" t="str">
        <f t="shared" si="110"/>
        <v>SI</v>
      </c>
      <c r="BZ169" s="269" t="str">
        <f t="shared" si="111"/>
        <v>.</v>
      </c>
      <c r="CA169" s="269" t="str">
        <f t="shared" si="112"/>
        <v>.</v>
      </c>
      <c r="CB169" s="269" t="str">
        <f t="shared" si="113"/>
        <v>.</v>
      </c>
      <c r="CC169" s="269" t="str">
        <f t="shared" si="114"/>
        <v>.</v>
      </c>
      <c r="CL169" s="161">
        <f t="shared" si="109"/>
        <v>0</v>
      </c>
      <c r="CM169" s="271" t="b">
        <f t="shared" si="134"/>
        <v>0</v>
      </c>
      <c r="CN169" s="271" t="b">
        <f t="shared" si="135"/>
        <v>0</v>
      </c>
      <c r="CO169" s="271" t="b">
        <f t="shared" si="127"/>
        <v>0</v>
      </c>
      <c r="CP169" s="270" t="b">
        <f t="shared" si="128"/>
        <v>0</v>
      </c>
      <c r="CQ169" s="270" t="b">
        <f t="shared" si="129"/>
        <v>0</v>
      </c>
      <c r="CR169" s="270" t="b">
        <f t="shared" si="130"/>
        <v>0</v>
      </c>
      <c r="CS169" s="270" t="b">
        <f t="shared" si="131"/>
        <v>0</v>
      </c>
      <c r="CT169" s="270" t="b">
        <f t="shared" si="132"/>
        <v>0</v>
      </c>
      <c r="CU169" s="270" t="b">
        <f t="shared" si="133"/>
        <v>0</v>
      </c>
      <c r="CV169" s="270">
        <f t="shared" si="115"/>
        <v>0</v>
      </c>
      <c r="CW169" s="270">
        <f t="shared" si="116"/>
        <v>0</v>
      </c>
      <c r="CX169" s="270">
        <f t="shared" si="117"/>
        <v>0</v>
      </c>
      <c r="CY169" s="270">
        <f t="shared" si="118"/>
        <v>0</v>
      </c>
      <c r="CZ169" s="270">
        <f t="shared" si="119"/>
        <v>0</v>
      </c>
      <c r="DA169" s="270">
        <f t="shared" si="120"/>
        <v>0</v>
      </c>
      <c r="DB169" s="270">
        <f t="shared" si="121"/>
        <v>0</v>
      </c>
      <c r="DC169" s="270">
        <f t="shared" si="122"/>
        <v>0</v>
      </c>
      <c r="DD169" s="270">
        <f t="shared" si="123"/>
        <v>0</v>
      </c>
      <c r="DE169" s="270">
        <f t="shared" si="124"/>
        <v>0</v>
      </c>
      <c r="DF169" s="270">
        <f t="shared" si="125"/>
        <v>0</v>
      </c>
      <c r="DG169" s="270">
        <f t="shared" si="126"/>
        <v>0</v>
      </c>
    </row>
    <row r="170" spans="1:111">
      <c r="A170" s="266">
        <v>167</v>
      </c>
      <c r="E170" s="289"/>
      <c r="T170" s="331"/>
      <c r="U170" s="331"/>
      <c r="V170" s="331"/>
      <c r="W170" s="331"/>
      <c r="AJ170" s="330"/>
      <c r="AK170" s="330"/>
      <c r="AL170" s="330"/>
      <c r="BX170" s="331"/>
      <c r="BY170" s="269" t="str">
        <f t="shared" si="110"/>
        <v>SI</v>
      </c>
      <c r="BZ170" s="269" t="str">
        <f t="shared" si="111"/>
        <v>.</v>
      </c>
      <c r="CA170" s="269" t="str">
        <f t="shared" si="112"/>
        <v>.</v>
      </c>
      <c r="CB170" s="269" t="str">
        <f t="shared" si="113"/>
        <v>.</v>
      </c>
      <c r="CC170" s="269" t="str">
        <f t="shared" si="114"/>
        <v>.</v>
      </c>
      <c r="CL170" s="161">
        <f t="shared" si="109"/>
        <v>0</v>
      </c>
      <c r="CM170" s="271" t="b">
        <f t="shared" si="134"/>
        <v>0</v>
      </c>
      <c r="CN170" s="271" t="b">
        <f t="shared" si="135"/>
        <v>0</v>
      </c>
      <c r="CO170" s="271" t="b">
        <f t="shared" si="127"/>
        <v>0</v>
      </c>
      <c r="CP170" s="270" t="b">
        <f t="shared" si="128"/>
        <v>0</v>
      </c>
      <c r="CQ170" s="270" t="b">
        <f t="shared" si="129"/>
        <v>0</v>
      </c>
      <c r="CR170" s="270" t="b">
        <f t="shared" si="130"/>
        <v>0</v>
      </c>
      <c r="CS170" s="270" t="b">
        <f t="shared" si="131"/>
        <v>0</v>
      </c>
      <c r="CT170" s="270" t="b">
        <f t="shared" si="132"/>
        <v>0</v>
      </c>
      <c r="CU170" s="270" t="b">
        <f t="shared" si="133"/>
        <v>0</v>
      </c>
      <c r="CV170" s="270">
        <f t="shared" si="115"/>
        <v>0</v>
      </c>
      <c r="CW170" s="270">
        <f t="shared" si="116"/>
        <v>0</v>
      </c>
      <c r="CX170" s="270">
        <f t="shared" si="117"/>
        <v>0</v>
      </c>
      <c r="CY170" s="270">
        <f t="shared" si="118"/>
        <v>0</v>
      </c>
      <c r="CZ170" s="270">
        <f t="shared" si="119"/>
        <v>0</v>
      </c>
      <c r="DA170" s="270">
        <f t="shared" si="120"/>
        <v>0</v>
      </c>
      <c r="DB170" s="270">
        <f t="shared" si="121"/>
        <v>0</v>
      </c>
      <c r="DC170" s="270">
        <f t="shared" si="122"/>
        <v>0</v>
      </c>
      <c r="DD170" s="270">
        <f t="shared" si="123"/>
        <v>0</v>
      </c>
      <c r="DE170" s="270">
        <f t="shared" si="124"/>
        <v>0</v>
      </c>
      <c r="DF170" s="270">
        <f t="shared" si="125"/>
        <v>0</v>
      </c>
      <c r="DG170" s="270">
        <f t="shared" si="126"/>
        <v>0</v>
      </c>
    </row>
    <row r="171" spans="1:111">
      <c r="A171" s="266">
        <v>168</v>
      </c>
      <c r="E171" s="289"/>
      <c r="T171" s="331"/>
      <c r="U171" s="331"/>
      <c r="V171" s="331"/>
      <c r="W171" s="331"/>
      <c r="AJ171" s="330"/>
      <c r="AK171" s="330"/>
      <c r="AL171" s="330"/>
      <c r="BX171" s="331"/>
      <c r="BY171" s="269" t="str">
        <f t="shared" si="110"/>
        <v>SI</v>
      </c>
      <c r="BZ171" s="269" t="str">
        <f t="shared" si="111"/>
        <v>.</v>
      </c>
      <c r="CA171" s="269" t="str">
        <f t="shared" si="112"/>
        <v>.</v>
      </c>
      <c r="CB171" s="269" t="str">
        <f t="shared" si="113"/>
        <v>.</v>
      </c>
      <c r="CC171" s="269" t="str">
        <f t="shared" si="114"/>
        <v>.</v>
      </c>
      <c r="CL171" s="161">
        <f t="shared" si="109"/>
        <v>0</v>
      </c>
      <c r="CM171" s="271" t="b">
        <f t="shared" si="134"/>
        <v>0</v>
      </c>
      <c r="CN171" s="271" t="b">
        <f t="shared" si="135"/>
        <v>0</v>
      </c>
      <c r="CO171" s="271" t="b">
        <f t="shared" si="127"/>
        <v>0</v>
      </c>
      <c r="CP171" s="270" t="b">
        <f t="shared" si="128"/>
        <v>0</v>
      </c>
      <c r="CQ171" s="270" t="b">
        <f t="shared" si="129"/>
        <v>0</v>
      </c>
      <c r="CR171" s="270" t="b">
        <f t="shared" si="130"/>
        <v>0</v>
      </c>
      <c r="CS171" s="270" t="b">
        <f t="shared" si="131"/>
        <v>0</v>
      </c>
      <c r="CT171" s="270" t="b">
        <f t="shared" si="132"/>
        <v>0</v>
      </c>
      <c r="CU171" s="270" t="b">
        <f t="shared" si="133"/>
        <v>0</v>
      </c>
      <c r="CV171" s="270">
        <f t="shared" si="115"/>
        <v>0</v>
      </c>
      <c r="CW171" s="270">
        <f t="shared" si="116"/>
        <v>0</v>
      </c>
      <c r="CX171" s="270">
        <f t="shared" si="117"/>
        <v>0</v>
      </c>
      <c r="CY171" s="270">
        <f t="shared" si="118"/>
        <v>0</v>
      </c>
      <c r="CZ171" s="270">
        <f t="shared" si="119"/>
        <v>0</v>
      </c>
      <c r="DA171" s="270">
        <f t="shared" si="120"/>
        <v>0</v>
      </c>
      <c r="DB171" s="270">
        <f t="shared" si="121"/>
        <v>0</v>
      </c>
      <c r="DC171" s="270">
        <f t="shared" si="122"/>
        <v>0</v>
      </c>
      <c r="DD171" s="270">
        <f t="shared" si="123"/>
        <v>0</v>
      </c>
      <c r="DE171" s="270">
        <f t="shared" si="124"/>
        <v>0</v>
      </c>
      <c r="DF171" s="270">
        <f t="shared" si="125"/>
        <v>0</v>
      </c>
      <c r="DG171" s="270">
        <f t="shared" si="126"/>
        <v>0</v>
      </c>
    </row>
    <row r="172" spans="1:111">
      <c r="A172" s="266">
        <v>169</v>
      </c>
      <c r="E172" s="289"/>
      <c r="T172" s="331"/>
      <c r="U172" s="331"/>
      <c r="V172" s="331"/>
      <c r="W172" s="331"/>
      <c r="AJ172" s="330"/>
      <c r="AK172" s="330"/>
      <c r="AL172" s="330"/>
      <c r="BX172" s="331"/>
      <c r="BY172" s="269" t="str">
        <f t="shared" si="110"/>
        <v>SI</v>
      </c>
      <c r="BZ172" s="269" t="str">
        <f t="shared" si="111"/>
        <v>.</v>
      </c>
      <c r="CA172" s="269" t="str">
        <f t="shared" si="112"/>
        <v>.</v>
      </c>
      <c r="CB172" s="269" t="str">
        <f t="shared" si="113"/>
        <v>.</v>
      </c>
      <c r="CC172" s="269" t="str">
        <f t="shared" si="114"/>
        <v>.</v>
      </c>
      <c r="CL172" s="161">
        <f t="shared" si="109"/>
        <v>0</v>
      </c>
      <c r="CM172" s="271" t="b">
        <f t="shared" si="134"/>
        <v>0</v>
      </c>
      <c r="CN172" s="271" t="b">
        <f t="shared" si="135"/>
        <v>0</v>
      </c>
      <c r="CO172" s="271" t="b">
        <f t="shared" si="127"/>
        <v>0</v>
      </c>
      <c r="CP172" s="270" t="b">
        <f t="shared" si="128"/>
        <v>0</v>
      </c>
      <c r="CQ172" s="270" t="b">
        <f t="shared" si="129"/>
        <v>0</v>
      </c>
      <c r="CR172" s="270" t="b">
        <f t="shared" si="130"/>
        <v>0</v>
      </c>
      <c r="CS172" s="270" t="b">
        <f t="shared" si="131"/>
        <v>0</v>
      </c>
      <c r="CT172" s="270" t="b">
        <f t="shared" si="132"/>
        <v>0</v>
      </c>
      <c r="CU172" s="270" t="b">
        <f t="shared" si="133"/>
        <v>0</v>
      </c>
      <c r="CV172" s="270">
        <f t="shared" si="115"/>
        <v>0</v>
      </c>
      <c r="CW172" s="270">
        <f t="shared" si="116"/>
        <v>0</v>
      </c>
      <c r="CX172" s="270">
        <f t="shared" si="117"/>
        <v>0</v>
      </c>
      <c r="CY172" s="270">
        <f t="shared" si="118"/>
        <v>0</v>
      </c>
      <c r="CZ172" s="270">
        <f t="shared" si="119"/>
        <v>0</v>
      </c>
      <c r="DA172" s="270">
        <f t="shared" si="120"/>
        <v>0</v>
      </c>
      <c r="DB172" s="270">
        <f t="shared" si="121"/>
        <v>0</v>
      </c>
      <c r="DC172" s="270">
        <f t="shared" si="122"/>
        <v>0</v>
      </c>
      <c r="DD172" s="270">
        <f t="shared" si="123"/>
        <v>0</v>
      </c>
      <c r="DE172" s="270">
        <f t="shared" si="124"/>
        <v>0</v>
      </c>
      <c r="DF172" s="270">
        <f t="shared" si="125"/>
        <v>0</v>
      </c>
      <c r="DG172" s="270">
        <f t="shared" si="126"/>
        <v>0</v>
      </c>
    </row>
    <row r="173" spans="1:111">
      <c r="A173" s="266">
        <v>170</v>
      </c>
      <c r="E173" s="289"/>
      <c r="T173" s="331"/>
      <c r="U173" s="331"/>
      <c r="V173" s="331"/>
      <c r="W173" s="331"/>
      <c r="AJ173" s="330"/>
      <c r="AK173" s="330"/>
      <c r="AL173" s="330"/>
      <c r="BX173" s="331"/>
      <c r="BY173" s="269" t="str">
        <f t="shared" si="110"/>
        <v>SI</v>
      </c>
      <c r="BZ173" s="269" t="str">
        <f t="shared" si="111"/>
        <v>.</v>
      </c>
      <c r="CA173" s="269" t="str">
        <f t="shared" si="112"/>
        <v>.</v>
      </c>
      <c r="CB173" s="269" t="str">
        <f t="shared" si="113"/>
        <v>.</v>
      </c>
      <c r="CC173" s="269" t="str">
        <f t="shared" si="114"/>
        <v>.</v>
      </c>
      <c r="CL173" s="161">
        <f t="shared" si="109"/>
        <v>0</v>
      </c>
      <c r="CM173" s="271" t="b">
        <f t="shared" si="134"/>
        <v>0</v>
      </c>
      <c r="CN173" s="271" t="b">
        <f t="shared" si="135"/>
        <v>0</v>
      </c>
      <c r="CO173" s="271" t="b">
        <f t="shared" si="127"/>
        <v>0</v>
      </c>
      <c r="CP173" s="270" t="b">
        <f t="shared" si="128"/>
        <v>0</v>
      </c>
      <c r="CQ173" s="270" t="b">
        <f t="shared" si="129"/>
        <v>0</v>
      </c>
      <c r="CR173" s="270" t="b">
        <f t="shared" si="130"/>
        <v>0</v>
      </c>
      <c r="CS173" s="270" t="b">
        <f t="shared" si="131"/>
        <v>0</v>
      </c>
      <c r="CT173" s="270" t="b">
        <f t="shared" si="132"/>
        <v>0</v>
      </c>
      <c r="CU173" s="270" t="b">
        <f t="shared" si="133"/>
        <v>0</v>
      </c>
      <c r="CV173" s="270">
        <f t="shared" si="115"/>
        <v>0</v>
      </c>
      <c r="CW173" s="270">
        <f t="shared" si="116"/>
        <v>0</v>
      </c>
      <c r="CX173" s="270">
        <f t="shared" si="117"/>
        <v>0</v>
      </c>
      <c r="CY173" s="270">
        <f t="shared" si="118"/>
        <v>0</v>
      </c>
      <c r="CZ173" s="270">
        <f t="shared" si="119"/>
        <v>0</v>
      </c>
      <c r="DA173" s="270">
        <f t="shared" si="120"/>
        <v>0</v>
      </c>
      <c r="DB173" s="270">
        <f t="shared" si="121"/>
        <v>0</v>
      </c>
      <c r="DC173" s="270">
        <f t="shared" si="122"/>
        <v>0</v>
      </c>
      <c r="DD173" s="270">
        <f t="shared" si="123"/>
        <v>0</v>
      </c>
      <c r="DE173" s="270">
        <f t="shared" si="124"/>
        <v>0</v>
      </c>
      <c r="DF173" s="270">
        <f t="shared" si="125"/>
        <v>0</v>
      </c>
      <c r="DG173" s="270">
        <f t="shared" si="126"/>
        <v>0</v>
      </c>
    </row>
    <row r="174" spans="1:111">
      <c r="A174" s="266">
        <v>171</v>
      </c>
      <c r="E174" s="289"/>
      <c r="T174" s="331"/>
      <c r="U174" s="331"/>
      <c r="V174" s="331"/>
      <c r="W174" s="331"/>
      <c r="AJ174" s="330"/>
      <c r="AK174" s="330"/>
      <c r="AL174" s="330"/>
      <c r="BX174" s="331"/>
      <c r="BY174" s="269" t="str">
        <f t="shared" si="110"/>
        <v>SI</v>
      </c>
      <c r="BZ174" s="269" t="str">
        <f t="shared" si="111"/>
        <v>.</v>
      </c>
      <c r="CA174" s="269" t="str">
        <f t="shared" si="112"/>
        <v>.</v>
      </c>
      <c r="CB174" s="269" t="str">
        <f t="shared" si="113"/>
        <v>.</v>
      </c>
      <c r="CC174" s="269" t="str">
        <f t="shared" si="114"/>
        <v>.</v>
      </c>
      <c r="CL174" s="161">
        <f t="shared" si="109"/>
        <v>0</v>
      </c>
      <c r="CM174" s="271" t="b">
        <f t="shared" si="134"/>
        <v>0</v>
      </c>
      <c r="CN174" s="271" t="b">
        <f t="shared" si="135"/>
        <v>0</v>
      </c>
      <c r="CO174" s="271" t="b">
        <f t="shared" si="127"/>
        <v>0</v>
      </c>
      <c r="CP174" s="270" t="b">
        <f t="shared" si="128"/>
        <v>0</v>
      </c>
      <c r="CQ174" s="270" t="b">
        <f t="shared" si="129"/>
        <v>0</v>
      </c>
      <c r="CR174" s="270" t="b">
        <f t="shared" si="130"/>
        <v>0</v>
      </c>
      <c r="CS174" s="270" t="b">
        <f t="shared" si="131"/>
        <v>0</v>
      </c>
      <c r="CT174" s="270" t="b">
        <f t="shared" si="132"/>
        <v>0</v>
      </c>
      <c r="CU174" s="270" t="b">
        <f t="shared" si="133"/>
        <v>0</v>
      </c>
      <c r="CV174" s="270">
        <f t="shared" si="115"/>
        <v>0</v>
      </c>
      <c r="CW174" s="270">
        <f t="shared" si="116"/>
        <v>0</v>
      </c>
      <c r="CX174" s="270">
        <f t="shared" si="117"/>
        <v>0</v>
      </c>
      <c r="CY174" s="270">
        <f t="shared" si="118"/>
        <v>0</v>
      </c>
      <c r="CZ174" s="270">
        <f t="shared" si="119"/>
        <v>0</v>
      </c>
      <c r="DA174" s="270">
        <f t="shared" si="120"/>
        <v>0</v>
      </c>
      <c r="DB174" s="270">
        <f t="shared" si="121"/>
        <v>0</v>
      </c>
      <c r="DC174" s="270">
        <f t="shared" si="122"/>
        <v>0</v>
      </c>
      <c r="DD174" s="270">
        <f t="shared" si="123"/>
        <v>0</v>
      </c>
      <c r="DE174" s="270">
        <f t="shared" si="124"/>
        <v>0</v>
      </c>
      <c r="DF174" s="270">
        <f t="shared" si="125"/>
        <v>0</v>
      </c>
      <c r="DG174" s="270">
        <f t="shared" si="126"/>
        <v>0</v>
      </c>
    </row>
    <row r="175" spans="1:111">
      <c r="A175" s="266">
        <v>172</v>
      </c>
      <c r="E175" s="289"/>
      <c r="T175" s="331"/>
      <c r="U175" s="331"/>
      <c r="V175" s="331"/>
      <c r="W175" s="331"/>
      <c r="AJ175" s="330"/>
      <c r="AK175" s="330"/>
      <c r="AL175" s="330"/>
      <c r="BX175" s="331"/>
      <c r="BY175" s="269" t="str">
        <f t="shared" si="110"/>
        <v>SI</v>
      </c>
      <c r="BZ175" s="269" t="str">
        <f t="shared" si="111"/>
        <v>.</v>
      </c>
      <c r="CA175" s="269" t="str">
        <f t="shared" si="112"/>
        <v>.</v>
      </c>
      <c r="CB175" s="269" t="str">
        <f t="shared" si="113"/>
        <v>.</v>
      </c>
      <c r="CC175" s="269" t="str">
        <f t="shared" si="114"/>
        <v>.</v>
      </c>
      <c r="CL175" s="161">
        <f t="shared" si="109"/>
        <v>0</v>
      </c>
      <c r="CM175" s="271" t="b">
        <f t="shared" si="134"/>
        <v>0</v>
      </c>
      <c r="CN175" s="271" t="b">
        <f t="shared" si="135"/>
        <v>0</v>
      </c>
      <c r="CO175" s="271" t="b">
        <f t="shared" si="127"/>
        <v>0</v>
      </c>
      <c r="CP175" s="270" t="b">
        <f t="shared" si="128"/>
        <v>0</v>
      </c>
      <c r="CQ175" s="270" t="b">
        <f t="shared" si="129"/>
        <v>0</v>
      </c>
      <c r="CR175" s="270" t="b">
        <f t="shared" si="130"/>
        <v>0</v>
      </c>
      <c r="CS175" s="270" t="b">
        <f t="shared" si="131"/>
        <v>0</v>
      </c>
      <c r="CT175" s="270" t="b">
        <f t="shared" si="132"/>
        <v>0</v>
      </c>
      <c r="CU175" s="270" t="b">
        <f t="shared" si="133"/>
        <v>0</v>
      </c>
      <c r="CV175" s="270">
        <f t="shared" si="115"/>
        <v>0</v>
      </c>
      <c r="CW175" s="270">
        <f t="shared" si="116"/>
        <v>0</v>
      </c>
      <c r="CX175" s="270">
        <f t="shared" si="117"/>
        <v>0</v>
      </c>
      <c r="CY175" s="270">
        <f t="shared" si="118"/>
        <v>0</v>
      </c>
      <c r="CZ175" s="270">
        <f t="shared" si="119"/>
        <v>0</v>
      </c>
      <c r="DA175" s="270">
        <f t="shared" si="120"/>
        <v>0</v>
      </c>
      <c r="DB175" s="270">
        <f t="shared" si="121"/>
        <v>0</v>
      </c>
      <c r="DC175" s="270">
        <f t="shared" si="122"/>
        <v>0</v>
      </c>
      <c r="DD175" s="270">
        <f t="shared" si="123"/>
        <v>0</v>
      </c>
      <c r="DE175" s="270">
        <f t="shared" si="124"/>
        <v>0</v>
      </c>
      <c r="DF175" s="270">
        <f t="shared" si="125"/>
        <v>0</v>
      </c>
      <c r="DG175" s="270">
        <f t="shared" si="126"/>
        <v>0</v>
      </c>
    </row>
    <row r="176" spans="1:111">
      <c r="A176" s="266">
        <v>173</v>
      </c>
      <c r="E176" s="289"/>
      <c r="T176" s="331"/>
      <c r="U176" s="331"/>
      <c r="V176" s="331"/>
      <c r="W176" s="331"/>
      <c r="AJ176" s="330"/>
      <c r="AK176" s="330"/>
      <c r="AL176" s="330"/>
      <c r="BX176" s="331"/>
      <c r="BY176" s="269" t="str">
        <f t="shared" si="110"/>
        <v>SI</v>
      </c>
      <c r="BZ176" s="269" t="str">
        <f t="shared" si="111"/>
        <v>.</v>
      </c>
      <c r="CA176" s="269" t="str">
        <f t="shared" si="112"/>
        <v>.</v>
      </c>
      <c r="CB176" s="269" t="str">
        <f t="shared" si="113"/>
        <v>.</v>
      </c>
      <c r="CC176" s="269" t="str">
        <f t="shared" si="114"/>
        <v>.</v>
      </c>
      <c r="CL176" s="161">
        <f t="shared" si="109"/>
        <v>0</v>
      </c>
      <c r="CM176" s="271" t="b">
        <f t="shared" si="134"/>
        <v>0</v>
      </c>
      <c r="CN176" s="271" t="b">
        <f t="shared" si="135"/>
        <v>0</v>
      </c>
      <c r="CO176" s="271" t="b">
        <f t="shared" si="127"/>
        <v>0</v>
      </c>
      <c r="CP176" s="270" t="b">
        <f t="shared" si="128"/>
        <v>0</v>
      </c>
      <c r="CQ176" s="270" t="b">
        <f t="shared" si="129"/>
        <v>0</v>
      </c>
      <c r="CR176" s="270" t="b">
        <f t="shared" si="130"/>
        <v>0</v>
      </c>
      <c r="CS176" s="270" t="b">
        <f t="shared" si="131"/>
        <v>0</v>
      </c>
      <c r="CT176" s="270" t="b">
        <f t="shared" si="132"/>
        <v>0</v>
      </c>
      <c r="CU176" s="270" t="b">
        <f t="shared" si="133"/>
        <v>0</v>
      </c>
      <c r="CV176" s="270">
        <f t="shared" si="115"/>
        <v>0</v>
      </c>
      <c r="CW176" s="270">
        <f t="shared" si="116"/>
        <v>0</v>
      </c>
      <c r="CX176" s="270">
        <f t="shared" si="117"/>
        <v>0</v>
      </c>
      <c r="CY176" s="270">
        <f t="shared" si="118"/>
        <v>0</v>
      </c>
      <c r="CZ176" s="270">
        <f t="shared" si="119"/>
        <v>0</v>
      </c>
      <c r="DA176" s="270">
        <f t="shared" si="120"/>
        <v>0</v>
      </c>
      <c r="DB176" s="270">
        <f t="shared" si="121"/>
        <v>0</v>
      </c>
      <c r="DC176" s="270">
        <f t="shared" si="122"/>
        <v>0</v>
      </c>
      <c r="DD176" s="270">
        <f t="shared" si="123"/>
        <v>0</v>
      </c>
      <c r="DE176" s="270">
        <f t="shared" si="124"/>
        <v>0</v>
      </c>
      <c r="DF176" s="270">
        <f t="shared" si="125"/>
        <v>0</v>
      </c>
      <c r="DG176" s="270">
        <f t="shared" si="126"/>
        <v>0</v>
      </c>
    </row>
    <row r="177" spans="1:111">
      <c r="A177" s="266">
        <v>174</v>
      </c>
      <c r="E177" s="289"/>
      <c r="T177" s="331"/>
      <c r="U177" s="331"/>
      <c r="V177" s="331"/>
      <c r="W177" s="331"/>
      <c r="AJ177" s="330"/>
      <c r="AK177" s="330"/>
      <c r="AL177" s="330"/>
      <c r="BX177" s="331"/>
      <c r="BY177" s="269" t="str">
        <f t="shared" si="110"/>
        <v>SI</v>
      </c>
      <c r="BZ177" s="269" t="str">
        <f t="shared" si="111"/>
        <v>.</v>
      </c>
      <c r="CA177" s="269" t="str">
        <f t="shared" si="112"/>
        <v>.</v>
      </c>
      <c r="CB177" s="269" t="str">
        <f t="shared" si="113"/>
        <v>.</v>
      </c>
      <c r="CC177" s="269" t="str">
        <f t="shared" si="114"/>
        <v>.</v>
      </c>
      <c r="CL177" s="161">
        <f t="shared" si="109"/>
        <v>0</v>
      </c>
      <c r="CM177" s="271" t="b">
        <f t="shared" si="134"/>
        <v>0</v>
      </c>
      <c r="CN177" s="271" t="b">
        <f t="shared" si="135"/>
        <v>0</v>
      </c>
      <c r="CO177" s="271" t="b">
        <f t="shared" si="127"/>
        <v>0</v>
      </c>
      <c r="CP177" s="270" t="b">
        <f t="shared" si="128"/>
        <v>0</v>
      </c>
      <c r="CQ177" s="270" t="b">
        <f t="shared" si="129"/>
        <v>0</v>
      </c>
      <c r="CR177" s="270" t="b">
        <f t="shared" si="130"/>
        <v>0</v>
      </c>
      <c r="CS177" s="270" t="b">
        <f t="shared" si="131"/>
        <v>0</v>
      </c>
      <c r="CT177" s="270" t="b">
        <f t="shared" si="132"/>
        <v>0</v>
      </c>
      <c r="CU177" s="270" t="b">
        <f t="shared" si="133"/>
        <v>0</v>
      </c>
      <c r="CV177" s="270">
        <f t="shared" si="115"/>
        <v>0</v>
      </c>
      <c r="CW177" s="270">
        <f t="shared" si="116"/>
        <v>0</v>
      </c>
      <c r="CX177" s="270">
        <f t="shared" si="117"/>
        <v>0</v>
      </c>
      <c r="CY177" s="270">
        <f t="shared" si="118"/>
        <v>0</v>
      </c>
      <c r="CZ177" s="270">
        <f t="shared" si="119"/>
        <v>0</v>
      </c>
      <c r="DA177" s="270">
        <f t="shared" si="120"/>
        <v>0</v>
      </c>
      <c r="DB177" s="270">
        <f t="shared" si="121"/>
        <v>0</v>
      </c>
      <c r="DC177" s="270">
        <f t="shared" si="122"/>
        <v>0</v>
      </c>
      <c r="DD177" s="270">
        <f t="shared" si="123"/>
        <v>0</v>
      </c>
      <c r="DE177" s="270">
        <f t="shared" si="124"/>
        <v>0</v>
      </c>
      <c r="DF177" s="270">
        <f t="shared" si="125"/>
        <v>0</v>
      </c>
      <c r="DG177" s="270">
        <f t="shared" si="126"/>
        <v>0</v>
      </c>
    </row>
    <row r="178" spans="1:111">
      <c r="A178" s="266">
        <v>175</v>
      </c>
      <c r="E178" s="289"/>
      <c r="T178" s="331"/>
      <c r="U178" s="331"/>
      <c r="V178" s="331"/>
      <c r="W178" s="331"/>
      <c r="AJ178" s="330"/>
      <c r="AK178" s="330"/>
      <c r="AL178" s="330"/>
      <c r="BX178" s="331"/>
      <c r="BY178" s="269" t="str">
        <f t="shared" si="110"/>
        <v>SI</v>
      </c>
      <c r="BZ178" s="269" t="str">
        <f t="shared" si="111"/>
        <v>.</v>
      </c>
      <c r="CA178" s="269" t="str">
        <f t="shared" si="112"/>
        <v>.</v>
      </c>
      <c r="CB178" s="269" t="str">
        <f t="shared" si="113"/>
        <v>.</v>
      </c>
      <c r="CC178" s="269" t="str">
        <f t="shared" si="114"/>
        <v>.</v>
      </c>
      <c r="CL178" s="161">
        <f t="shared" si="109"/>
        <v>0</v>
      </c>
      <c r="CM178" s="271" t="b">
        <f t="shared" si="134"/>
        <v>0</v>
      </c>
      <c r="CN178" s="271" t="b">
        <f t="shared" si="135"/>
        <v>0</v>
      </c>
      <c r="CO178" s="271" t="b">
        <f t="shared" si="127"/>
        <v>0</v>
      </c>
      <c r="CP178" s="270" t="b">
        <f t="shared" si="128"/>
        <v>0</v>
      </c>
      <c r="CQ178" s="270" t="b">
        <f t="shared" si="129"/>
        <v>0</v>
      </c>
      <c r="CR178" s="270" t="b">
        <f t="shared" si="130"/>
        <v>0</v>
      </c>
      <c r="CS178" s="270" t="b">
        <f t="shared" si="131"/>
        <v>0</v>
      </c>
      <c r="CT178" s="270" t="b">
        <f t="shared" si="132"/>
        <v>0</v>
      </c>
      <c r="CU178" s="270" t="b">
        <f t="shared" si="133"/>
        <v>0</v>
      </c>
      <c r="CV178" s="270">
        <f t="shared" si="115"/>
        <v>0</v>
      </c>
      <c r="CW178" s="270">
        <f t="shared" si="116"/>
        <v>0</v>
      </c>
      <c r="CX178" s="270">
        <f t="shared" si="117"/>
        <v>0</v>
      </c>
      <c r="CY178" s="270">
        <f t="shared" si="118"/>
        <v>0</v>
      </c>
      <c r="CZ178" s="270">
        <f t="shared" si="119"/>
        <v>0</v>
      </c>
      <c r="DA178" s="270">
        <f t="shared" si="120"/>
        <v>0</v>
      </c>
      <c r="DB178" s="270">
        <f t="shared" si="121"/>
        <v>0</v>
      </c>
      <c r="DC178" s="270">
        <f t="shared" si="122"/>
        <v>0</v>
      </c>
      <c r="DD178" s="270">
        <f t="shared" si="123"/>
        <v>0</v>
      </c>
      <c r="DE178" s="270">
        <f t="shared" si="124"/>
        <v>0</v>
      </c>
      <c r="DF178" s="270">
        <f t="shared" si="125"/>
        <v>0</v>
      </c>
      <c r="DG178" s="270">
        <f t="shared" si="126"/>
        <v>0</v>
      </c>
    </row>
    <row r="179" spans="1:111">
      <c r="A179" s="266">
        <v>176</v>
      </c>
      <c r="E179" s="289"/>
      <c r="T179" s="331"/>
      <c r="U179" s="331"/>
      <c r="V179" s="331"/>
      <c r="W179" s="331"/>
      <c r="AJ179" s="330"/>
      <c r="AK179" s="330"/>
      <c r="AL179" s="330"/>
      <c r="BX179" s="331"/>
      <c r="BY179" s="269" t="str">
        <f t="shared" si="110"/>
        <v>SI</v>
      </c>
      <c r="BZ179" s="269" t="str">
        <f t="shared" si="111"/>
        <v>.</v>
      </c>
      <c r="CA179" s="269" t="str">
        <f t="shared" si="112"/>
        <v>.</v>
      </c>
      <c r="CB179" s="269" t="str">
        <f t="shared" si="113"/>
        <v>.</v>
      </c>
      <c r="CC179" s="269" t="str">
        <f t="shared" si="114"/>
        <v>.</v>
      </c>
      <c r="CL179" s="161">
        <f t="shared" si="109"/>
        <v>0</v>
      </c>
      <c r="CM179" s="271" t="b">
        <f t="shared" si="134"/>
        <v>0</v>
      </c>
      <c r="CN179" s="271" t="b">
        <f t="shared" si="135"/>
        <v>0</v>
      </c>
      <c r="CO179" s="271" t="b">
        <f t="shared" si="127"/>
        <v>0</v>
      </c>
      <c r="CP179" s="270" t="b">
        <f t="shared" si="128"/>
        <v>0</v>
      </c>
      <c r="CQ179" s="270" t="b">
        <f t="shared" si="129"/>
        <v>0</v>
      </c>
      <c r="CR179" s="270" t="b">
        <f t="shared" si="130"/>
        <v>0</v>
      </c>
      <c r="CS179" s="270" t="b">
        <f t="shared" si="131"/>
        <v>0</v>
      </c>
      <c r="CT179" s="270" t="b">
        <f t="shared" si="132"/>
        <v>0</v>
      </c>
      <c r="CU179" s="270" t="b">
        <f t="shared" si="133"/>
        <v>0</v>
      </c>
      <c r="CV179" s="270">
        <f t="shared" si="115"/>
        <v>0</v>
      </c>
      <c r="CW179" s="270">
        <f t="shared" si="116"/>
        <v>0</v>
      </c>
      <c r="CX179" s="270">
        <f t="shared" si="117"/>
        <v>0</v>
      </c>
      <c r="CY179" s="270">
        <f t="shared" si="118"/>
        <v>0</v>
      </c>
      <c r="CZ179" s="270">
        <f t="shared" si="119"/>
        <v>0</v>
      </c>
      <c r="DA179" s="270">
        <f t="shared" si="120"/>
        <v>0</v>
      </c>
      <c r="DB179" s="270">
        <f t="shared" si="121"/>
        <v>0</v>
      </c>
      <c r="DC179" s="270">
        <f t="shared" si="122"/>
        <v>0</v>
      </c>
      <c r="DD179" s="270">
        <f t="shared" si="123"/>
        <v>0</v>
      </c>
      <c r="DE179" s="270">
        <f t="shared" si="124"/>
        <v>0</v>
      </c>
      <c r="DF179" s="270">
        <f t="shared" si="125"/>
        <v>0</v>
      </c>
      <c r="DG179" s="270">
        <f t="shared" si="126"/>
        <v>0</v>
      </c>
    </row>
    <row r="180" spans="1:111">
      <c r="A180" s="266">
        <v>177</v>
      </c>
      <c r="E180" s="289"/>
      <c r="T180" s="331"/>
      <c r="U180" s="331"/>
      <c r="V180" s="331"/>
      <c r="W180" s="331"/>
      <c r="AJ180" s="330"/>
      <c r="AK180" s="330"/>
      <c r="AL180" s="330"/>
      <c r="BX180" s="331"/>
      <c r="BY180" s="269" t="str">
        <f t="shared" si="110"/>
        <v>SI</v>
      </c>
      <c r="BZ180" s="269" t="str">
        <f t="shared" si="111"/>
        <v>.</v>
      </c>
      <c r="CA180" s="269" t="str">
        <f t="shared" si="112"/>
        <v>.</v>
      </c>
      <c r="CB180" s="269" t="str">
        <f t="shared" si="113"/>
        <v>.</v>
      </c>
      <c r="CC180" s="269" t="str">
        <f t="shared" si="114"/>
        <v>.</v>
      </c>
      <c r="CL180" s="161">
        <f t="shared" si="109"/>
        <v>0</v>
      </c>
      <c r="CM180" s="271" t="b">
        <f t="shared" si="134"/>
        <v>0</v>
      </c>
      <c r="CN180" s="271" t="b">
        <f t="shared" si="135"/>
        <v>0</v>
      </c>
      <c r="CO180" s="271" t="b">
        <f t="shared" si="127"/>
        <v>0</v>
      </c>
      <c r="CP180" s="270" t="b">
        <f t="shared" si="128"/>
        <v>0</v>
      </c>
      <c r="CQ180" s="270" t="b">
        <f t="shared" si="129"/>
        <v>0</v>
      </c>
      <c r="CR180" s="270" t="b">
        <f t="shared" si="130"/>
        <v>0</v>
      </c>
      <c r="CS180" s="270" t="b">
        <f t="shared" si="131"/>
        <v>0</v>
      </c>
      <c r="CT180" s="270" t="b">
        <f t="shared" si="132"/>
        <v>0</v>
      </c>
      <c r="CU180" s="270" t="b">
        <f t="shared" si="133"/>
        <v>0</v>
      </c>
      <c r="CV180" s="270">
        <f t="shared" si="115"/>
        <v>0</v>
      </c>
      <c r="CW180" s="270">
        <f t="shared" si="116"/>
        <v>0</v>
      </c>
      <c r="CX180" s="270">
        <f t="shared" si="117"/>
        <v>0</v>
      </c>
      <c r="CY180" s="270">
        <f t="shared" si="118"/>
        <v>0</v>
      </c>
      <c r="CZ180" s="270">
        <f t="shared" si="119"/>
        <v>0</v>
      </c>
      <c r="DA180" s="270">
        <f t="shared" si="120"/>
        <v>0</v>
      </c>
      <c r="DB180" s="270">
        <f t="shared" si="121"/>
        <v>0</v>
      </c>
      <c r="DC180" s="270">
        <f t="shared" si="122"/>
        <v>0</v>
      </c>
      <c r="DD180" s="270">
        <f t="shared" si="123"/>
        <v>0</v>
      </c>
      <c r="DE180" s="270">
        <f t="shared" si="124"/>
        <v>0</v>
      </c>
      <c r="DF180" s="270">
        <f t="shared" si="125"/>
        <v>0</v>
      </c>
      <c r="DG180" s="270">
        <f t="shared" si="126"/>
        <v>0</v>
      </c>
    </row>
    <row r="181" spans="1:111">
      <c r="A181" s="266">
        <v>178</v>
      </c>
      <c r="E181" s="289"/>
      <c r="T181" s="331"/>
      <c r="U181" s="331"/>
      <c r="V181" s="331"/>
      <c r="W181" s="331"/>
      <c r="AJ181" s="330"/>
      <c r="AK181" s="330"/>
      <c r="AL181" s="330"/>
      <c r="BX181" s="331"/>
      <c r="BY181" s="269" t="str">
        <f t="shared" si="110"/>
        <v>SI</v>
      </c>
      <c r="BZ181" s="269" t="str">
        <f t="shared" si="111"/>
        <v>.</v>
      </c>
      <c r="CA181" s="269" t="str">
        <f t="shared" si="112"/>
        <v>.</v>
      </c>
      <c r="CB181" s="269" t="str">
        <f t="shared" si="113"/>
        <v>.</v>
      </c>
      <c r="CC181" s="269" t="str">
        <f t="shared" si="114"/>
        <v>.</v>
      </c>
      <c r="CL181" s="161">
        <f t="shared" si="109"/>
        <v>0</v>
      </c>
      <c r="CM181" s="271" t="b">
        <f t="shared" si="134"/>
        <v>0</v>
      </c>
      <c r="CN181" s="271" t="b">
        <f t="shared" si="135"/>
        <v>0</v>
      </c>
      <c r="CO181" s="271" t="b">
        <f t="shared" si="127"/>
        <v>0</v>
      </c>
      <c r="CP181" s="270" t="b">
        <f t="shared" si="128"/>
        <v>0</v>
      </c>
      <c r="CQ181" s="270" t="b">
        <f t="shared" si="129"/>
        <v>0</v>
      </c>
      <c r="CR181" s="270" t="b">
        <f t="shared" si="130"/>
        <v>0</v>
      </c>
      <c r="CS181" s="270" t="b">
        <f t="shared" si="131"/>
        <v>0</v>
      </c>
      <c r="CT181" s="270" t="b">
        <f t="shared" si="132"/>
        <v>0</v>
      </c>
      <c r="CU181" s="270" t="b">
        <f t="shared" si="133"/>
        <v>0</v>
      </c>
      <c r="CV181" s="270">
        <f t="shared" si="115"/>
        <v>0</v>
      </c>
      <c r="CW181" s="270">
        <f t="shared" si="116"/>
        <v>0</v>
      </c>
      <c r="CX181" s="270">
        <f t="shared" si="117"/>
        <v>0</v>
      </c>
      <c r="CY181" s="270">
        <f t="shared" si="118"/>
        <v>0</v>
      </c>
      <c r="CZ181" s="270">
        <f t="shared" si="119"/>
        <v>0</v>
      </c>
      <c r="DA181" s="270">
        <f t="shared" si="120"/>
        <v>0</v>
      </c>
      <c r="DB181" s="270">
        <f t="shared" si="121"/>
        <v>0</v>
      </c>
      <c r="DC181" s="270">
        <f t="shared" si="122"/>
        <v>0</v>
      </c>
      <c r="DD181" s="270">
        <f t="shared" si="123"/>
        <v>0</v>
      </c>
      <c r="DE181" s="270">
        <f t="shared" si="124"/>
        <v>0</v>
      </c>
      <c r="DF181" s="270">
        <f t="shared" si="125"/>
        <v>0</v>
      </c>
      <c r="DG181" s="270">
        <f t="shared" si="126"/>
        <v>0</v>
      </c>
    </row>
    <row r="182" spans="1:111">
      <c r="A182" s="266">
        <v>179</v>
      </c>
      <c r="E182" s="289"/>
      <c r="T182" s="331"/>
      <c r="U182" s="331"/>
      <c r="V182" s="331"/>
      <c r="W182" s="331"/>
      <c r="AJ182" s="330"/>
      <c r="AK182" s="330"/>
      <c r="AL182" s="330"/>
      <c r="BX182" s="331"/>
      <c r="BY182" s="269" t="str">
        <f t="shared" si="110"/>
        <v>SI</v>
      </c>
      <c r="BZ182" s="269" t="str">
        <f t="shared" si="111"/>
        <v>.</v>
      </c>
      <c r="CA182" s="269" t="str">
        <f t="shared" si="112"/>
        <v>.</v>
      </c>
      <c r="CB182" s="269" t="str">
        <f t="shared" si="113"/>
        <v>.</v>
      </c>
      <c r="CC182" s="269" t="str">
        <f t="shared" si="114"/>
        <v>.</v>
      </c>
      <c r="CL182" s="161">
        <f t="shared" si="109"/>
        <v>0</v>
      </c>
      <c r="CM182" s="271" t="b">
        <f t="shared" si="134"/>
        <v>0</v>
      </c>
      <c r="CN182" s="271" t="b">
        <f t="shared" si="135"/>
        <v>0</v>
      </c>
      <c r="CO182" s="271" t="b">
        <f t="shared" si="127"/>
        <v>0</v>
      </c>
      <c r="CP182" s="270" t="b">
        <f t="shared" si="128"/>
        <v>0</v>
      </c>
      <c r="CQ182" s="270" t="b">
        <f t="shared" si="129"/>
        <v>0</v>
      </c>
      <c r="CR182" s="270" t="b">
        <f t="shared" si="130"/>
        <v>0</v>
      </c>
      <c r="CS182" s="270" t="b">
        <f t="shared" si="131"/>
        <v>0</v>
      </c>
      <c r="CT182" s="270" t="b">
        <f t="shared" si="132"/>
        <v>0</v>
      </c>
      <c r="CU182" s="270" t="b">
        <f t="shared" si="133"/>
        <v>0</v>
      </c>
      <c r="CV182" s="270">
        <f t="shared" si="115"/>
        <v>0</v>
      </c>
      <c r="CW182" s="270">
        <f t="shared" si="116"/>
        <v>0</v>
      </c>
      <c r="CX182" s="270">
        <f t="shared" si="117"/>
        <v>0</v>
      </c>
      <c r="CY182" s="270">
        <f t="shared" si="118"/>
        <v>0</v>
      </c>
      <c r="CZ182" s="270">
        <f t="shared" si="119"/>
        <v>0</v>
      </c>
      <c r="DA182" s="270">
        <f t="shared" si="120"/>
        <v>0</v>
      </c>
      <c r="DB182" s="270">
        <f t="shared" si="121"/>
        <v>0</v>
      </c>
      <c r="DC182" s="270">
        <f t="shared" si="122"/>
        <v>0</v>
      </c>
      <c r="DD182" s="270">
        <f t="shared" si="123"/>
        <v>0</v>
      </c>
      <c r="DE182" s="270">
        <f t="shared" si="124"/>
        <v>0</v>
      </c>
      <c r="DF182" s="270">
        <f t="shared" si="125"/>
        <v>0</v>
      </c>
      <c r="DG182" s="270">
        <f t="shared" si="126"/>
        <v>0</v>
      </c>
    </row>
    <row r="183" spans="1:111">
      <c r="A183" s="266">
        <v>180</v>
      </c>
      <c r="E183" s="289"/>
      <c r="T183" s="331"/>
      <c r="U183" s="331"/>
      <c r="V183" s="331"/>
      <c r="W183" s="331"/>
      <c r="AJ183" s="330"/>
      <c r="AK183" s="330"/>
      <c r="AL183" s="330"/>
      <c r="BX183" s="331"/>
      <c r="BY183" s="269" t="str">
        <f t="shared" si="110"/>
        <v>SI</v>
      </c>
      <c r="BZ183" s="269" t="str">
        <f t="shared" si="111"/>
        <v>.</v>
      </c>
      <c r="CA183" s="269" t="str">
        <f t="shared" si="112"/>
        <v>.</v>
      </c>
      <c r="CB183" s="269" t="str">
        <f t="shared" si="113"/>
        <v>.</v>
      </c>
      <c r="CC183" s="269" t="str">
        <f t="shared" si="114"/>
        <v>.</v>
      </c>
      <c r="CL183" s="161">
        <f t="shared" si="109"/>
        <v>0</v>
      </c>
      <c r="CM183" s="271" t="b">
        <f t="shared" si="134"/>
        <v>0</v>
      </c>
      <c r="CN183" s="271" t="b">
        <f t="shared" si="135"/>
        <v>0</v>
      </c>
      <c r="CO183" s="271" t="b">
        <f t="shared" si="127"/>
        <v>0</v>
      </c>
      <c r="CP183" s="270" t="b">
        <f t="shared" si="128"/>
        <v>0</v>
      </c>
      <c r="CQ183" s="270" t="b">
        <f t="shared" si="129"/>
        <v>0</v>
      </c>
      <c r="CR183" s="270" t="b">
        <f t="shared" si="130"/>
        <v>0</v>
      </c>
      <c r="CS183" s="270" t="b">
        <f t="shared" si="131"/>
        <v>0</v>
      </c>
      <c r="CT183" s="270" t="b">
        <f t="shared" si="132"/>
        <v>0</v>
      </c>
      <c r="CU183" s="270" t="b">
        <f t="shared" si="133"/>
        <v>0</v>
      </c>
      <c r="CV183" s="270">
        <f t="shared" si="115"/>
        <v>0</v>
      </c>
      <c r="CW183" s="270">
        <f t="shared" si="116"/>
        <v>0</v>
      </c>
      <c r="CX183" s="270">
        <f t="shared" si="117"/>
        <v>0</v>
      </c>
      <c r="CY183" s="270">
        <f t="shared" si="118"/>
        <v>0</v>
      </c>
      <c r="CZ183" s="270">
        <f t="shared" si="119"/>
        <v>0</v>
      </c>
      <c r="DA183" s="270">
        <f t="shared" si="120"/>
        <v>0</v>
      </c>
      <c r="DB183" s="270">
        <f t="shared" si="121"/>
        <v>0</v>
      </c>
      <c r="DC183" s="270">
        <f t="shared" si="122"/>
        <v>0</v>
      </c>
      <c r="DD183" s="270">
        <f t="shared" si="123"/>
        <v>0</v>
      </c>
      <c r="DE183" s="270">
        <f t="shared" si="124"/>
        <v>0</v>
      </c>
      <c r="DF183" s="270">
        <f t="shared" si="125"/>
        <v>0</v>
      </c>
      <c r="DG183" s="270">
        <f t="shared" si="126"/>
        <v>0</v>
      </c>
    </row>
    <row r="184" spans="1:111">
      <c r="A184" s="266">
        <v>181</v>
      </c>
      <c r="E184" s="289"/>
      <c r="T184" s="331"/>
      <c r="U184" s="331"/>
      <c r="V184" s="331"/>
      <c r="W184" s="331"/>
      <c r="AJ184" s="330"/>
      <c r="AK184" s="330"/>
      <c r="AL184" s="330"/>
      <c r="BX184" s="331"/>
      <c r="BY184" s="269" t="str">
        <f t="shared" si="110"/>
        <v>SI</v>
      </c>
      <c r="BZ184" s="269" t="str">
        <f t="shared" si="111"/>
        <v>.</v>
      </c>
      <c r="CA184" s="269" t="str">
        <f t="shared" si="112"/>
        <v>.</v>
      </c>
      <c r="CB184" s="269" t="str">
        <f t="shared" si="113"/>
        <v>.</v>
      </c>
      <c r="CC184" s="269" t="str">
        <f t="shared" si="114"/>
        <v>.</v>
      </c>
      <c r="CL184" s="161">
        <f t="shared" si="109"/>
        <v>0</v>
      </c>
      <c r="CM184" s="271" t="b">
        <f t="shared" si="134"/>
        <v>0</v>
      </c>
      <c r="CN184" s="271" t="b">
        <f t="shared" si="135"/>
        <v>0</v>
      </c>
      <c r="CO184" s="271" t="b">
        <f t="shared" si="127"/>
        <v>0</v>
      </c>
      <c r="CP184" s="270" t="b">
        <f t="shared" si="128"/>
        <v>0</v>
      </c>
      <c r="CQ184" s="270" t="b">
        <f t="shared" si="129"/>
        <v>0</v>
      </c>
      <c r="CR184" s="270" t="b">
        <f t="shared" si="130"/>
        <v>0</v>
      </c>
      <c r="CS184" s="270" t="b">
        <f t="shared" si="131"/>
        <v>0</v>
      </c>
      <c r="CT184" s="270" t="b">
        <f t="shared" si="132"/>
        <v>0</v>
      </c>
      <c r="CU184" s="270" t="b">
        <f t="shared" si="133"/>
        <v>0</v>
      </c>
      <c r="CV184" s="270">
        <f t="shared" si="115"/>
        <v>0</v>
      </c>
      <c r="CW184" s="270">
        <f t="shared" si="116"/>
        <v>0</v>
      </c>
      <c r="CX184" s="270">
        <f t="shared" si="117"/>
        <v>0</v>
      </c>
      <c r="CY184" s="270">
        <f t="shared" si="118"/>
        <v>0</v>
      </c>
      <c r="CZ184" s="270">
        <f t="shared" si="119"/>
        <v>0</v>
      </c>
      <c r="DA184" s="270">
        <f t="shared" si="120"/>
        <v>0</v>
      </c>
      <c r="DB184" s="270">
        <f t="shared" si="121"/>
        <v>0</v>
      </c>
      <c r="DC184" s="270">
        <f t="shared" si="122"/>
        <v>0</v>
      </c>
      <c r="DD184" s="270">
        <f t="shared" si="123"/>
        <v>0</v>
      </c>
      <c r="DE184" s="270">
        <f t="shared" si="124"/>
        <v>0</v>
      </c>
      <c r="DF184" s="270">
        <f t="shared" si="125"/>
        <v>0</v>
      </c>
      <c r="DG184" s="270">
        <f t="shared" si="126"/>
        <v>0</v>
      </c>
    </row>
    <row r="185" spans="1:111">
      <c r="A185" s="266">
        <v>182</v>
      </c>
      <c r="E185" s="289"/>
      <c r="T185" s="331"/>
      <c r="U185" s="331"/>
      <c r="V185" s="331"/>
      <c r="W185" s="331"/>
      <c r="AJ185" s="330"/>
      <c r="AK185" s="330"/>
      <c r="AL185" s="330"/>
      <c r="BX185" s="331"/>
      <c r="BY185" s="269" t="str">
        <f t="shared" si="110"/>
        <v>SI</v>
      </c>
      <c r="BZ185" s="269" t="str">
        <f t="shared" si="111"/>
        <v>.</v>
      </c>
      <c r="CA185" s="269" t="str">
        <f t="shared" si="112"/>
        <v>.</v>
      </c>
      <c r="CB185" s="269" t="str">
        <f t="shared" si="113"/>
        <v>.</v>
      </c>
      <c r="CC185" s="269" t="str">
        <f t="shared" si="114"/>
        <v>.</v>
      </c>
      <c r="CL185" s="161">
        <f t="shared" si="109"/>
        <v>0</v>
      </c>
      <c r="CM185" s="271" t="b">
        <f t="shared" si="134"/>
        <v>0</v>
      </c>
      <c r="CN185" s="271" t="b">
        <f t="shared" si="135"/>
        <v>0</v>
      </c>
      <c r="CO185" s="271" t="b">
        <f t="shared" si="127"/>
        <v>0</v>
      </c>
      <c r="CP185" s="270" t="b">
        <f t="shared" si="128"/>
        <v>0</v>
      </c>
      <c r="CQ185" s="270" t="b">
        <f t="shared" si="129"/>
        <v>0</v>
      </c>
      <c r="CR185" s="270" t="b">
        <f t="shared" si="130"/>
        <v>0</v>
      </c>
      <c r="CS185" s="270" t="b">
        <f t="shared" si="131"/>
        <v>0</v>
      </c>
      <c r="CT185" s="270" t="b">
        <f t="shared" si="132"/>
        <v>0</v>
      </c>
      <c r="CU185" s="270" t="b">
        <f t="shared" si="133"/>
        <v>0</v>
      </c>
      <c r="CV185" s="270">
        <f t="shared" si="115"/>
        <v>0</v>
      </c>
      <c r="CW185" s="270">
        <f t="shared" si="116"/>
        <v>0</v>
      </c>
      <c r="CX185" s="270">
        <f t="shared" si="117"/>
        <v>0</v>
      </c>
      <c r="CY185" s="270">
        <f t="shared" si="118"/>
        <v>0</v>
      </c>
      <c r="CZ185" s="270">
        <f t="shared" si="119"/>
        <v>0</v>
      </c>
      <c r="DA185" s="270">
        <f t="shared" si="120"/>
        <v>0</v>
      </c>
      <c r="DB185" s="270">
        <f t="shared" si="121"/>
        <v>0</v>
      </c>
      <c r="DC185" s="270">
        <f t="shared" si="122"/>
        <v>0</v>
      </c>
      <c r="DD185" s="270">
        <f t="shared" si="123"/>
        <v>0</v>
      </c>
      <c r="DE185" s="270">
        <f t="shared" si="124"/>
        <v>0</v>
      </c>
      <c r="DF185" s="270">
        <f t="shared" si="125"/>
        <v>0</v>
      </c>
      <c r="DG185" s="270">
        <f t="shared" si="126"/>
        <v>0</v>
      </c>
    </row>
    <row r="186" spans="1:111">
      <c r="A186" s="266">
        <v>183</v>
      </c>
      <c r="E186" s="289"/>
      <c r="T186" s="331"/>
      <c r="U186" s="331"/>
      <c r="V186" s="331"/>
      <c r="W186" s="331"/>
      <c r="AJ186" s="330"/>
      <c r="AK186" s="330"/>
      <c r="AL186" s="330"/>
      <c r="BX186" s="331"/>
      <c r="BY186" s="269" t="str">
        <f t="shared" si="110"/>
        <v>SI</v>
      </c>
      <c r="BZ186" s="269" t="str">
        <f t="shared" si="111"/>
        <v>.</v>
      </c>
      <c r="CA186" s="269" t="str">
        <f t="shared" si="112"/>
        <v>.</v>
      </c>
      <c r="CB186" s="269" t="str">
        <f t="shared" si="113"/>
        <v>.</v>
      </c>
      <c r="CC186" s="269" t="str">
        <f t="shared" si="114"/>
        <v>.</v>
      </c>
      <c r="CL186" s="161">
        <f t="shared" si="109"/>
        <v>0</v>
      </c>
      <c r="CM186" s="271" t="b">
        <f t="shared" si="134"/>
        <v>0</v>
      </c>
      <c r="CN186" s="271" t="b">
        <f t="shared" si="135"/>
        <v>0</v>
      </c>
      <c r="CO186" s="271" t="b">
        <f t="shared" si="127"/>
        <v>0</v>
      </c>
      <c r="CP186" s="270" t="b">
        <f t="shared" si="128"/>
        <v>0</v>
      </c>
      <c r="CQ186" s="270" t="b">
        <f t="shared" si="129"/>
        <v>0</v>
      </c>
      <c r="CR186" s="270" t="b">
        <f t="shared" si="130"/>
        <v>0</v>
      </c>
      <c r="CS186" s="270" t="b">
        <f t="shared" si="131"/>
        <v>0</v>
      </c>
      <c r="CT186" s="270" t="b">
        <f t="shared" si="132"/>
        <v>0</v>
      </c>
      <c r="CU186" s="270" t="b">
        <f t="shared" si="133"/>
        <v>0</v>
      </c>
      <c r="CV186" s="270">
        <f t="shared" si="115"/>
        <v>0</v>
      </c>
      <c r="CW186" s="270">
        <f t="shared" si="116"/>
        <v>0</v>
      </c>
      <c r="CX186" s="270">
        <f t="shared" si="117"/>
        <v>0</v>
      </c>
      <c r="CY186" s="270">
        <f t="shared" si="118"/>
        <v>0</v>
      </c>
      <c r="CZ186" s="270">
        <f t="shared" si="119"/>
        <v>0</v>
      </c>
      <c r="DA186" s="270">
        <f t="shared" si="120"/>
        <v>0</v>
      </c>
      <c r="DB186" s="270">
        <f t="shared" si="121"/>
        <v>0</v>
      </c>
      <c r="DC186" s="270">
        <f t="shared" si="122"/>
        <v>0</v>
      </c>
      <c r="DD186" s="270">
        <f t="shared" si="123"/>
        <v>0</v>
      </c>
      <c r="DE186" s="270">
        <f t="shared" si="124"/>
        <v>0</v>
      </c>
      <c r="DF186" s="270">
        <f t="shared" si="125"/>
        <v>0</v>
      </c>
      <c r="DG186" s="270">
        <f t="shared" si="126"/>
        <v>0</v>
      </c>
    </row>
    <row r="187" spans="1:111">
      <c r="A187" s="266">
        <v>184</v>
      </c>
      <c r="E187" s="289"/>
      <c r="T187" s="331"/>
      <c r="U187" s="331"/>
      <c r="V187" s="331"/>
      <c r="W187" s="331"/>
      <c r="AJ187" s="330"/>
      <c r="AK187" s="330"/>
      <c r="AL187" s="330"/>
      <c r="BX187" s="331"/>
      <c r="BY187" s="269" t="str">
        <f t="shared" si="110"/>
        <v>SI</v>
      </c>
      <c r="BZ187" s="269" t="str">
        <f t="shared" si="111"/>
        <v>.</v>
      </c>
      <c r="CA187" s="269" t="str">
        <f t="shared" si="112"/>
        <v>.</v>
      </c>
      <c r="CB187" s="269" t="str">
        <f t="shared" si="113"/>
        <v>.</v>
      </c>
      <c r="CC187" s="269" t="str">
        <f t="shared" si="114"/>
        <v>.</v>
      </c>
      <c r="CL187" s="161">
        <f t="shared" si="109"/>
        <v>0</v>
      </c>
      <c r="CM187" s="271" t="b">
        <f t="shared" si="134"/>
        <v>0</v>
      </c>
      <c r="CN187" s="271" t="b">
        <f t="shared" si="135"/>
        <v>0</v>
      </c>
      <c r="CO187" s="271" t="b">
        <f t="shared" si="127"/>
        <v>0</v>
      </c>
      <c r="CP187" s="270" t="b">
        <f t="shared" si="128"/>
        <v>0</v>
      </c>
      <c r="CQ187" s="270" t="b">
        <f t="shared" si="129"/>
        <v>0</v>
      </c>
      <c r="CR187" s="270" t="b">
        <f t="shared" si="130"/>
        <v>0</v>
      </c>
      <c r="CS187" s="270" t="b">
        <f t="shared" si="131"/>
        <v>0</v>
      </c>
      <c r="CT187" s="270" t="b">
        <f t="shared" si="132"/>
        <v>0</v>
      </c>
      <c r="CU187" s="270" t="b">
        <f t="shared" si="133"/>
        <v>0</v>
      </c>
      <c r="CV187" s="270">
        <f t="shared" si="115"/>
        <v>0</v>
      </c>
      <c r="CW187" s="270">
        <f t="shared" si="116"/>
        <v>0</v>
      </c>
      <c r="CX187" s="270">
        <f t="shared" si="117"/>
        <v>0</v>
      </c>
      <c r="CY187" s="270">
        <f t="shared" si="118"/>
        <v>0</v>
      </c>
      <c r="CZ187" s="270">
        <f t="shared" si="119"/>
        <v>0</v>
      </c>
      <c r="DA187" s="270">
        <f t="shared" si="120"/>
        <v>0</v>
      </c>
      <c r="DB187" s="270">
        <f t="shared" si="121"/>
        <v>0</v>
      </c>
      <c r="DC187" s="270">
        <f t="shared" si="122"/>
        <v>0</v>
      </c>
      <c r="DD187" s="270">
        <f t="shared" si="123"/>
        <v>0</v>
      </c>
      <c r="DE187" s="270">
        <f t="shared" si="124"/>
        <v>0</v>
      </c>
      <c r="DF187" s="270">
        <f t="shared" si="125"/>
        <v>0</v>
      </c>
      <c r="DG187" s="270">
        <f t="shared" si="126"/>
        <v>0</v>
      </c>
    </row>
    <row r="188" spans="1:111">
      <c r="A188" s="266">
        <v>185</v>
      </c>
      <c r="E188" s="289"/>
      <c r="T188" s="331"/>
      <c r="U188" s="331"/>
      <c r="V188" s="331"/>
      <c r="W188" s="331"/>
      <c r="AJ188" s="330"/>
      <c r="AK188" s="330"/>
      <c r="AL188" s="330"/>
      <c r="BX188" s="331"/>
      <c r="BY188" s="269" t="str">
        <f t="shared" si="110"/>
        <v>SI</v>
      </c>
      <c r="BZ188" s="269" t="str">
        <f t="shared" si="111"/>
        <v>.</v>
      </c>
      <c r="CA188" s="269" t="str">
        <f t="shared" si="112"/>
        <v>.</v>
      </c>
      <c r="CB188" s="269" t="str">
        <f t="shared" si="113"/>
        <v>.</v>
      </c>
      <c r="CC188" s="269" t="str">
        <f t="shared" si="114"/>
        <v>.</v>
      </c>
      <c r="CL188" s="161">
        <f t="shared" si="109"/>
        <v>0</v>
      </c>
      <c r="CM188" s="271" t="b">
        <f t="shared" si="134"/>
        <v>0</v>
      </c>
      <c r="CN188" s="271" t="b">
        <f t="shared" si="135"/>
        <v>0</v>
      </c>
      <c r="CO188" s="271" t="b">
        <f t="shared" si="127"/>
        <v>0</v>
      </c>
      <c r="CP188" s="270" t="b">
        <f t="shared" si="128"/>
        <v>0</v>
      </c>
      <c r="CQ188" s="270" t="b">
        <f t="shared" si="129"/>
        <v>0</v>
      </c>
      <c r="CR188" s="270" t="b">
        <f t="shared" si="130"/>
        <v>0</v>
      </c>
      <c r="CS188" s="270" t="b">
        <f t="shared" si="131"/>
        <v>0</v>
      </c>
      <c r="CT188" s="270" t="b">
        <f t="shared" si="132"/>
        <v>0</v>
      </c>
      <c r="CU188" s="270" t="b">
        <f t="shared" si="133"/>
        <v>0</v>
      </c>
      <c r="CV188" s="270">
        <f t="shared" si="115"/>
        <v>0</v>
      </c>
      <c r="CW188" s="270">
        <f t="shared" si="116"/>
        <v>0</v>
      </c>
      <c r="CX188" s="270">
        <f t="shared" si="117"/>
        <v>0</v>
      </c>
      <c r="CY188" s="270">
        <f t="shared" si="118"/>
        <v>0</v>
      </c>
      <c r="CZ188" s="270">
        <f t="shared" si="119"/>
        <v>0</v>
      </c>
      <c r="DA188" s="270">
        <f t="shared" si="120"/>
        <v>0</v>
      </c>
      <c r="DB188" s="270">
        <f t="shared" si="121"/>
        <v>0</v>
      </c>
      <c r="DC188" s="270">
        <f t="shared" si="122"/>
        <v>0</v>
      </c>
      <c r="DD188" s="270">
        <f t="shared" si="123"/>
        <v>0</v>
      </c>
      <c r="DE188" s="270">
        <f t="shared" si="124"/>
        <v>0</v>
      </c>
      <c r="DF188" s="270">
        <f t="shared" si="125"/>
        <v>0</v>
      </c>
      <c r="DG188" s="270">
        <f t="shared" si="126"/>
        <v>0</v>
      </c>
    </row>
    <row r="189" spans="1:111">
      <c r="A189" s="266">
        <v>186</v>
      </c>
      <c r="E189" s="289"/>
      <c r="T189" s="331"/>
      <c r="U189" s="331"/>
      <c r="V189" s="331"/>
      <c r="W189" s="331"/>
      <c r="AJ189" s="330"/>
      <c r="AK189" s="330"/>
      <c r="AL189" s="330"/>
      <c r="BX189" s="331"/>
      <c r="BY189" s="269" t="str">
        <f t="shared" si="110"/>
        <v>SI</v>
      </c>
      <c r="BZ189" s="269" t="str">
        <f t="shared" si="111"/>
        <v>.</v>
      </c>
      <c r="CA189" s="269" t="str">
        <f t="shared" si="112"/>
        <v>.</v>
      </c>
      <c r="CB189" s="269" t="str">
        <f t="shared" si="113"/>
        <v>.</v>
      </c>
      <c r="CC189" s="269" t="str">
        <f t="shared" si="114"/>
        <v>.</v>
      </c>
      <c r="CL189" s="161">
        <f t="shared" si="109"/>
        <v>0</v>
      </c>
      <c r="CM189" s="271" t="b">
        <f t="shared" si="134"/>
        <v>0</v>
      </c>
      <c r="CN189" s="271" t="b">
        <f t="shared" si="135"/>
        <v>0</v>
      </c>
      <c r="CO189" s="271" t="b">
        <f t="shared" si="127"/>
        <v>0</v>
      </c>
      <c r="CP189" s="270" t="b">
        <f t="shared" si="128"/>
        <v>0</v>
      </c>
      <c r="CQ189" s="270" t="b">
        <f t="shared" si="129"/>
        <v>0</v>
      </c>
      <c r="CR189" s="270" t="b">
        <f t="shared" si="130"/>
        <v>0</v>
      </c>
      <c r="CS189" s="270" t="b">
        <f t="shared" si="131"/>
        <v>0</v>
      </c>
      <c r="CT189" s="270" t="b">
        <f t="shared" si="132"/>
        <v>0</v>
      </c>
      <c r="CU189" s="270" t="b">
        <f t="shared" si="133"/>
        <v>0</v>
      </c>
      <c r="CV189" s="270">
        <f t="shared" si="115"/>
        <v>0</v>
      </c>
      <c r="CW189" s="270">
        <f t="shared" si="116"/>
        <v>0</v>
      </c>
      <c r="CX189" s="270">
        <f t="shared" si="117"/>
        <v>0</v>
      </c>
      <c r="CY189" s="270">
        <f t="shared" si="118"/>
        <v>0</v>
      </c>
      <c r="CZ189" s="270">
        <f t="shared" si="119"/>
        <v>0</v>
      </c>
      <c r="DA189" s="270">
        <f t="shared" si="120"/>
        <v>0</v>
      </c>
      <c r="DB189" s="270">
        <f t="shared" si="121"/>
        <v>0</v>
      </c>
      <c r="DC189" s="270">
        <f t="shared" si="122"/>
        <v>0</v>
      </c>
      <c r="DD189" s="270">
        <f t="shared" si="123"/>
        <v>0</v>
      </c>
      <c r="DE189" s="270">
        <f t="shared" si="124"/>
        <v>0</v>
      </c>
      <c r="DF189" s="270">
        <f t="shared" si="125"/>
        <v>0</v>
      </c>
      <c r="DG189" s="270">
        <f t="shared" si="126"/>
        <v>0</v>
      </c>
    </row>
    <row r="190" spans="1:111">
      <c r="A190" s="266">
        <v>187</v>
      </c>
      <c r="E190" s="289"/>
      <c r="T190" s="331"/>
      <c r="U190" s="331"/>
      <c r="V190" s="331"/>
      <c r="W190" s="331"/>
      <c r="AJ190" s="330"/>
      <c r="AK190" s="330"/>
      <c r="AL190" s="330"/>
      <c r="BX190" s="331"/>
      <c r="BY190" s="269" t="str">
        <f t="shared" si="110"/>
        <v>SI</v>
      </c>
      <c r="BZ190" s="269" t="str">
        <f t="shared" si="111"/>
        <v>.</v>
      </c>
      <c r="CA190" s="269" t="str">
        <f t="shared" si="112"/>
        <v>.</v>
      </c>
      <c r="CB190" s="269" t="str">
        <f t="shared" si="113"/>
        <v>.</v>
      </c>
      <c r="CC190" s="269" t="str">
        <f t="shared" si="114"/>
        <v>.</v>
      </c>
      <c r="CL190" s="161">
        <f t="shared" si="109"/>
        <v>0</v>
      </c>
      <c r="CM190" s="271" t="b">
        <f t="shared" si="134"/>
        <v>0</v>
      </c>
      <c r="CN190" s="271" t="b">
        <f t="shared" si="135"/>
        <v>0</v>
      </c>
      <c r="CO190" s="271" t="b">
        <f t="shared" si="127"/>
        <v>0</v>
      </c>
      <c r="CP190" s="270" t="b">
        <f t="shared" si="128"/>
        <v>0</v>
      </c>
      <c r="CQ190" s="270" t="b">
        <f t="shared" si="129"/>
        <v>0</v>
      </c>
      <c r="CR190" s="270" t="b">
        <f t="shared" si="130"/>
        <v>0</v>
      </c>
      <c r="CS190" s="270" t="b">
        <f t="shared" si="131"/>
        <v>0</v>
      </c>
      <c r="CT190" s="270" t="b">
        <f t="shared" si="132"/>
        <v>0</v>
      </c>
      <c r="CU190" s="270" t="b">
        <f t="shared" si="133"/>
        <v>0</v>
      </c>
      <c r="CV190" s="270">
        <f t="shared" si="115"/>
        <v>0</v>
      </c>
      <c r="CW190" s="270">
        <f t="shared" si="116"/>
        <v>0</v>
      </c>
      <c r="CX190" s="270">
        <f t="shared" si="117"/>
        <v>0</v>
      </c>
      <c r="CY190" s="270">
        <f t="shared" si="118"/>
        <v>0</v>
      </c>
      <c r="CZ190" s="270">
        <f t="shared" si="119"/>
        <v>0</v>
      </c>
      <c r="DA190" s="270">
        <f t="shared" si="120"/>
        <v>0</v>
      </c>
      <c r="DB190" s="270">
        <f t="shared" si="121"/>
        <v>0</v>
      </c>
      <c r="DC190" s="270">
        <f t="shared" si="122"/>
        <v>0</v>
      </c>
      <c r="DD190" s="270">
        <f t="shared" si="123"/>
        <v>0</v>
      </c>
      <c r="DE190" s="270">
        <f t="shared" si="124"/>
        <v>0</v>
      </c>
      <c r="DF190" s="270">
        <f t="shared" si="125"/>
        <v>0</v>
      </c>
      <c r="DG190" s="270">
        <f t="shared" si="126"/>
        <v>0</v>
      </c>
    </row>
    <row r="191" spans="1:111">
      <c r="A191" s="266">
        <v>188</v>
      </c>
      <c r="E191" s="289"/>
      <c r="T191" s="331"/>
      <c r="U191" s="331"/>
      <c r="V191" s="331"/>
      <c r="W191" s="331"/>
      <c r="AJ191" s="330"/>
      <c r="AK191" s="330"/>
      <c r="AL191" s="330"/>
      <c r="BX191" s="331"/>
      <c r="BY191" s="269" t="str">
        <f t="shared" si="110"/>
        <v>SI</v>
      </c>
      <c r="BZ191" s="269" t="str">
        <f t="shared" si="111"/>
        <v>.</v>
      </c>
      <c r="CA191" s="269" t="str">
        <f t="shared" si="112"/>
        <v>.</v>
      </c>
      <c r="CB191" s="269" t="str">
        <f t="shared" si="113"/>
        <v>.</v>
      </c>
      <c r="CC191" s="269" t="str">
        <f t="shared" si="114"/>
        <v>.</v>
      </c>
      <c r="CL191" s="161">
        <f t="shared" si="109"/>
        <v>0</v>
      </c>
      <c r="CM191" s="271" t="b">
        <f t="shared" si="134"/>
        <v>0</v>
      </c>
      <c r="CN191" s="271" t="b">
        <f t="shared" si="135"/>
        <v>0</v>
      </c>
      <c r="CO191" s="271" t="b">
        <f t="shared" si="127"/>
        <v>0</v>
      </c>
      <c r="CP191" s="270" t="b">
        <f t="shared" si="128"/>
        <v>0</v>
      </c>
      <c r="CQ191" s="270" t="b">
        <f t="shared" si="129"/>
        <v>0</v>
      </c>
      <c r="CR191" s="270" t="b">
        <f t="shared" si="130"/>
        <v>0</v>
      </c>
      <c r="CS191" s="270" t="b">
        <f t="shared" si="131"/>
        <v>0</v>
      </c>
      <c r="CT191" s="270" t="b">
        <f t="shared" si="132"/>
        <v>0</v>
      </c>
      <c r="CU191" s="270" t="b">
        <f t="shared" si="133"/>
        <v>0</v>
      </c>
      <c r="CV191" s="270">
        <f t="shared" si="115"/>
        <v>0</v>
      </c>
      <c r="CW191" s="270">
        <f t="shared" si="116"/>
        <v>0</v>
      </c>
      <c r="CX191" s="270">
        <f t="shared" si="117"/>
        <v>0</v>
      </c>
      <c r="CY191" s="270">
        <f t="shared" si="118"/>
        <v>0</v>
      </c>
      <c r="CZ191" s="270">
        <f t="shared" si="119"/>
        <v>0</v>
      </c>
      <c r="DA191" s="270">
        <f t="shared" si="120"/>
        <v>0</v>
      </c>
      <c r="DB191" s="270">
        <f t="shared" si="121"/>
        <v>0</v>
      </c>
      <c r="DC191" s="270">
        <f t="shared" si="122"/>
        <v>0</v>
      </c>
      <c r="DD191" s="270">
        <f t="shared" si="123"/>
        <v>0</v>
      </c>
      <c r="DE191" s="270">
        <f t="shared" si="124"/>
        <v>0</v>
      </c>
      <c r="DF191" s="270">
        <f t="shared" si="125"/>
        <v>0</v>
      </c>
      <c r="DG191" s="270">
        <f t="shared" si="126"/>
        <v>0</v>
      </c>
    </row>
    <row r="192" spans="1:111">
      <c r="A192" s="266">
        <v>189</v>
      </c>
      <c r="E192" s="289"/>
      <c r="T192" s="331"/>
      <c r="U192" s="331"/>
      <c r="V192" s="331"/>
      <c r="W192" s="331"/>
      <c r="AJ192" s="330"/>
      <c r="AK192" s="330"/>
      <c r="AL192" s="330"/>
      <c r="BX192" s="331"/>
      <c r="BY192" s="269" t="str">
        <f t="shared" si="110"/>
        <v>SI</v>
      </c>
      <c r="BZ192" s="269" t="str">
        <f t="shared" si="111"/>
        <v>.</v>
      </c>
      <c r="CA192" s="269" t="str">
        <f t="shared" si="112"/>
        <v>.</v>
      </c>
      <c r="CB192" s="269" t="str">
        <f t="shared" si="113"/>
        <v>.</v>
      </c>
      <c r="CC192" s="269" t="str">
        <f t="shared" si="114"/>
        <v>.</v>
      </c>
      <c r="CL192" s="161">
        <f t="shared" si="109"/>
        <v>0</v>
      </c>
      <c r="CM192" s="271" t="b">
        <f t="shared" si="134"/>
        <v>0</v>
      </c>
      <c r="CN192" s="271" t="b">
        <f t="shared" si="135"/>
        <v>0</v>
      </c>
      <c r="CO192" s="271" t="b">
        <f t="shared" si="127"/>
        <v>0</v>
      </c>
      <c r="CP192" s="270" t="b">
        <f t="shared" si="128"/>
        <v>0</v>
      </c>
      <c r="CQ192" s="270" t="b">
        <f t="shared" si="129"/>
        <v>0</v>
      </c>
      <c r="CR192" s="270" t="b">
        <f t="shared" si="130"/>
        <v>0</v>
      </c>
      <c r="CS192" s="270" t="b">
        <f t="shared" si="131"/>
        <v>0</v>
      </c>
      <c r="CT192" s="270" t="b">
        <f t="shared" si="132"/>
        <v>0</v>
      </c>
      <c r="CU192" s="270" t="b">
        <f t="shared" si="133"/>
        <v>0</v>
      </c>
      <c r="CV192" s="270">
        <f t="shared" si="115"/>
        <v>0</v>
      </c>
      <c r="CW192" s="270">
        <f t="shared" si="116"/>
        <v>0</v>
      </c>
      <c r="CX192" s="270">
        <f t="shared" si="117"/>
        <v>0</v>
      </c>
      <c r="CY192" s="270">
        <f t="shared" si="118"/>
        <v>0</v>
      </c>
      <c r="CZ192" s="270">
        <f t="shared" si="119"/>
        <v>0</v>
      </c>
      <c r="DA192" s="270">
        <f t="shared" si="120"/>
        <v>0</v>
      </c>
      <c r="DB192" s="270">
        <f t="shared" si="121"/>
        <v>0</v>
      </c>
      <c r="DC192" s="270">
        <f t="shared" si="122"/>
        <v>0</v>
      </c>
      <c r="DD192" s="270">
        <f t="shared" si="123"/>
        <v>0</v>
      </c>
      <c r="DE192" s="270">
        <f t="shared" si="124"/>
        <v>0</v>
      </c>
      <c r="DF192" s="270">
        <f t="shared" si="125"/>
        <v>0</v>
      </c>
      <c r="DG192" s="270">
        <f t="shared" si="126"/>
        <v>0</v>
      </c>
    </row>
    <row r="193" spans="1:111">
      <c r="A193" s="266">
        <v>190</v>
      </c>
      <c r="E193" s="289"/>
      <c r="T193" s="331"/>
      <c r="U193" s="331"/>
      <c r="V193" s="331"/>
      <c r="W193" s="331"/>
      <c r="AJ193" s="330"/>
      <c r="AK193" s="330"/>
      <c r="AL193" s="330"/>
      <c r="BX193" s="331"/>
      <c r="BY193" s="269" t="str">
        <f t="shared" si="110"/>
        <v>SI</v>
      </c>
      <c r="BZ193" s="269" t="str">
        <f t="shared" si="111"/>
        <v>.</v>
      </c>
      <c r="CA193" s="269" t="str">
        <f t="shared" si="112"/>
        <v>.</v>
      </c>
      <c r="CB193" s="269" t="str">
        <f t="shared" si="113"/>
        <v>.</v>
      </c>
      <c r="CC193" s="269" t="str">
        <f t="shared" si="114"/>
        <v>.</v>
      </c>
      <c r="CL193" s="161">
        <f t="shared" si="109"/>
        <v>0</v>
      </c>
      <c r="CM193" s="271" t="b">
        <f t="shared" si="134"/>
        <v>0</v>
      </c>
      <c r="CN193" s="271" t="b">
        <f t="shared" si="135"/>
        <v>0</v>
      </c>
      <c r="CO193" s="271" t="b">
        <f t="shared" si="127"/>
        <v>0</v>
      </c>
      <c r="CP193" s="270" t="b">
        <f t="shared" si="128"/>
        <v>0</v>
      </c>
      <c r="CQ193" s="270" t="b">
        <f t="shared" si="129"/>
        <v>0</v>
      </c>
      <c r="CR193" s="270" t="b">
        <f t="shared" si="130"/>
        <v>0</v>
      </c>
      <c r="CS193" s="270" t="b">
        <f t="shared" si="131"/>
        <v>0</v>
      </c>
      <c r="CT193" s="270" t="b">
        <f t="shared" si="132"/>
        <v>0</v>
      </c>
      <c r="CU193" s="270" t="b">
        <f t="shared" si="133"/>
        <v>0</v>
      </c>
      <c r="CV193" s="270">
        <f t="shared" si="115"/>
        <v>0</v>
      </c>
      <c r="CW193" s="270">
        <f t="shared" si="116"/>
        <v>0</v>
      </c>
      <c r="CX193" s="270">
        <f t="shared" si="117"/>
        <v>0</v>
      </c>
      <c r="CY193" s="270">
        <f t="shared" si="118"/>
        <v>0</v>
      </c>
      <c r="CZ193" s="270">
        <f t="shared" si="119"/>
        <v>0</v>
      </c>
      <c r="DA193" s="270">
        <f t="shared" si="120"/>
        <v>0</v>
      </c>
      <c r="DB193" s="270">
        <f t="shared" si="121"/>
        <v>0</v>
      </c>
      <c r="DC193" s="270">
        <f t="shared" si="122"/>
        <v>0</v>
      </c>
      <c r="DD193" s="270">
        <f t="shared" si="123"/>
        <v>0</v>
      </c>
      <c r="DE193" s="270">
        <f t="shared" si="124"/>
        <v>0</v>
      </c>
      <c r="DF193" s="270">
        <f t="shared" si="125"/>
        <v>0</v>
      </c>
      <c r="DG193" s="270">
        <f t="shared" si="126"/>
        <v>0</v>
      </c>
    </row>
    <row r="194" spans="1:111">
      <c r="A194" s="266">
        <v>191</v>
      </c>
      <c r="E194" s="289"/>
      <c r="T194" s="331"/>
      <c r="U194" s="331"/>
      <c r="V194" s="331"/>
      <c r="W194" s="331"/>
      <c r="AJ194" s="330"/>
      <c r="AK194" s="330"/>
      <c r="AL194" s="330"/>
      <c r="BX194" s="331"/>
      <c r="BY194" s="269" t="str">
        <f t="shared" si="110"/>
        <v>SI</v>
      </c>
      <c r="BZ194" s="269" t="str">
        <f t="shared" si="111"/>
        <v>.</v>
      </c>
      <c r="CA194" s="269" t="str">
        <f t="shared" si="112"/>
        <v>.</v>
      </c>
      <c r="CB194" s="269" t="str">
        <f t="shared" si="113"/>
        <v>.</v>
      </c>
      <c r="CC194" s="269" t="str">
        <f t="shared" si="114"/>
        <v>.</v>
      </c>
      <c r="CL194" s="161">
        <f t="shared" si="109"/>
        <v>0</v>
      </c>
      <c r="CM194" s="271" t="b">
        <f t="shared" si="134"/>
        <v>0</v>
      </c>
      <c r="CN194" s="271" t="b">
        <f t="shared" si="135"/>
        <v>0</v>
      </c>
      <c r="CO194" s="271" t="b">
        <f t="shared" si="127"/>
        <v>0</v>
      </c>
      <c r="CP194" s="270" t="b">
        <f t="shared" si="128"/>
        <v>0</v>
      </c>
      <c r="CQ194" s="270" t="b">
        <f t="shared" si="129"/>
        <v>0</v>
      </c>
      <c r="CR194" s="270" t="b">
        <f t="shared" si="130"/>
        <v>0</v>
      </c>
      <c r="CS194" s="270" t="b">
        <f t="shared" si="131"/>
        <v>0</v>
      </c>
      <c r="CT194" s="270" t="b">
        <f t="shared" si="132"/>
        <v>0</v>
      </c>
      <c r="CU194" s="270" t="b">
        <f t="shared" si="133"/>
        <v>0</v>
      </c>
      <c r="CV194" s="270">
        <f t="shared" si="115"/>
        <v>0</v>
      </c>
      <c r="CW194" s="270">
        <f t="shared" si="116"/>
        <v>0</v>
      </c>
      <c r="CX194" s="270">
        <f t="shared" si="117"/>
        <v>0</v>
      </c>
      <c r="CY194" s="270">
        <f t="shared" si="118"/>
        <v>0</v>
      </c>
      <c r="CZ194" s="270">
        <f t="shared" si="119"/>
        <v>0</v>
      </c>
      <c r="DA194" s="270">
        <f t="shared" si="120"/>
        <v>0</v>
      </c>
      <c r="DB194" s="270">
        <f t="shared" si="121"/>
        <v>0</v>
      </c>
      <c r="DC194" s="270">
        <f t="shared" si="122"/>
        <v>0</v>
      </c>
      <c r="DD194" s="270">
        <f t="shared" si="123"/>
        <v>0</v>
      </c>
      <c r="DE194" s="270">
        <f t="shared" si="124"/>
        <v>0</v>
      </c>
      <c r="DF194" s="270">
        <f t="shared" si="125"/>
        <v>0</v>
      </c>
      <c r="DG194" s="270">
        <f t="shared" si="126"/>
        <v>0</v>
      </c>
    </row>
    <row r="195" spans="1:111">
      <c r="A195" s="266">
        <v>192</v>
      </c>
      <c r="E195" s="289"/>
      <c r="T195" s="331"/>
      <c r="U195" s="331"/>
      <c r="V195" s="331"/>
      <c r="W195" s="331"/>
      <c r="AJ195" s="330"/>
      <c r="AK195" s="330"/>
      <c r="AL195" s="330"/>
      <c r="BX195" s="331"/>
      <c r="BY195" s="269" t="str">
        <f t="shared" si="110"/>
        <v>SI</v>
      </c>
      <c r="BZ195" s="269" t="str">
        <f t="shared" si="111"/>
        <v>.</v>
      </c>
      <c r="CA195" s="269" t="str">
        <f t="shared" si="112"/>
        <v>.</v>
      </c>
      <c r="CB195" s="269" t="str">
        <f t="shared" si="113"/>
        <v>.</v>
      </c>
      <c r="CC195" s="269" t="str">
        <f t="shared" si="114"/>
        <v>.</v>
      </c>
      <c r="CL195" s="161">
        <f t="shared" si="109"/>
        <v>0</v>
      </c>
      <c r="CM195" s="271" t="b">
        <f t="shared" si="134"/>
        <v>0</v>
      </c>
      <c r="CN195" s="271" t="b">
        <f t="shared" si="135"/>
        <v>0</v>
      </c>
      <c r="CO195" s="271" t="b">
        <f t="shared" si="127"/>
        <v>0</v>
      </c>
      <c r="CP195" s="270" t="b">
        <f t="shared" si="128"/>
        <v>0</v>
      </c>
      <c r="CQ195" s="270" t="b">
        <f t="shared" si="129"/>
        <v>0</v>
      </c>
      <c r="CR195" s="270" t="b">
        <f t="shared" si="130"/>
        <v>0</v>
      </c>
      <c r="CS195" s="270" t="b">
        <f t="shared" si="131"/>
        <v>0</v>
      </c>
      <c r="CT195" s="270" t="b">
        <f t="shared" si="132"/>
        <v>0</v>
      </c>
      <c r="CU195" s="270" t="b">
        <f t="shared" si="133"/>
        <v>0</v>
      </c>
      <c r="CV195" s="270">
        <f t="shared" si="115"/>
        <v>0</v>
      </c>
      <c r="CW195" s="270">
        <f t="shared" si="116"/>
        <v>0</v>
      </c>
      <c r="CX195" s="270">
        <f t="shared" si="117"/>
        <v>0</v>
      </c>
      <c r="CY195" s="270">
        <f t="shared" si="118"/>
        <v>0</v>
      </c>
      <c r="CZ195" s="270">
        <f t="shared" si="119"/>
        <v>0</v>
      </c>
      <c r="DA195" s="270">
        <f t="shared" si="120"/>
        <v>0</v>
      </c>
      <c r="DB195" s="270">
        <f t="shared" si="121"/>
        <v>0</v>
      </c>
      <c r="DC195" s="270">
        <f t="shared" si="122"/>
        <v>0</v>
      </c>
      <c r="DD195" s="270">
        <f t="shared" si="123"/>
        <v>0</v>
      </c>
      <c r="DE195" s="270">
        <f t="shared" si="124"/>
        <v>0</v>
      </c>
      <c r="DF195" s="270">
        <f t="shared" si="125"/>
        <v>0</v>
      </c>
      <c r="DG195" s="270">
        <f t="shared" si="126"/>
        <v>0</v>
      </c>
    </row>
    <row r="196" spans="1:111">
      <c r="A196" s="266">
        <v>193</v>
      </c>
      <c r="E196" s="289"/>
      <c r="T196" s="331"/>
      <c r="U196" s="331"/>
      <c r="V196" s="331"/>
      <c r="W196" s="331"/>
      <c r="AJ196" s="330"/>
      <c r="AK196" s="330"/>
      <c r="AL196" s="330"/>
      <c r="BX196" s="331"/>
      <c r="BY196" s="269" t="str">
        <f t="shared" si="110"/>
        <v>SI</v>
      </c>
      <c r="BZ196" s="269" t="str">
        <f t="shared" si="111"/>
        <v>.</v>
      </c>
      <c r="CA196" s="269" t="str">
        <f t="shared" si="112"/>
        <v>.</v>
      </c>
      <c r="CB196" s="269" t="str">
        <f t="shared" si="113"/>
        <v>.</v>
      </c>
      <c r="CC196" s="269" t="str">
        <f t="shared" si="114"/>
        <v>.</v>
      </c>
      <c r="CL196" s="161">
        <f t="shared" si="109"/>
        <v>0</v>
      </c>
      <c r="CM196" s="271" t="b">
        <f t="shared" si="134"/>
        <v>0</v>
      </c>
      <c r="CN196" s="271" t="b">
        <f t="shared" si="135"/>
        <v>0</v>
      </c>
      <c r="CO196" s="271" t="b">
        <f t="shared" si="127"/>
        <v>0</v>
      </c>
      <c r="CP196" s="270" t="b">
        <f t="shared" si="128"/>
        <v>0</v>
      </c>
      <c r="CQ196" s="270" t="b">
        <f t="shared" si="129"/>
        <v>0</v>
      </c>
      <c r="CR196" s="270" t="b">
        <f t="shared" si="130"/>
        <v>0</v>
      </c>
      <c r="CS196" s="270" t="b">
        <f t="shared" si="131"/>
        <v>0</v>
      </c>
      <c r="CT196" s="270" t="b">
        <f t="shared" si="132"/>
        <v>0</v>
      </c>
      <c r="CU196" s="270" t="b">
        <f t="shared" si="133"/>
        <v>0</v>
      </c>
      <c r="CV196" s="270">
        <f t="shared" si="115"/>
        <v>0</v>
      </c>
      <c r="CW196" s="270">
        <f t="shared" si="116"/>
        <v>0</v>
      </c>
      <c r="CX196" s="270">
        <f t="shared" si="117"/>
        <v>0</v>
      </c>
      <c r="CY196" s="270">
        <f t="shared" si="118"/>
        <v>0</v>
      </c>
      <c r="CZ196" s="270">
        <f t="shared" si="119"/>
        <v>0</v>
      </c>
      <c r="DA196" s="270">
        <f t="shared" si="120"/>
        <v>0</v>
      </c>
      <c r="DB196" s="270">
        <f t="shared" si="121"/>
        <v>0</v>
      </c>
      <c r="DC196" s="270">
        <f t="shared" si="122"/>
        <v>0</v>
      </c>
      <c r="DD196" s="270">
        <f t="shared" si="123"/>
        <v>0</v>
      </c>
      <c r="DE196" s="270">
        <f t="shared" si="124"/>
        <v>0</v>
      </c>
      <c r="DF196" s="270">
        <f t="shared" si="125"/>
        <v>0</v>
      </c>
      <c r="DG196" s="270">
        <f t="shared" si="126"/>
        <v>0</v>
      </c>
    </row>
    <row r="197" spans="1:111">
      <c r="A197" s="266"/>
      <c r="E197" s="289"/>
      <c r="T197" s="331"/>
      <c r="U197" s="331"/>
      <c r="V197" s="331"/>
      <c r="W197" s="331"/>
      <c r="AJ197" s="330"/>
      <c r="AK197" s="330"/>
      <c r="AL197" s="330"/>
      <c r="BX197" s="331"/>
      <c r="BY197" s="269" t="str">
        <f t="shared" si="110"/>
        <v>SI</v>
      </c>
      <c r="BZ197" s="269" t="str">
        <f t="shared" si="111"/>
        <v>.</v>
      </c>
      <c r="CA197" s="269" t="str">
        <f t="shared" si="112"/>
        <v>.</v>
      </c>
      <c r="CB197" s="269" t="str">
        <f t="shared" si="113"/>
        <v>.</v>
      </c>
      <c r="CC197" s="269" t="str">
        <f t="shared" si="114"/>
        <v>.</v>
      </c>
      <c r="CL197" s="161">
        <f t="shared" ref="CL197:CL260" si="137">COUNTIF(BV197,"*")</f>
        <v>0</v>
      </c>
      <c r="CM197" s="271" t="b">
        <f t="shared" si="134"/>
        <v>0</v>
      </c>
      <c r="CN197" s="271" t="b">
        <f t="shared" si="135"/>
        <v>0</v>
      </c>
      <c r="CO197" s="271" t="b">
        <f t="shared" si="127"/>
        <v>0</v>
      </c>
      <c r="CP197" s="270" t="b">
        <f t="shared" si="128"/>
        <v>0</v>
      </c>
      <c r="CQ197" s="270" t="b">
        <f t="shared" si="129"/>
        <v>0</v>
      </c>
      <c r="CR197" s="270" t="b">
        <f t="shared" si="130"/>
        <v>0</v>
      </c>
      <c r="CS197" s="270" t="b">
        <f t="shared" si="131"/>
        <v>0</v>
      </c>
      <c r="CT197" s="270" t="b">
        <f t="shared" si="132"/>
        <v>0</v>
      </c>
      <c r="CU197" s="270" t="b">
        <f t="shared" si="133"/>
        <v>0</v>
      </c>
      <c r="CV197" s="270">
        <f t="shared" si="115"/>
        <v>0</v>
      </c>
      <c r="CW197" s="270">
        <f t="shared" si="116"/>
        <v>0</v>
      </c>
      <c r="CX197" s="270">
        <f t="shared" si="117"/>
        <v>0</v>
      </c>
      <c r="CY197" s="270">
        <f t="shared" si="118"/>
        <v>0</v>
      </c>
      <c r="CZ197" s="270">
        <f t="shared" si="119"/>
        <v>0</v>
      </c>
      <c r="DA197" s="270">
        <f t="shared" si="120"/>
        <v>0</v>
      </c>
      <c r="DB197" s="270">
        <f t="shared" si="121"/>
        <v>0</v>
      </c>
      <c r="DC197" s="270">
        <f t="shared" si="122"/>
        <v>0</v>
      </c>
      <c r="DD197" s="270">
        <f t="shared" si="123"/>
        <v>0</v>
      </c>
      <c r="DE197" s="270">
        <f t="shared" si="124"/>
        <v>0</v>
      </c>
      <c r="DF197" s="270">
        <f t="shared" si="125"/>
        <v>0</v>
      </c>
      <c r="DG197" s="270">
        <f t="shared" si="126"/>
        <v>0</v>
      </c>
    </row>
    <row r="198" spans="1:111">
      <c r="A198" s="266"/>
      <c r="E198" s="289"/>
      <c r="T198" s="331"/>
      <c r="U198" s="331"/>
      <c r="V198" s="331"/>
      <c r="W198" s="331"/>
      <c r="AJ198" s="330"/>
      <c r="AK198" s="330"/>
      <c r="AL198" s="330"/>
      <c r="BX198" s="331"/>
      <c r="BY198" s="269" t="str">
        <f t="shared" ref="BY198:BY261" si="138">IF(BX198&lt;=0.25,"SI",".")</f>
        <v>SI</v>
      </c>
      <c r="BZ198" s="269" t="str">
        <f t="shared" ref="BZ198:BZ261" si="139">IF(BX198&lt;0.25,".",IF(BX198&gt;0.5,".","SI"))</f>
        <v>.</v>
      </c>
      <c r="CA198" s="269" t="str">
        <f t="shared" ref="CA198:CA261" si="140">IF(BX198&lt;0.5,".",IF(BX198&gt;1,".","SI"))</f>
        <v>.</v>
      </c>
      <c r="CB198" s="269" t="str">
        <f t="shared" ref="CB198:CB261" si="141">IF(BX198&lt;1,".",IF(BX198&gt;3,".","SI"))</f>
        <v>.</v>
      </c>
      <c r="CC198" s="269" t="str">
        <f t="shared" ref="CC198:CC261" si="142">IF(BX198&gt;3,"SI",".")</f>
        <v>.</v>
      </c>
      <c r="CL198" s="161">
        <f t="shared" si="137"/>
        <v>0</v>
      </c>
      <c r="CM198" s="271" t="b">
        <f t="shared" si="134"/>
        <v>0</v>
      </c>
      <c r="CN198" s="271" t="b">
        <f t="shared" si="135"/>
        <v>0</v>
      </c>
      <c r="CO198" s="271" t="b">
        <f t="shared" si="127"/>
        <v>0</v>
      </c>
      <c r="CP198" s="270" t="b">
        <f t="shared" si="128"/>
        <v>0</v>
      </c>
      <c r="CQ198" s="270" t="b">
        <f t="shared" si="129"/>
        <v>0</v>
      </c>
      <c r="CR198" s="270" t="b">
        <f t="shared" si="130"/>
        <v>0</v>
      </c>
      <c r="CS198" s="270" t="b">
        <f t="shared" si="131"/>
        <v>0</v>
      </c>
      <c r="CT198" s="270" t="b">
        <f t="shared" si="132"/>
        <v>0</v>
      </c>
      <c r="CU198" s="270" t="b">
        <f t="shared" si="133"/>
        <v>0</v>
      </c>
      <c r="CV198" s="270">
        <f t="shared" ref="CV198:CV261" si="143">COUNTIF(BU198,"&lt;01/02/2011")</f>
        <v>0</v>
      </c>
      <c r="CW198" s="270">
        <f t="shared" ref="CW198:CW261" si="144">COUNTIF(BU198,"&lt;01/03/2011")-CV198</f>
        <v>0</v>
      </c>
      <c r="CX198" s="270">
        <f t="shared" ref="CX198:CX261" si="145">COUNTIF(BU198,"&lt;01/04/2011")-CV198-CW198</f>
        <v>0</v>
      </c>
      <c r="CY198" s="270">
        <f t="shared" ref="CY198:CY261" si="146">COUNTIF(BU198,"&lt;01/05/2011")-CV198-CW198-CX198</f>
        <v>0</v>
      </c>
      <c r="CZ198" s="270">
        <f t="shared" ref="CZ198:CZ261" si="147">COUNTIF(BU198,"&lt;01/06/2011")-CV198-CW198-CX198-CY198</f>
        <v>0</v>
      </c>
      <c r="DA198" s="270">
        <f t="shared" ref="DA198:DA261" si="148">COUNTIF(BU198,"&lt;01/07/2011")-CV198-CW198-CX198-CY198-CZ198</f>
        <v>0</v>
      </c>
      <c r="DB198" s="270">
        <f t="shared" ref="DB198:DB261" si="149">COUNTIF(BU198,"&lt;01/08/2011")-CV198-CW198-CX198-CY198-CZ198-DA198</f>
        <v>0</v>
      </c>
      <c r="DC198" s="270">
        <f t="shared" ref="DC198:DC261" si="150">COUNTIF(BU198,"&lt;01/09/2011")-CV198-CW198-CX198-CY198-CZ198-DA198-DB198</f>
        <v>0</v>
      </c>
      <c r="DD198" s="270">
        <f t="shared" ref="DD198:DD261" si="151">COUNTIF(BU198,"&lt;01/10/2011")-CV198-CW198-CX198-CY198-CZ198-DA198-DB198-DC198</f>
        <v>0</v>
      </c>
      <c r="DE198" s="270">
        <f t="shared" ref="DE198:DE261" si="152">COUNTIF(BU198,"&lt;01/11/2011")-CV198-CW198-CX198-CY198-CZ198-DA198-DB198-DD198-DC198</f>
        <v>0</v>
      </c>
      <c r="DF198" s="270">
        <f t="shared" ref="DF198:DF261" si="153">COUNTIF(BU198,"&lt;01/12/2011")-CV198-CW198-CX198-CY198-CZ198-DA198-DB198-DC198-DD198-DE198</f>
        <v>0</v>
      </c>
      <c r="DG198" s="270">
        <f t="shared" ref="DG198:DG261" si="154">COUNTIF(BU198,"&lt;01/01/2012")-CV198-CW198-CX198-CY198-CZ198-DA198-DB198-DC198-DD198-DE198-DF198</f>
        <v>0</v>
      </c>
    </row>
    <row r="199" spans="1:111">
      <c r="A199" s="266"/>
      <c r="E199" s="289"/>
      <c r="T199" s="331"/>
      <c r="U199" s="331"/>
      <c r="V199" s="331"/>
      <c r="W199" s="331"/>
      <c r="AJ199" s="330"/>
      <c r="AK199" s="330"/>
      <c r="AL199" s="330"/>
      <c r="BX199" s="331"/>
      <c r="BY199" s="269" t="str">
        <f t="shared" si="138"/>
        <v>SI</v>
      </c>
      <c r="BZ199" s="269" t="str">
        <f t="shared" si="139"/>
        <v>.</v>
      </c>
      <c r="CA199" s="269" t="str">
        <f t="shared" si="140"/>
        <v>.</v>
      </c>
      <c r="CB199" s="269" t="str">
        <f t="shared" si="141"/>
        <v>.</v>
      </c>
      <c r="CC199" s="269" t="str">
        <f t="shared" si="142"/>
        <v>.</v>
      </c>
      <c r="CL199" s="161">
        <f t="shared" si="137"/>
        <v>0</v>
      </c>
      <c r="CM199" s="271" t="b">
        <f t="shared" si="134"/>
        <v>0</v>
      </c>
      <c r="CN199" s="271" t="b">
        <f t="shared" si="135"/>
        <v>0</v>
      </c>
      <c r="CO199" s="271" t="b">
        <f t="shared" ref="CO199:CO262" si="155">AND(C199="M",BU199="x")</f>
        <v>0</v>
      </c>
      <c r="CP199" s="270" t="b">
        <f t="shared" ref="CP199:CP262" si="156">AND(E199&lt;=5.999,BU199="x")</f>
        <v>0</v>
      </c>
      <c r="CQ199" s="270" t="b">
        <f t="shared" ref="CQ199:CQ262" si="157">AND(E199&gt;=6,E199&lt;=10.999,BU199="x")</f>
        <v>0</v>
      </c>
      <c r="CR199" s="270" t="b">
        <f t="shared" ref="CR199:CR262" si="158">AND(E199&gt;=11,E199&lt;=15.999,BU199="x")</f>
        <v>0</v>
      </c>
      <c r="CS199" s="270" t="b">
        <f t="shared" ref="CS199:CS262" si="159">AND(E199&gt;=16,E199&lt;=18.999,BU199="x")</f>
        <v>0</v>
      </c>
      <c r="CT199" s="270" t="b">
        <f t="shared" ref="CT199:CT262" si="160">AND(E199&gt;=19,BU199="x")</f>
        <v>0</v>
      </c>
      <c r="CU199" s="270" t="b">
        <f t="shared" ref="CU199:CU262" si="161">AND(E199&gt;=15,E199&lt;=15.999,BU199="x")</f>
        <v>0</v>
      </c>
      <c r="CV199" s="270">
        <f t="shared" si="143"/>
        <v>0</v>
      </c>
      <c r="CW199" s="270">
        <f t="shared" si="144"/>
        <v>0</v>
      </c>
      <c r="CX199" s="270">
        <f t="shared" si="145"/>
        <v>0</v>
      </c>
      <c r="CY199" s="270">
        <f t="shared" si="146"/>
        <v>0</v>
      </c>
      <c r="CZ199" s="270">
        <f t="shared" si="147"/>
        <v>0</v>
      </c>
      <c r="DA199" s="270">
        <f t="shared" si="148"/>
        <v>0</v>
      </c>
      <c r="DB199" s="270">
        <f t="shared" si="149"/>
        <v>0</v>
      </c>
      <c r="DC199" s="270">
        <f t="shared" si="150"/>
        <v>0</v>
      </c>
      <c r="DD199" s="270">
        <f t="shared" si="151"/>
        <v>0</v>
      </c>
      <c r="DE199" s="270">
        <f t="shared" si="152"/>
        <v>0</v>
      </c>
      <c r="DF199" s="270">
        <f t="shared" si="153"/>
        <v>0</v>
      </c>
      <c r="DG199" s="270">
        <f t="shared" si="154"/>
        <v>0</v>
      </c>
    </row>
    <row r="200" spans="1:111">
      <c r="A200" s="266"/>
      <c r="E200" s="289"/>
      <c r="T200" s="331"/>
      <c r="U200" s="331"/>
      <c r="V200" s="331"/>
      <c r="W200" s="331"/>
      <c r="AJ200" s="330"/>
      <c r="AK200" s="330"/>
      <c r="AL200" s="330"/>
      <c r="BX200" s="331"/>
      <c r="BY200" s="269" t="str">
        <f t="shared" si="138"/>
        <v>SI</v>
      </c>
      <c r="BZ200" s="269" t="str">
        <f t="shared" si="139"/>
        <v>.</v>
      </c>
      <c r="CA200" s="269" t="str">
        <f t="shared" si="140"/>
        <v>.</v>
      </c>
      <c r="CB200" s="269" t="str">
        <f t="shared" si="141"/>
        <v>.</v>
      </c>
      <c r="CC200" s="269" t="str">
        <f t="shared" si="142"/>
        <v>.</v>
      </c>
      <c r="CL200" s="161">
        <f t="shared" si="137"/>
        <v>0</v>
      </c>
      <c r="CM200" s="271" t="b">
        <f t="shared" si="134"/>
        <v>0</v>
      </c>
      <c r="CN200" s="271" t="b">
        <f t="shared" si="135"/>
        <v>0</v>
      </c>
      <c r="CO200" s="271" t="b">
        <f t="shared" si="155"/>
        <v>0</v>
      </c>
      <c r="CP200" s="270" t="b">
        <f t="shared" si="156"/>
        <v>0</v>
      </c>
      <c r="CQ200" s="270" t="b">
        <f t="shared" si="157"/>
        <v>0</v>
      </c>
      <c r="CR200" s="270" t="b">
        <f t="shared" si="158"/>
        <v>0</v>
      </c>
      <c r="CS200" s="270" t="b">
        <f t="shared" si="159"/>
        <v>0</v>
      </c>
      <c r="CT200" s="270" t="b">
        <f t="shared" si="160"/>
        <v>0</v>
      </c>
      <c r="CU200" s="270" t="b">
        <f t="shared" si="161"/>
        <v>0</v>
      </c>
      <c r="CV200" s="270">
        <f t="shared" si="143"/>
        <v>0</v>
      </c>
      <c r="CW200" s="270">
        <f t="shared" si="144"/>
        <v>0</v>
      </c>
      <c r="CX200" s="270">
        <f t="shared" si="145"/>
        <v>0</v>
      </c>
      <c r="CY200" s="270">
        <f t="shared" si="146"/>
        <v>0</v>
      </c>
      <c r="CZ200" s="270">
        <f t="shared" si="147"/>
        <v>0</v>
      </c>
      <c r="DA200" s="270">
        <f t="shared" si="148"/>
        <v>0</v>
      </c>
      <c r="DB200" s="270">
        <f t="shared" si="149"/>
        <v>0</v>
      </c>
      <c r="DC200" s="270">
        <f t="shared" si="150"/>
        <v>0</v>
      </c>
      <c r="DD200" s="270">
        <f t="shared" si="151"/>
        <v>0</v>
      </c>
      <c r="DE200" s="270">
        <f t="shared" si="152"/>
        <v>0</v>
      </c>
      <c r="DF200" s="270">
        <f t="shared" si="153"/>
        <v>0</v>
      </c>
      <c r="DG200" s="270">
        <f t="shared" si="154"/>
        <v>0</v>
      </c>
    </row>
    <row r="201" spans="1:111">
      <c r="A201" s="266"/>
      <c r="E201" s="289"/>
      <c r="T201" s="331"/>
      <c r="U201" s="331"/>
      <c r="V201" s="331"/>
      <c r="W201" s="331"/>
      <c r="AJ201" s="330"/>
      <c r="AK201" s="330"/>
      <c r="AL201" s="330"/>
      <c r="BX201" s="331"/>
      <c r="BY201" s="269" t="str">
        <f t="shared" si="138"/>
        <v>SI</v>
      </c>
      <c r="BZ201" s="269" t="str">
        <f t="shared" si="139"/>
        <v>.</v>
      </c>
      <c r="CA201" s="269" t="str">
        <f t="shared" si="140"/>
        <v>.</v>
      </c>
      <c r="CB201" s="269" t="str">
        <f t="shared" si="141"/>
        <v>.</v>
      </c>
      <c r="CC201" s="269" t="str">
        <f t="shared" si="142"/>
        <v>.</v>
      </c>
      <c r="CL201" s="161">
        <f t="shared" si="137"/>
        <v>0</v>
      </c>
      <c r="CM201" s="271" t="b">
        <f t="shared" si="134"/>
        <v>0</v>
      </c>
      <c r="CN201" s="271" t="b">
        <f t="shared" si="135"/>
        <v>0</v>
      </c>
      <c r="CO201" s="271" t="b">
        <f t="shared" si="155"/>
        <v>0</v>
      </c>
      <c r="CP201" s="270" t="b">
        <f t="shared" si="156"/>
        <v>0</v>
      </c>
      <c r="CQ201" s="270" t="b">
        <f t="shared" si="157"/>
        <v>0</v>
      </c>
      <c r="CR201" s="270" t="b">
        <f t="shared" si="158"/>
        <v>0</v>
      </c>
      <c r="CS201" s="270" t="b">
        <f t="shared" si="159"/>
        <v>0</v>
      </c>
      <c r="CT201" s="270" t="b">
        <f t="shared" si="160"/>
        <v>0</v>
      </c>
      <c r="CU201" s="270" t="b">
        <f t="shared" si="161"/>
        <v>0</v>
      </c>
      <c r="CV201" s="270">
        <f t="shared" si="143"/>
        <v>0</v>
      </c>
      <c r="CW201" s="270">
        <f t="shared" si="144"/>
        <v>0</v>
      </c>
      <c r="CX201" s="270">
        <f t="shared" si="145"/>
        <v>0</v>
      </c>
      <c r="CY201" s="270">
        <f t="shared" si="146"/>
        <v>0</v>
      </c>
      <c r="CZ201" s="270">
        <f t="shared" si="147"/>
        <v>0</v>
      </c>
      <c r="DA201" s="270">
        <f t="shared" si="148"/>
        <v>0</v>
      </c>
      <c r="DB201" s="270">
        <f t="shared" si="149"/>
        <v>0</v>
      </c>
      <c r="DC201" s="270">
        <f t="shared" si="150"/>
        <v>0</v>
      </c>
      <c r="DD201" s="270">
        <f t="shared" si="151"/>
        <v>0</v>
      </c>
      <c r="DE201" s="270">
        <f t="shared" si="152"/>
        <v>0</v>
      </c>
      <c r="DF201" s="270">
        <f t="shared" si="153"/>
        <v>0</v>
      </c>
      <c r="DG201" s="270">
        <f t="shared" si="154"/>
        <v>0</v>
      </c>
    </row>
    <row r="202" spans="1:111">
      <c r="A202" s="266"/>
      <c r="E202" s="289"/>
      <c r="T202" s="331"/>
      <c r="U202" s="331"/>
      <c r="V202" s="331"/>
      <c r="W202" s="331"/>
      <c r="AJ202" s="330"/>
      <c r="AK202" s="330"/>
      <c r="AL202" s="330"/>
      <c r="BX202" s="331"/>
      <c r="BY202" s="269" t="str">
        <f t="shared" si="138"/>
        <v>SI</v>
      </c>
      <c r="BZ202" s="269" t="str">
        <f t="shared" si="139"/>
        <v>.</v>
      </c>
      <c r="CA202" s="269" t="str">
        <f t="shared" si="140"/>
        <v>.</v>
      </c>
      <c r="CB202" s="269" t="str">
        <f t="shared" si="141"/>
        <v>.</v>
      </c>
      <c r="CC202" s="269" t="str">
        <f t="shared" si="142"/>
        <v>.</v>
      </c>
      <c r="CL202" s="161">
        <f t="shared" si="137"/>
        <v>0</v>
      </c>
      <c r="CM202" s="271" t="b">
        <f t="shared" si="134"/>
        <v>0</v>
      </c>
      <c r="CN202" s="271" t="b">
        <f t="shared" si="135"/>
        <v>0</v>
      </c>
      <c r="CO202" s="271" t="b">
        <f t="shared" si="155"/>
        <v>0</v>
      </c>
      <c r="CP202" s="270" t="b">
        <f t="shared" si="156"/>
        <v>0</v>
      </c>
      <c r="CQ202" s="270" t="b">
        <f t="shared" si="157"/>
        <v>0</v>
      </c>
      <c r="CR202" s="270" t="b">
        <f t="shared" si="158"/>
        <v>0</v>
      </c>
      <c r="CS202" s="270" t="b">
        <f t="shared" si="159"/>
        <v>0</v>
      </c>
      <c r="CT202" s="270" t="b">
        <f t="shared" si="160"/>
        <v>0</v>
      </c>
      <c r="CU202" s="270" t="b">
        <f t="shared" si="161"/>
        <v>0</v>
      </c>
      <c r="CV202" s="270">
        <f t="shared" si="143"/>
        <v>0</v>
      </c>
      <c r="CW202" s="270">
        <f t="shared" si="144"/>
        <v>0</v>
      </c>
      <c r="CX202" s="270">
        <f t="shared" si="145"/>
        <v>0</v>
      </c>
      <c r="CY202" s="270">
        <f t="shared" si="146"/>
        <v>0</v>
      </c>
      <c r="CZ202" s="270">
        <f t="shared" si="147"/>
        <v>0</v>
      </c>
      <c r="DA202" s="270">
        <f t="shared" si="148"/>
        <v>0</v>
      </c>
      <c r="DB202" s="270">
        <f t="shared" si="149"/>
        <v>0</v>
      </c>
      <c r="DC202" s="270">
        <f t="shared" si="150"/>
        <v>0</v>
      </c>
      <c r="DD202" s="270">
        <f t="shared" si="151"/>
        <v>0</v>
      </c>
      <c r="DE202" s="270">
        <f t="shared" si="152"/>
        <v>0</v>
      </c>
      <c r="DF202" s="270">
        <f t="shared" si="153"/>
        <v>0</v>
      </c>
      <c r="DG202" s="270">
        <f t="shared" si="154"/>
        <v>0</v>
      </c>
    </row>
    <row r="203" spans="1:111">
      <c r="A203" s="266"/>
      <c r="E203" s="289"/>
      <c r="AJ203" s="330"/>
      <c r="AK203" s="330"/>
      <c r="AL203" s="330"/>
      <c r="BX203" s="331"/>
      <c r="BY203" s="269" t="str">
        <f t="shared" si="138"/>
        <v>SI</v>
      </c>
      <c r="BZ203" s="269" t="str">
        <f t="shared" si="139"/>
        <v>.</v>
      </c>
      <c r="CA203" s="269" t="str">
        <f t="shared" si="140"/>
        <v>.</v>
      </c>
      <c r="CB203" s="269" t="str">
        <f t="shared" si="141"/>
        <v>.</v>
      </c>
      <c r="CC203" s="269" t="str">
        <f t="shared" si="142"/>
        <v>.</v>
      </c>
      <c r="CL203" s="161">
        <f t="shared" si="137"/>
        <v>0</v>
      </c>
      <c r="CM203" s="271" t="b">
        <f t="shared" si="134"/>
        <v>0</v>
      </c>
      <c r="CN203" s="271" t="b">
        <f t="shared" si="135"/>
        <v>0</v>
      </c>
      <c r="CO203" s="271" t="b">
        <f t="shared" si="155"/>
        <v>0</v>
      </c>
      <c r="CP203" s="270" t="b">
        <f t="shared" si="156"/>
        <v>0</v>
      </c>
      <c r="CQ203" s="270" t="b">
        <f t="shared" si="157"/>
        <v>0</v>
      </c>
      <c r="CR203" s="270" t="b">
        <f t="shared" si="158"/>
        <v>0</v>
      </c>
      <c r="CS203" s="270" t="b">
        <f t="shared" si="159"/>
        <v>0</v>
      </c>
      <c r="CT203" s="270" t="b">
        <f t="shared" si="160"/>
        <v>0</v>
      </c>
      <c r="CU203" s="270" t="b">
        <f t="shared" si="161"/>
        <v>0</v>
      </c>
      <c r="CV203" s="270">
        <f t="shared" si="143"/>
        <v>0</v>
      </c>
      <c r="CW203" s="270">
        <f t="shared" si="144"/>
        <v>0</v>
      </c>
      <c r="CX203" s="270">
        <f t="shared" si="145"/>
        <v>0</v>
      </c>
      <c r="CY203" s="270">
        <f t="shared" si="146"/>
        <v>0</v>
      </c>
      <c r="CZ203" s="270">
        <f t="shared" si="147"/>
        <v>0</v>
      </c>
      <c r="DA203" s="270">
        <f t="shared" si="148"/>
        <v>0</v>
      </c>
      <c r="DB203" s="270">
        <f t="shared" si="149"/>
        <v>0</v>
      </c>
      <c r="DC203" s="270">
        <f t="shared" si="150"/>
        <v>0</v>
      </c>
      <c r="DD203" s="270">
        <f t="shared" si="151"/>
        <v>0</v>
      </c>
      <c r="DE203" s="270">
        <f t="shared" si="152"/>
        <v>0</v>
      </c>
      <c r="DF203" s="270">
        <f t="shared" si="153"/>
        <v>0</v>
      </c>
      <c r="DG203" s="270">
        <f t="shared" si="154"/>
        <v>0</v>
      </c>
    </row>
    <row r="204" spans="1:111">
      <c r="A204" s="266"/>
      <c r="E204" s="289"/>
      <c r="AJ204" s="330"/>
      <c r="AK204" s="330"/>
      <c r="AL204" s="330"/>
      <c r="BX204" s="331"/>
      <c r="BY204" s="269" t="str">
        <f t="shared" si="138"/>
        <v>SI</v>
      </c>
      <c r="BZ204" s="269" t="str">
        <f t="shared" si="139"/>
        <v>.</v>
      </c>
      <c r="CA204" s="269" t="str">
        <f t="shared" si="140"/>
        <v>.</v>
      </c>
      <c r="CB204" s="269" t="str">
        <f t="shared" si="141"/>
        <v>.</v>
      </c>
      <c r="CC204" s="269" t="str">
        <f t="shared" si="142"/>
        <v>.</v>
      </c>
      <c r="CL204" s="161">
        <f t="shared" si="137"/>
        <v>0</v>
      </c>
      <c r="CM204" s="271" t="b">
        <f t="shared" ref="CM204:CM267" si="162">AND(F204="x",CL204=1)</f>
        <v>0</v>
      </c>
      <c r="CN204" s="271" t="b">
        <f t="shared" ref="CN204:CN267" si="163">AND(G204="x",CL204=1)</f>
        <v>0</v>
      </c>
      <c r="CO204" s="271" t="b">
        <f t="shared" si="155"/>
        <v>0</v>
      </c>
      <c r="CP204" s="270" t="b">
        <f t="shared" si="156"/>
        <v>0</v>
      </c>
      <c r="CQ204" s="270" t="b">
        <f t="shared" si="157"/>
        <v>0</v>
      </c>
      <c r="CR204" s="270" t="b">
        <f t="shared" si="158"/>
        <v>0</v>
      </c>
      <c r="CS204" s="270" t="b">
        <f t="shared" si="159"/>
        <v>0</v>
      </c>
      <c r="CT204" s="270" t="b">
        <f t="shared" si="160"/>
        <v>0</v>
      </c>
      <c r="CU204" s="270" t="b">
        <f t="shared" si="161"/>
        <v>0</v>
      </c>
      <c r="CV204" s="270">
        <f t="shared" si="143"/>
        <v>0</v>
      </c>
      <c r="CW204" s="270">
        <f t="shared" si="144"/>
        <v>0</v>
      </c>
      <c r="CX204" s="270">
        <f t="shared" si="145"/>
        <v>0</v>
      </c>
      <c r="CY204" s="270">
        <f t="shared" si="146"/>
        <v>0</v>
      </c>
      <c r="CZ204" s="270">
        <f t="shared" si="147"/>
        <v>0</v>
      </c>
      <c r="DA204" s="270">
        <f t="shared" si="148"/>
        <v>0</v>
      </c>
      <c r="DB204" s="270">
        <f t="shared" si="149"/>
        <v>0</v>
      </c>
      <c r="DC204" s="270">
        <f t="shared" si="150"/>
        <v>0</v>
      </c>
      <c r="DD204" s="270">
        <f t="shared" si="151"/>
        <v>0</v>
      </c>
      <c r="DE204" s="270">
        <f t="shared" si="152"/>
        <v>0</v>
      </c>
      <c r="DF204" s="270">
        <f t="shared" si="153"/>
        <v>0</v>
      </c>
      <c r="DG204" s="270">
        <f t="shared" si="154"/>
        <v>0</v>
      </c>
    </row>
    <row r="205" spans="1:111">
      <c r="A205" s="266"/>
      <c r="E205" s="289"/>
      <c r="AJ205" s="330"/>
      <c r="AK205" s="330"/>
      <c r="AL205" s="330"/>
      <c r="BX205" s="331"/>
      <c r="BY205" s="269" t="str">
        <f t="shared" si="138"/>
        <v>SI</v>
      </c>
      <c r="BZ205" s="269" t="str">
        <f t="shared" si="139"/>
        <v>.</v>
      </c>
      <c r="CA205" s="269" t="str">
        <f t="shared" si="140"/>
        <v>.</v>
      </c>
      <c r="CB205" s="269" t="str">
        <f t="shared" si="141"/>
        <v>.</v>
      </c>
      <c r="CC205" s="269" t="str">
        <f t="shared" si="142"/>
        <v>.</v>
      </c>
      <c r="CL205" s="161">
        <f t="shared" si="137"/>
        <v>0</v>
      </c>
      <c r="CM205" s="271" t="b">
        <f t="shared" si="162"/>
        <v>0</v>
      </c>
      <c r="CN205" s="271" t="b">
        <f t="shared" si="163"/>
        <v>0</v>
      </c>
      <c r="CO205" s="271" t="b">
        <f t="shared" si="155"/>
        <v>0</v>
      </c>
      <c r="CP205" s="270" t="b">
        <f t="shared" si="156"/>
        <v>0</v>
      </c>
      <c r="CQ205" s="270" t="b">
        <f t="shared" si="157"/>
        <v>0</v>
      </c>
      <c r="CR205" s="270" t="b">
        <f t="shared" si="158"/>
        <v>0</v>
      </c>
      <c r="CS205" s="270" t="b">
        <f t="shared" si="159"/>
        <v>0</v>
      </c>
      <c r="CT205" s="270" t="b">
        <f t="shared" si="160"/>
        <v>0</v>
      </c>
      <c r="CU205" s="270" t="b">
        <f t="shared" si="161"/>
        <v>0</v>
      </c>
      <c r="CV205" s="270">
        <f t="shared" si="143"/>
        <v>0</v>
      </c>
      <c r="CW205" s="270">
        <f t="shared" si="144"/>
        <v>0</v>
      </c>
      <c r="CX205" s="270">
        <f t="shared" si="145"/>
        <v>0</v>
      </c>
      <c r="CY205" s="270">
        <f t="shared" si="146"/>
        <v>0</v>
      </c>
      <c r="CZ205" s="270">
        <f t="shared" si="147"/>
        <v>0</v>
      </c>
      <c r="DA205" s="270">
        <f t="shared" si="148"/>
        <v>0</v>
      </c>
      <c r="DB205" s="270">
        <f t="shared" si="149"/>
        <v>0</v>
      </c>
      <c r="DC205" s="270">
        <f t="shared" si="150"/>
        <v>0</v>
      </c>
      <c r="DD205" s="270">
        <f t="shared" si="151"/>
        <v>0</v>
      </c>
      <c r="DE205" s="270">
        <f t="shared" si="152"/>
        <v>0</v>
      </c>
      <c r="DF205" s="270">
        <f t="shared" si="153"/>
        <v>0</v>
      </c>
      <c r="DG205" s="270">
        <f t="shared" si="154"/>
        <v>0</v>
      </c>
    </row>
    <row r="206" spans="1:111">
      <c r="A206" s="266"/>
      <c r="E206" s="289"/>
      <c r="AJ206" s="330"/>
      <c r="AK206" s="330"/>
      <c r="AL206" s="330"/>
      <c r="BX206" s="331"/>
      <c r="BY206" s="269" t="str">
        <f t="shared" si="138"/>
        <v>SI</v>
      </c>
      <c r="BZ206" s="269" t="str">
        <f t="shared" si="139"/>
        <v>.</v>
      </c>
      <c r="CA206" s="269" t="str">
        <f t="shared" si="140"/>
        <v>.</v>
      </c>
      <c r="CB206" s="269" t="str">
        <f t="shared" si="141"/>
        <v>.</v>
      </c>
      <c r="CC206" s="269" t="str">
        <f t="shared" si="142"/>
        <v>.</v>
      </c>
      <c r="CL206" s="161">
        <f t="shared" si="137"/>
        <v>0</v>
      </c>
      <c r="CM206" s="271" t="b">
        <f t="shared" si="162"/>
        <v>0</v>
      </c>
      <c r="CN206" s="271" t="b">
        <f t="shared" si="163"/>
        <v>0</v>
      </c>
      <c r="CO206" s="271" t="b">
        <f t="shared" si="155"/>
        <v>0</v>
      </c>
      <c r="CP206" s="270" t="b">
        <f t="shared" si="156"/>
        <v>0</v>
      </c>
      <c r="CQ206" s="270" t="b">
        <f t="shared" si="157"/>
        <v>0</v>
      </c>
      <c r="CR206" s="270" t="b">
        <f t="shared" si="158"/>
        <v>0</v>
      </c>
      <c r="CS206" s="270" t="b">
        <f t="shared" si="159"/>
        <v>0</v>
      </c>
      <c r="CT206" s="270" t="b">
        <f t="shared" si="160"/>
        <v>0</v>
      </c>
      <c r="CU206" s="270" t="b">
        <f t="shared" si="161"/>
        <v>0</v>
      </c>
      <c r="CV206" s="270">
        <f t="shared" si="143"/>
        <v>0</v>
      </c>
      <c r="CW206" s="270">
        <f t="shared" si="144"/>
        <v>0</v>
      </c>
      <c r="CX206" s="270">
        <f t="shared" si="145"/>
        <v>0</v>
      </c>
      <c r="CY206" s="270">
        <f t="shared" si="146"/>
        <v>0</v>
      </c>
      <c r="CZ206" s="270">
        <f t="shared" si="147"/>
        <v>0</v>
      </c>
      <c r="DA206" s="270">
        <f t="shared" si="148"/>
        <v>0</v>
      </c>
      <c r="DB206" s="270">
        <f t="shared" si="149"/>
        <v>0</v>
      </c>
      <c r="DC206" s="270">
        <f t="shared" si="150"/>
        <v>0</v>
      </c>
      <c r="DD206" s="270">
        <f t="shared" si="151"/>
        <v>0</v>
      </c>
      <c r="DE206" s="270">
        <f t="shared" si="152"/>
        <v>0</v>
      </c>
      <c r="DF206" s="270">
        <f t="shared" si="153"/>
        <v>0</v>
      </c>
      <c r="DG206" s="270">
        <f t="shared" si="154"/>
        <v>0</v>
      </c>
    </row>
    <row r="207" spans="1:111">
      <c r="A207" s="266"/>
      <c r="E207" s="289"/>
      <c r="AJ207" s="330"/>
      <c r="AK207" s="330"/>
      <c r="AL207" s="330"/>
      <c r="BX207" s="331"/>
      <c r="BY207" s="269" t="str">
        <f t="shared" si="138"/>
        <v>SI</v>
      </c>
      <c r="BZ207" s="269" t="str">
        <f t="shared" si="139"/>
        <v>.</v>
      </c>
      <c r="CA207" s="269" t="str">
        <f t="shared" si="140"/>
        <v>.</v>
      </c>
      <c r="CB207" s="269" t="str">
        <f t="shared" si="141"/>
        <v>.</v>
      </c>
      <c r="CC207" s="269" t="str">
        <f t="shared" si="142"/>
        <v>.</v>
      </c>
      <c r="CL207" s="161">
        <f t="shared" si="137"/>
        <v>0</v>
      </c>
      <c r="CM207" s="271" t="b">
        <f t="shared" si="162"/>
        <v>0</v>
      </c>
      <c r="CN207" s="271" t="b">
        <f t="shared" si="163"/>
        <v>0</v>
      </c>
      <c r="CO207" s="271" t="b">
        <f t="shared" si="155"/>
        <v>0</v>
      </c>
      <c r="CP207" s="270" t="b">
        <f t="shared" si="156"/>
        <v>0</v>
      </c>
      <c r="CQ207" s="270" t="b">
        <f t="shared" si="157"/>
        <v>0</v>
      </c>
      <c r="CR207" s="270" t="b">
        <f t="shared" si="158"/>
        <v>0</v>
      </c>
      <c r="CS207" s="270" t="b">
        <f t="shared" si="159"/>
        <v>0</v>
      </c>
      <c r="CT207" s="270" t="b">
        <f t="shared" si="160"/>
        <v>0</v>
      </c>
      <c r="CU207" s="270" t="b">
        <f t="shared" si="161"/>
        <v>0</v>
      </c>
      <c r="CV207" s="270">
        <f t="shared" si="143"/>
        <v>0</v>
      </c>
      <c r="CW207" s="270">
        <f t="shared" si="144"/>
        <v>0</v>
      </c>
      <c r="CX207" s="270">
        <f t="shared" si="145"/>
        <v>0</v>
      </c>
      <c r="CY207" s="270">
        <f t="shared" si="146"/>
        <v>0</v>
      </c>
      <c r="CZ207" s="270">
        <f t="shared" si="147"/>
        <v>0</v>
      </c>
      <c r="DA207" s="270">
        <f t="shared" si="148"/>
        <v>0</v>
      </c>
      <c r="DB207" s="270">
        <f t="shared" si="149"/>
        <v>0</v>
      </c>
      <c r="DC207" s="270">
        <f t="shared" si="150"/>
        <v>0</v>
      </c>
      <c r="DD207" s="270">
        <f t="shared" si="151"/>
        <v>0</v>
      </c>
      <c r="DE207" s="270">
        <f t="shared" si="152"/>
        <v>0</v>
      </c>
      <c r="DF207" s="270">
        <f t="shared" si="153"/>
        <v>0</v>
      </c>
      <c r="DG207" s="270">
        <f t="shared" si="154"/>
        <v>0</v>
      </c>
    </row>
    <row r="208" spans="1:111">
      <c r="A208" s="266"/>
      <c r="E208" s="289"/>
      <c r="AJ208" s="330"/>
      <c r="AK208" s="330"/>
      <c r="AL208" s="330"/>
      <c r="BX208" s="331"/>
      <c r="BY208" s="269" t="str">
        <f t="shared" si="138"/>
        <v>SI</v>
      </c>
      <c r="BZ208" s="269" t="str">
        <f t="shared" si="139"/>
        <v>.</v>
      </c>
      <c r="CA208" s="269" t="str">
        <f t="shared" si="140"/>
        <v>.</v>
      </c>
      <c r="CB208" s="269" t="str">
        <f t="shared" si="141"/>
        <v>.</v>
      </c>
      <c r="CC208" s="269" t="str">
        <f t="shared" si="142"/>
        <v>.</v>
      </c>
      <c r="CL208" s="161">
        <f t="shared" si="137"/>
        <v>0</v>
      </c>
      <c r="CM208" s="271" t="b">
        <f t="shared" si="162"/>
        <v>0</v>
      </c>
      <c r="CN208" s="271" t="b">
        <f t="shared" si="163"/>
        <v>0</v>
      </c>
      <c r="CO208" s="271" t="b">
        <f t="shared" si="155"/>
        <v>0</v>
      </c>
      <c r="CP208" s="270" t="b">
        <f t="shared" si="156"/>
        <v>0</v>
      </c>
      <c r="CQ208" s="270" t="b">
        <f t="shared" si="157"/>
        <v>0</v>
      </c>
      <c r="CR208" s="270" t="b">
        <f t="shared" si="158"/>
        <v>0</v>
      </c>
      <c r="CS208" s="270" t="b">
        <f t="shared" si="159"/>
        <v>0</v>
      </c>
      <c r="CT208" s="270" t="b">
        <f t="shared" si="160"/>
        <v>0</v>
      </c>
      <c r="CU208" s="270" t="b">
        <f t="shared" si="161"/>
        <v>0</v>
      </c>
      <c r="CV208" s="270">
        <f t="shared" si="143"/>
        <v>0</v>
      </c>
      <c r="CW208" s="270">
        <f t="shared" si="144"/>
        <v>0</v>
      </c>
      <c r="CX208" s="270">
        <f t="shared" si="145"/>
        <v>0</v>
      </c>
      <c r="CY208" s="270">
        <f t="shared" si="146"/>
        <v>0</v>
      </c>
      <c r="CZ208" s="270">
        <f t="shared" si="147"/>
        <v>0</v>
      </c>
      <c r="DA208" s="270">
        <f t="shared" si="148"/>
        <v>0</v>
      </c>
      <c r="DB208" s="270">
        <f t="shared" si="149"/>
        <v>0</v>
      </c>
      <c r="DC208" s="270">
        <f t="shared" si="150"/>
        <v>0</v>
      </c>
      <c r="DD208" s="270">
        <f t="shared" si="151"/>
        <v>0</v>
      </c>
      <c r="DE208" s="270">
        <f t="shared" si="152"/>
        <v>0</v>
      </c>
      <c r="DF208" s="270">
        <f t="shared" si="153"/>
        <v>0</v>
      </c>
      <c r="DG208" s="270">
        <f t="shared" si="154"/>
        <v>0</v>
      </c>
    </row>
    <row r="209" spans="1:111">
      <c r="A209" s="266"/>
      <c r="E209" s="289"/>
      <c r="AJ209" s="330"/>
      <c r="AK209" s="330"/>
      <c r="AL209" s="330"/>
      <c r="BX209" s="331"/>
      <c r="BY209" s="269" t="str">
        <f t="shared" si="138"/>
        <v>SI</v>
      </c>
      <c r="BZ209" s="269" t="str">
        <f t="shared" si="139"/>
        <v>.</v>
      </c>
      <c r="CA209" s="269" t="str">
        <f t="shared" si="140"/>
        <v>.</v>
      </c>
      <c r="CB209" s="269" t="str">
        <f t="shared" si="141"/>
        <v>.</v>
      </c>
      <c r="CC209" s="269" t="str">
        <f t="shared" si="142"/>
        <v>.</v>
      </c>
      <c r="CL209" s="161">
        <f t="shared" si="137"/>
        <v>0</v>
      </c>
      <c r="CM209" s="271" t="b">
        <f t="shared" si="162"/>
        <v>0</v>
      </c>
      <c r="CN209" s="271" t="b">
        <f t="shared" si="163"/>
        <v>0</v>
      </c>
      <c r="CO209" s="271" t="b">
        <f t="shared" si="155"/>
        <v>0</v>
      </c>
      <c r="CP209" s="270" t="b">
        <f t="shared" si="156"/>
        <v>0</v>
      </c>
      <c r="CQ209" s="270" t="b">
        <f t="shared" si="157"/>
        <v>0</v>
      </c>
      <c r="CR209" s="270" t="b">
        <f t="shared" si="158"/>
        <v>0</v>
      </c>
      <c r="CS209" s="270" t="b">
        <f t="shared" si="159"/>
        <v>0</v>
      </c>
      <c r="CT209" s="270" t="b">
        <f t="shared" si="160"/>
        <v>0</v>
      </c>
      <c r="CU209" s="270" t="b">
        <f t="shared" si="161"/>
        <v>0</v>
      </c>
      <c r="CV209" s="270">
        <f t="shared" si="143"/>
        <v>0</v>
      </c>
      <c r="CW209" s="270">
        <f t="shared" si="144"/>
        <v>0</v>
      </c>
      <c r="CX209" s="270">
        <f t="shared" si="145"/>
        <v>0</v>
      </c>
      <c r="CY209" s="270">
        <f t="shared" si="146"/>
        <v>0</v>
      </c>
      <c r="CZ209" s="270">
        <f t="shared" si="147"/>
        <v>0</v>
      </c>
      <c r="DA209" s="270">
        <f t="shared" si="148"/>
        <v>0</v>
      </c>
      <c r="DB209" s="270">
        <f t="shared" si="149"/>
        <v>0</v>
      </c>
      <c r="DC209" s="270">
        <f t="shared" si="150"/>
        <v>0</v>
      </c>
      <c r="DD209" s="270">
        <f t="shared" si="151"/>
        <v>0</v>
      </c>
      <c r="DE209" s="270">
        <f t="shared" si="152"/>
        <v>0</v>
      </c>
      <c r="DF209" s="270">
        <f t="shared" si="153"/>
        <v>0</v>
      </c>
      <c r="DG209" s="270">
        <f t="shared" si="154"/>
        <v>0</v>
      </c>
    </row>
    <row r="210" spans="1:111">
      <c r="A210" s="266"/>
      <c r="E210" s="289"/>
      <c r="AJ210" s="330"/>
      <c r="AK210" s="330"/>
      <c r="AL210" s="330"/>
      <c r="BX210" s="331"/>
      <c r="BY210" s="269" t="str">
        <f t="shared" si="138"/>
        <v>SI</v>
      </c>
      <c r="BZ210" s="269" t="str">
        <f t="shared" si="139"/>
        <v>.</v>
      </c>
      <c r="CA210" s="269" t="str">
        <f t="shared" si="140"/>
        <v>.</v>
      </c>
      <c r="CB210" s="269" t="str">
        <f t="shared" si="141"/>
        <v>.</v>
      </c>
      <c r="CC210" s="269" t="str">
        <f t="shared" si="142"/>
        <v>.</v>
      </c>
      <c r="CL210" s="161">
        <f t="shared" si="137"/>
        <v>0</v>
      </c>
      <c r="CM210" s="271" t="b">
        <f t="shared" si="162"/>
        <v>0</v>
      </c>
      <c r="CN210" s="271" t="b">
        <f t="shared" si="163"/>
        <v>0</v>
      </c>
      <c r="CO210" s="271" t="b">
        <f t="shared" si="155"/>
        <v>0</v>
      </c>
      <c r="CP210" s="270" t="b">
        <f t="shared" si="156"/>
        <v>0</v>
      </c>
      <c r="CQ210" s="270" t="b">
        <f t="shared" si="157"/>
        <v>0</v>
      </c>
      <c r="CR210" s="270" t="b">
        <f t="shared" si="158"/>
        <v>0</v>
      </c>
      <c r="CS210" s="270" t="b">
        <f t="shared" si="159"/>
        <v>0</v>
      </c>
      <c r="CT210" s="270" t="b">
        <f t="shared" si="160"/>
        <v>0</v>
      </c>
      <c r="CU210" s="270" t="b">
        <f t="shared" si="161"/>
        <v>0</v>
      </c>
      <c r="CV210" s="270">
        <f t="shared" si="143"/>
        <v>0</v>
      </c>
      <c r="CW210" s="270">
        <f t="shared" si="144"/>
        <v>0</v>
      </c>
      <c r="CX210" s="270">
        <f t="shared" si="145"/>
        <v>0</v>
      </c>
      <c r="CY210" s="270">
        <f t="shared" si="146"/>
        <v>0</v>
      </c>
      <c r="CZ210" s="270">
        <f t="shared" si="147"/>
        <v>0</v>
      </c>
      <c r="DA210" s="270">
        <f t="shared" si="148"/>
        <v>0</v>
      </c>
      <c r="DB210" s="270">
        <f t="shared" si="149"/>
        <v>0</v>
      </c>
      <c r="DC210" s="270">
        <f t="shared" si="150"/>
        <v>0</v>
      </c>
      <c r="DD210" s="270">
        <f t="shared" si="151"/>
        <v>0</v>
      </c>
      <c r="DE210" s="270">
        <f t="shared" si="152"/>
        <v>0</v>
      </c>
      <c r="DF210" s="270">
        <f t="shared" si="153"/>
        <v>0</v>
      </c>
      <c r="DG210" s="270">
        <f t="shared" si="154"/>
        <v>0</v>
      </c>
    </row>
    <row r="211" spans="1:111">
      <c r="A211" s="266"/>
      <c r="E211" s="289"/>
      <c r="AJ211" s="330"/>
      <c r="AK211" s="330"/>
      <c r="AL211" s="330"/>
      <c r="BX211" s="331"/>
      <c r="BY211" s="269" t="str">
        <f t="shared" si="138"/>
        <v>SI</v>
      </c>
      <c r="BZ211" s="269" t="str">
        <f t="shared" si="139"/>
        <v>.</v>
      </c>
      <c r="CA211" s="269" t="str">
        <f t="shared" si="140"/>
        <v>.</v>
      </c>
      <c r="CB211" s="269" t="str">
        <f t="shared" si="141"/>
        <v>.</v>
      </c>
      <c r="CC211" s="269" t="str">
        <f t="shared" si="142"/>
        <v>.</v>
      </c>
      <c r="CL211" s="161">
        <f t="shared" si="137"/>
        <v>0</v>
      </c>
      <c r="CM211" s="271" t="b">
        <f t="shared" si="162"/>
        <v>0</v>
      </c>
      <c r="CN211" s="271" t="b">
        <f t="shared" si="163"/>
        <v>0</v>
      </c>
      <c r="CO211" s="271" t="b">
        <f t="shared" si="155"/>
        <v>0</v>
      </c>
      <c r="CP211" s="270" t="b">
        <f t="shared" si="156"/>
        <v>0</v>
      </c>
      <c r="CQ211" s="270" t="b">
        <f t="shared" si="157"/>
        <v>0</v>
      </c>
      <c r="CR211" s="270" t="b">
        <f t="shared" si="158"/>
        <v>0</v>
      </c>
      <c r="CS211" s="270" t="b">
        <f t="shared" si="159"/>
        <v>0</v>
      </c>
      <c r="CT211" s="270" t="b">
        <f t="shared" si="160"/>
        <v>0</v>
      </c>
      <c r="CU211" s="270" t="b">
        <f t="shared" si="161"/>
        <v>0</v>
      </c>
      <c r="CV211" s="270">
        <f t="shared" si="143"/>
        <v>0</v>
      </c>
      <c r="CW211" s="270">
        <f t="shared" si="144"/>
        <v>0</v>
      </c>
      <c r="CX211" s="270">
        <f t="shared" si="145"/>
        <v>0</v>
      </c>
      <c r="CY211" s="270">
        <f t="shared" si="146"/>
        <v>0</v>
      </c>
      <c r="CZ211" s="270">
        <f t="shared" si="147"/>
        <v>0</v>
      </c>
      <c r="DA211" s="270">
        <f t="shared" si="148"/>
        <v>0</v>
      </c>
      <c r="DB211" s="270">
        <f t="shared" si="149"/>
        <v>0</v>
      </c>
      <c r="DC211" s="270">
        <f t="shared" si="150"/>
        <v>0</v>
      </c>
      <c r="DD211" s="270">
        <f t="shared" si="151"/>
        <v>0</v>
      </c>
      <c r="DE211" s="270">
        <f t="shared" si="152"/>
        <v>0</v>
      </c>
      <c r="DF211" s="270">
        <f t="shared" si="153"/>
        <v>0</v>
      </c>
      <c r="DG211" s="270">
        <f t="shared" si="154"/>
        <v>0</v>
      </c>
    </row>
    <row r="212" spans="1:111">
      <c r="A212" s="266"/>
      <c r="E212" s="289"/>
      <c r="AJ212" s="330"/>
      <c r="AK212" s="330"/>
      <c r="AL212" s="330"/>
      <c r="BX212" s="331"/>
      <c r="BY212" s="269" t="str">
        <f t="shared" si="138"/>
        <v>SI</v>
      </c>
      <c r="BZ212" s="269" t="str">
        <f t="shared" si="139"/>
        <v>.</v>
      </c>
      <c r="CA212" s="269" t="str">
        <f t="shared" si="140"/>
        <v>.</v>
      </c>
      <c r="CB212" s="269" t="str">
        <f t="shared" si="141"/>
        <v>.</v>
      </c>
      <c r="CC212" s="269" t="str">
        <f t="shared" si="142"/>
        <v>.</v>
      </c>
      <c r="CL212" s="161">
        <f t="shared" si="137"/>
        <v>0</v>
      </c>
      <c r="CM212" s="271" t="b">
        <f t="shared" si="162"/>
        <v>0</v>
      </c>
      <c r="CN212" s="271" t="b">
        <f t="shared" si="163"/>
        <v>0</v>
      </c>
      <c r="CO212" s="271" t="b">
        <f t="shared" si="155"/>
        <v>0</v>
      </c>
      <c r="CP212" s="270" t="b">
        <f t="shared" si="156"/>
        <v>0</v>
      </c>
      <c r="CQ212" s="270" t="b">
        <f t="shared" si="157"/>
        <v>0</v>
      </c>
      <c r="CR212" s="270" t="b">
        <f t="shared" si="158"/>
        <v>0</v>
      </c>
      <c r="CS212" s="270" t="b">
        <f t="shared" si="159"/>
        <v>0</v>
      </c>
      <c r="CT212" s="270" t="b">
        <f t="shared" si="160"/>
        <v>0</v>
      </c>
      <c r="CU212" s="270" t="b">
        <f t="shared" si="161"/>
        <v>0</v>
      </c>
      <c r="CV212" s="270">
        <f t="shared" si="143"/>
        <v>0</v>
      </c>
      <c r="CW212" s="270">
        <f t="shared" si="144"/>
        <v>0</v>
      </c>
      <c r="CX212" s="270">
        <f t="shared" si="145"/>
        <v>0</v>
      </c>
      <c r="CY212" s="270">
        <f t="shared" si="146"/>
        <v>0</v>
      </c>
      <c r="CZ212" s="270">
        <f t="shared" si="147"/>
        <v>0</v>
      </c>
      <c r="DA212" s="270">
        <f t="shared" si="148"/>
        <v>0</v>
      </c>
      <c r="DB212" s="270">
        <f t="shared" si="149"/>
        <v>0</v>
      </c>
      <c r="DC212" s="270">
        <f t="shared" si="150"/>
        <v>0</v>
      </c>
      <c r="DD212" s="270">
        <f t="shared" si="151"/>
        <v>0</v>
      </c>
      <c r="DE212" s="270">
        <f t="shared" si="152"/>
        <v>0</v>
      </c>
      <c r="DF212" s="270">
        <f t="shared" si="153"/>
        <v>0</v>
      </c>
      <c r="DG212" s="270">
        <f t="shared" si="154"/>
        <v>0</v>
      </c>
    </row>
    <row r="213" spans="1:111">
      <c r="A213" s="266"/>
      <c r="E213" s="289"/>
      <c r="AJ213" s="330"/>
      <c r="AK213" s="330"/>
      <c r="AL213" s="330"/>
      <c r="BX213" s="331"/>
      <c r="BY213" s="269" t="str">
        <f t="shared" si="138"/>
        <v>SI</v>
      </c>
      <c r="BZ213" s="269" t="str">
        <f t="shared" si="139"/>
        <v>.</v>
      </c>
      <c r="CA213" s="269" t="str">
        <f t="shared" si="140"/>
        <v>.</v>
      </c>
      <c r="CB213" s="269" t="str">
        <f t="shared" si="141"/>
        <v>.</v>
      </c>
      <c r="CC213" s="269" t="str">
        <f t="shared" si="142"/>
        <v>.</v>
      </c>
      <c r="CL213" s="161">
        <f t="shared" si="137"/>
        <v>0</v>
      </c>
      <c r="CM213" s="271" t="b">
        <f t="shared" si="162"/>
        <v>0</v>
      </c>
      <c r="CN213" s="271" t="b">
        <f t="shared" si="163"/>
        <v>0</v>
      </c>
      <c r="CO213" s="271" t="b">
        <f t="shared" si="155"/>
        <v>0</v>
      </c>
      <c r="CP213" s="270" t="b">
        <f t="shared" si="156"/>
        <v>0</v>
      </c>
      <c r="CQ213" s="270" t="b">
        <f t="shared" si="157"/>
        <v>0</v>
      </c>
      <c r="CR213" s="270" t="b">
        <f t="shared" si="158"/>
        <v>0</v>
      </c>
      <c r="CS213" s="270" t="b">
        <f t="shared" si="159"/>
        <v>0</v>
      </c>
      <c r="CT213" s="270" t="b">
        <f t="shared" si="160"/>
        <v>0</v>
      </c>
      <c r="CU213" s="270" t="b">
        <f t="shared" si="161"/>
        <v>0</v>
      </c>
      <c r="CV213" s="270">
        <f t="shared" si="143"/>
        <v>0</v>
      </c>
      <c r="CW213" s="270">
        <f t="shared" si="144"/>
        <v>0</v>
      </c>
      <c r="CX213" s="270">
        <f t="shared" si="145"/>
        <v>0</v>
      </c>
      <c r="CY213" s="270">
        <f t="shared" si="146"/>
        <v>0</v>
      </c>
      <c r="CZ213" s="270">
        <f t="shared" si="147"/>
        <v>0</v>
      </c>
      <c r="DA213" s="270">
        <f t="shared" si="148"/>
        <v>0</v>
      </c>
      <c r="DB213" s="270">
        <f t="shared" si="149"/>
        <v>0</v>
      </c>
      <c r="DC213" s="270">
        <f t="shared" si="150"/>
        <v>0</v>
      </c>
      <c r="DD213" s="270">
        <f t="shared" si="151"/>
        <v>0</v>
      </c>
      <c r="DE213" s="270">
        <f t="shared" si="152"/>
        <v>0</v>
      </c>
      <c r="DF213" s="270">
        <f t="shared" si="153"/>
        <v>0</v>
      </c>
      <c r="DG213" s="270">
        <f t="shared" si="154"/>
        <v>0</v>
      </c>
    </row>
    <row r="214" spans="1:111">
      <c r="A214" s="266"/>
      <c r="E214" s="289"/>
      <c r="AJ214" s="330"/>
      <c r="AK214" s="330"/>
      <c r="AL214" s="330"/>
      <c r="BX214" s="331"/>
      <c r="BY214" s="269" t="str">
        <f t="shared" si="138"/>
        <v>SI</v>
      </c>
      <c r="BZ214" s="269" t="str">
        <f t="shared" si="139"/>
        <v>.</v>
      </c>
      <c r="CA214" s="269" t="str">
        <f t="shared" si="140"/>
        <v>.</v>
      </c>
      <c r="CB214" s="269" t="str">
        <f t="shared" si="141"/>
        <v>.</v>
      </c>
      <c r="CC214" s="269" t="str">
        <f t="shared" si="142"/>
        <v>.</v>
      </c>
      <c r="CL214" s="161">
        <f t="shared" si="137"/>
        <v>0</v>
      </c>
      <c r="CM214" s="271" t="b">
        <f t="shared" si="162"/>
        <v>0</v>
      </c>
      <c r="CN214" s="271" t="b">
        <f t="shared" si="163"/>
        <v>0</v>
      </c>
      <c r="CO214" s="271" t="b">
        <f t="shared" si="155"/>
        <v>0</v>
      </c>
      <c r="CP214" s="270" t="b">
        <f t="shared" si="156"/>
        <v>0</v>
      </c>
      <c r="CQ214" s="270" t="b">
        <f t="shared" si="157"/>
        <v>0</v>
      </c>
      <c r="CR214" s="270" t="b">
        <f t="shared" si="158"/>
        <v>0</v>
      </c>
      <c r="CS214" s="270" t="b">
        <f t="shared" si="159"/>
        <v>0</v>
      </c>
      <c r="CT214" s="270" t="b">
        <f t="shared" si="160"/>
        <v>0</v>
      </c>
      <c r="CU214" s="270" t="b">
        <f t="shared" si="161"/>
        <v>0</v>
      </c>
      <c r="CV214" s="270">
        <f t="shared" si="143"/>
        <v>0</v>
      </c>
      <c r="CW214" s="270">
        <f t="shared" si="144"/>
        <v>0</v>
      </c>
      <c r="CX214" s="270">
        <f t="shared" si="145"/>
        <v>0</v>
      </c>
      <c r="CY214" s="270">
        <f t="shared" si="146"/>
        <v>0</v>
      </c>
      <c r="CZ214" s="270">
        <f t="shared" si="147"/>
        <v>0</v>
      </c>
      <c r="DA214" s="270">
        <f t="shared" si="148"/>
        <v>0</v>
      </c>
      <c r="DB214" s="270">
        <f t="shared" si="149"/>
        <v>0</v>
      </c>
      <c r="DC214" s="270">
        <f t="shared" si="150"/>
        <v>0</v>
      </c>
      <c r="DD214" s="270">
        <f t="shared" si="151"/>
        <v>0</v>
      </c>
      <c r="DE214" s="270">
        <f t="shared" si="152"/>
        <v>0</v>
      </c>
      <c r="DF214" s="270">
        <f t="shared" si="153"/>
        <v>0</v>
      </c>
      <c r="DG214" s="270">
        <f t="shared" si="154"/>
        <v>0</v>
      </c>
    </row>
    <row r="215" spans="1:111">
      <c r="A215" s="266"/>
      <c r="E215" s="289"/>
      <c r="AJ215" s="330"/>
      <c r="AK215" s="330"/>
      <c r="AL215" s="330"/>
      <c r="BX215" s="331"/>
      <c r="BY215" s="269" t="str">
        <f t="shared" si="138"/>
        <v>SI</v>
      </c>
      <c r="BZ215" s="269" t="str">
        <f t="shared" si="139"/>
        <v>.</v>
      </c>
      <c r="CA215" s="269" t="str">
        <f t="shared" si="140"/>
        <v>.</v>
      </c>
      <c r="CB215" s="269" t="str">
        <f t="shared" si="141"/>
        <v>.</v>
      </c>
      <c r="CC215" s="269" t="str">
        <f t="shared" si="142"/>
        <v>.</v>
      </c>
      <c r="CL215" s="161">
        <f t="shared" si="137"/>
        <v>0</v>
      </c>
      <c r="CM215" s="271" t="b">
        <f t="shared" si="162"/>
        <v>0</v>
      </c>
      <c r="CN215" s="271" t="b">
        <f t="shared" si="163"/>
        <v>0</v>
      </c>
      <c r="CO215" s="271" t="b">
        <f t="shared" si="155"/>
        <v>0</v>
      </c>
      <c r="CP215" s="270" t="b">
        <f t="shared" si="156"/>
        <v>0</v>
      </c>
      <c r="CQ215" s="270" t="b">
        <f t="shared" si="157"/>
        <v>0</v>
      </c>
      <c r="CR215" s="270" t="b">
        <f t="shared" si="158"/>
        <v>0</v>
      </c>
      <c r="CS215" s="270" t="b">
        <f t="shared" si="159"/>
        <v>0</v>
      </c>
      <c r="CT215" s="270" t="b">
        <f t="shared" si="160"/>
        <v>0</v>
      </c>
      <c r="CU215" s="270" t="b">
        <f t="shared" si="161"/>
        <v>0</v>
      </c>
      <c r="CV215" s="270">
        <f t="shared" si="143"/>
        <v>0</v>
      </c>
      <c r="CW215" s="270">
        <f t="shared" si="144"/>
        <v>0</v>
      </c>
      <c r="CX215" s="270">
        <f t="shared" si="145"/>
        <v>0</v>
      </c>
      <c r="CY215" s="270">
        <f t="shared" si="146"/>
        <v>0</v>
      </c>
      <c r="CZ215" s="270">
        <f t="shared" si="147"/>
        <v>0</v>
      </c>
      <c r="DA215" s="270">
        <f t="shared" si="148"/>
        <v>0</v>
      </c>
      <c r="DB215" s="270">
        <f t="shared" si="149"/>
        <v>0</v>
      </c>
      <c r="DC215" s="270">
        <f t="shared" si="150"/>
        <v>0</v>
      </c>
      <c r="DD215" s="270">
        <f t="shared" si="151"/>
        <v>0</v>
      </c>
      <c r="DE215" s="270">
        <f t="shared" si="152"/>
        <v>0</v>
      </c>
      <c r="DF215" s="270">
        <f t="shared" si="153"/>
        <v>0</v>
      </c>
      <c r="DG215" s="270">
        <f t="shared" si="154"/>
        <v>0</v>
      </c>
    </row>
    <row r="216" spans="1:111">
      <c r="A216" s="266"/>
      <c r="E216" s="289"/>
      <c r="AJ216" s="330"/>
      <c r="AK216" s="330"/>
      <c r="AL216" s="330"/>
      <c r="BX216" s="331"/>
      <c r="BY216" s="269" t="str">
        <f t="shared" si="138"/>
        <v>SI</v>
      </c>
      <c r="BZ216" s="269" t="str">
        <f t="shared" si="139"/>
        <v>.</v>
      </c>
      <c r="CA216" s="269" t="str">
        <f t="shared" si="140"/>
        <v>.</v>
      </c>
      <c r="CB216" s="269" t="str">
        <f t="shared" si="141"/>
        <v>.</v>
      </c>
      <c r="CC216" s="269" t="str">
        <f t="shared" si="142"/>
        <v>.</v>
      </c>
      <c r="CL216" s="161">
        <f t="shared" si="137"/>
        <v>0</v>
      </c>
      <c r="CM216" s="271" t="b">
        <f t="shared" si="162"/>
        <v>0</v>
      </c>
      <c r="CN216" s="271" t="b">
        <f t="shared" si="163"/>
        <v>0</v>
      </c>
      <c r="CO216" s="271" t="b">
        <f t="shared" si="155"/>
        <v>0</v>
      </c>
      <c r="CP216" s="270" t="b">
        <f t="shared" si="156"/>
        <v>0</v>
      </c>
      <c r="CQ216" s="270" t="b">
        <f t="shared" si="157"/>
        <v>0</v>
      </c>
      <c r="CR216" s="270" t="b">
        <f t="shared" si="158"/>
        <v>0</v>
      </c>
      <c r="CS216" s="270" t="b">
        <f t="shared" si="159"/>
        <v>0</v>
      </c>
      <c r="CT216" s="270" t="b">
        <f t="shared" si="160"/>
        <v>0</v>
      </c>
      <c r="CU216" s="270" t="b">
        <f t="shared" si="161"/>
        <v>0</v>
      </c>
      <c r="CV216" s="270">
        <f t="shared" si="143"/>
        <v>0</v>
      </c>
      <c r="CW216" s="270">
        <f t="shared" si="144"/>
        <v>0</v>
      </c>
      <c r="CX216" s="270">
        <f t="shared" si="145"/>
        <v>0</v>
      </c>
      <c r="CY216" s="270">
        <f t="shared" si="146"/>
        <v>0</v>
      </c>
      <c r="CZ216" s="270">
        <f t="shared" si="147"/>
        <v>0</v>
      </c>
      <c r="DA216" s="270">
        <f t="shared" si="148"/>
        <v>0</v>
      </c>
      <c r="DB216" s="270">
        <f t="shared" si="149"/>
        <v>0</v>
      </c>
      <c r="DC216" s="270">
        <f t="shared" si="150"/>
        <v>0</v>
      </c>
      <c r="DD216" s="270">
        <f t="shared" si="151"/>
        <v>0</v>
      </c>
      <c r="DE216" s="270">
        <f t="shared" si="152"/>
        <v>0</v>
      </c>
      <c r="DF216" s="270">
        <f t="shared" si="153"/>
        <v>0</v>
      </c>
      <c r="DG216" s="270">
        <f t="shared" si="154"/>
        <v>0</v>
      </c>
    </row>
    <row r="217" spans="1:111">
      <c r="A217" s="266"/>
      <c r="E217" s="289"/>
      <c r="AJ217" s="330"/>
      <c r="AK217" s="330"/>
      <c r="AL217" s="330"/>
      <c r="BX217" s="331"/>
      <c r="BY217" s="269" t="str">
        <f t="shared" si="138"/>
        <v>SI</v>
      </c>
      <c r="BZ217" s="269" t="str">
        <f t="shared" si="139"/>
        <v>.</v>
      </c>
      <c r="CA217" s="269" t="str">
        <f t="shared" si="140"/>
        <v>.</v>
      </c>
      <c r="CB217" s="269" t="str">
        <f t="shared" si="141"/>
        <v>.</v>
      </c>
      <c r="CC217" s="269" t="str">
        <f t="shared" si="142"/>
        <v>.</v>
      </c>
      <c r="CL217" s="161">
        <f t="shared" si="137"/>
        <v>0</v>
      </c>
      <c r="CM217" s="271" t="b">
        <f t="shared" si="162"/>
        <v>0</v>
      </c>
      <c r="CN217" s="271" t="b">
        <f t="shared" si="163"/>
        <v>0</v>
      </c>
      <c r="CO217" s="271" t="b">
        <f t="shared" si="155"/>
        <v>0</v>
      </c>
      <c r="CP217" s="270" t="b">
        <f t="shared" si="156"/>
        <v>0</v>
      </c>
      <c r="CQ217" s="270" t="b">
        <f t="shared" si="157"/>
        <v>0</v>
      </c>
      <c r="CR217" s="270" t="b">
        <f t="shared" si="158"/>
        <v>0</v>
      </c>
      <c r="CS217" s="270" t="b">
        <f t="shared" si="159"/>
        <v>0</v>
      </c>
      <c r="CT217" s="270" t="b">
        <f t="shared" si="160"/>
        <v>0</v>
      </c>
      <c r="CU217" s="270" t="b">
        <f t="shared" si="161"/>
        <v>0</v>
      </c>
      <c r="CV217" s="270">
        <f t="shared" si="143"/>
        <v>0</v>
      </c>
      <c r="CW217" s="270">
        <f t="shared" si="144"/>
        <v>0</v>
      </c>
      <c r="CX217" s="270">
        <f t="shared" si="145"/>
        <v>0</v>
      </c>
      <c r="CY217" s="270">
        <f t="shared" si="146"/>
        <v>0</v>
      </c>
      <c r="CZ217" s="270">
        <f t="shared" si="147"/>
        <v>0</v>
      </c>
      <c r="DA217" s="270">
        <f t="shared" si="148"/>
        <v>0</v>
      </c>
      <c r="DB217" s="270">
        <f t="shared" si="149"/>
        <v>0</v>
      </c>
      <c r="DC217" s="270">
        <f t="shared" si="150"/>
        <v>0</v>
      </c>
      <c r="DD217" s="270">
        <f t="shared" si="151"/>
        <v>0</v>
      </c>
      <c r="DE217" s="270">
        <f t="shared" si="152"/>
        <v>0</v>
      </c>
      <c r="DF217" s="270">
        <f t="shared" si="153"/>
        <v>0</v>
      </c>
      <c r="DG217" s="270">
        <f t="shared" si="154"/>
        <v>0</v>
      </c>
    </row>
    <row r="218" spans="1:111">
      <c r="A218" s="266"/>
      <c r="E218" s="289"/>
      <c r="AJ218" s="330"/>
      <c r="AK218" s="330"/>
      <c r="AL218" s="330"/>
      <c r="BX218" s="331"/>
      <c r="BY218" s="269" t="str">
        <f t="shared" si="138"/>
        <v>SI</v>
      </c>
      <c r="BZ218" s="269" t="str">
        <f t="shared" si="139"/>
        <v>.</v>
      </c>
      <c r="CA218" s="269" t="str">
        <f t="shared" si="140"/>
        <v>.</v>
      </c>
      <c r="CB218" s="269" t="str">
        <f t="shared" si="141"/>
        <v>.</v>
      </c>
      <c r="CC218" s="269" t="str">
        <f t="shared" si="142"/>
        <v>.</v>
      </c>
      <c r="CL218" s="161">
        <f t="shared" si="137"/>
        <v>0</v>
      </c>
      <c r="CM218" s="271" t="b">
        <f t="shared" si="162"/>
        <v>0</v>
      </c>
      <c r="CN218" s="271" t="b">
        <f t="shared" si="163"/>
        <v>0</v>
      </c>
      <c r="CO218" s="271" t="b">
        <f t="shared" si="155"/>
        <v>0</v>
      </c>
      <c r="CP218" s="270" t="b">
        <f t="shared" si="156"/>
        <v>0</v>
      </c>
      <c r="CQ218" s="270" t="b">
        <f t="shared" si="157"/>
        <v>0</v>
      </c>
      <c r="CR218" s="270" t="b">
        <f t="shared" si="158"/>
        <v>0</v>
      </c>
      <c r="CS218" s="270" t="b">
        <f t="shared" si="159"/>
        <v>0</v>
      </c>
      <c r="CT218" s="270" t="b">
        <f t="shared" si="160"/>
        <v>0</v>
      </c>
      <c r="CU218" s="270" t="b">
        <f t="shared" si="161"/>
        <v>0</v>
      </c>
      <c r="CV218" s="270">
        <f t="shared" si="143"/>
        <v>0</v>
      </c>
      <c r="CW218" s="270">
        <f t="shared" si="144"/>
        <v>0</v>
      </c>
      <c r="CX218" s="270">
        <f t="shared" si="145"/>
        <v>0</v>
      </c>
      <c r="CY218" s="270">
        <f t="shared" si="146"/>
        <v>0</v>
      </c>
      <c r="CZ218" s="270">
        <f t="shared" si="147"/>
        <v>0</v>
      </c>
      <c r="DA218" s="270">
        <f t="shared" si="148"/>
        <v>0</v>
      </c>
      <c r="DB218" s="270">
        <f t="shared" si="149"/>
        <v>0</v>
      </c>
      <c r="DC218" s="270">
        <f t="shared" si="150"/>
        <v>0</v>
      </c>
      <c r="DD218" s="270">
        <f t="shared" si="151"/>
        <v>0</v>
      </c>
      <c r="DE218" s="270">
        <f t="shared" si="152"/>
        <v>0</v>
      </c>
      <c r="DF218" s="270">
        <f t="shared" si="153"/>
        <v>0</v>
      </c>
      <c r="DG218" s="270">
        <f t="shared" si="154"/>
        <v>0</v>
      </c>
    </row>
    <row r="219" spans="1:111">
      <c r="A219" s="266"/>
      <c r="E219" s="289"/>
      <c r="AJ219" s="330"/>
      <c r="AK219" s="330"/>
      <c r="AL219" s="330"/>
      <c r="BX219" s="331"/>
      <c r="BY219" s="269" t="str">
        <f t="shared" si="138"/>
        <v>SI</v>
      </c>
      <c r="BZ219" s="269" t="str">
        <f t="shared" si="139"/>
        <v>.</v>
      </c>
      <c r="CA219" s="269" t="str">
        <f t="shared" si="140"/>
        <v>.</v>
      </c>
      <c r="CB219" s="269" t="str">
        <f t="shared" si="141"/>
        <v>.</v>
      </c>
      <c r="CC219" s="269" t="str">
        <f t="shared" si="142"/>
        <v>.</v>
      </c>
      <c r="CL219" s="161">
        <f t="shared" si="137"/>
        <v>0</v>
      </c>
      <c r="CM219" s="271" t="b">
        <f t="shared" si="162"/>
        <v>0</v>
      </c>
      <c r="CN219" s="271" t="b">
        <f t="shared" si="163"/>
        <v>0</v>
      </c>
      <c r="CO219" s="271" t="b">
        <f t="shared" si="155"/>
        <v>0</v>
      </c>
      <c r="CP219" s="270" t="b">
        <f t="shared" si="156"/>
        <v>0</v>
      </c>
      <c r="CQ219" s="270" t="b">
        <f t="shared" si="157"/>
        <v>0</v>
      </c>
      <c r="CR219" s="270" t="b">
        <f t="shared" si="158"/>
        <v>0</v>
      </c>
      <c r="CS219" s="270" t="b">
        <f t="shared" si="159"/>
        <v>0</v>
      </c>
      <c r="CT219" s="270" t="b">
        <f t="shared" si="160"/>
        <v>0</v>
      </c>
      <c r="CU219" s="270" t="b">
        <f t="shared" si="161"/>
        <v>0</v>
      </c>
      <c r="CV219" s="270">
        <f t="shared" si="143"/>
        <v>0</v>
      </c>
      <c r="CW219" s="270">
        <f t="shared" si="144"/>
        <v>0</v>
      </c>
      <c r="CX219" s="270">
        <f t="shared" si="145"/>
        <v>0</v>
      </c>
      <c r="CY219" s="270">
        <f t="shared" si="146"/>
        <v>0</v>
      </c>
      <c r="CZ219" s="270">
        <f t="shared" si="147"/>
        <v>0</v>
      </c>
      <c r="DA219" s="270">
        <f t="shared" si="148"/>
        <v>0</v>
      </c>
      <c r="DB219" s="270">
        <f t="shared" si="149"/>
        <v>0</v>
      </c>
      <c r="DC219" s="270">
        <f t="shared" si="150"/>
        <v>0</v>
      </c>
      <c r="DD219" s="270">
        <f t="shared" si="151"/>
        <v>0</v>
      </c>
      <c r="DE219" s="270">
        <f t="shared" si="152"/>
        <v>0</v>
      </c>
      <c r="DF219" s="270">
        <f t="shared" si="153"/>
        <v>0</v>
      </c>
      <c r="DG219" s="270">
        <f t="shared" si="154"/>
        <v>0</v>
      </c>
    </row>
    <row r="220" spans="1:111">
      <c r="A220" s="266"/>
      <c r="E220" s="289"/>
      <c r="AJ220" s="330"/>
      <c r="AK220" s="330"/>
      <c r="AL220" s="330"/>
      <c r="BX220" s="331"/>
      <c r="BY220" s="269" t="str">
        <f t="shared" si="138"/>
        <v>SI</v>
      </c>
      <c r="BZ220" s="269" t="str">
        <f t="shared" si="139"/>
        <v>.</v>
      </c>
      <c r="CA220" s="269" t="str">
        <f t="shared" si="140"/>
        <v>.</v>
      </c>
      <c r="CB220" s="269" t="str">
        <f t="shared" si="141"/>
        <v>.</v>
      </c>
      <c r="CC220" s="269" t="str">
        <f t="shared" si="142"/>
        <v>.</v>
      </c>
      <c r="CL220" s="161">
        <f t="shared" si="137"/>
        <v>0</v>
      </c>
      <c r="CM220" s="271" t="b">
        <f t="shared" si="162"/>
        <v>0</v>
      </c>
      <c r="CN220" s="271" t="b">
        <f t="shared" si="163"/>
        <v>0</v>
      </c>
      <c r="CO220" s="271" t="b">
        <f t="shared" si="155"/>
        <v>0</v>
      </c>
      <c r="CP220" s="270" t="b">
        <f t="shared" si="156"/>
        <v>0</v>
      </c>
      <c r="CQ220" s="270" t="b">
        <f t="shared" si="157"/>
        <v>0</v>
      </c>
      <c r="CR220" s="270" t="b">
        <f t="shared" si="158"/>
        <v>0</v>
      </c>
      <c r="CS220" s="270" t="b">
        <f t="shared" si="159"/>
        <v>0</v>
      </c>
      <c r="CT220" s="270" t="b">
        <f t="shared" si="160"/>
        <v>0</v>
      </c>
      <c r="CU220" s="270" t="b">
        <f t="shared" si="161"/>
        <v>0</v>
      </c>
      <c r="CV220" s="270">
        <f t="shared" si="143"/>
        <v>0</v>
      </c>
      <c r="CW220" s="270">
        <f t="shared" si="144"/>
        <v>0</v>
      </c>
      <c r="CX220" s="270">
        <f t="shared" si="145"/>
        <v>0</v>
      </c>
      <c r="CY220" s="270">
        <f t="shared" si="146"/>
        <v>0</v>
      </c>
      <c r="CZ220" s="270">
        <f t="shared" si="147"/>
        <v>0</v>
      </c>
      <c r="DA220" s="270">
        <f t="shared" si="148"/>
        <v>0</v>
      </c>
      <c r="DB220" s="270">
        <f t="shared" si="149"/>
        <v>0</v>
      </c>
      <c r="DC220" s="270">
        <f t="shared" si="150"/>
        <v>0</v>
      </c>
      <c r="DD220" s="270">
        <f t="shared" si="151"/>
        <v>0</v>
      </c>
      <c r="DE220" s="270">
        <f t="shared" si="152"/>
        <v>0</v>
      </c>
      <c r="DF220" s="270">
        <f t="shared" si="153"/>
        <v>0</v>
      </c>
      <c r="DG220" s="270">
        <f t="shared" si="154"/>
        <v>0</v>
      </c>
    </row>
    <row r="221" spans="1:111">
      <c r="A221" s="266"/>
      <c r="E221" s="289"/>
      <c r="AJ221" s="330"/>
      <c r="AK221" s="330"/>
      <c r="AL221" s="330"/>
      <c r="BX221" s="331"/>
      <c r="BY221" s="269" t="str">
        <f t="shared" si="138"/>
        <v>SI</v>
      </c>
      <c r="BZ221" s="269" t="str">
        <f t="shared" si="139"/>
        <v>.</v>
      </c>
      <c r="CA221" s="269" t="str">
        <f t="shared" si="140"/>
        <v>.</v>
      </c>
      <c r="CB221" s="269" t="str">
        <f t="shared" si="141"/>
        <v>.</v>
      </c>
      <c r="CC221" s="269" t="str">
        <f t="shared" si="142"/>
        <v>.</v>
      </c>
      <c r="CL221" s="161">
        <f t="shared" si="137"/>
        <v>0</v>
      </c>
      <c r="CM221" s="271" t="b">
        <f t="shared" si="162"/>
        <v>0</v>
      </c>
      <c r="CN221" s="271" t="b">
        <f t="shared" si="163"/>
        <v>0</v>
      </c>
      <c r="CO221" s="271" t="b">
        <f t="shared" si="155"/>
        <v>0</v>
      </c>
      <c r="CP221" s="270" t="b">
        <f t="shared" si="156"/>
        <v>0</v>
      </c>
      <c r="CQ221" s="270" t="b">
        <f t="shared" si="157"/>
        <v>0</v>
      </c>
      <c r="CR221" s="270" t="b">
        <f t="shared" si="158"/>
        <v>0</v>
      </c>
      <c r="CS221" s="270" t="b">
        <f t="shared" si="159"/>
        <v>0</v>
      </c>
      <c r="CT221" s="270" t="b">
        <f t="shared" si="160"/>
        <v>0</v>
      </c>
      <c r="CU221" s="270" t="b">
        <f t="shared" si="161"/>
        <v>0</v>
      </c>
      <c r="CV221" s="270">
        <f t="shared" si="143"/>
        <v>0</v>
      </c>
      <c r="CW221" s="270">
        <f t="shared" si="144"/>
        <v>0</v>
      </c>
      <c r="CX221" s="270">
        <f t="shared" si="145"/>
        <v>0</v>
      </c>
      <c r="CY221" s="270">
        <f t="shared" si="146"/>
        <v>0</v>
      </c>
      <c r="CZ221" s="270">
        <f t="shared" si="147"/>
        <v>0</v>
      </c>
      <c r="DA221" s="270">
        <f t="shared" si="148"/>
        <v>0</v>
      </c>
      <c r="DB221" s="270">
        <f t="shared" si="149"/>
        <v>0</v>
      </c>
      <c r="DC221" s="270">
        <f t="shared" si="150"/>
        <v>0</v>
      </c>
      <c r="DD221" s="270">
        <f t="shared" si="151"/>
        <v>0</v>
      </c>
      <c r="DE221" s="270">
        <f t="shared" si="152"/>
        <v>0</v>
      </c>
      <c r="DF221" s="270">
        <f t="shared" si="153"/>
        <v>0</v>
      </c>
      <c r="DG221" s="270">
        <f t="shared" si="154"/>
        <v>0</v>
      </c>
    </row>
    <row r="222" spans="1:111">
      <c r="A222" s="266"/>
      <c r="E222" s="289"/>
      <c r="AJ222" s="330"/>
      <c r="AK222" s="330"/>
      <c r="AL222" s="330"/>
      <c r="BX222" s="331"/>
      <c r="BY222" s="269" t="str">
        <f t="shared" si="138"/>
        <v>SI</v>
      </c>
      <c r="BZ222" s="269" t="str">
        <f t="shared" si="139"/>
        <v>.</v>
      </c>
      <c r="CA222" s="269" t="str">
        <f t="shared" si="140"/>
        <v>.</v>
      </c>
      <c r="CB222" s="269" t="str">
        <f t="shared" si="141"/>
        <v>.</v>
      </c>
      <c r="CC222" s="269" t="str">
        <f t="shared" si="142"/>
        <v>.</v>
      </c>
      <c r="CL222" s="161">
        <f t="shared" si="137"/>
        <v>0</v>
      </c>
      <c r="CM222" s="271" t="b">
        <f t="shared" si="162"/>
        <v>0</v>
      </c>
      <c r="CN222" s="271" t="b">
        <f t="shared" si="163"/>
        <v>0</v>
      </c>
      <c r="CO222" s="271" t="b">
        <f t="shared" si="155"/>
        <v>0</v>
      </c>
      <c r="CP222" s="270" t="b">
        <f t="shared" si="156"/>
        <v>0</v>
      </c>
      <c r="CQ222" s="270" t="b">
        <f t="shared" si="157"/>
        <v>0</v>
      </c>
      <c r="CR222" s="270" t="b">
        <f t="shared" si="158"/>
        <v>0</v>
      </c>
      <c r="CS222" s="270" t="b">
        <f t="shared" si="159"/>
        <v>0</v>
      </c>
      <c r="CT222" s="270" t="b">
        <f t="shared" si="160"/>
        <v>0</v>
      </c>
      <c r="CU222" s="270" t="b">
        <f t="shared" si="161"/>
        <v>0</v>
      </c>
      <c r="CV222" s="270">
        <f t="shared" si="143"/>
        <v>0</v>
      </c>
      <c r="CW222" s="270">
        <f t="shared" si="144"/>
        <v>0</v>
      </c>
      <c r="CX222" s="270">
        <f t="shared" si="145"/>
        <v>0</v>
      </c>
      <c r="CY222" s="270">
        <f t="shared" si="146"/>
        <v>0</v>
      </c>
      <c r="CZ222" s="270">
        <f t="shared" si="147"/>
        <v>0</v>
      </c>
      <c r="DA222" s="270">
        <f t="shared" si="148"/>
        <v>0</v>
      </c>
      <c r="DB222" s="270">
        <f t="shared" si="149"/>
        <v>0</v>
      </c>
      <c r="DC222" s="270">
        <f t="shared" si="150"/>
        <v>0</v>
      </c>
      <c r="DD222" s="270">
        <f t="shared" si="151"/>
        <v>0</v>
      </c>
      <c r="DE222" s="270">
        <f t="shared" si="152"/>
        <v>0</v>
      </c>
      <c r="DF222" s="270">
        <f t="shared" si="153"/>
        <v>0</v>
      </c>
      <c r="DG222" s="270">
        <f t="shared" si="154"/>
        <v>0</v>
      </c>
    </row>
    <row r="223" spans="1:111">
      <c r="A223" s="266"/>
      <c r="E223" s="289"/>
      <c r="AJ223" s="330"/>
      <c r="AK223" s="330"/>
      <c r="AL223" s="330"/>
      <c r="BX223" s="331"/>
      <c r="BY223" s="269" t="str">
        <f t="shared" si="138"/>
        <v>SI</v>
      </c>
      <c r="BZ223" s="269" t="str">
        <f t="shared" si="139"/>
        <v>.</v>
      </c>
      <c r="CA223" s="269" t="str">
        <f t="shared" si="140"/>
        <v>.</v>
      </c>
      <c r="CB223" s="269" t="str">
        <f t="shared" si="141"/>
        <v>.</v>
      </c>
      <c r="CC223" s="269" t="str">
        <f t="shared" si="142"/>
        <v>.</v>
      </c>
      <c r="CL223" s="161">
        <f t="shared" si="137"/>
        <v>0</v>
      </c>
      <c r="CM223" s="271" t="b">
        <f t="shared" si="162"/>
        <v>0</v>
      </c>
      <c r="CN223" s="271" t="b">
        <f t="shared" si="163"/>
        <v>0</v>
      </c>
      <c r="CO223" s="271" t="b">
        <f t="shared" si="155"/>
        <v>0</v>
      </c>
      <c r="CP223" s="270" t="b">
        <f t="shared" si="156"/>
        <v>0</v>
      </c>
      <c r="CQ223" s="270" t="b">
        <f t="shared" si="157"/>
        <v>0</v>
      </c>
      <c r="CR223" s="270" t="b">
        <f t="shared" si="158"/>
        <v>0</v>
      </c>
      <c r="CS223" s="270" t="b">
        <f t="shared" si="159"/>
        <v>0</v>
      </c>
      <c r="CT223" s="270" t="b">
        <f t="shared" si="160"/>
        <v>0</v>
      </c>
      <c r="CU223" s="270" t="b">
        <f t="shared" si="161"/>
        <v>0</v>
      </c>
      <c r="CV223" s="270">
        <f t="shared" si="143"/>
        <v>0</v>
      </c>
      <c r="CW223" s="270">
        <f t="shared" si="144"/>
        <v>0</v>
      </c>
      <c r="CX223" s="270">
        <f t="shared" si="145"/>
        <v>0</v>
      </c>
      <c r="CY223" s="270">
        <f t="shared" si="146"/>
        <v>0</v>
      </c>
      <c r="CZ223" s="270">
        <f t="shared" si="147"/>
        <v>0</v>
      </c>
      <c r="DA223" s="270">
        <f t="shared" si="148"/>
        <v>0</v>
      </c>
      <c r="DB223" s="270">
        <f t="shared" si="149"/>
        <v>0</v>
      </c>
      <c r="DC223" s="270">
        <f t="shared" si="150"/>
        <v>0</v>
      </c>
      <c r="DD223" s="270">
        <f t="shared" si="151"/>
        <v>0</v>
      </c>
      <c r="DE223" s="270">
        <f t="shared" si="152"/>
        <v>0</v>
      </c>
      <c r="DF223" s="270">
        <f t="shared" si="153"/>
        <v>0</v>
      </c>
      <c r="DG223" s="270">
        <f t="shared" si="154"/>
        <v>0</v>
      </c>
    </row>
    <row r="224" spans="1:111">
      <c r="A224" s="266"/>
      <c r="E224" s="289"/>
      <c r="AJ224" s="330"/>
      <c r="AK224" s="330"/>
      <c r="AL224" s="330"/>
      <c r="BX224" s="331"/>
      <c r="BY224" s="269" t="str">
        <f t="shared" si="138"/>
        <v>SI</v>
      </c>
      <c r="BZ224" s="269" t="str">
        <f t="shared" si="139"/>
        <v>.</v>
      </c>
      <c r="CA224" s="269" t="str">
        <f t="shared" si="140"/>
        <v>.</v>
      </c>
      <c r="CB224" s="269" t="str">
        <f t="shared" si="141"/>
        <v>.</v>
      </c>
      <c r="CC224" s="269" t="str">
        <f t="shared" si="142"/>
        <v>.</v>
      </c>
      <c r="CL224" s="161">
        <f t="shared" si="137"/>
        <v>0</v>
      </c>
      <c r="CM224" s="271" t="b">
        <f t="shared" si="162"/>
        <v>0</v>
      </c>
      <c r="CN224" s="271" t="b">
        <f t="shared" si="163"/>
        <v>0</v>
      </c>
      <c r="CO224" s="271" t="b">
        <f t="shared" si="155"/>
        <v>0</v>
      </c>
      <c r="CP224" s="270" t="b">
        <f t="shared" si="156"/>
        <v>0</v>
      </c>
      <c r="CQ224" s="270" t="b">
        <f t="shared" si="157"/>
        <v>0</v>
      </c>
      <c r="CR224" s="270" t="b">
        <f t="shared" si="158"/>
        <v>0</v>
      </c>
      <c r="CS224" s="270" t="b">
        <f t="shared" si="159"/>
        <v>0</v>
      </c>
      <c r="CT224" s="270" t="b">
        <f t="shared" si="160"/>
        <v>0</v>
      </c>
      <c r="CU224" s="270" t="b">
        <f t="shared" si="161"/>
        <v>0</v>
      </c>
      <c r="CV224" s="270">
        <f t="shared" si="143"/>
        <v>0</v>
      </c>
      <c r="CW224" s="270">
        <f t="shared" si="144"/>
        <v>0</v>
      </c>
      <c r="CX224" s="270">
        <f t="shared" si="145"/>
        <v>0</v>
      </c>
      <c r="CY224" s="270">
        <f t="shared" si="146"/>
        <v>0</v>
      </c>
      <c r="CZ224" s="270">
        <f t="shared" si="147"/>
        <v>0</v>
      </c>
      <c r="DA224" s="270">
        <f t="shared" si="148"/>
        <v>0</v>
      </c>
      <c r="DB224" s="270">
        <f t="shared" si="149"/>
        <v>0</v>
      </c>
      <c r="DC224" s="270">
        <f t="shared" si="150"/>
        <v>0</v>
      </c>
      <c r="DD224" s="270">
        <f t="shared" si="151"/>
        <v>0</v>
      </c>
      <c r="DE224" s="270">
        <f t="shared" si="152"/>
        <v>0</v>
      </c>
      <c r="DF224" s="270">
        <f t="shared" si="153"/>
        <v>0</v>
      </c>
      <c r="DG224" s="270">
        <f t="shared" si="154"/>
        <v>0</v>
      </c>
    </row>
    <row r="225" spans="1:111">
      <c r="A225" s="266"/>
      <c r="E225" s="289"/>
      <c r="AJ225" s="330"/>
      <c r="AK225" s="330"/>
      <c r="AL225" s="330"/>
      <c r="BX225" s="331"/>
      <c r="BY225" s="269" t="str">
        <f t="shared" si="138"/>
        <v>SI</v>
      </c>
      <c r="BZ225" s="269" t="str">
        <f t="shared" si="139"/>
        <v>.</v>
      </c>
      <c r="CA225" s="269" t="str">
        <f t="shared" si="140"/>
        <v>.</v>
      </c>
      <c r="CB225" s="269" t="str">
        <f t="shared" si="141"/>
        <v>.</v>
      </c>
      <c r="CC225" s="269" t="str">
        <f t="shared" si="142"/>
        <v>.</v>
      </c>
      <c r="CL225" s="161">
        <f t="shared" si="137"/>
        <v>0</v>
      </c>
      <c r="CM225" s="271" t="b">
        <f t="shared" si="162"/>
        <v>0</v>
      </c>
      <c r="CN225" s="271" t="b">
        <f t="shared" si="163"/>
        <v>0</v>
      </c>
      <c r="CO225" s="271" t="b">
        <f t="shared" si="155"/>
        <v>0</v>
      </c>
      <c r="CP225" s="270" t="b">
        <f t="shared" si="156"/>
        <v>0</v>
      </c>
      <c r="CQ225" s="270" t="b">
        <f t="shared" si="157"/>
        <v>0</v>
      </c>
      <c r="CR225" s="270" t="b">
        <f t="shared" si="158"/>
        <v>0</v>
      </c>
      <c r="CS225" s="270" t="b">
        <f t="shared" si="159"/>
        <v>0</v>
      </c>
      <c r="CT225" s="270" t="b">
        <f t="shared" si="160"/>
        <v>0</v>
      </c>
      <c r="CU225" s="270" t="b">
        <f t="shared" si="161"/>
        <v>0</v>
      </c>
      <c r="CV225" s="270">
        <f t="shared" si="143"/>
        <v>0</v>
      </c>
      <c r="CW225" s="270">
        <f t="shared" si="144"/>
        <v>0</v>
      </c>
      <c r="CX225" s="270">
        <f t="shared" si="145"/>
        <v>0</v>
      </c>
      <c r="CY225" s="270">
        <f t="shared" si="146"/>
        <v>0</v>
      </c>
      <c r="CZ225" s="270">
        <f t="shared" si="147"/>
        <v>0</v>
      </c>
      <c r="DA225" s="270">
        <f t="shared" si="148"/>
        <v>0</v>
      </c>
      <c r="DB225" s="270">
        <f t="shared" si="149"/>
        <v>0</v>
      </c>
      <c r="DC225" s="270">
        <f t="shared" si="150"/>
        <v>0</v>
      </c>
      <c r="DD225" s="270">
        <f t="shared" si="151"/>
        <v>0</v>
      </c>
      <c r="DE225" s="270">
        <f t="shared" si="152"/>
        <v>0</v>
      </c>
      <c r="DF225" s="270">
        <f t="shared" si="153"/>
        <v>0</v>
      </c>
      <c r="DG225" s="270">
        <f t="shared" si="154"/>
        <v>0</v>
      </c>
    </row>
    <row r="226" spans="1:111">
      <c r="A226" s="266"/>
      <c r="E226" s="289"/>
      <c r="AJ226" s="330"/>
      <c r="AK226" s="330"/>
      <c r="AL226" s="330"/>
      <c r="BX226" s="331"/>
      <c r="BY226" s="269" t="str">
        <f t="shared" si="138"/>
        <v>SI</v>
      </c>
      <c r="BZ226" s="269" t="str">
        <f t="shared" si="139"/>
        <v>.</v>
      </c>
      <c r="CA226" s="269" t="str">
        <f t="shared" si="140"/>
        <v>.</v>
      </c>
      <c r="CB226" s="269" t="str">
        <f t="shared" si="141"/>
        <v>.</v>
      </c>
      <c r="CC226" s="269" t="str">
        <f t="shared" si="142"/>
        <v>.</v>
      </c>
      <c r="CL226" s="161">
        <f t="shared" si="137"/>
        <v>0</v>
      </c>
      <c r="CM226" s="271" t="b">
        <f t="shared" si="162"/>
        <v>0</v>
      </c>
      <c r="CN226" s="271" t="b">
        <f t="shared" si="163"/>
        <v>0</v>
      </c>
      <c r="CO226" s="271" t="b">
        <f t="shared" si="155"/>
        <v>0</v>
      </c>
      <c r="CP226" s="270" t="b">
        <f t="shared" si="156"/>
        <v>0</v>
      </c>
      <c r="CQ226" s="270" t="b">
        <f t="shared" si="157"/>
        <v>0</v>
      </c>
      <c r="CR226" s="270" t="b">
        <f t="shared" si="158"/>
        <v>0</v>
      </c>
      <c r="CS226" s="270" t="b">
        <f t="shared" si="159"/>
        <v>0</v>
      </c>
      <c r="CT226" s="270" t="b">
        <f t="shared" si="160"/>
        <v>0</v>
      </c>
      <c r="CU226" s="270" t="b">
        <f t="shared" si="161"/>
        <v>0</v>
      </c>
      <c r="CV226" s="270">
        <f t="shared" si="143"/>
        <v>0</v>
      </c>
      <c r="CW226" s="270">
        <f t="shared" si="144"/>
        <v>0</v>
      </c>
      <c r="CX226" s="270">
        <f t="shared" si="145"/>
        <v>0</v>
      </c>
      <c r="CY226" s="270">
        <f t="shared" si="146"/>
        <v>0</v>
      </c>
      <c r="CZ226" s="270">
        <f t="shared" si="147"/>
        <v>0</v>
      </c>
      <c r="DA226" s="270">
        <f t="shared" si="148"/>
        <v>0</v>
      </c>
      <c r="DB226" s="270">
        <f t="shared" si="149"/>
        <v>0</v>
      </c>
      <c r="DC226" s="270">
        <f t="shared" si="150"/>
        <v>0</v>
      </c>
      <c r="DD226" s="270">
        <f t="shared" si="151"/>
        <v>0</v>
      </c>
      <c r="DE226" s="270">
        <f t="shared" si="152"/>
        <v>0</v>
      </c>
      <c r="DF226" s="270">
        <f t="shared" si="153"/>
        <v>0</v>
      </c>
      <c r="DG226" s="270">
        <f t="shared" si="154"/>
        <v>0</v>
      </c>
    </row>
    <row r="227" spans="1:111">
      <c r="A227" s="266"/>
      <c r="E227" s="289"/>
      <c r="AJ227" s="330"/>
      <c r="AK227" s="330"/>
      <c r="AL227" s="330"/>
      <c r="BX227" s="331"/>
      <c r="BY227" s="269" t="str">
        <f t="shared" si="138"/>
        <v>SI</v>
      </c>
      <c r="BZ227" s="269" t="str">
        <f t="shared" si="139"/>
        <v>.</v>
      </c>
      <c r="CA227" s="269" t="str">
        <f t="shared" si="140"/>
        <v>.</v>
      </c>
      <c r="CB227" s="269" t="str">
        <f t="shared" si="141"/>
        <v>.</v>
      </c>
      <c r="CC227" s="269" t="str">
        <f t="shared" si="142"/>
        <v>.</v>
      </c>
      <c r="CL227" s="161">
        <f t="shared" si="137"/>
        <v>0</v>
      </c>
      <c r="CM227" s="271" t="b">
        <f t="shared" si="162"/>
        <v>0</v>
      </c>
      <c r="CN227" s="271" t="b">
        <f t="shared" si="163"/>
        <v>0</v>
      </c>
      <c r="CO227" s="271" t="b">
        <f t="shared" si="155"/>
        <v>0</v>
      </c>
      <c r="CP227" s="270" t="b">
        <f t="shared" si="156"/>
        <v>0</v>
      </c>
      <c r="CQ227" s="270" t="b">
        <f t="shared" si="157"/>
        <v>0</v>
      </c>
      <c r="CR227" s="270" t="b">
        <f t="shared" si="158"/>
        <v>0</v>
      </c>
      <c r="CS227" s="270" t="b">
        <f t="shared" si="159"/>
        <v>0</v>
      </c>
      <c r="CT227" s="270" t="b">
        <f t="shared" si="160"/>
        <v>0</v>
      </c>
      <c r="CU227" s="270" t="b">
        <f t="shared" si="161"/>
        <v>0</v>
      </c>
      <c r="CV227" s="270">
        <f t="shared" si="143"/>
        <v>0</v>
      </c>
      <c r="CW227" s="270">
        <f t="shared" si="144"/>
        <v>0</v>
      </c>
      <c r="CX227" s="270">
        <f t="shared" si="145"/>
        <v>0</v>
      </c>
      <c r="CY227" s="270">
        <f t="shared" si="146"/>
        <v>0</v>
      </c>
      <c r="CZ227" s="270">
        <f t="shared" si="147"/>
        <v>0</v>
      </c>
      <c r="DA227" s="270">
        <f t="shared" si="148"/>
        <v>0</v>
      </c>
      <c r="DB227" s="270">
        <f t="shared" si="149"/>
        <v>0</v>
      </c>
      <c r="DC227" s="270">
        <f t="shared" si="150"/>
        <v>0</v>
      </c>
      <c r="DD227" s="270">
        <f t="shared" si="151"/>
        <v>0</v>
      </c>
      <c r="DE227" s="270">
        <f t="shared" si="152"/>
        <v>0</v>
      </c>
      <c r="DF227" s="270">
        <f t="shared" si="153"/>
        <v>0</v>
      </c>
      <c r="DG227" s="270">
        <f t="shared" si="154"/>
        <v>0</v>
      </c>
    </row>
    <row r="228" spans="1:111">
      <c r="A228" s="266"/>
      <c r="E228" s="289"/>
      <c r="AJ228" s="330"/>
      <c r="AK228" s="330"/>
      <c r="AL228" s="330"/>
      <c r="BX228" s="331"/>
      <c r="BY228" s="269" t="str">
        <f t="shared" si="138"/>
        <v>SI</v>
      </c>
      <c r="BZ228" s="269" t="str">
        <f t="shared" si="139"/>
        <v>.</v>
      </c>
      <c r="CA228" s="269" t="str">
        <f t="shared" si="140"/>
        <v>.</v>
      </c>
      <c r="CB228" s="269" t="str">
        <f t="shared" si="141"/>
        <v>.</v>
      </c>
      <c r="CC228" s="269" t="str">
        <f t="shared" si="142"/>
        <v>.</v>
      </c>
      <c r="CL228" s="161">
        <f t="shared" si="137"/>
        <v>0</v>
      </c>
      <c r="CM228" s="271" t="b">
        <f t="shared" si="162"/>
        <v>0</v>
      </c>
      <c r="CN228" s="271" t="b">
        <f t="shared" si="163"/>
        <v>0</v>
      </c>
      <c r="CO228" s="271" t="b">
        <f t="shared" si="155"/>
        <v>0</v>
      </c>
      <c r="CP228" s="270" t="b">
        <f t="shared" si="156"/>
        <v>0</v>
      </c>
      <c r="CQ228" s="270" t="b">
        <f t="shared" si="157"/>
        <v>0</v>
      </c>
      <c r="CR228" s="270" t="b">
        <f t="shared" si="158"/>
        <v>0</v>
      </c>
      <c r="CS228" s="270" t="b">
        <f t="shared" si="159"/>
        <v>0</v>
      </c>
      <c r="CT228" s="270" t="b">
        <f t="shared" si="160"/>
        <v>0</v>
      </c>
      <c r="CU228" s="270" t="b">
        <f t="shared" si="161"/>
        <v>0</v>
      </c>
      <c r="CV228" s="270">
        <f t="shared" si="143"/>
        <v>0</v>
      </c>
      <c r="CW228" s="270">
        <f t="shared" si="144"/>
        <v>0</v>
      </c>
      <c r="CX228" s="270">
        <f t="shared" si="145"/>
        <v>0</v>
      </c>
      <c r="CY228" s="270">
        <f t="shared" si="146"/>
        <v>0</v>
      </c>
      <c r="CZ228" s="270">
        <f t="shared" si="147"/>
        <v>0</v>
      </c>
      <c r="DA228" s="270">
        <f t="shared" si="148"/>
        <v>0</v>
      </c>
      <c r="DB228" s="270">
        <f t="shared" si="149"/>
        <v>0</v>
      </c>
      <c r="DC228" s="270">
        <f t="shared" si="150"/>
        <v>0</v>
      </c>
      <c r="DD228" s="270">
        <f t="shared" si="151"/>
        <v>0</v>
      </c>
      <c r="DE228" s="270">
        <f t="shared" si="152"/>
        <v>0</v>
      </c>
      <c r="DF228" s="270">
        <f t="shared" si="153"/>
        <v>0</v>
      </c>
      <c r="DG228" s="270">
        <f t="shared" si="154"/>
        <v>0</v>
      </c>
    </row>
    <row r="229" spans="1:111">
      <c r="A229" s="266"/>
      <c r="AJ229" s="330"/>
      <c r="AK229" s="330"/>
      <c r="AL229" s="330"/>
      <c r="BX229" s="331"/>
      <c r="BY229" s="269" t="str">
        <f t="shared" si="138"/>
        <v>SI</v>
      </c>
      <c r="BZ229" s="269" t="str">
        <f t="shared" si="139"/>
        <v>.</v>
      </c>
      <c r="CA229" s="269" t="str">
        <f t="shared" si="140"/>
        <v>.</v>
      </c>
      <c r="CB229" s="269" t="str">
        <f t="shared" si="141"/>
        <v>.</v>
      </c>
      <c r="CC229" s="269" t="str">
        <f t="shared" si="142"/>
        <v>.</v>
      </c>
      <c r="CL229" s="161">
        <f t="shared" si="137"/>
        <v>0</v>
      </c>
      <c r="CM229" s="271" t="b">
        <f t="shared" si="162"/>
        <v>0</v>
      </c>
      <c r="CN229" s="271" t="b">
        <f t="shared" si="163"/>
        <v>0</v>
      </c>
      <c r="CO229" s="271" t="b">
        <f t="shared" si="155"/>
        <v>0</v>
      </c>
      <c r="CP229" s="270" t="b">
        <f t="shared" si="156"/>
        <v>0</v>
      </c>
      <c r="CQ229" s="270" t="b">
        <f t="shared" si="157"/>
        <v>0</v>
      </c>
      <c r="CR229" s="270" t="b">
        <f t="shared" si="158"/>
        <v>0</v>
      </c>
      <c r="CS229" s="270" t="b">
        <f t="shared" si="159"/>
        <v>0</v>
      </c>
      <c r="CT229" s="270" t="b">
        <f t="shared" si="160"/>
        <v>0</v>
      </c>
      <c r="CU229" s="270" t="b">
        <f t="shared" si="161"/>
        <v>0</v>
      </c>
      <c r="CV229" s="270">
        <f t="shared" si="143"/>
        <v>0</v>
      </c>
      <c r="CW229" s="270">
        <f t="shared" si="144"/>
        <v>0</v>
      </c>
      <c r="CX229" s="270">
        <f t="shared" si="145"/>
        <v>0</v>
      </c>
      <c r="CY229" s="270">
        <f t="shared" si="146"/>
        <v>0</v>
      </c>
      <c r="CZ229" s="270">
        <f t="shared" si="147"/>
        <v>0</v>
      </c>
      <c r="DA229" s="270">
        <f t="shared" si="148"/>
        <v>0</v>
      </c>
      <c r="DB229" s="270">
        <f t="shared" si="149"/>
        <v>0</v>
      </c>
      <c r="DC229" s="270">
        <f t="shared" si="150"/>
        <v>0</v>
      </c>
      <c r="DD229" s="270">
        <f t="shared" si="151"/>
        <v>0</v>
      </c>
      <c r="DE229" s="270">
        <f t="shared" si="152"/>
        <v>0</v>
      </c>
      <c r="DF229" s="270">
        <f t="shared" si="153"/>
        <v>0</v>
      </c>
      <c r="DG229" s="270">
        <f t="shared" si="154"/>
        <v>0</v>
      </c>
    </row>
    <row r="230" spans="1:111">
      <c r="A230" s="266"/>
      <c r="AJ230" s="330"/>
      <c r="AK230" s="330"/>
      <c r="AL230" s="330"/>
      <c r="BX230" s="331"/>
      <c r="BY230" s="269" t="str">
        <f t="shared" si="138"/>
        <v>SI</v>
      </c>
      <c r="BZ230" s="269" t="str">
        <f t="shared" si="139"/>
        <v>.</v>
      </c>
      <c r="CA230" s="269" t="str">
        <f t="shared" si="140"/>
        <v>.</v>
      </c>
      <c r="CB230" s="269" t="str">
        <f t="shared" si="141"/>
        <v>.</v>
      </c>
      <c r="CC230" s="269" t="str">
        <f t="shared" si="142"/>
        <v>.</v>
      </c>
      <c r="CL230" s="161">
        <f t="shared" si="137"/>
        <v>0</v>
      </c>
      <c r="CM230" s="271" t="b">
        <f t="shared" si="162"/>
        <v>0</v>
      </c>
      <c r="CN230" s="271" t="b">
        <f t="shared" si="163"/>
        <v>0</v>
      </c>
      <c r="CO230" s="271" t="b">
        <f t="shared" si="155"/>
        <v>0</v>
      </c>
      <c r="CP230" s="270" t="b">
        <f t="shared" si="156"/>
        <v>0</v>
      </c>
      <c r="CQ230" s="270" t="b">
        <f t="shared" si="157"/>
        <v>0</v>
      </c>
      <c r="CR230" s="270" t="b">
        <f t="shared" si="158"/>
        <v>0</v>
      </c>
      <c r="CS230" s="270" t="b">
        <f t="shared" si="159"/>
        <v>0</v>
      </c>
      <c r="CT230" s="270" t="b">
        <f t="shared" si="160"/>
        <v>0</v>
      </c>
      <c r="CU230" s="270" t="b">
        <f t="shared" si="161"/>
        <v>0</v>
      </c>
      <c r="CV230" s="270">
        <f t="shared" si="143"/>
        <v>0</v>
      </c>
      <c r="CW230" s="270">
        <f t="shared" si="144"/>
        <v>0</v>
      </c>
      <c r="CX230" s="270">
        <f t="shared" si="145"/>
        <v>0</v>
      </c>
      <c r="CY230" s="270">
        <f t="shared" si="146"/>
        <v>0</v>
      </c>
      <c r="CZ230" s="270">
        <f t="shared" si="147"/>
        <v>0</v>
      </c>
      <c r="DA230" s="270">
        <f t="shared" si="148"/>
        <v>0</v>
      </c>
      <c r="DB230" s="270">
        <f t="shared" si="149"/>
        <v>0</v>
      </c>
      <c r="DC230" s="270">
        <f t="shared" si="150"/>
        <v>0</v>
      </c>
      <c r="DD230" s="270">
        <f t="shared" si="151"/>
        <v>0</v>
      </c>
      <c r="DE230" s="270">
        <f t="shared" si="152"/>
        <v>0</v>
      </c>
      <c r="DF230" s="270">
        <f t="shared" si="153"/>
        <v>0</v>
      </c>
      <c r="DG230" s="270">
        <f t="shared" si="154"/>
        <v>0</v>
      </c>
    </row>
    <row r="231" spans="1:111">
      <c r="A231" s="266"/>
      <c r="AJ231" s="330"/>
      <c r="AK231" s="330"/>
      <c r="AL231" s="330"/>
      <c r="BX231" s="331"/>
      <c r="BY231" s="269" t="str">
        <f t="shared" si="138"/>
        <v>SI</v>
      </c>
      <c r="BZ231" s="269" t="str">
        <f t="shared" si="139"/>
        <v>.</v>
      </c>
      <c r="CA231" s="269" t="str">
        <f t="shared" si="140"/>
        <v>.</v>
      </c>
      <c r="CB231" s="269" t="str">
        <f t="shared" si="141"/>
        <v>.</v>
      </c>
      <c r="CC231" s="269" t="str">
        <f t="shared" si="142"/>
        <v>.</v>
      </c>
      <c r="CL231" s="161">
        <f t="shared" si="137"/>
        <v>0</v>
      </c>
      <c r="CM231" s="271" t="b">
        <f t="shared" si="162"/>
        <v>0</v>
      </c>
      <c r="CN231" s="271" t="b">
        <f t="shared" si="163"/>
        <v>0</v>
      </c>
      <c r="CO231" s="271" t="b">
        <f t="shared" si="155"/>
        <v>0</v>
      </c>
      <c r="CP231" s="270" t="b">
        <f t="shared" si="156"/>
        <v>0</v>
      </c>
      <c r="CQ231" s="270" t="b">
        <f t="shared" si="157"/>
        <v>0</v>
      </c>
      <c r="CR231" s="270" t="b">
        <f t="shared" si="158"/>
        <v>0</v>
      </c>
      <c r="CS231" s="270" t="b">
        <f t="shared" si="159"/>
        <v>0</v>
      </c>
      <c r="CT231" s="270" t="b">
        <f t="shared" si="160"/>
        <v>0</v>
      </c>
      <c r="CU231" s="270" t="b">
        <f t="shared" si="161"/>
        <v>0</v>
      </c>
      <c r="CV231" s="270">
        <f t="shared" si="143"/>
        <v>0</v>
      </c>
      <c r="CW231" s="270">
        <f t="shared" si="144"/>
        <v>0</v>
      </c>
      <c r="CX231" s="270">
        <f t="shared" si="145"/>
        <v>0</v>
      </c>
      <c r="CY231" s="270">
        <f t="shared" si="146"/>
        <v>0</v>
      </c>
      <c r="CZ231" s="270">
        <f t="shared" si="147"/>
        <v>0</v>
      </c>
      <c r="DA231" s="270">
        <f t="shared" si="148"/>
        <v>0</v>
      </c>
      <c r="DB231" s="270">
        <f t="shared" si="149"/>
        <v>0</v>
      </c>
      <c r="DC231" s="270">
        <f t="shared" si="150"/>
        <v>0</v>
      </c>
      <c r="DD231" s="270">
        <f t="shared" si="151"/>
        <v>0</v>
      </c>
      <c r="DE231" s="270">
        <f t="shared" si="152"/>
        <v>0</v>
      </c>
      <c r="DF231" s="270">
        <f t="shared" si="153"/>
        <v>0</v>
      </c>
      <c r="DG231" s="270">
        <f t="shared" si="154"/>
        <v>0</v>
      </c>
    </row>
    <row r="232" spans="1:111">
      <c r="A232" s="266"/>
      <c r="AJ232" s="330"/>
      <c r="AK232" s="330"/>
      <c r="AL232" s="330"/>
      <c r="BX232" s="331"/>
      <c r="BY232" s="269" t="str">
        <f t="shared" si="138"/>
        <v>SI</v>
      </c>
      <c r="BZ232" s="269" t="str">
        <f t="shared" si="139"/>
        <v>.</v>
      </c>
      <c r="CA232" s="269" t="str">
        <f t="shared" si="140"/>
        <v>.</v>
      </c>
      <c r="CB232" s="269" t="str">
        <f t="shared" si="141"/>
        <v>.</v>
      </c>
      <c r="CC232" s="269" t="str">
        <f t="shared" si="142"/>
        <v>.</v>
      </c>
      <c r="CL232" s="161">
        <f t="shared" si="137"/>
        <v>0</v>
      </c>
      <c r="CM232" s="271" t="b">
        <f t="shared" si="162"/>
        <v>0</v>
      </c>
      <c r="CN232" s="271" t="b">
        <f t="shared" si="163"/>
        <v>0</v>
      </c>
      <c r="CO232" s="271" t="b">
        <f t="shared" si="155"/>
        <v>0</v>
      </c>
      <c r="CP232" s="270" t="b">
        <f t="shared" si="156"/>
        <v>0</v>
      </c>
      <c r="CQ232" s="270" t="b">
        <f t="shared" si="157"/>
        <v>0</v>
      </c>
      <c r="CR232" s="270" t="b">
        <f t="shared" si="158"/>
        <v>0</v>
      </c>
      <c r="CS232" s="270" t="b">
        <f t="shared" si="159"/>
        <v>0</v>
      </c>
      <c r="CT232" s="270" t="b">
        <f t="shared" si="160"/>
        <v>0</v>
      </c>
      <c r="CU232" s="270" t="b">
        <f t="shared" si="161"/>
        <v>0</v>
      </c>
      <c r="CV232" s="270">
        <f t="shared" si="143"/>
        <v>0</v>
      </c>
      <c r="CW232" s="270">
        <f t="shared" si="144"/>
        <v>0</v>
      </c>
      <c r="CX232" s="270">
        <f t="shared" si="145"/>
        <v>0</v>
      </c>
      <c r="CY232" s="270">
        <f t="shared" si="146"/>
        <v>0</v>
      </c>
      <c r="CZ232" s="270">
        <f t="shared" si="147"/>
        <v>0</v>
      </c>
      <c r="DA232" s="270">
        <f t="shared" si="148"/>
        <v>0</v>
      </c>
      <c r="DB232" s="270">
        <f t="shared" si="149"/>
        <v>0</v>
      </c>
      <c r="DC232" s="270">
        <f t="shared" si="150"/>
        <v>0</v>
      </c>
      <c r="DD232" s="270">
        <f t="shared" si="151"/>
        <v>0</v>
      </c>
      <c r="DE232" s="270">
        <f t="shared" si="152"/>
        <v>0</v>
      </c>
      <c r="DF232" s="270">
        <f t="shared" si="153"/>
        <v>0</v>
      </c>
      <c r="DG232" s="270">
        <f t="shared" si="154"/>
        <v>0</v>
      </c>
    </row>
    <row r="233" spans="1:111">
      <c r="A233" s="266"/>
      <c r="AJ233" s="330"/>
      <c r="AK233" s="330"/>
      <c r="AL233" s="330"/>
      <c r="BX233" s="331"/>
      <c r="BY233" s="269" t="str">
        <f t="shared" si="138"/>
        <v>SI</v>
      </c>
      <c r="BZ233" s="269" t="str">
        <f t="shared" si="139"/>
        <v>.</v>
      </c>
      <c r="CA233" s="269" t="str">
        <f t="shared" si="140"/>
        <v>.</v>
      </c>
      <c r="CB233" s="269" t="str">
        <f t="shared" si="141"/>
        <v>.</v>
      </c>
      <c r="CC233" s="269" t="str">
        <f t="shared" si="142"/>
        <v>.</v>
      </c>
      <c r="CL233" s="161">
        <f t="shared" si="137"/>
        <v>0</v>
      </c>
      <c r="CM233" s="271" t="b">
        <f t="shared" si="162"/>
        <v>0</v>
      </c>
      <c r="CN233" s="271" t="b">
        <f t="shared" si="163"/>
        <v>0</v>
      </c>
      <c r="CO233" s="271" t="b">
        <f t="shared" si="155"/>
        <v>0</v>
      </c>
      <c r="CP233" s="270" t="b">
        <f t="shared" si="156"/>
        <v>0</v>
      </c>
      <c r="CQ233" s="270" t="b">
        <f t="shared" si="157"/>
        <v>0</v>
      </c>
      <c r="CR233" s="270" t="b">
        <f t="shared" si="158"/>
        <v>0</v>
      </c>
      <c r="CS233" s="270" t="b">
        <f t="shared" si="159"/>
        <v>0</v>
      </c>
      <c r="CT233" s="270" t="b">
        <f t="shared" si="160"/>
        <v>0</v>
      </c>
      <c r="CU233" s="270" t="b">
        <f t="shared" si="161"/>
        <v>0</v>
      </c>
      <c r="CV233" s="270">
        <f t="shared" si="143"/>
        <v>0</v>
      </c>
      <c r="CW233" s="270">
        <f t="shared" si="144"/>
        <v>0</v>
      </c>
      <c r="CX233" s="270">
        <f t="shared" si="145"/>
        <v>0</v>
      </c>
      <c r="CY233" s="270">
        <f t="shared" si="146"/>
        <v>0</v>
      </c>
      <c r="CZ233" s="270">
        <f t="shared" si="147"/>
        <v>0</v>
      </c>
      <c r="DA233" s="270">
        <f t="shared" si="148"/>
        <v>0</v>
      </c>
      <c r="DB233" s="270">
        <f t="shared" si="149"/>
        <v>0</v>
      </c>
      <c r="DC233" s="270">
        <f t="shared" si="150"/>
        <v>0</v>
      </c>
      <c r="DD233" s="270">
        <f t="shared" si="151"/>
        <v>0</v>
      </c>
      <c r="DE233" s="270">
        <f t="shared" si="152"/>
        <v>0</v>
      </c>
      <c r="DF233" s="270">
        <f t="shared" si="153"/>
        <v>0</v>
      </c>
      <c r="DG233" s="270">
        <f t="shared" si="154"/>
        <v>0</v>
      </c>
    </row>
    <row r="234" spans="1:111">
      <c r="A234" s="266"/>
      <c r="AJ234" s="330"/>
      <c r="AK234" s="330"/>
      <c r="AL234" s="330"/>
      <c r="BX234" s="331"/>
      <c r="BY234" s="269" t="str">
        <f t="shared" si="138"/>
        <v>SI</v>
      </c>
      <c r="BZ234" s="269" t="str">
        <f t="shared" si="139"/>
        <v>.</v>
      </c>
      <c r="CA234" s="269" t="str">
        <f t="shared" si="140"/>
        <v>.</v>
      </c>
      <c r="CB234" s="269" t="str">
        <f t="shared" si="141"/>
        <v>.</v>
      </c>
      <c r="CC234" s="269" t="str">
        <f t="shared" si="142"/>
        <v>.</v>
      </c>
      <c r="CL234" s="161">
        <f t="shared" si="137"/>
        <v>0</v>
      </c>
      <c r="CM234" s="271" t="b">
        <f t="shared" si="162"/>
        <v>0</v>
      </c>
      <c r="CN234" s="271" t="b">
        <f t="shared" si="163"/>
        <v>0</v>
      </c>
      <c r="CO234" s="271" t="b">
        <f t="shared" si="155"/>
        <v>0</v>
      </c>
      <c r="CP234" s="270" t="b">
        <f t="shared" si="156"/>
        <v>0</v>
      </c>
      <c r="CQ234" s="270" t="b">
        <f t="shared" si="157"/>
        <v>0</v>
      </c>
      <c r="CR234" s="270" t="b">
        <f t="shared" si="158"/>
        <v>0</v>
      </c>
      <c r="CS234" s="270" t="b">
        <f t="shared" si="159"/>
        <v>0</v>
      </c>
      <c r="CT234" s="270" t="b">
        <f t="shared" si="160"/>
        <v>0</v>
      </c>
      <c r="CU234" s="270" t="b">
        <f t="shared" si="161"/>
        <v>0</v>
      </c>
      <c r="CV234" s="270">
        <f t="shared" si="143"/>
        <v>0</v>
      </c>
      <c r="CW234" s="270">
        <f t="shared" si="144"/>
        <v>0</v>
      </c>
      <c r="CX234" s="270">
        <f t="shared" si="145"/>
        <v>0</v>
      </c>
      <c r="CY234" s="270">
        <f t="shared" si="146"/>
        <v>0</v>
      </c>
      <c r="CZ234" s="270">
        <f t="shared" si="147"/>
        <v>0</v>
      </c>
      <c r="DA234" s="270">
        <f t="shared" si="148"/>
        <v>0</v>
      </c>
      <c r="DB234" s="270">
        <f t="shared" si="149"/>
        <v>0</v>
      </c>
      <c r="DC234" s="270">
        <f t="shared" si="150"/>
        <v>0</v>
      </c>
      <c r="DD234" s="270">
        <f t="shared" si="151"/>
        <v>0</v>
      </c>
      <c r="DE234" s="270">
        <f t="shared" si="152"/>
        <v>0</v>
      </c>
      <c r="DF234" s="270">
        <f t="shared" si="153"/>
        <v>0</v>
      </c>
      <c r="DG234" s="270">
        <f t="shared" si="154"/>
        <v>0</v>
      </c>
    </row>
    <row r="235" spans="1:111">
      <c r="A235" s="266"/>
      <c r="AJ235" s="330"/>
      <c r="AK235" s="330"/>
      <c r="AL235" s="330"/>
      <c r="BX235" s="331"/>
      <c r="BY235" s="269" t="str">
        <f t="shared" si="138"/>
        <v>SI</v>
      </c>
      <c r="BZ235" s="269" t="str">
        <f t="shared" si="139"/>
        <v>.</v>
      </c>
      <c r="CA235" s="269" t="str">
        <f t="shared" si="140"/>
        <v>.</v>
      </c>
      <c r="CB235" s="269" t="str">
        <f t="shared" si="141"/>
        <v>.</v>
      </c>
      <c r="CC235" s="269" t="str">
        <f t="shared" si="142"/>
        <v>.</v>
      </c>
      <c r="CL235" s="161">
        <f t="shared" si="137"/>
        <v>0</v>
      </c>
      <c r="CM235" s="271" t="b">
        <f t="shared" si="162"/>
        <v>0</v>
      </c>
      <c r="CN235" s="271" t="b">
        <f t="shared" si="163"/>
        <v>0</v>
      </c>
      <c r="CO235" s="271" t="b">
        <f t="shared" si="155"/>
        <v>0</v>
      </c>
      <c r="CP235" s="270" t="b">
        <f t="shared" si="156"/>
        <v>0</v>
      </c>
      <c r="CQ235" s="270" t="b">
        <f t="shared" si="157"/>
        <v>0</v>
      </c>
      <c r="CR235" s="270" t="b">
        <f t="shared" si="158"/>
        <v>0</v>
      </c>
      <c r="CS235" s="270" t="b">
        <f t="shared" si="159"/>
        <v>0</v>
      </c>
      <c r="CT235" s="270" t="b">
        <f t="shared" si="160"/>
        <v>0</v>
      </c>
      <c r="CU235" s="270" t="b">
        <f t="shared" si="161"/>
        <v>0</v>
      </c>
      <c r="CV235" s="270">
        <f t="shared" si="143"/>
        <v>0</v>
      </c>
      <c r="CW235" s="270">
        <f t="shared" si="144"/>
        <v>0</v>
      </c>
      <c r="CX235" s="270">
        <f t="shared" si="145"/>
        <v>0</v>
      </c>
      <c r="CY235" s="270">
        <f t="shared" si="146"/>
        <v>0</v>
      </c>
      <c r="CZ235" s="270">
        <f t="shared" si="147"/>
        <v>0</v>
      </c>
      <c r="DA235" s="270">
        <f t="shared" si="148"/>
        <v>0</v>
      </c>
      <c r="DB235" s="270">
        <f t="shared" si="149"/>
        <v>0</v>
      </c>
      <c r="DC235" s="270">
        <f t="shared" si="150"/>
        <v>0</v>
      </c>
      <c r="DD235" s="270">
        <f t="shared" si="151"/>
        <v>0</v>
      </c>
      <c r="DE235" s="270">
        <f t="shared" si="152"/>
        <v>0</v>
      </c>
      <c r="DF235" s="270">
        <f t="shared" si="153"/>
        <v>0</v>
      </c>
      <c r="DG235" s="270">
        <f t="shared" si="154"/>
        <v>0</v>
      </c>
    </row>
    <row r="236" spans="1:111">
      <c r="A236" s="266"/>
      <c r="AJ236" s="330"/>
      <c r="AK236" s="330"/>
      <c r="AL236" s="330"/>
      <c r="BX236" s="331"/>
      <c r="BY236" s="269" t="str">
        <f t="shared" si="138"/>
        <v>SI</v>
      </c>
      <c r="BZ236" s="269" t="str">
        <f t="shared" si="139"/>
        <v>.</v>
      </c>
      <c r="CA236" s="269" t="str">
        <f t="shared" si="140"/>
        <v>.</v>
      </c>
      <c r="CB236" s="269" t="str">
        <f t="shared" si="141"/>
        <v>.</v>
      </c>
      <c r="CC236" s="269" t="str">
        <f t="shared" si="142"/>
        <v>.</v>
      </c>
      <c r="CL236" s="161">
        <f t="shared" si="137"/>
        <v>0</v>
      </c>
      <c r="CM236" s="271" t="b">
        <f t="shared" si="162"/>
        <v>0</v>
      </c>
      <c r="CN236" s="271" t="b">
        <f t="shared" si="163"/>
        <v>0</v>
      </c>
      <c r="CO236" s="271" t="b">
        <f t="shared" si="155"/>
        <v>0</v>
      </c>
      <c r="CP236" s="270" t="b">
        <f t="shared" si="156"/>
        <v>0</v>
      </c>
      <c r="CQ236" s="270" t="b">
        <f t="shared" si="157"/>
        <v>0</v>
      </c>
      <c r="CR236" s="270" t="b">
        <f t="shared" si="158"/>
        <v>0</v>
      </c>
      <c r="CS236" s="270" t="b">
        <f t="shared" si="159"/>
        <v>0</v>
      </c>
      <c r="CT236" s="270" t="b">
        <f t="shared" si="160"/>
        <v>0</v>
      </c>
      <c r="CU236" s="270" t="b">
        <f t="shared" si="161"/>
        <v>0</v>
      </c>
      <c r="CV236" s="270">
        <f t="shared" si="143"/>
        <v>0</v>
      </c>
      <c r="CW236" s="270">
        <f t="shared" si="144"/>
        <v>0</v>
      </c>
      <c r="CX236" s="270">
        <f t="shared" si="145"/>
        <v>0</v>
      </c>
      <c r="CY236" s="270">
        <f t="shared" si="146"/>
        <v>0</v>
      </c>
      <c r="CZ236" s="270">
        <f t="shared" si="147"/>
        <v>0</v>
      </c>
      <c r="DA236" s="270">
        <f t="shared" si="148"/>
        <v>0</v>
      </c>
      <c r="DB236" s="270">
        <f t="shared" si="149"/>
        <v>0</v>
      </c>
      <c r="DC236" s="270">
        <f t="shared" si="150"/>
        <v>0</v>
      </c>
      <c r="DD236" s="270">
        <f t="shared" si="151"/>
        <v>0</v>
      </c>
      <c r="DE236" s="270">
        <f t="shared" si="152"/>
        <v>0</v>
      </c>
      <c r="DF236" s="270">
        <f t="shared" si="153"/>
        <v>0</v>
      </c>
      <c r="DG236" s="270">
        <f t="shared" si="154"/>
        <v>0</v>
      </c>
    </row>
    <row r="237" spans="1:111">
      <c r="A237" s="266"/>
      <c r="AJ237" s="331"/>
      <c r="AK237" s="331"/>
      <c r="AL237" s="331"/>
      <c r="BX237" s="331"/>
      <c r="BY237" s="269" t="str">
        <f t="shared" si="138"/>
        <v>SI</v>
      </c>
      <c r="BZ237" s="269" t="str">
        <f t="shared" si="139"/>
        <v>.</v>
      </c>
      <c r="CA237" s="269" t="str">
        <f t="shared" si="140"/>
        <v>.</v>
      </c>
      <c r="CB237" s="269" t="str">
        <f t="shared" si="141"/>
        <v>.</v>
      </c>
      <c r="CC237" s="269" t="str">
        <f t="shared" si="142"/>
        <v>.</v>
      </c>
      <c r="CL237" s="161">
        <f t="shared" si="137"/>
        <v>0</v>
      </c>
      <c r="CM237" s="271" t="b">
        <f t="shared" si="162"/>
        <v>0</v>
      </c>
      <c r="CN237" s="271" t="b">
        <f t="shared" si="163"/>
        <v>0</v>
      </c>
      <c r="CO237" s="271" t="b">
        <f t="shared" si="155"/>
        <v>0</v>
      </c>
      <c r="CP237" s="270" t="b">
        <f t="shared" si="156"/>
        <v>0</v>
      </c>
      <c r="CQ237" s="270" t="b">
        <f t="shared" si="157"/>
        <v>0</v>
      </c>
      <c r="CR237" s="270" t="b">
        <f t="shared" si="158"/>
        <v>0</v>
      </c>
      <c r="CS237" s="270" t="b">
        <f t="shared" si="159"/>
        <v>0</v>
      </c>
      <c r="CT237" s="270" t="b">
        <f t="shared" si="160"/>
        <v>0</v>
      </c>
      <c r="CU237" s="270" t="b">
        <f t="shared" si="161"/>
        <v>0</v>
      </c>
      <c r="CV237" s="270">
        <f t="shared" si="143"/>
        <v>0</v>
      </c>
      <c r="CW237" s="270">
        <f t="shared" si="144"/>
        <v>0</v>
      </c>
      <c r="CX237" s="270">
        <f t="shared" si="145"/>
        <v>0</v>
      </c>
      <c r="CY237" s="270">
        <f t="shared" si="146"/>
        <v>0</v>
      </c>
      <c r="CZ237" s="270">
        <f t="shared" si="147"/>
        <v>0</v>
      </c>
      <c r="DA237" s="270">
        <f t="shared" si="148"/>
        <v>0</v>
      </c>
      <c r="DB237" s="270">
        <f t="shared" si="149"/>
        <v>0</v>
      </c>
      <c r="DC237" s="270">
        <f t="shared" si="150"/>
        <v>0</v>
      </c>
      <c r="DD237" s="270">
        <f t="shared" si="151"/>
        <v>0</v>
      </c>
      <c r="DE237" s="270">
        <f t="shared" si="152"/>
        <v>0</v>
      </c>
      <c r="DF237" s="270">
        <f t="shared" si="153"/>
        <v>0</v>
      </c>
      <c r="DG237" s="270">
        <f t="shared" si="154"/>
        <v>0</v>
      </c>
    </row>
    <row r="238" spans="1:111">
      <c r="A238" s="266"/>
      <c r="AJ238" s="331"/>
      <c r="AK238" s="331"/>
      <c r="AL238" s="331"/>
      <c r="BX238" s="331"/>
      <c r="BY238" s="269" t="str">
        <f t="shared" si="138"/>
        <v>SI</v>
      </c>
      <c r="BZ238" s="269" t="str">
        <f t="shared" si="139"/>
        <v>.</v>
      </c>
      <c r="CA238" s="269" t="str">
        <f t="shared" si="140"/>
        <v>.</v>
      </c>
      <c r="CB238" s="269" t="str">
        <f t="shared" si="141"/>
        <v>.</v>
      </c>
      <c r="CC238" s="269" t="str">
        <f t="shared" si="142"/>
        <v>.</v>
      </c>
      <c r="CL238" s="161">
        <f t="shared" si="137"/>
        <v>0</v>
      </c>
      <c r="CM238" s="271" t="b">
        <f t="shared" si="162"/>
        <v>0</v>
      </c>
      <c r="CN238" s="271" t="b">
        <f t="shared" si="163"/>
        <v>0</v>
      </c>
      <c r="CO238" s="271" t="b">
        <f t="shared" si="155"/>
        <v>0</v>
      </c>
      <c r="CP238" s="270" t="b">
        <f t="shared" si="156"/>
        <v>0</v>
      </c>
      <c r="CQ238" s="270" t="b">
        <f t="shared" si="157"/>
        <v>0</v>
      </c>
      <c r="CR238" s="270" t="b">
        <f t="shared" si="158"/>
        <v>0</v>
      </c>
      <c r="CS238" s="270" t="b">
        <f t="shared" si="159"/>
        <v>0</v>
      </c>
      <c r="CT238" s="270" t="b">
        <f t="shared" si="160"/>
        <v>0</v>
      </c>
      <c r="CU238" s="270" t="b">
        <f t="shared" si="161"/>
        <v>0</v>
      </c>
      <c r="CV238" s="270">
        <f t="shared" si="143"/>
        <v>0</v>
      </c>
      <c r="CW238" s="270">
        <f t="shared" si="144"/>
        <v>0</v>
      </c>
      <c r="CX238" s="270">
        <f t="shared" si="145"/>
        <v>0</v>
      </c>
      <c r="CY238" s="270">
        <f t="shared" si="146"/>
        <v>0</v>
      </c>
      <c r="CZ238" s="270">
        <f t="shared" si="147"/>
        <v>0</v>
      </c>
      <c r="DA238" s="270">
        <f t="shared" si="148"/>
        <v>0</v>
      </c>
      <c r="DB238" s="270">
        <f t="shared" si="149"/>
        <v>0</v>
      </c>
      <c r="DC238" s="270">
        <f t="shared" si="150"/>
        <v>0</v>
      </c>
      <c r="DD238" s="270">
        <f t="shared" si="151"/>
        <v>0</v>
      </c>
      <c r="DE238" s="270">
        <f t="shared" si="152"/>
        <v>0</v>
      </c>
      <c r="DF238" s="270">
        <f t="shared" si="153"/>
        <v>0</v>
      </c>
      <c r="DG238" s="270">
        <f t="shared" si="154"/>
        <v>0</v>
      </c>
    </row>
    <row r="239" spans="1:111">
      <c r="A239" s="266"/>
      <c r="AJ239" s="331"/>
      <c r="AK239" s="331"/>
      <c r="AL239" s="331"/>
      <c r="BX239" s="331"/>
      <c r="BY239" s="269" t="str">
        <f t="shared" si="138"/>
        <v>SI</v>
      </c>
      <c r="BZ239" s="269" t="str">
        <f t="shared" si="139"/>
        <v>.</v>
      </c>
      <c r="CA239" s="269" t="str">
        <f t="shared" si="140"/>
        <v>.</v>
      </c>
      <c r="CB239" s="269" t="str">
        <f t="shared" si="141"/>
        <v>.</v>
      </c>
      <c r="CC239" s="269" t="str">
        <f t="shared" si="142"/>
        <v>.</v>
      </c>
      <c r="CL239" s="161">
        <f t="shared" si="137"/>
        <v>0</v>
      </c>
      <c r="CM239" s="271" t="b">
        <f t="shared" si="162"/>
        <v>0</v>
      </c>
      <c r="CN239" s="271" t="b">
        <f t="shared" si="163"/>
        <v>0</v>
      </c>
      <c r="CO239" s="271" t="b">
        <f t="shared" si="155"/>
        <v>0</v>
      </c>
      <c r="CP239" s="270" t="b">
        <f t="shared" si="156"/>
        <v>0</v>
      </c>
      <c r="CQ239" s="270" t="b">
        <f t="shared" si="157"/>
        <v>0</v>
      </c>
      <c r="CR239" s="270" t="b">
        <f t="shared" si="158"/>
        <v>0</v>
      </c>
      <c r="CS239" s="270" t="b">
        <f t="shared" si="159"/>
        <v>0</v>
      </c>
      <c r="CT239" s="270" t="b">
        <f t="shared" si="160"/>
        <v>0</v>
      </c>
      <c r="CU239" s="270" t="b">
        <f t="shared" si="161"/>
        <v>0</v>
      </c>
      <c r="CV239" s="270">
        <f t="shared" si="143"/>
        <v>0</v>
      </c>
      <c r="CW239" s="270">
        <f t="shared" si="144"/>
        <v>0</v>
      </c>
      <c r="CX239" s="270">
        <f t="shared" si="145"/>
        <v>0</v>
      </c>
      <c r="CY239" s="270">
        <f t="shared" si="146"/>
        <v>0</v>
      </c>
      <c r="CZ239" s="270">
        <f t="shared" si="147"/>
        <v>0</v>
      </c>
      <c r="DA239" s="270">
        <f t="shared" si="148"/>
        <v>0</v>
      </c>
      <c r="DB239" s="270">
        <f t="shared" si="149"/>
        <v>0</v>
      </c>
      <c r="DC239" s="270">
        <f t="shared" si="150"/>
        <v>0</v>
      </c>
      <c r="DD239" s="270">
        <f t="shared" si="151"/>
        <v>0</v>
      </c>
      <c r="DE239" s="270">
        <f t="shared" si="152"/>
        <v>0</v>
      </c>
      <c r="DF239" s="270">
        <f t="shared" si="153"/>
        <v>0</v>
      </c>
      <c r="DG239" s="270">
        <f t="shared" si="154"/>
        <v>0</v>
      </c>
    </row>
    <row r="240" spans="1:111">
      <c r="A240" s="266"/>
      <c r="E240" s="332">
        <f t="shared" ref="E240:E271" si="164">(I240-H240)/364</f>
        <v>0</v>
      </c>
      <c r="AJ240" s="330"/>
      <c r="AK240" s="330"/>
      <c r="AL240" s="330"/>
      <c r="BX240" s="331"/>
      <c r="BY240" s="269" t="str">
        <f t="shared" si="138"/>
        <v>SI</v>
      </c>
      <c r="BZ240" s="269" t="str">
        <f t="shared" si="139"/>
        <v>.</v>
      </c>
      <c r="CA240" s="269" t="str">
        <f t="shared" si="140"/>
        <v>.</v>
      </c>
      <c r="CB240" s="269" t="str">
        <f t="shared" si="141"/>
        <v>.</v>
      </c>
      <c r="CC240" s="269" t="str">
        <f t="shared" si="142"/>
        <v>.</v>
      </c>
      <c r="CL240" s="161">
        <f t="shared" si="137"/>
        <v>0</v>
      </c>
      <c r="CM240" s="271" t="b">
        <f t="shared" si="162"/>
        <v>0</v>
      </c>
      <c r="CN240" s="271" t="b">
        <f t="shared" si="163"/>
        <v>0</v>
      </c>
      <c r="CO240" s="271" t="b">
        <f t="shared" si="155"/>
        <v>0</v>
      </c>
      <c r="CP240" s="270" t="b">
        <f t="shared" si="156"/>
        <v>0</v>
      </c>
      <c r="CQ240" s="270" t="b">
        <f t="shared" si="157"/>
        <v>0</v>
      </c>
      <c r="CR240" s="270" t="b">
        <f t="shared" si="158"/>
        <v>0</v>
      </c>
      <c r="CS240" s="270" t="b">
        <f t="shared" si="159"/>
        <v>0</v>
      </c>
      <c r="CT240" s="270" t="b">
        <f t="shared" si="160"/>
        <v>0</v>
      </c>
      <c r="CU240" s="270" t="b">
        <f t="shared" si="161"/>
        <v>0</v>
      </c>
      <c r="CV240" s="270">
        <f t="shared" si="143"/>
        <v>0</v>
      </c>
      <c r="CW240" s="270">
        <f t="shared" si="144"/>
        <v>0</v>
      </c>
      <c r="CX240" s="270">
        <f t="shared" si="145"/>
        <v>0</v>
      </c>
      <c r="CY240" s="270">
        <f t="shared" si="146"/>
        <v>0</v>
      </c>
      <c r="CZ240" s="270">
        <f t="shared" si="147"/>
        <v>0</v>
      </c>
      <c r="DA240" s="270">
        <f t="shared" si="148"/>
        <v>0</v>
      </c>
      <c r="DB240" s="270">
        <f t="shared" si="149"/>
        <v>0</v>
      </c>
      <c r="DC240" s="270">
        <f t="shared" si="150"/>
        <v>0</v>
      </c>
      <c r="DD240" s="270">
        <f t="shared" si="151"/>
        <v>0</v>
      </c>
      <c r="DE240" s="270">
        <f t="shared" si="152"/>
        <v>0</v>
      </c>
      <c r="DF240" s="270">
        <f t="shared" si="153"/>
        <v>0</v>
      </c>
      <c r="DG240" s="270">
        <f t="shared" si="154"/>
        <v>0</v>
      </c>
    </row>
    <row r="241" spans="1:111">
      <c r="A241" s="266"/>
      <c r="E241" s="332">
        <f t="shared" si="164"/>
        <v>0</v>
      </c>
      <c r="AJ241" s="330"/>
      <c r="AK241" s="330"/>
      <c r="AL241" s="330"/>
      <c r="BX241" s="331"/>
      <c r="BY241" s="269" t="str">
        <f t="shared" si="138"/>
        <v>SI</v>
      </c>
      <c r="BZ241" s="269" t="str">
        <f t="shared" si="139"/>
        <v>.</v>
      </c>
      <c r="CA241" s="269" t="str">
        <f t="shared" si="140"/>
        <v>.</v>
      </c>
      <c r="CB241" s="269" t="str">
        <f t="shared" si="141"/>
        <v>.</v>
      </c>
      <c r="CC241" s="269" t="str">
        <f t="shared" si="142"/>
        <v>.</v>
      </c>
      <c r="CL241" s="161">
        <f t="shared" si="137"/>
        <v>0</v>
      </c>
      <c r="CM241" s="271" t="b">
        <f t="shared" si="162"/>
        <v>0</v>
      </c>
      <c r="CN241" s="271" t="b">
        <f t="shared" si="163"/>
        <v>0</v>
      </c>
      <c r="CO241" s="271" t="b">
        <f t="shared" si="155"/>
        <v>0</v>
      </c>
      <c r="CP241" s="270" t="b">
        <f t="shared" si="156"/>
        <v>0</v>
      </c>
      <c r="CQ241" s="270" t="b">
        <f t="shared" si="157"/>
        <v>0</v>
      </c>
      <c r="CR241" s="270" t="b">
        <f t="shared" si="158"/>
        <v>0</v>
      </c>
      <c r="CS241" s="270" t="b">
        <f t="shared" si="159"/>
        <v>0</v>
      </c>
      <c r="CT241" s="270" t="b">
        <f t="shared" si="160"/>
        <v>0</v>
      </c>
      <c r="CU241" s="270" t="b">
        <f t="shared" si="161"/>
        <v>0</v>
      </c>
      <c r="CV241" s="270">
        <f t="shared" si="143"/>
        <v>0</v>
      </c>
      <c r="CW241" s="270">
        <f t="shared" si="144"/>
        <v>0</v>
      </c>
      <c r="CX241" s="270">
        <f t="shared" si="145"/>
        <v>0</v>
      </c>
      <c r="CY241" s="270">
        <f t="shared" si="146"/>
        <v>0</v>
      </c>
      <c r="CZ241" s="270">
        <f t="shared" si="147"/>
        <v>0</v>
      </c>
      <c r="DA241" s="270">
        <f t="shared" si="148"/>
        <v>0</v>
      </c>
      <c r="DB241" s="270">
        <f t="shared" si="149"/>
        <v>0</v>
      </c>
      <c r="DC241" s="270">
        <f t="shared" si="150"/>
        <v>0</v>
      </c>
      <c r="DD241" s="270">
        <f t="shared" si="151"/>
        <v>0</v>
      </c>
      <c r="DE241" s="270">
        <f t="shared" si="152"/>
        <v>0</v>
      </c>
      <c r="DF241" s="270">
        <f t="shared" si="153"/>
        <v>0</v>
      </c>
      <c r="DG241" s="270">
        <f t="shared" si="154"/>
        <v>0</v>
      </c>
    </row>
    <row r="242" spans="1:111">
      <c r="A242" s="266"/>
      <c r="E242" s="332">
        <f t="shared" si="164"/>
        <v>0</v>
      </c>
      <c r="AJ242" s="330"/>
      <c r="AK242" s="330"/>
      <c r="AL242" s="330"/>
      <c r="BX242" s="331"/>
      <c r="BY242" s="269" t="str">
        <f t="shared" si="138"/>
        <v>SI</v>
      </c>
      <c r="BZ242" s="269" t="str">
        <f t="shared" si="139"/>
        <v>.</v>
      </c>
      <c r="CA242" s="269" t="str">
        <f t="shared" si="140"/>
        <v>.</v>
      </c>
      <c r="CB242" s="269" t="str">
        <f t="shared" si="141"/>
        <v>.</v>
      </c>
      <c r="CC242" s="269" t="str">
        <f t="shared" si="142"/>
        <v>.</v>
      </c>
      <c r="CL242" s="161">
        <f t="shared" si="137"/>
        <v>0</v>
      </c>
      <c r="CM242" s="271" t="b">
        <f t="shared" si="162"/>
        <v>0</v>
      </c>
      <c r="CN242" s="271" t="b">
        <f t="shared" si="163"/>
        <v>0</v>
      </c>
      <c r="CO242" s="271" t="b">
        <f t="shared" si="155"/>
        <v>0</v>
      </c>
      <c r="CP242" s="270" t="b">
        <f t="shared" si="156"/>
        <v>0</v>
      </c>
      <c r="CQ242" s="270" t="b">
        <f t="shared" si="157"/>
        <v>0</v>
      </c>
      <c r="CR242" s="270" t="b">
        <f t="shared" si="158"/>
        <v>0</v>
      </c>
      <c r="CS242" s="270" t="b">
        <f t="shared" si="159"/>
        <v>0</v>
      </c>
      <c r="CT242" s="270" t="b">
        <f t="shared" si="160"/>
        <v>0</v>
      </c>
      <c r="CU242" s="270" t="b">
        <f t="shared" si="161"/>
        <v>0</v>
      </c>
      <c r="CV242" s="270">
        <f t="shared" si="143"/>
        <v>0</v>
      </c>
      <c r="CW242" s="270">
        <f t="shared" si="144"/>
        <v>0</v>
      </c>
      <c r="CX242" s="270">
        <f t="shared" si="145"/>
        <v>0</v>
      </c>
      <c r="CY242" s="270">
        <f t="shared" si="146"/>
        <v>0</v>
      </c>
      <c r="CZ242" s="270">
        <f t="shared" si="147"/>
        <v>0</v>
      </c>
      <c r="DA242" s="270">
        <f t="shared" si="148"/>
        <v>0</v>
      </c>
      <c r="DB242" s="270">
        <f t="shared" si="149"/>
        <v>0</v>
      </c>
      <c r="DC242" s="270">
        <f t="shared" si="150"/>
        <v>0</v>
      </c>
      <c r="DD242" s="270">
        <f t="shared" si="151"/>
        <v>0</v>
      </c>
      <c r="DE242" s="270">
        <f t="shared" si="152"/>
        <v>0</v>
      </c>
      <c r="DF242" s="270">
        <f t="shared" si="153"/>
        <v>0</v>
      </c>
      <c r="DG242" s="270">
        <f t="shared" si="154"/>
        <v>0</v>
      </c>
    </row>
    <row r="243" spans="1:111">
      <c r="A243" s="266"/>
      <c r="E243" s="332">
        <f t="shared" si="164"/>
        <v>0</v>
      </c>
      <c r="AJ243" s="330"/>
      <c r="AK243" s="330"/>
      <c r="AL243" s="330"/>
      <c r="BX243" s="331"/>
      <c r="BY243" s="269" t="str">
        <f t="shared" si="138"/>
        <v>SI</v>
      </c>
      <c r="BZ243" s="269" t="str">
        <f t="shared" si="139"/>
        <v>.</v>
      </c>
      <c r="CA243" s="269" t="str">
        <f t="shared" si="140"/>
        <v>.</v>
      </c>
      <c r="CB243" s="269" t="str">
        <f t="shared" si="141"/>
        <v>.</v>
      </c>
      <c r="CC243" s="269" t="str">
        <f t="shared" si="142"/>
        <v>.</v>
      </c>
      <c r="CL243" s="161">
        <f t="shared" si="137"/>
        <v>0</v>
      </c>
      <c r="CM243" s="271" t="b">
        <f t="shared" si="162"/>
        <v>0</v>
      </c>
      <c r="CN243" s="271" t="b">
        <f t="shared" si="163"/>
        <v>0</v>
      </c>
      <c r="CO243" s="271" t="b">
        <f t="shared" si="155"/>
        <v>0</v>
      </c>
      <c r="CP243" s="270" t="b">
        <f t="shared" si="156"/>
        <v>0</v>
      </c>
      <c r="CQ243" s="270" t="b">
        <f t="shared" si="157"/>
        <v>0</v>
      </c>
      <c r="CR243" s="270" t="b">
        <f t="shared" si="158"/>
        <v>0</v>
      </c>
      <c r="CS243" s="270" t="b">
        <f t="shared" si="159"/>
        <v>0</v>
      </c>
      <c r="CT243" s="270" t="b">
        <f t="shared" si="160"/>
        <v>0</v>
      </c>
      <c r="CU243" s="270" t="b">
        <f t="shared" si="161"/>
        <v>0</v>
      </c>
      <c r="CV243" s="270">
        <f t="shared" si="143"/>
        <v>0</v>
      </c>
      <c r="CW243" s="270">
        <f t="shared" si="144"/>
        <v>0</v>
      </c>
      <c r="CX243" s="270">
        <f t="shared" si="145"/>
        <v>0</v>
      </c>
      <c r="CY243" s="270">
        <f t="shared" si="146"/>
        <v>0</v>
      </c>
      <c r="CZ243" s="270">
        <f t="shared" si="147"/>
        <v>0</v>
      </c>
      <c r="DA243" s="270">
        <f t="shared" si="148"/>
        <v>0</v>
      </c>
      <c r="DB243" s="270">
        <f t="shared" si="149"/>
        <v>0</v>
      </c>
      <c r="DC243" s="270">
        <f t="shared" si="150"/>
        <v>0</v>
      </c>
      <c r="DD243" s="270">
        <f t="shared" si="151"/>
        <v>0</v>
      </c>
      <c r="DE243" s="270">
        <f t="shared" si="152"/>
        <v>0</v>
      </c>
      <c r="DF243" s="270">
        <f t="shared" si="153"/>
        <v>0</v>
      </c>
      <c r="DG243" s="270">
        <f t="shared" si="154"/>
        <v>0</v>
      </c>
    </row>
    <row r="244" spans="1:111">
      <c r="A244" s="266"/>
      <c r="E244" s="332">
        <f t="shared" si="164"/>
        <v>0</v>
      </c>
      <c r="AJ244" s="330"/>
      <c r="AK244" s="330"/>
      <c r="AL244" s="330"/>
      <c r="BX244" s="331"/>
      <c r="BY244" s="269" t="str">
        <f t="shared" si="138"/>
        <v>SI</v>
      </c>
      <c r="BZ244" s="269" t="str">
        <f t="shared" si="139"/>
        <v>.</v>
      </c>
      <c r="CA244" s="269" t="str">
        <f t="shared" si="140"/>
        <v>.</v>
      </c>
      <c r="CB244" s="269" t="str">
        <f t="shared" si="141"/>
        <v>.</v>
      </c>
      <c r="CC244" s="269" t="str">
        <f t="shared" si="142"/>
        <v>.</v>
      </c>
      <c r="CL244" s="161">
        <f t="shared" si="137"/>
        <v>0</v>
      </c>
      <c r="CM244" s="271" t="b">
        <f t="shared" si="162"/>
        <v>0</v>
      </c>
      <c r="CN244" s="271" t="b">
        <f t="shared" si="163"/>
        <v>0</v>
      </c>
      <c r="CO244" s="271" t="b">
        <f t="shared" si="155"/>
        <v>0</v>
      </c>
      <c r="CP244" s="270" t="b">
        <f t="shared" si="156"/>
        <v>0</v>
      </c>
      <c r="CQ244" s="270" t="b">
        <f t="shared" si="157"/>
        <v>0</v>
      </c>
      <c r="CR244" s="270" t="b">
        <f t="shared" si="158"/>
        <v>0</v>
      </c>
      <c r="CS244" s="270" t="b">
        <f t="shared" si="159"/>
        <v>0</v>
      </c>
      <c r="CT244" s="270" t="b">
        <f t="shared" si="160"/>
        <v>0</v>
      </c>
      <c r="CU244" s="270" t="b">
        <f t="shared" si="161"/>
        <v>0</v>
      </c>
      <c r="CV244" s="270">
        <f t="shared" si="143"/>
        <v>0</v>
      </c>
      <c r="CW244" s="270">
        <f t="shared" si="144"/>
        <v>0</v>
      </c>
      <c r="CX244" s="270">
        <f t="shared" si="145"/>
        <v>0</v>
      </c>
      <c r="CY244" s="270">
        <f t="shared" si="146"/>
        <v>0</v>
      </c>
      <c r="CZ244" s="270">
        <f t="shared" si="147"/>
        <v>0</v>
      </c>
      <c r="DA244" s="270">
        <f t="shared" si="148"/>
        <v>0</v>
      </c>
      <c r="DB244" s="270">
        <f t="shared" si="149"/>
        <v>0</v>
      </c>
      <c r="DC244" s="270">
        <f t="shared" si="150"/>
        <v>0</v>
      </c>
      <c r="DD244" s="270">
        <f t="shared" si="151"/>
        <v>0</v>
      </c>
      <c r="DE244" s="270">
        <f t="shared" si="152"/>
        <v>0</v>
      </c>
      <c r="DF244" s="270">
        <f t="shared" si="153"/>
        <v>0</v>
      </c>
      <c r="DG244" s="270">
        <f t="shared" si="154"/>
        <v>0</v>
      </c>
    </row>
    <row r="245" spans="1:111">
      <c r="A245" s="266"/>
      <c r="E245" s="332">
        <f t="shared" si="164"/>
        <v>0</v>
      </c>
      <c r="AJ245" s="330"/>
      <c r="AK245" s="330"/>
      <c r="AL245" s="330"/>
      <c r="BX245" s="331"/>
      <c r="BY245" s="269" t="str">
        <f t="shared" si="138"/>
        <v>SI</v>
      </c>
      <c r="BZ245" s="269" t="str">
        <f t="shared" si="139"/>
        <v>.</v>
      </c>
      <c r="CA245" s="269" t="str">
        <f t="shared" si="140"/>
        <v>.</v>
      </c>
      <c r="CB245" s="269" t="str">
        <f t="shared" si="141"/>
        <v>.</v>
      </c>
      <c r="CC245" s="269" t="str">
        <f t="shared" si="142"/>
        <v>.</v>
      </c>
      <c r="CL245" s="161">
        <f t="shared" si="137"/>
        <v>0</v>
      </c>
      <c r="CM245" s="271" t="b">
        <f t="shared" si="162"/>
        <v>0</v>
      </c>
      <c r="CN245" s="271" t="b">
        <f t="shared" si="163"/>
        <v>0</v>
      </c>
      <c r="CO245" s="271" t="b">
        <f t="shared" si="155"/>
        <v>0</v>
      </c>
      <c r="CP245" s="270" t="b">
        <f t="shared" si="156"/>
        <v>0</v>
      </c>
      <c r="CQ245" s="270" t="b">
        <f t="shared" si="157"/>
        <v>0</v>
      </c>
      <c r="CR245" s="270" t="b">
        <f t="shared" si="158"/>
        <v>0</v>
      </c>
      <c r="CS245" s="270" t="b">
        <f t="shared" si="159"/>
        <v>0</v>
      </c>
      <c r="CT245" s="270" t="b">
        <f t="shared" si="160"/>
        <v>0</v>
      </c>
      <c r="CU245" s="270" t="b">
        <f t="shared" si="161"/>
        <v>0</v>
      </c>
      <c r="CV245" s="270">
        <f t="shared" si="143"/>
        <v>0</v>
      </c>
      <c r="CW245" s="270">
        <f t="shared" si="144"/>
        <v>0</v>
      </c>
      <c r="CX245" s="270">
        <f t="shared" si="145"/>
        <v>0</v>
      </c>
      <c r="CY245" s="270">
        <f t="shared" si="146"/>
        <v>0</v>
      </c>
      <c r="CZ245" s="270">
        <f t="shared" si="147"/>
        <v>0</v>
      </c>
      <c r="DA245" s="270">
        <f t="shared" si="148"/>
        <v>0</v>
      </c>
      <c r="DB245" s="270">
        <f t="shared" si="149"/>
        <v>0</v>
      </c>
      <c r="DC245" s="270">
        <f t="shared" si="150"/>
        <v>0</v>
      </c>
      <c r="DD245" s="270">
        <f t="shared" si="151"/>
        <v>0</v>
      </c>
      <c r="DE245" s="270">
        <f t="shared" si="152"/>
        <v>0</v>
      </c>
      <c r="DF245" s="270">
        <f t="shared" si="153"/>
        <v>0</v>
      </c>
      <c r="DG245" s="270">
        <f t="shared" si="154"/>
        <v>0</v>
      </c>
    </row>
    <row r="246" spans="1:111">
      <c r="A246" s="266"/>
      <c r="E246" s="332">
        <f t="shared" si="164"/>
        <v>0</v>
      </c>
      <c r="AJ246" s="330"/>
      <c r="AK246" s="330"/>
      <c r="AL246" s="330"/>
      <c r="BX246" s="331"/>
      <c r="BY246" s="269" t="str">
        <f t="shared" si="138"/>
        <v>SI</v>
      </c>
      <c r="BZ246" s="269" t="str">
        <f t="shared" si="139"/>
        <v>.</v>
      </c>
      <c r="CA246" s="269" t="str">
        <f t="shared" si="140"/>
        <v>.</v>
      </c>
      <c r="CB246" s="269" t="str">
        <f t="shared" si="141"/>
        <v>.</v>
      </c>
      <c r="CC246" s="269" t="str">
        <f t="shared" si="142"/>
        <v>.</v>
      </c>
      <c r="CL246" s="161">
        <f t="shared" si="137"/>
        <v>0</v>
      </c>
      <c r="CM246" s="271" t="b">
        <f t="shared" si="162"/>
        <v>0</v>
      </c>
      <c r="CN246" s="271" t="b">
        <f t="shared" si="163"/>
        <v>0</v>
      </c>
      <c r="CO246" s="271" t="b">
        <f t="shared" si="155"/>
        <v>0</v>
      </c>
      <c r="CP246" s="270" t="b">
        <f t="shared" si="156"/>
        <v>0</v>
      </c>
      <c r="CQ246" s="270" t="b">
        <f t="shared" si="157"/>
        <v>0</v>
      </c>
      <c r="CR246" s="270" t="b">
        <f t="shared" si="158"/>
        <v>0</v>
      </c>
      <c r="CS246" s="270" t="b">
        <f t="shared" si="159"/>
        <v>0</v>
      </c>
      <c r="CT246" s="270" t="b">
        <f t="shared" si="160"/>
        <v>0</v>
      </c>
      <c r="CU246" s="270" t="b">
        <f t="shared" si="161"/>
        <v>0</v>
      </c>
      <c r="CV246" s="270">
        <f t="shared" si="143"/>
        <v>0</v>
      </c>
      <c r="CW246" s="270">
        <f t="shared" si="144"/>
        <v>0</v>
      </c>
      <c r="CX246" s="270">
        <f t="shared" si="145"/>
        <v>0</v>
      </c>
      <c r="CY246" s="270">
        <f t="shared" si="146"/>
        <v>0</v>
      </c>
      <c r="CZ246" s="270">
        <f t="shared" si="147"/>
        <v>0</v>
      </c>
      <c r="DA246" s="270">
        <f t="shared" si="148"/>
        <v>0</v>
      </c>
      <c r="DB246" s="270">
        <f t="shared" si="149"/>
        <v>0</v>
      </c>
      <c r="DC246" s="270">
        <f t="shared" si="150"/>
        <v>0</v>
      </c>
      <c r="DD246" s="270">
        <f t="shared" si="151"/>
        <v>0</v>
      </c>
      <c r="DE246" s="270">
        <f t="shared" si="152"/>
        <v>0</v>
      </c>
      <c r="DF246" s="270">
        <f t="shared" si="153"/>
        <v>0</v>
      </c>
      <c r="DG246" s="270">
        <f t="shared" si="154"/>
        <v>0</v>
      </c>
    </row>
    <row r="247" spans="1:111">
      <c r="A247" s="266"/>
      <c r="E247" s="332">
        <f t="shared" si="164"/>
        <v>0</v>
      </c>
      <c r="AJ247" s="330"/>
      <c r="AK247" s="330"/>
      <c r="AL247" s="330"/>
      <c r="BX247" s="331"/>
      <c r="BY247" s="269" t="str">
        <f t="shared" si="138"/>
        <v>SI</v>
      </c>
      <c r="BZ247" s="269" t="str">
        <f t="shared" si="139"/>
        <v>.</v>
      </c>
      <c r="CA247" s="269" t="str">
        <f t="shared" si="140"/>
        <v>.</v>
      </c>
      <c r="CB247" s="269" t="str">
        <f t="shared" si="141"/>
        <v>.</v>
      </c>
      <c r="CC247" s="269" t="str">
        <f t="shared" si="142"/>
        <v>.</v>
      </c>
      <c r="CL247" s="161">
        <f t="shared" si="137"/>
        <v>0</v>
      </c>
      <c r="CM247" s="271" t="b">
        <f t="shared" si="162"/>
        <v>0</v>
      </c>
      <c r="CN247" s="271" t="b">
        <f t="shared" si="163"/>
        <v>0</v>
      </c>
      <c r="CO247" s="271" t="b">
        <f t="shared" si="155"/>
        <v>0</v>
      </c>
      <c r="CP247" s="270" t="b">
        <f t="shared" si="156"/>
        <v>0</v>
      </c>
      <c r="CQ247" s="270" t="b">
        <f t="shared" si="157"/>
        <v>0</v>
      </c>
      <c r="CR247" s="270" t="b">
        <f t="shared" si="158"/>
        <v>0</v>
      </c>
      <c r="CS247" s="270" t="b">
        <f t="shared" si="159"/>
        <v>0</v>
      </c>
      <c r="CT247" s="270" t="b">
        <f t="shared" si="160"/>
        <v>0</v>
      </c>
      <c r="CU247" s="270" t="b">
        <f t="shared" si="161"/>
        <v>0</v>
      </c>
      <c r="CV247" s="270">
        <f t="shared" si="143"/>
        <v>0</v>
      </c>
      <c r="CW247" s="270">
        <f t="shared" si="144"/>
        <v>0</v>
      </c>
      <c r="CX247" s="270">
        <f t="shared" si="145"/>
        <v>0</v>
      </c>
      <c r="CY247" s="270">
        <f t="shared" si="146"/>
        <v>0</v>
      </c>
      <c r="CZ247" s="270">
        <f t="shared" si="147"/>
        <v>0</v>
      </c>
      <c r="DA247" s="270">
        <f t="shared" si="148"/>
        <v>0</v>
      </c>
      <c r="DB247" s="270">
        <f t="shared" si="149"/>
        <v>0</v>
      </c>
      <c r="DC247" s="270">
        <f t="shared" si="150"/>
        <v>0</v>
      </c>
      <c r="DD247" s="270">
        <f t="shared" si="151"/>
        <v>0</v>
      </c>
      <c r="DE247" s="270">
        <f t="shared" si="152"/>
        <v>0</v>
      </c>
      <c r="DF247" s="270">
        <f t="shared" si="153"/>
        <v>0</v>
      </c>
      <c r="DG247" s="270">
        <f t="shared" si="154"/>
        <v>0</v>
      </c>
    </row>
    <row r="248" spans="1:111">
      <c r="A248" s="266"/>
      <c r="E248" s="332">
        <f t="shared" si="164"/>
        <v>0</v>
      </c>
      <c r="AJ248" s="330"/>
      <c r="AK248" s="330"/>
      <c r="AL248" s="330"/>
      <c r="BX248" s="331"/>
      <c r="BY248" s="269" t="str">
        <f t="shared" si="138"/>
        <v>SI</v>
      </c>
      <c r="BZ248" s="269" t="str">
        <f t="shared" si="139"/>
        <v>.</v>
      </c>
      <c r="CA248" s="269" t="str">
        <f t="shared" si="140"/>
        <v>.</v>
      </c>
      <c r="CB248" s="269" t="str">
        <f t="shared" si="141"/>
        <v>.</v>
      </c>
      <c r="CC248" s="269" t="str">
        <f t="shared" si="142"/>
        <v>.</v>
      </c>
      <c r="CL248" s="161">
        <f t="shared" si="137"/>
        <v>0</v>
      </c>
      <c r="CM248" s="271" t="b">
        <f t="shared" si="162"/>
        <v>0</v>
      </c>
      <c r="CN248" s="271" t="b">
        <f t="shared" si="163"/>
        <v>0</v>
      </c>
      <c r="CO248" s="271" t="b">
        <f t="shared" si="155"/>
        <v>0</v>
      </c>
      <c r="CP248" s="270" t="b">
        <f t="shared" si="156"/>
        <v>0</v>
      </c>
      <c r="CQ248" s="270" t="b">
        <f t="shared" si="157"/>
        <v>0</v>
      </c>
      <c r="CR248" s="270" t="b">
        <f t="shared" si="158"/>
        <v>0</v>
      </c>
      <c r="CS248" s="270" t="b">
        <f t="shared" si="159"/>
        <v>0</v>
      </c>
      <c r="CT248" s="270" t="b">
        <f t="shared" si="160"/>
        <v>0</v>
      </c>
      <c r="CU248" s="270" t="b">
        <f t="shared" si="161"/>
        <v>0</v>
      </c>
      <c r="CV248" s="270">
        <f t="shared" si="143"/>
        <v>0</v>
      </c>
      <c r="CW248" s="270">
        <f t="shared" si="144"/>
        <v>0</v>
      </c>
      <c r="CX248" s="270">
        <f t="shared" si="145"/>
        <v>0</v>
      </c>
      <c r="CY248" s="270">
        <f t="shared" si="146"/>
        <v>0</v>
      </c>
      <c r="CZ248" s="270">
        <f t="shared" si="147"/>
        <v>0</v>
      </c>
      <c r="DA248" s="270">
        <f t="shared" si="148"/>
        <v>0</v>
      </c>
      <c r="DB248" s="270">
        <f t="shared" si="149"/>
        <v>0</v>
      </c>
      <c r="DC248" s="270">
        <f t="shared" si="150"/>
        <v>0</v>
      </c>
      <c r="DD248" s="270">
        <f t="shared" si="151"/>
        <v>0</v>
      </c>
      <c r="DE248" s="270">
        <f t="shared" si="152"/>
        <v>0</v>
      </c>
      <c r="DF248" s="270">
        <f t="shared" si="153"/>
        <v>0</v>
      </c>
      <c r="DG248" s="270">
        <f t="shared" si="154"/>
        <v>0</v>
      </c>
    </row>
    <row r="249" spans="1:111">
      <c r="A249" s="266"/>
      <c r="E249" s="332">
        <f t="shared" si="164"/>
        <v>0</v>
      </c>
      <c r="AJ249" s="330"/>
      <c r="AK249" s="330"/>
      <c r="AL249" s="330"/>
      <c r="BX249" s="331"/>
      <c r="BY249" s="269" t="str">
        <f t="shared" si="138"/>
        <v>SI</v>
      </c>
      <c r="BZ249" s="269" t="str">
        <f t="shared" si="139"/>
        <v>.</v>
      </c>
      <c r="CA249" s="269" t="str">
        <f t="shared" si="140"/>
        <v>.</v>
      </c>
      <c r="CB249" s="269" t="str">
        <f t="shared" si="141"/>
        <v>.</v>
      </c>
      <c r="CC249" s="269" t="str">
        <f t="shared" si="142"/>
        <v>.</v>
      </c>
      <c r="CL249" s="161">
        <f t="shared" si="137"/>
        <v>0</v>
      </c>
      <c r="CM249" s="271" t="b">
        <f t="shared" si="162"/>
        <v>0</v>
      </c>
      <c r="CN249" s="271" t="b">
        <f t="shared" si="163"/>
        <v>0</v>
      </c>
      <c r="CO249" s="271" t="b">
        <f t="shared" si="155"/>
        <v>0</v>
      </c>
      <c r="CP249" s="270" t="b">
        <f t="shared" si="156"/>
        <v>0</v>
      </c>
      <c r="CQ249" s="270" t="b">
        <f t="shared" si="157"/>
        <v>0</v>
      </c>
      <c r="CR249" s="270" t="b">
        <f t="shared" si="158"/>
        <v>0</v>
      </c>
      <c r="CS249" s="270" t="b">
        <f t="shared" si="159"/>
        <v>0</v>
      </c>
      <c r="CT249" s="270" t="b">
        <f t="shared" si="160"/>
        <v>0</v>
      </c>
      <c r="CU249" s="270" t="b">
        <f t="shared" si="161"/>
        <v>0</v>
      </c>
      <c r="CV249" s="270">
        <f t="shared" si="143"/>
        <v>0</v>
      </c>
      <c r="CW249" s="270">
        <f t="shared" si="144"/>
        <v>0</v>
      </c>
      <c r="CX249" s="270">
        <f t="shared" si="145"/>
        <v>0</v>
      </c>
      <c r="CY249" s="270">
        <f t="shared" si="146"/>
        <v>0</v>
      </c>
      <c r="CZ249" s="270">
        <f t="shared" si="147"/>
        <v>0</v>
      </c>
      <c r="DA249" s="270">
        <f t="shared" si="148"/>
        <v>0</v>
      </c>
      <c r="DB249" s="270">
        <f t="shared" si="149"/>
        <v>0</v>
      </c>
      <c r="DC249" s="270">
        <f t="shared" si="150"/>
        <v>0</v>
      </c>
      <c r="DD249" s="270">
        <f t="shared" si="151"/>
        <v>0</v>
      </c>
      <c r="DE249" s="270">
        <f t="shared" si="152"/>
        <v>0</v>
      </c>
      <c r="DF249" s="270">
        <f t="shared" si="153"/>
        <v>0</v>
      </c>
      <c r="DG249" s="270">
        <f t="shared" si="154"/>
        <v>0</v>
      </c>
    </row>
    <row r="250" spans="1:111">
      <c r="A250" s="266"/>
      <c r="E250" s="332">
        <f t="shared" si="164"/>
        <v>0</v>
      </c>
      <c r="AJ250" s="330"/>
      <c r="AK250" s="330"/>
      <c r="AL250" s="330"/>
      <c r="BX250" s="331"/>
      <c r="BY250" s="269" t="str">
        <f t="shared" si="138"/>
        <v>SI</v>
      </c>
      <c r="BZ250" s="269" t="str">
        <f t="shared" si="139"/>
        <v>.</v>
      </c>
      <c r="CA250" s="269" t="str">
        <f t="shared" si="140"/>
        <v>.</v>
      </c>
      <c r="CB250" s="269" t="str">
        <f t="shared" si="141"/>
        <v>.</v>
      </c>
      <c r="CC250" s="269" t="str">
        <f t="shared" si="142"/>
        <v>.</v>
      </c>
      <c r="CL250" s="161">
        <f t="shared" si="137"/>
        <v>0</v>
      </c>
      <c r="CM250" s="271" t="b">
        <f t="shared" si="162"/>
        <v>0</v>
      </c>
      <c r="CN250" s="271" t="b">
        <f t="shared" si="163"/>
        <v>0</v>
      </c>
      <c r="CO250" s="271" t="b">
        <f t="shared" si="155"/>
        <v>0</v>
      </c>
      <c r="CP250" s="270" t="b">
        <f t="shared" si="156"/>
        <v>0</v>
      </c>
      <c r="CQ250" s="270" t="b">
        <f t="shared" si="157"/>
        <v>0</v>
      </c>
      <c r="CR250" s="270" t="b">
        <f t="shared" si="158"/>
        <v>0</v>
      </c>
      <c r="CS250" s="270" t="b">
        <f t="shared" si="159"/>
        <v>0</v>
      </c>
      <c r="CT250" s="270" t="b">
        <f t="shared" si="160"/>
        <v>0</v>
      </c>
      <c r="CU250" s="270" t="b">
        <f t="shared" si="161"/>
        <v>0</v>
      </c>
      <c r="CV250" s="270">
        <f t="shared" si="143"/>
        <v>0</v>
      </c>
      <c r="CW250" s="270">
        <f t="shared" si="144"/>
        <v>0</v>
      </c>
      <c r="CX250" s="270">
        <f t="shared" si="145"/>
        <v>0</v>
      </c>
      <c r="CY250" s="270">
        <f t="shared" si="146"/>
        <v>0</v>
      </c>
      <c r="CZ250" s="270">
        <f t="shared" si="147"/>
        <v>0</v>
      </c>
      <c r="DA250" s="270">
        <f t="shared" si="148"/>
        <v>0</v>
      </c>
      <c r="DB250" s="270">
        <f t="shared" si="149"/>
        <v>0</v>
      </c>
      <c r="DC250" s="270">
        <f t="shared" si="150"/>
        <v>0</v>
      </c>
      <c r="DD250" s="270">
        <f t="shared" si="151"/>
        <v>0</v>
      </c>
      <c r="DE250" s="270">
        <f t="shared" si="152"/>
        <v>0</v>
      </c>
      <c r="DF250" s="270">
        <f t="shared" si="153"/>
        <v>0</v>
      </c>
      <c r="DG250" s="270">
        <f t="shared" si="154"/>
        <v>0</v>
      </c>
    </row>
    <row r="251" spans="1:111">
      <c r="A251" s="266"/>
      <c r="E251" s="332">
        <f t="shared" si="164"/>
        <v>0</v>
      </c>
      <c r="AJ251" s="330"/>
      <c r="AK251" s="330"/>
      <c r="AL251" s="330"/>
      <c r="BX251" s="331"/>
      <c r="BY251" s="269" t="str">
        <f t="shared" si="138"/>
        <v>SI</v>
      </c>
      <c r="BZ251" s="269" t="str">
        <f t="shared" si="139"/>
        <v>.</v>
      </c>
      <c r="CA251" s="269" t="str">
        <f t="shared" si="140"/>
        <v>.</v>
      </c>
      <c r="CB251" s="269" t="str">
        <f t="shared" si="141"/>
        <v>.</v>
      </c>
      <c r="CC251" s="269" t="str">
        <f t="shared" si="142"/>
        <v>.</v>
      </c>
      <c r="CL251" s="161">
        <f t="shared" si="137"/>
        <v>0</v>
      </c>
      <c r="CM251" s="271" t="b">
        <f t="shared" si="162"/>
        <v>0</v>
      </c>
      <c r="CN251" s="271" t="b">
        <f t="shared" si="163"/>
        <v>0</v>
      </c>
      <c r="CO251" s="271" t="b">
        <f t="shared" si="155"/>
        <v>0</v>
      </c>
      <c r="CP251" s="270" t="b">
        <f t="shared" si="156"/>
        <v>0</v>
      </c>
      <c r="CQ251" s="270" t="b">
        <f t="shared" si="157"/>
        <v>0</v>
      </c>
      <c r="CR251" s="270" t="b">
        <f t="shared" si="158"/>
        <v>0</v>
      </c>
      <c r="CS251" s="270" t="b">
        <f t="shared" si="159"/>
        <v>0</v>
      </c>
      <c r="CT251" s="270" t="b">
        <f t="shared" si="160"/>
        <v>0</v>
      </c>
      <c r="CU251" s="270" t="b">
        <f t="shared" si="161"/>
        <v>0</v>
      </c>
      <c r="CV251" s="270">
        <f t="shared" si="143"/>
        <v>0</v>
      </c>
      <c r="CW251" s="270">
        <f t="shared" si="144"/>
        <v>0</v>
      </c>
      <c r="CX251" s="270">
        <f t="shared" si="145"/>
        <v>0</v>
      </c>
      <c r="CY251" s="270">
        <f t="shared" si="146"/>
        <v>0</v>
      </c>
      <c r="CZ251" s="270">
        <f t="shared" si="147"/>
        <v>0</v>
      </c>
      <c r="DA251" s="270">
        <f t="shared" si="148"/>
        <v>0</v>
      </c>
      <c r="DB251" s="270">
        <f t="shared" si="149"/>
        <v>0</v>
      </c>
      <c r="DC251" s="270">
        <f t="shared" si="150"/>
        <v>0</v>
      </c>
      <c r="DD251" s="270">
        <f t="shared" si="151"/>
        <v>0</v>
      </c>
      <c r="DE251" s="270">
        <f t="shared" si="152"/>
        <v>0</v>
      </c>
      <c r="DF251" s="270">
        <f t="shared" si="153"/>
        <v>0</v>
      </c>
      <c r="DG251" s="270">
        <f t="shared" si="154"/>
        <v>0</v>
      </c>
    </row>
    <row r="252" spans="1:111">
      <c r="A252" s="266"/>
      <c r="E252" s="332">
        <f t="shared" si="164"/>
        <v>0</v>
      </c>
      <c r="AJ252" s="330"/>
      <c r="AK252" s="330"/>
      <c r="AL252" s="330"/>
      <c r="BX252" s="331"/>
      <c r="BY252" s="269" t="str">
        <f t="shared" si="138"/>
        <v>SI</v>
      </c>
      <c r="BZ252" s="269" t="str">
        <f t="shared" si="139"/>
        <v>.</v>
      </c>
      <c r="CA252" s="269" t="str">
        <f t="shared" si="140"/>
        <v>.</v>
      </c>
      <c r="CB252" s="269" t="str">
        <f t="shared" si="141"/>
        <v>.</v>
      </c>
      <c r="CC252" s="269" t="str">
        <f t="shared" si="142"/>
        <v>.</v>
      </c>
      <c r="CL252" s="161">
        <f t="shared" si="137"/>
        <v>0</v>
      </c>
      <c r="CM252" s="271" t="b">
        <f t="shared" si="162"/>
        <v>0</v>
      </c>
      <c r="CN252" s="271" t="b">
        <f t="shared" si="163"/>
        <v>0</v>
      </c>
      <c r="CO252" s="271" t="b">
        <f t="shared" si="155"/>
        <v>0</v>
      </c>
      <c r="CP252" s="270" t="b">
        <f t="shared" si="156"/>
        <v>0</v>
      </c>
      <c r="CQ252" s="270" t="b">
        <f t="shared" si="157"/>
        <v>0</v>
      </c>
      <c r="CR252" s="270" t="b">
        <f t="shared" si="158"/>
        <v>0</v>
      </c>
      <c r="CS252" s="270" t="b">
        <f t="shared" si="159"/>
        <v>0</v>
      </c>
      <c r="CT252" s="270" t="b">
        <f t="shared" si="160"/>
        <v>0</v>
      </c>
      <c r="CU252" s="270" t="b">
        <f t="shared" si="161"/>
        <v>0</v>
      </c>
      <c r="CV252" s="270">
        <f t="shared" si="143"/>
        <v>0</v>
      </c>
      <c r="CW252" s="270">
        <f t="shared" si="144"/>
        <v>0</v>
      </c>
      <c r="CX252" s="270">
        <f t="shared" si="145"/>
        <v>0</v>
      </c>
      <c r="CY252" s="270">
        <f t="shared" si="146"/>
        <v>0</v>
      </c>
      <c r="CZ252" s="270">
        <f t="shared" si="147"/>
        <v>0</v>
      </c>
      <c r="DA252" s="270">
        <f t="shared" si="148"/>
        <v>0</v>
      </c>
      <c r="DB252" s="270">
        <f t="shared" si="149"/>
        <v>0</v>
      </c>
      <c r="DC252" s="270">
        <f t="shared" si="150"/>
        <v>0</v>
      </c>
      <c r="DD252" s="270">
        <f t="shared" si="151"/>
        <v>0</v>
      </c>
      <c r="DE252" s="270">
        <f t="shared" si="152"/>
        <v>0</v>
      </c>
      <c r="DF252" s="270">
        <f t="shared" si="153"/>
        <v>0</v>
      </c>
      <c r="DG252" s="270">
        <f t="shared" si="154"/>
        <v>0</v>
      </c>
    </row>
    <row r="253" spans="1:111">
      <c r="A253" s="266"/>
      <c r="E253" s="332">
        <f t="shared" si="164"/>
        <v>0</v>
      </c>
      <c r="AJ253" s="330"/>
      <c r="AK253" s="330"/>
      <c r="AL253" s="330"/>
      <c r="BX253" s="331"/>
      <c r="BY253" s="269" t="str">
        <f t="shared" si="138"/>
        <v>SI</v>
      </c>
      <c r="BZ253" s="269" t="str">
        <f t="shared" si="139"/>
        <v>.</v>
      </c>
      <c r="CA253" s="269" t="str">
        <f t="shared" si="140"/>
        <v>.</v>
      </c>
      <c r="CB253" s="269" t="str">
        <f t="shared" si="141"/>
        <v>.</v>
      </c>
      <c r="CC253" s="269" t="str">
        <f t="shared" si="142"/>
        <v>.</v>
      </c>
      <c r="CL253" s="161">
        <f t="shared" si="137"/>
        <v>0</v>
      </c>
      <c r="CM253" s="271" t="b">
        <f t="shared" si="162"/>
        <v>0</v>
      </c>
      <c r="CN253" s="271" t="b">
        <f t="shared" si="163"/>
        <v>0</v>
      </c>
      <c r="CO253" s="271" t="b">
        <f t="shared" si="155"/>
        <v>0</v>
      </c>
      <c r="CP253" s="270" t="b">
        <f t="shared" si="156"/>
        <v>0</v>
      </c>
      <c r="CQ253" s="270" t="b">
        <f t="shared" si="157"/>
        <v>0</v>
      </c>
      <c r="CR253" s="270" t="b">
        <f t="shared" si="158"/>
        <v>0</v>
      </c>
      <c r="CS253" s="270" t="b">
        <f t="shared" si="159"/>
        <v>0</v>
      </c>
      <c r="CT253" s="270" t="b">
        <f t="shared" si="160"/>
        <v>0</v>
      </c>
      <c r="CU253" s="270" t="b">
        <f t="shared" si="161"/>
        <v>0</v>
      </c>
      <c r="CV253" s="270">
        <f t="shared" si="143"/>
        <v>0</v>
      </c>
      <c r="CW253" s="270">
        <f t="shared" si="144"/>
        <v>0</v>
      </c>
      <c r="CX253" s="270">
        <f t="shared" si="145"/>
        <v>0</v>
      </c>
      <c r="CY253" s="270">
        <f t="shared" si="146"/>
        <v>0</v>
      </c>
      <c r="CZ253" s="270">
        <f t="shared" si="147"/>
        <v>0</v>
      </c>
      <c r="DA253" s="270">
        <f t="shared" si="148"/>
        <v>0</v>
      </c>
      <c r="DB253" s="270">
        <f t="shared" si="149"/>
        <v>0</v>
      </c>
      <c r="DC253" s="270">
        <f t="shared" si="150"/>
        <v>0</v>
      </c>
      <c r="DD253" s="270">
        <f t="shared" si="151"/>
        <v>0</v>
      </c>
      <c r="DE253" s="270">
        <f t="shared" si="152"/>
        <v>0</v>
      </c>
      <c r="DF253" s="270">
        <f t="shared" si="153"/>
        <v>0</v>
      </c>
      <c r="DG253" s="270">
        <f t="shared" si="154"/>
        <v>0</v>
      </c>
    </row>
    <row r="254" spans="1:111">
      <c r="A254" s="266"/>
      <c r="E254" s="332">
        <f t="shared" si="164"/>
        <v>0</v>
      </c>
      <c r="AJ254" s="330"/>
      <c r="AK254" s="330"/>
      <c r="AL254" s="330"/>
      <c r="BX254" s="331"/>
      <c r="BY254" s="269" t="str">
        <f t="shared" si="138"/>
        <v>SI</v>
      </c>
      <c r="BZ254" s="269" t="str">
        <f t="shared" si="139"/>
        <v>.</v>
      </c>
      <c r="CA254" s="269" t="str">
        <f t="shared" si="140"/>
        <v>.</v>
      </c>
      <c r="CB254" s="269" t="str">
        <f t="shared" si="141"/>
        <v>.</v>
      </c>
      <c r="CC254" s="269" t="str">
        <f t="shared" si="142"/>
        <v>.</v>
      </c>
      <c r="CL254" s="161">
        <f t="shared" si="137"/>
        <v>0</v>
      </c>
      <c r="CM254" s="271" t="b">
        <f t="shared" si="162"/>
        <v>0</v>
      </c>
      <c r="CN254" s="271" t="b">
        <f t="shared" si="163"/>
        <v>0</v>
      </c>
      <c r="CO254" s="271" t="b">
        <f t="shared" si="155"/>
        <v>0</v>
      </c>
      <c r="CP254" s="270" t="b">
        <f t="shared" si="156"/>
        <v>0</v>
      </c>
      <c r="CQ254" s="270" t="b">
        <f t="shared" si="157"/>
        <v>0</v>
      </c>
      <c r="CR254" s="270" t="b">
        <f t="shared" si="158"/>
        <v>0</v>
      </c>
      <c r="CS254" s="270" t="b">
        <f t="shared" si="159"/>
        <v>0</v>
      </c>
      <c r="CT254" s="270" t="b">
        <f t="shared" si="160"/>
        <v>0</v>
      </c>
      <c r="CU254" s="270" t="b">
        <f t="shared" si="161"/>
        <v>0</v>
      </c>
      <c r="CV254" s="270">
        <f t="shared" si="143"/>
        <v>0</v>
      </c>
      <c r="CW254" s="270">
        <f t="shared" si="144"/>
        <v>0</v>
      </c>
      <c r="CX254" s="270">
        <f t="shared" si="145"/>
        <v>0</v>
      </c>
      <c r="CY254" s="270">
        <f t="shared" si="146"/>
        <v>0</v>
      </c>
      <c r="CZ254" s="270">
        <f t="shared" si="147"/>
        <v>0</v>
      </c>
      <c r="DA254" s="270">
        <f t="shared" si="148"/>
        <v>0</v>
      </c>
      <c r="DB254" s="270">
        <f t="shared" si="149"/>
        <v>0</v>
      </c>
      <c r="DC254" s="270">
        <f t="shared" si="150"/>
        <v>0</v>
      </c>
      <c r="DD254" s="270">
        <f t="shared" si="151"/>
        <v>0</v>
      </c>
      <c r="DE254" s="270">
        <f t="shared" si="152"/>
        <v>0</v>
      </c>
      <c r="DF254" s="270">
        <f t="shared" si="153"/>
        <v>0</v>
      </c>
      <c r="DG254" s="270">
        <f t="shared" si="154"/>
        <v>0</v>
      </c>
    </row>
    <row r="255" spans="1:111">
      <c r="A255" s="266"/>
      <c r="E255" s="332">
        <f t="shared" si="164"/>
        <v>0</v>
      </c>
      <c r="AJ255" s="330"/>
      <c r="AK255" s="330"/>
      <c r="AL255" s="330"/>
      <c r="BX255" s="331"/>
      <c r="BY255" s="269" t="str">
        <f t="shared" si="138"/>
        <v>SI</v>
      </c>
      <c r="BZ255" s="269" t="str">
        <f t="shared" si="139"/>
        <v>.</v>
      </c>
      <c r="CA255" s="269" t="str">
        <f t="shared" si="140"/>
        <v>.</v>
      </c>
      <c r="CB255" s="269" t="str">
        <f t="shared" si="141"/>
        <v>.</v>
      </c>
      <c r="CC255" s="269" t="str">
        <f t="shared" si="142"/>
        <v>.</v>
      </c>
      <c r="CL255" s="161">
        <f t="shared" si="137"/>
        <v>0</v>
      </c>
      <c r="CM255" s="271" t="b">
        <f t="shared" si="162"/>
        <v>0</v>
      </c>
      <c r="CN255" s="271" t="b">
        <f t="shared" si="163"/>
        <v>0</v>
      </c>
      <c r="CO255" s="271" t="b">
        <f t="shared" si="155"/>
        <v>0</v>
      </c>
      <c r="CP255" s="270" t="b">
        <f t="shared" si="156"/>
        <v>0</v>
      </c>
      <c r="CQ255" s="270" t="b">
        <f t="shared" si="157"/>
        <v>0</v>
      </c>
      <c r="CR255" s="270" t="b">
        <f t="shared" si="158"/>
        <v>0</v>
      </c>
      <c r="CS255" s="270" t="b">
        <f t="shared" si="159"/>
        <v>0</v>
      </c>
      <c r="CT255" s="270" t="b">
        <f t="shared" si="160"/>
        <v>0</v>
      </c>
      <c r="CU255" s="270" t="b">
        <f t="shared" si="161"/>
        <v>0</v>
      </c>
      <c r="CV255" s="270">
        <f t="shared" si="143"/>
        <v>0</v>
      </c>
      <c r="CW255" s="270">
        <f t="shared" si="144"/>
        <v>0</v>
      </c>
      <c r="CX255" s="270">
        <f t="shared" si="145"/>
        <v>0</v>
      </c>
      <c r="CY255" s="270">
        <f t="shared" si="146"/>
        <v>0</v>
      </c>
      <c r="CZ255" s="270">
        <f t="shared" si="147"/>
        <v>0</v>
      </c>
      <c r="DA255" s="270">
        <f t="shared" si="148"/>
        <v>0</v>
      </c>
      <c r="DB255" s="270">
        <f t="shared" si="149"/>
        <v>0</v>
      </c>
      <c r="DC255" s="270">
        <f t="shared" si="150"/>
        <v>0</v>
      </c>
      <c r="DD255" s="270">
        <f t="shared" si="151"/>
        <v>0</v>
      </c>
      <c r="DE255" s="270">
        <f t="shared" si="152"/>
        <v>0</v>
      </c>
      <c r="DF255" s="270">
        <f t="shared" si="153"/>
        <v>0</v>
      </c>
      <c r="DG255" s="270">
        <f t="shared" si="154"/>
        <v>0</v>
      </c>
    </row>
    <row r="256" spans="1:111">
      <c r="A256" s="266"/>
      <c r="E256" s="332">
        <f t="shared" si="164"/>
        <v>0</v>
      </c>
      <c r="AJ256" s="330"/>
      <c r="AK256" s="330"/>
      <c r="AL256" s="330"/>
      <c r="BX256" s="331"/>
      <c r="BY256" s="269" t="str">
        <f t="shared" si="138"/>
        <v>SI</v>
      </c>
      <c r="BZ256" s="269" t="str">
        <f t="shared" si="139"/>
        <v>.</v>
      </c>
      <c r="CA256" s="269" t="str">
        <f t="shared" si="140"/>
        <v>.</v>
      </c>
      <c r="CB256" s="269" t="str">
        <f t="shared" si="141"/>
        <v>.</v>
      </c>
      <c r="CC256" s="269" t="str">
        <f t="shared" si="142"/>
        <v>.</v>
      </c>
      <c r="CL256" s="161">
        <f t="shared" si="137"/>
        <v>0</v>
      </c>
      <c r="CM256" s="271" t="b">
        <f t="shared" si="162"/>
        <v>0</v>
      </c>
      <c r="CN256" s="271" t="b">
        <f t="shared" si="163"/>
        <v>0</v>
      </c>
      <c r="CO256" s="271" t="b">
        <f t="shared" si="155"/>
        <v>0</v>
      </c>
      <c r="CP256" s="270" t="b">
        <f t="shared" si="156"/>
        <v>0</v>
      </c>
      <c r="CQ256" s="270" t="b">
        <f t="shared" si="157"/>
        <v>0</v>
      </c>
      <c r="CR256" s="270" t="b">
        <f t="shared" si="158"/>
        <v>0</v>
      </c>
      <c r="CS256" s="270" t="b">
        <f t="shared" si="159"/>
        <v>0</v>
      </c>
      <c r="CT256" s="270" t="b">
        <f t="shared" si="160"/>
        <v>0</v>
      </c>
      <c r="CU256" s="270" t="b">
        <f t="shared" si="161"/>
        <v>0</v>
      </c>
      <c r="CV256" s="270">
        <f t="shared" si="143"/>
        <v>0</v>
      </c>
      <c r="CW256" s="270">
        <f t="shared" si="144"/>
        <v>0</v>
      </c>
      <c r="CX256" s="270">
        <f t="shared" si="145"/>
        <v>0</v>
      </c>
      <c r="CY256" s="270">
        <f t="shared" si="146"/>
        <v>0</v>
      </c>
      <c r="CZ256" s="270">
        <f t="shared" si="147"/>
        <v>0</v>
      </c>
      <c r="DA256" s="270">
        <f t="shared" si="148"/>
        <v>0</v>
      </c>
      <c r="DB256" s="270">
        <f t="shared" si="149"/>
        <v>0</v>
      </c>
      <c r="DC256" s="270">
        <f t="shared" si="150"/>
        <v>0</v>
      </c>
      <c r="DD256" s="270">
        <f t="shared" si="151"/>
        <v>0</v>
      </c>
      <c r="DE256" s="270">
        <f t="shared" si="152"/>
        <v>0</v>
      </c>
      <c r="DF256" s="270">
        <f t="shared" si="153"/>
        <v>0</v>
      </c>
      <c r="DG256" s="270">
        <f t="shared" si="154"/>
        <v>0</v>
      </c>
    </row>
    <row r="257" spans="1:111">
      <c r="A257" s="266"/>
      <c r="E257" s="332">
        <f t="shared" si="164"/>
        <v>0</v>
      </c>
      <c r="AJ257" s="330"/>
      <c r="AK257" s="330"/>
      <c r="AL257" s="330"/>
      <c r="BX257" s="331"/>
      <c r="BY257" s="269" t="str">
        <f t="shared" si="138"/>
        <v>SI</v>
      </c>
      <c r="BZ257" s="269" t="str">
        <f t="shared" si="139"/>
        <v>.</v>
      </c>
      <c r="CA257" s="269" t="str">
        <f t="shared" si="140"/>
        <v>.</v>
      </c>
      <c r="CB257" s="269" t="str">
        <f t="shared" si="141"/>
        <v>.</v>
      </c>
      <c r="CC257" s="269" t="str">
        <f t="shared" si="142"/>
        <v>.</v>
      </c>
      <c r="CL257" s="161">
        <f t="shared" si="137"/>
        <v>0</v>
      </c>
      <c r="CM257" s="271" t="b">
        <f t="shared" si="162"/>
        <v>0</v>
      </c>
      <c r="CN257" s="271" t="b">
        <f t="shared" si="163"/>
        <v>0</v>
      </c>
      <c r="CO257" s="271" t="b">
        <f t="shared" si="155"/>
        <v>0</v>
      </c>
      <c r="CP257" s="270" t="b">
        <f t="shared" si="156"/>
        <v>0</v>
      </c>
      <c r="CQ257" s="270" t="b">
        <f t="shared" si="157"/>
        <v>0</v>
      </c>
      <c r="CR257" s="270" t="b">
        <f t="shared" si="158"/>
        <v>0</v>
      </c>
      <c r="CS257" s="270" t="b">
        <f t="shared" si="159"/>
        <v>0</v>
      </c>
      <c r="CT257" s="270" t="b">
        <f t="shared" si="160"/>
        <v>0</v>
      </c>
      <c r="CU257" s="270" t="b">
        <f t="shared" si="161"/>
        <v>0</v>
      </c>
      <c r="CV257" s="270">
        <f t="shared" si="143"/>
        <v>0</v>
      </c>
      <c r="CW257" s="270">
        <f t="shared" si="144"/>
        <v>0</v>
      </c>
      <c r="CX257" s="270">
        <f t="shared" si="145"/>
        <v>0</v>
      </c>
      <c r="CY257" s="270">
        <f t="shared" si="146"/>
        <v>0</v>
      </c>
      <c r="CZ257" s="270">
        <f t="shared" si="147"/>
        <v>0</v>
      </c>
      <c r="DA257" s="270">
        <f t="shared" si="148"/>
        <v>0</v>
      </c>
      <c r="DB257" s="270">
        <f t="shared" si="149"/>
        <v>0</v>
      </c>
      <c r="DC257" s="270">
        <f t="shared" si="150"/>
        <v>0</v>
      </c>
      <c r="DD257" s="270">
        <f t="shared" si="151"/>
        <v>0</v>
      </c>
      <c r="DE257" s="270">
        <f t="shared" si="152"/>
        <v>0</v>
      </c>
      <c r="DF257" s="270">
        <f t="shared" si="153"/>
        <v>0</v>
      </c>
      <c r="DG257" s="270">
        <f t="shared" si="154"/>
        <v>0</v>
      </c>
    </row>
    <row r="258" spans="1:111">
      <c r="A258" s="266"/>
      <c r="E258" s="332">
        <f t="shared" si="164"/>
        <v>0</v>
      </c>
      <c r="AJ258" s="330"/>
      <c r="AK258" s="330"/>
      <c r="AL258" s="330"/>
      <c r="BX258" s="331"/>
      <c r="BY258" s="269" t="str">
        <f t="shared" si="138"/>
        <v>SI</v>
      </c>
      <c r="BZ258" s="269" t="str">
        <f t="shared" si="139"/>
        <v>.</v>
      </c>
      <c r="CA258" s="269" t="str">
        <f t="shared" si="140"/>
        <v>.</v>
      </c>
      <c r="CB258" s="269" t="str">
        <f t="shared" si="141"/>
        <v>.</v>
      </c>
      <c r="CC258" s="269" t="str">
        <f t="shared" si="142"/>
        <v>.</v>
      </c>
      <c r="CL258" s="161">
        <f t="shared" si="137"/>
        <v>0</v>
      </c>
      <c r="CM258" s="271" t="b">
        <f t="shared" si="162"/>
        <v>0</v>
      </c>
      <c r="CN258" s="271" t="b">
        <f t="shared" si="163"/>
        <v>0</v>
      </c>
      <c r="CO258" s="271" t="b">
        <f t="shared" si="155"/>
        <v>0</v>
      </c>
      <c r="CP258" s="270" t="b">
        <f t="shared" si="156"/>
        <v>0</v>
      </c>
      <c r="CQ258" s="270" t="b">
        <f t="shared" si="157"/>
        <v>0</v>
      </c>
      <c r="CR258" s="270" t="b">
        <f t="shared" si="158"/>
        <v>0</v>
      </c>
      <c r="CS258" s="270" t="b">
        <f t="shared" si="159"/>
        <v>0</v>
      </c>
      <c r="CT258" s="270" t="b">
        <f t="shared" si="160"/>
        <v>0</v>
      </c>
      <c r="CU258" s="270" t="b">
        <f t="shared" si="161"/>
        <v>0</v>
      </c>
      <c r="CV258" s="270">
        <f t="shared" si="143"/>
        <v>0</v>
      </c>
      <c r="CW258" s="270">
        <f t="shared" si="144"/>
        <v>0</v>
      </c>
      <c r="CX258" s="270">
        <f t="shared" si="145"/>
        <v>0</v>
      </c>
      <c r="CY258" s="270">
        <f t="shared" si="146"/>
        <v>0</v>
      </c>
      <c r="CZ258" s="270">
        <f t="shared" si="147"/>
        <v>0</v>
      </c>
      <c r="DA258" s="270">
        <f t="shared" si="148"/>
        <v>0</v>
      </c>
      <c r="DB258" s="270">
        <f t="shared" si="149"/>
        <v>0</v>
      </c>
      <c r="DC258" s="270">
        <f t="shared" si="150"/>
        <v>0</v>
      </c>
      <c r="DD258" s="270">
        <f t="shared" si="151"/>
        <v>0</v>
      </c>
      <c r="DE258" s="270">
        <f t="shared" si="152"/>
        <v>0</v>
      </c>
      <c r="DF258" s="270">
        <f t="shared" si="153"/>
        <v>0</v>
      </c>
      <c r="DG258" s="270">
        <f t="shared" si="154"/>
        <v>0</v>
      </c>
    </row>
    <row r="259" spans="1:111">
      <c r="A259" s="266"/>
      <c r="E259" s="332">
        <f t="shared" si="164"/>
        <v>0</v>
      </c>
      <c r="AJ259" s="330"/>
      <c r="AK259" s="330"/>
      <c r="AL259" s="330"/>
      <c r="BX259" s="331"/>
      <c r="BY259" s="269" t="str">
        <f t="shared" si="138"/>
        <v>SI</v>
      </c>
      <c r="BZ259" s="269" t="str">
        <f t="shared" si="139"/>
        <v>.</v>
      </c>
      <c r="CA259" s="269" t="str">
        <f t="shared" si="140"/>
        <v>.</v>
      </c>
      <c r="CB259" s="269" t="str">
        <f t="shared" si="141"/>
        <v>.</v>
      </c>
      <c r="CC259" s="269" t="str">
        <f t="shared" si="142"/>
        <v>.</v>
      </c>
      <c r="CL259" s="161">
        <f t="shared" si="137"/>
        <v>0</v>
      </c>
      <c r="CM259" s="271" t="b">
        <f t="shared" si="162"/>
        <v>0</v>
      </c>
      <c r="CN259" s="271" t="b">
        <f t="shared" si="163"/>
        <v>0</v>
      </c>
      <c r="CO259" s="271" t="b">
        <f t="shared" si="155"/>
        <v>0</v>
      </c>
      <c r="CP259" s="270" t="b">
        <f t="shared" si="156"/>
        <v>0</v>
      </c>
      <c r="CQ259" s="270" t="b">
        <f t="shared" si="157"/>
        <v>0</v>
      </c>
      <c r="CR259" s="270" t="b">
        <f t="shared" si="158"/>
        <v>0</v>
      </c>
      <c r="CS259" s="270" t="b">
        <f t="shared" si="159"/>
        <v>0</v>
      </c>
      <c r="CT259" s="270" t="b">
        <f t="shared" si="160"/>
        <v>0</v>
      </c>
      <c r="CU259" s="270" t="b">
        <f t="shared" si="161"/>
        <v>0</v>
      </c>
      <c r="CV259" s="270">
        <f t="shared" si="143"/>
        <v>0</v>
      </c>
      <c r="CW259" s="270">
        <f t="shared" si="144"/>
        <v>0</v>
      </c>
      <c r="CX259" s="270">
        <f t="shared" si="145"/>
        <v>0</v>
      </c>
      <c r="CY259" s="270">
        <f t="shared" si="146"/>
        <v>0</v>
      </c>
      <c r="CZ259" s="270">
        <f t="shared" si="147"/>
        <v>0</v>
      </c>
      <c r="DA259" s="270">
        <f t="shared" si="148"/>
        <v>0</v>
      </c>
      <c r="DB259" s="270">
        <f t="shared" si="149"/>
        <v>0</v>
      </c>
      <c r="DC259" s="270">
        <f t="shared" si="150"/>
        <v>0</v>
      </c>
      <c r="DD259" s="270">
        <f t="shared" si="151"/>
        <v>0</v>
      </c>
      <c r="DE259" s="270">
        <f t="shared" si="152"/>
        <v>0</v>
      </c>
      <c r="DF259" s="270">
        <f t="shared" si="153"/>
        <v>0</v>
      </c>
      <c r="DG259" s="270">
        <f t="shared" si="154"/>
        <v>0</v>
      </c>
    </row>
    <row r="260" spans="1:111">
      <c r="A260" s="266"/>
      <c r="E260" s="332">
        <f t="shared" si="164"/>
        <v>0</v>
      </c>
      <c r="AJ260" s="330"/>
      <c r="AK260" s="330"/>
      <c r="AL260" s="330"/>
      <c r="BX260" s="331"/>
      <c r="BY260" s="269" t="str">
        <f t="shared" si="138"/>
        <v>SI</v>
      </c>
      <c r="BZ260" s="269" t="str">
        <f t="shared" si="139"/>
        <v>.</v>
      </c>
      <c r="CA260" s="269" t="str">
        <f t="shared" si="140"/>
        <v>.</v>
      </c>
      <c r="CB260" s="269" t="str">
        <f t="shared" si="141"/>
        <v>.</v>
      </c>
      <c r="CC260" s="269" t="str">
        <f t="shared" si="142"/>
        <v>.</v>
      </c>
      <c r="CL260" s="161">
        <f t="shared" si="137"/>
        <v>0</v>
      </c>
      <c r="CM260" s="271" t="b">
        <f t="shared" si="162"/>
        <v>0</v>
      </c>
      <c r="CN260" s="271" t="b">
        <f t="shared" si="163"/>
        <v>0</v>
      </c>
      <c r="CO260" s="271" t="b">
        <f t="shared" si="155"/>
        <v>0</v>
      </c>
      <c r="CP260" s="270" t="b">
        <f t="shared" si="156"/>
        <v>0</v>
      </c>
      <c r="CQ260" s="270" t="b">
        <f t="shared" si="157"/>
        <v>0</v>
      </c>
      <c r="CR260" s="270" t="b">
        <f t="shared" si="158"/>
        <v>0</v>
      </c>
      <c r="CS260" s="270" t="b">
        <f t="shared" si="159"/>
        <v>0</v>
      </c>
      <c r="CT260" s="270" t="b">
        <f t="shared" si="160"/>
        <v>0</v>
      </c>
      <c r="CU260" s="270" t="b">
        <f t="shared" si="161"/>
        <v>0</v>
      </c>
      <c r="CV260" s="270">
        <f t="shared" si="143"/>
        <v>0</v>
      </c>
      <c r="CW260" s="270">
        <f t="shared" si="144"/>
        <v>0</v>
      </c>
      <c r="CX260" s="270">
        <f t="shared" si="145"/>
        <v>0</v>
      </c>
      <c r="CY260" s="270">
        <f t="shared" si="146"/>
        <v>0</v>
      </c>
      <c r="CZ260" s="270">
        <f t="shared" si="147"/>
        <v>0</v>
      </c>
      <c r="DA260" s="270">
        <f t="shared" si="148"/>
        <v>0</v>
      </c>
      <c r="DB260" s="270">
        <f t="shared" si="149"/>
        <v>0</v>
      </c>
      <c r="DC260" s="270">
        <f t="shared" si="150"/>
        <v>0</v>
      </c>
      <c r="DD260" s="270">
        <f t="shared" si="151"/>
        <v>0</v>
      </c>
      <c r="DE260" s="270">
        <f t="shared" si="152"/>
        <v>0</v>
      </c>
      <c r="DF260" s="270">
        <f t="shared" si="153"/>
        <v>0</v>
      </c>
      <c r="DG260" s="270">
        <f t="shared" si="154"/>
        <v>0</v>
      </c>
    </row>
    <row r="261" spans="1:111">
      <c r="A261" s="266"/>
      <c r="E261" s="332">
        <f t="shared" si="164"/>
        <v>0</v>
      </c>
      <c r="AJ261" s="330"/>
      <c r="AK261" s="330"/>
      <c r="AL261" s="330"/>
      <c r="BX261" s="331"/>
      <c r="BY261" s="269" t="str">
        <f t="shared" si="138"/>
        <v>SI</v>
      </c>
      <c r="BZ261" s="269" t="str">
        <f t="shared" si="139"/>
        <v>.</v>
      </c>
      <c r="CA261" s="269" t="str">
        <f t="shared" si="140"/>
        <v>.</v>
      </c>
      <c r="CB261" s="269" t="str">
        <f t="shared" si="141"/>
        <v>.</v>
      </c>
      <c r="CC261" s="269" t="str">
        <f t="shared" si="142"/>
        <v>.</v>
      </c>
      <c r="CL261" s="161">
        <f t="shared" ref="CL261:CL324" si="165">COUNTIF(BV261,"*")</f>
        <v>0</v>
      </c>
      <c r="CM261" s="271" t="b">
        <f t="shared" si="162"/>
        <v>0</v>
      </c>
      <c r="CN261" s="271" t="b">
        <f t="shared" si="163"/>
        <v>0</v>
      </c>
      <c r="CO261" s="271" t="b">
        <f t="shared" si="155"/>
        <v>0</v>
      </c>
      <c r="CP261" s="270" t="b">
        <f t="shared" si="156"/>
        <v>0</v>
      </c>
      <c r="CQ261" s="270" t="b">
        <f t="shared" si="157"/>
        <v>0</v>
      </c>
      <c r="CR261" s="270" t="b">
        <f t="shared" si="158"/>
        <v>0</v>
      </c>
      <c r="CS261" s="270" t="b">
        <f t="shared" si="159"/>
        <v>0</v>
      </c>
      <c r="CT261" s="270" t="b">
        <f t="shared" si="160"/>
        <v>0</v>
      </c>
      <c r="CU261" s="270" t="b">
        <f t="shared" si="161"/>
        <v>0</v>
      </c>
      <c r="CV261" s="270">
        <f t="shared" si="143"/>
        <v>0</v>
      </c>
      <c r="CW261" s="270">
        <f t="shared" si="144"/>
        <v>0</v>
      </c>
      <c r="CX261" s="270">
        <f t="shared" si="145"/>
        <v>0</v>
      </c>
      <c r="CY261" s="270">
        <f t="shared" si="146"/>
        <v>0</v>
      </c>
      <c r="CZ261" s="270">
        <f t="shared" si="147"/>
        <v>0</v>
      </c>
      <c r="DA261" s="270">
        <f t="shared" si="148"/>
        <v>0</v>
      </c>
      <c r="DB261" s="270">
        <f t="shared" si="149"/>
        <v>0</v>
      </c>
      <c r="DC261" s="270">
        <f t="shared" si="150"/>
        <v>0</v>
      </c>
      <c r="DD261" s="270">
        <f t="shared" si="151"/>
        <v>0</v>
      </c>
      <c r="DE261" s="270">
        <f t="shared" si="152"/>
        <v>0</v>
      </c>
      <c r="DF261" s="270">
        <f t="shared" si="153"/>
        <v>0</v>
      </c>
      <c r="DG261" s="270">
        <f t="shared" si="154"/>
        <v>0</v>
      </c>
    </row>
    <row r="262" spans="1:111">
      <c r="A262" s="266"/>
      <c r="E262" s="332">
        <f t="shared" si="164"/>
        <v>0</v>
      </c>
      <c r="AJ262" s="330"/>
      <c r="AK262" s="330"/>
      <c r="AL262" s="330"/>
      <c r="BX262" s="331"/>
      <c r="BY262" s="269" t="str">
        <f t="shared" ref="BY262:BY313" si="166">IF(BX262&lt;=0.25,"SI",".")</f>
        <v>SI</v>
      </c>
      <c r="BZ262" s="269" t="str">
        <f t="shared" ref="BZ262:BZ313" si="167">IF(BX262&lt;0.25,".",IF(BX262&gt;0.5,".","SI"))</f>
        <v>.</v>
      </c>
      <c r="CA262" s="269" t="str">
        <f t="shared" ref="CA262:CA313" si="168">IF(BX262&lt;0.5,".",IF(BX262&gt;1,".","SI"))</f>
        <v>.</v>
      </c>
      <c r="CB262" s="269" t="str">
        <f t="shared" ref="CB262:CB313" si="169">IF(BX262&lt;1,".",IF(BX262&gt;3,".","SI"))</f>
        <v>.</v>
      </c>
      <c r="CC262" s="269" t="str">
        <f t="shared" ref="CC262:CC313" si="170">IF(BX262&gt;3,"SI",".")</f>
        <v>.</v>
      </c>
      <c r="CL262" s="161">
        <f t="shared" si="165"/>
        <v>0</v>
      </c>
      <c r="CM262" s="271" t="b">
        <f t="shared" si="162"/>
        <v>0</v>
      </c>
      <c r="CN262" s="271" t="b">
        <f t="shared" si="163"/>
        <v>0</v>
      </c>
      <c r="CO262" s="271" t="b">
        <f t="shared" si="155"/>
        <v>0</v>
      </c>
      <c r="CP262" s="270" t="b">
        <f t="shared" si="156"/>
        <v>0</v>
      </c>
      <c r="CQ262" s="270" t="b">
        <f t="shared" si="157"/>
        <v>0</v>
      </c>
      <c r="CR262" s="270" t="b">
        <f t="shared" si="158"/>
        <v>0</v>
      </c>
      <c r="CS262" s="270" t="b">
        <f t="shared" si="159"/>
        <v>0</v>
      </c>
      <c r="CT262" s="270" t="b">
        <f t="shared" si="160"/>
        <v>0</v>
      </c>
      <c r="CU262" s="270" t="b">
        <f t="shared" si="161"/>
        <v>0</v>
      </c>
      <c r="CV262" s="270">
        <f t="shared" ref="CV262:CV325" si="171">COUNTIF(BU262,"&lt;01/02/2011")</f>
        <v>0</v>
      </c>
      <c r="CW262" s="270">
        <f t="shared" ref="CW262:CW325" si="172">COUNTIF(BU262,"&lt;01/03/2011")-CV262</f>
        <v>0</v>
      </c>
      <c r="CX262" s="270">
        <f t="shared" ref="CX262:CX325" si="173">COUNTIF(BU262,"&lt;01/04/2011")-CV262-CW262</f>
        <v>0</v>
      </c>
      <c r="CY262" s="270">
        <f t="shared" ref="CY262:CY325" si="174">COUNTIF(BU262,"&lt;01/05/2011")-CV262-CW262-CX262</f>
        <v>0</v>
      </c>
      <c r="CZ262" s="270">
        <f t="shared" ref="CZ262:CZ325" si="175">COUNTIF(BU262,"&lt;01/06/2011")-CV262-CW262-CX262-CY262</f>
        <v>0</v>
      </c>
      <c r="DA262" s="270">
        <f t="shared" ref="DA262:DA325" si="176">COUNTIF(BU262,"&lt;01/07/2011")-CV262-CW262-CX262-CY262-CZ262</f>
        <v>0</v>
      </c>
      <c r="DB262" s="270">
        <f t="shared" ref="DB262:DB325" si="177">COUNTIF(BU262,"&lt;01/08/2011")-CV262-CW262-CX262-CY262-CZ262-DA262</f>
        <v>0</v>
      </c>
      <c r="DC262" s="270">
        <f t="shared" ref="DC262:DC325" si="178">COUNTIF(BU262,"&lt;01/09/2011")-CV262-CW262-CX262-CY262-CZ262-DA262-DB262</f>
        <v>0</v>
      </c>
      <c r="DD262" s="270">
        <f t="shared" ref="DD262:DD325" si="179">COUNTIF(BU262,"&lt;01/10/2011")-CV262-CW262-CX262-CY262-CZ262-DA262-DB262-DC262</f>
        <v>0</v>
      </c>
      <c r="DE262" s="270">
        <f t="shared" ref="DE262:DE325" si="180">COUNTIF(BU262,"&lt;01/11/2011")-CV262-CW262-CX262-CY262-CZ262-DA262-DB262-DD262-DC262</f>
        <v>0</v>
      </c>
      <c r="DF262" s="270">
        <f t="shared" ref="DF262:DF325" si="181">COUNTIF(BU262,"&lt;01/12/2011")-CV262-CW262-CX262-CY262-CZ262-DA262-DB262-DC262-DD262-DE262</f>
        <v>0</v>
      </c>
      <c r="DG262" s="270">
        <f t="shared" ref="DG262:DG325" si="182">COUNTIF(BU262,"&lt;01/01/2012")-CV262-CW262-CX262-CY262-CZ262-DA262-DB262-DC262-DD262-DE262-DF262</f>
        <v>0</v>
      </c>
    </row>
    <row r="263" spans="1:111">
      <c r="A263" s="266"/>
      <c r="E263" s="332">
        <f t="shared" si="164"/>
        <v>0</v>
      </c>
      <c r="AJ263" s="330"/>
      <c r="AK263" s="330"/>
      <c r="AL263" s="330"/>
      <c r="BX263" s="331"/>
      <c r="BY263" s="269" t="str">
        <f t="shared" si="166"/>
        <v>SI</v>
      </c>
      <c r="BZ263" s="269" t="str">
        <f t="shared" si="167"/>
        <v>.</v>
      </c>
      <c r="CA263" s="269" t="str">
        <f t="shared" si="168"/>
        <v>.</v>
      </c>
      <c r="CB263" s="269" t="str">
        <f t="shared" si="169"/>
        <v>.</v>
      </c>
      <c r="CC263" s="269" t="str">
        <f t="shared" si="170"/>
        <v>.</v>
      </c>
      <c r="CL263" s="161">
        <f t="shared" si="165"/>
        <v>0</v>
      </c>
      <c r="CM263" s="271" t="b">
        <f t="shared" si="162"/>
        <v>0</v>
      </c>
      <c r="CN263" s="271" t="b">
        <f t="shared" si="163"/>
        <v>0</v>
      </c>
      <c r="CO263" s="271" t="b">
        <f t="shared" ref="CO263:CO326" si="183">AND(C263="M",BU263="x")</f>
        <v>0</v>
      </c>
      <c r="CP263" s="270" t="b">
        <f t="shared" ref="CP263:CP326" si="184">AND(E263&lt;=5.999,BU263="x")</f>
        <v>0</v>
      </c>
      <c r="CQ263" s="270" t="b">
        <f t="shared" ref="CQ263:CQ326" si="185">AND(E263&gt;=6,E263&lt;=10.999,BU263="x")</f>
        <v>0</v>
      </c>
      <c r="CR263" s="270" t="b">
        <f t="shared" ref="CR263:CR326" si="186">AND(E263&gt;=11,E263&lt;=15.999,BU263="x")</f>
        <v>0</v>
      </c>
      <c r="CS263" s="270" t="b">
        <f t="shared" ref="CS263:CS326" si="187">AND(E263&gt;=16,E263&lt;=18.999,BU263="x")</f>
        <v>0</v>
      </c>
      <c r="CT263" s="270" t="b">
        <f t="shared" ref="CT263:CT326" si="188">AND(E263&gt;=19,BU263="x")</f>
        <v>0</v>
      </c>
      <c r="CU263" s="270" t="b">
        <f t="shared" ref="CU263:CU326" si="189">AND(E263&gt;=15,E263&lt;=15.999,BU263="x")</f>
        <v>0</v>
      </c>
      <c r="CV263" s="270">
        <f t="shared" si="171"/>
        <v>0</v>
      </c>
      <c r="CW263" s="270">
        <f t="shared" si="172"/>
        <v>0</v>
      </c>
      <c r="CX263" s="270">
        <f t="shared" si="173"/>
        <v>0</v>
      </c>
      <c r="CY263" s="270">
        <f t="shared" si="174"/>
        <v>0</v>
      </c>
      <c r="CZ263" s="270">
        <f t="shared" si="175"/>
        <v>0</v>
      </c>
      <c r="DA263" s="270">
        <f t="shared" si="176"/>
        <v>0</v>
      </c>
      <c r="DB263" s="270">
        <f t="shared" si="177"/>
        <v>0</v>
      </c>
      <c r="DC263" s="270">
        <f t="shared" si="178"/>
        <v>0</v>
      </c>
      <c r="DD263" s="270">
        <f t="shared" si="179"/>
        <v>0</v>
      </c>
      <c r="DE263" s="270">
        <f t="shared" si="180"/>
        <v>0</v>
      </c>
      <c r="DF263" s="270">
        <f t="shared" si="181"/>
        <v>0</v>
      </c>
      <c r="DG263" s="270">
        <f t="shared" si="182"/>
        <v>0</v>
      </c>
    </row>
    <row r="264" spans="1:111">
      <c r="A264" s="266"/>
      <c r="E264" s="332">
        <f t="shared" si="164"/>
        <v>0</v>
      </c>
      <c r="AJ264" s="330"/>
      <c r="AK264" s="330"/>
      <c r="AL264" s="330"/>
      <c r="BX264" s="331"/>
      <c r="BY264" s="269" t="str">
        <f t="shared" si="166"/>
        <v>SI</v>
      </c>
      <c r="BZ264" s="269" t="str">
        <f t="shared" si="167"/>
        <v>.</v>
      </c>
      <c r="CA264" s="269" t="str">
        <f t="shared" si="168"/>
        <v>.</v>
      </c>
      <c r="CB264" s="269" t="str">
        <f t="shared" si="169"/>
        <v>.</v>
      </c>
      <c r="CC264" s="269" t="str">
        <f t="shared" si="170"/>
        <v>.</v>
      </c>
      <c r="CL264" s="161">
        <f t="shared" si="165"/>
        <v>0</v>
      </c>
      <c r="CM264" s="271" t="b">
        <f t="shared" si="162"/>
        <v>0</v>
      </c>
      <c r="CN264" s="271" t="b">
        <f t="shared" si="163"/>
        <v>0</v>
      </c>
      <c r="CO264" s="271" t="b">
        <f t="shared" si="183"/>
        <v>0</v>
      </c>
      <c r="CP264" s="270" t="b">
        <f t="shared" si="184"/>
        <v>0</v>
      </c>
      <c r="CQ264" s="270" t="b">
        <f t="shared" si="185"/>
        <v>0</v>
      </c>
      <c r="CR264" s="270" t="b">
        <f t="shared" si="186"/>
        <v>0</v>
      </c>
      <c r="CS264" s="270" t="b">
        <f t="shared" si="187"/>
        <v>0</v>
      </c>
      <c r="CT264" s="270" t="b">
        <f t="shared" si="188"/>
        <v>0</v>
      </c>
      <c r="CU264" s="270" t="b">
        <f t="shared" si="189"/>
        <v>0</v>
      </c>
      <c r="CV264" s="270">
        <f t="shared" si="171"/>
        <v>0</v>
      </c>
      <c r="CW264" s="270">
        <f t="shared" si="172"/>
        <v>0</v>
      </c>
      <c r="CX264" s="270">
        <f t="shared" si="173"/>
        <v>0</v>
      </c>
      <c r="CY264" s="270">
        <f t="shared" si="174"/>
        <v>0</v>
      </c>
      <c r="CZ264" s="270">
        <f t="shared" si="175"/>
        <v>0</v>
      </c>
      <c r="DA264" s="270">
        <f t="shared" si="176"/>
        <v>0</v>
      </c>
      <c r="DB264" s="270">
        <f t="shared" si="177"/>
        <v>0</v>
      </c>
      <c r="DC264" s="270">
        <f t="shared" si="178"/>
        <v>0</v>
      </c>
      <c r="DD264" s="270">
        <f t="shared" si="179"/>
        <v>0</v>
      </c>
      <c r="DE264" s="270">
        <f t="shared" si="180"/>
        <v>0</v>
      </c>
      <c r="DF264" s="270">
        <f t="shared" si="181"/>
        <v>0</v>
      </c>
      <c r="DG264" s="270">
        <f t="shared" si="182"/>
        <v>0</v>
      </c>
    </row>
    <row r="265" spans="1:111">
      <c r="A265" s="266"/>
      <c r="E265" s="332">
        <f t="shared" si="164"/>
        <v>0</v>
      </c>
      <c r="AJ265" s="330"/>
      <c r="AK265" s="330"/>
      <c r="AL265" s="330"/>
      <c r="BX265" s="331"/>
      <c r="BY265" s="269" t="str">
        <f t="shared" si="166"/>
        <v>SI</v>
      </c>
      <c r="BZ265" s="269" t="str">
        <f t="shared" si="167"/>
        <v>.</v>
      </c>
      <c r="CA265" s="269" t="str">
        <f t="shared" si="168"/>
        <v>.</v>
      </c>
      <c r="CB265" s="269" t="str">
        <f t="shared" si="169"/>
        <v>.</v>
      </c>
      <c r="CC265" s="269" t="str">
        <f t="shared" si="170"/>
        <v>.</v>
      </c>
      <c r="CL265" s="161">
        <f t="shared" si="165"/>
        <v>0</v>
      </c>
      <c r="CM265" s="271" t="b">
        <f t="shared" si="162"/>
        <v>0</v>
      </c>
      <c r="CN265" s="271" t="b">
        <f t="shared" si="163"/>
        <v>0</v>
      </c>
      <c r="CO265" s="271" t="b">
        <f t="shared" si="183"/>
        <v>0</v>
      </c>
      <c r="CP265" s="270" t="b">
        <f t="shared" si="184"/>
        <v>0</v>
      </c>
      <c r="CQ265" s="270" t="b">
        <f t="shared" si="185"/>
        <v>0</v>
      </c>
      <c r="CR265" s="270" t="b">
        <f t="shared" si="186"/>
        <v>0</v>
      </c>
      <c r="CS265" s="270" t="b">
        <f t="shared" si="187"/>
        <v>0</v>
      </c>
      <c r="CT265" s="270" t="b">
        <f t="shared" si="188"/>
        <v>0</v>
      </c>
      <c r="CU265" s="270" t="b">
        <f t="shared" si="189"/>
        <v>0</v>
      </c>
      <c r="CV265" s="270">
        <f t="shared" si="171"/>
        <v>0</v>
      </c>
      <c r="CW265" s="270">
        <f t="shared" si="172"/>
        <v>0</v>
      </c>
      <c r="CX265" s="270">
        <f t="shared" si="173"/>
        <v>0</v>
      </c>
      <c r="CY265" s="270">
        <f t="shared" si="174"/>
        <v>0</v>
      </c>
      <c r="CZ265" s="270">
        <f t="shared" si="175"/>
        <v>0</v>
      </c>
      <c r="DA265" s="270">
        <f t="shared" si="176"/>
        <v>0</v>
      </c>
      <c r="DB265" s="270">
        <f t="shared" si="177"/>
        <v>0</v>
      </c>
      <c r="DC265" s="270">
        <f t="shared" si="178"/>
        <v>0</v>
      </c>
      <c r="DD265" s="270">
        <f t="shared" si="179"/>
        <v>0</v>
      </c>
      <c r="DE265" s="270">
        <f t="shared" si="180"/>
        <v>0</v>
      </c>
      <c r="DF265" s="270">
        <f t="shared" si="181"/>
        <v>0</v>
      </c>
      <c r="DG265" s="270">
        <f t="shared" si="182"/>
        <v>0</v>
      </c>
    </row>
    <row r="266" spans="1:111">
      <c r="A266" s="266"/>
      <c r="E266" s="332">
        <f t="shared" si="164"/>
        <v>0</v>
      </c>
      <c r="AJ266" s="330"/>
      <c r="AK266" s="330"/>
      <c r="AL266" s="330"/>
      <c r="BX266" s="331"/>
      <c r="BY266" s="269" t="str">
        <f t="shared" si="166"/>
        <v>SI</v>
      </c>
      <c r="BZ266" s="269" t="str">
        <f t="shared" si="167"/>
        <v>.</v>
      </c>
      <c r="CA266" s="269" t="str">
        <f t="shared" si="168"/>
        <v>.</v>
      </c>
      <c r="CB266" s="269" t="str">
        <f t="shared" si="169"/>
        <v>.</v>
      </c>
      <c r="CC266" s="269" t="str">
        <f t="shared" si="170"/>
        <v>.</v>
      </c>
      <c r="CL266" s="161">
        <f t="shared" si="165"/>
        <v>0</v>
      </c>
      <c r="CM266" s="271" t="b">
        <f t="shared" si="162"/>
        <v>0</v>
      </c>
      <c r="CN266" s="271" t="b">
        <f t="shared" si="163"/>
        <v>0</v>
      </c>
      <c r="CO266" s="271" t="b">
        <f t="shared" si="183"/>
        <v>0</v>
      </c>
      <c r="CP266" s="270" t="b">
        <f t="shared" si="184"/>
        <v>0</v>
      </c>
      <c r="CQ266" s="270" t="b">
        <f t="shared" si="185"/>
        <v>0</v>
      </c>
      <c r="CR266" s="270" t="b">
        <f t="shared" si="186"/>
        <v>0</v>
      </c>
      <c r="CS266" s="270" t="b">
        <f t="shared" si="187"/>
        <v>0</v>
      </c>
      <c r="CT266" s="270" t="b">
        <f t="shared" si="188"/>
        <v>0</v>
      </c>
      <c r="CU266" s="270" t="b">
        <f t="shared" si="189"/>
        <v>0</v>
      </c>
      <c r="CV266" s="270">
        <f t="shared" si="171"/>
        <v>0</v>
      </c>
      <c r="CW266" s="270">
        <f t="shared" si="172"/>
        <v>0</v>
      </c>
      <c r="CX266" s="270">
        <f t="shared" si="173"/>
        <v>0</v>
      </c>
      <c r="CY266" s="270">
        <f t="shared" si="174"/>
        <v>0</v>
      </c>
      <c r="CZ266" s="270">
        <f t="shared" si="175"/>
        <v>0</v>
      </c>
      <c r="DA266" s="270">
        <f t="shared" si="176"/>
        <v>0</v>
      </c>
      <c r="DB266" s="270">
        <f t="shared" si="177"/>
        <v>0</v>
      </c>
      <c r="DC266" s="270">
        <f t="shared" si="178"/>
        <v>0</v>
      </c>
      <c r="DD266" s="270">
        <f t="shared" si="179"/>
        <v>0</v>
      </c>
      <c r="DE266" s="270">
        <f t="shared" si="180"/>
        <v>0</v>
      </c>
      <c r="DF266" s="270">
        <f t="shared" si="181"/>
        <v>0</v>
      </c>
      <c r="DG266" s="270">
        <f t="shared" si="182"/>
        <v>0</v>
      </c>
    </row>
    <row r="267" spans="1:111">
      <c r="A267" s="266"/>
      <c r="E267" s="332">
        <f t="shared" si="164"/>
        <v>0</v>
      </c>
      <c r="AJ267" s="330"/>
      <c r="AK267" s="330"/>
      <c r="AL267" s="330"/>
      <c r="BX267" s="331"/>
      <c r="BY267" s="269" t="str">
        <f t="shared" si="166"/>
        <v>SI</v>
      </c>
      <c r="BZ267" s="269" t="str">
        <f t="shared" si="167"/>
        <v>.</v>
      </c>
      <c r="CA267" s="269" t="str">
        <f t="shared" si="168"/>
        <v>.</v>
      </c>
      <c r="CB267" s="269" t="str">
        <f t="shared" si="169"/>
        <v>.</v>
      </c>
      <c r="CC267" s="269" t="str">
        <f t="shared" si="170"/>
        <v>.</v>
      </c>
      <c r="CL267" s="161">
        <f t="shared" si="165"/>
        <v>0</v>
      </c>
      <c r="CM267" s="271" t="b">
        <f t="shared" si="162"/>
        <v>0</v>
      </c>
      <c r="CN267" s="271" t="b">
        <f t="shared" si="163"/>
        <v>0</v>
      </c>
      <c r="CO267" s="271" t="b">
        <f t="shared" si="183"/>
        <v>0</v>
      </c>
      <c r="CP267" s="270" t="b">
        <f t="shared" si="184"/>
        <v>0</v>
      </c>
      <c r="CQ267" s="270" t="b">
        <f t="shared" si="185"/>
        <v>0</v>
      </c>
      <c r="CR267" s="270" t="b">
        <f t="shared" si="186"/>
        <v>0</v>
      </c>
      <c r="CS267" s="270" t="b">
        <f t="shared" si="187"/>
        <v>0</v>
      </c>
      <c r="CT267" s="270" t="b">
        <f t="shared" si="188"/>
        <v>0</v>
      </c>
      <c r="CU267" s="270" t="b">
        <f t="shared" si="189"/>
        <v>0</v>
      </c>
      <c r="CV267" s="270">
        <f t="shared" si="171"/>
        <v>0</v>
      </c>
      <c r="CW267" s="270">
        <f t="shared" si="172"/>
        <v>0</v>
      </c>
      <c r="CX267" s="270">
        <f t="shared" si="173"/>
        <v>0</v>
      </c>
      <c r="CY267" s="270">
        <f t="shared" si="174"/>
        <v>0</v>
      </c>
      <c r="CZ267" s="270">
        <f t="shared" si="175"/>
        <v>0</v>
      </c>
      <c r="DA267" s="270">
        <f t="shared" si="176"/>
        <v>0</v>
      </c>
      <c r="DB267" s="270">
        <f t="shared" si="177"/>
        <v>0</v>
      </c>
      <c r="DC267" s="270">
        <f t="shared" si="178"/>
        <v>0</v>
      </c>
      <c r="DD267" s="270">
        <f t="shared" si="179"/>
        <v>0</v>
      </c>
      <c r="DE267" s="270">
        <f t="shared" si="180"/>
        <v>0</v>
      </c>
      <c r="DF267" s="270">
        <f t="shared" si="181"/>
        <v>0</v>
      </c>
      <c r="DG267" s="270">
        <f t="shared" si="182"/>
        <v>0</v>
      </c>
    </row>
    <row r="268" spans="1:111">
      <c r="A268" s="266"/>
      <c r="E268" s="332">
        <f t="shared" si="164"/>
        <v>0</v>
      </c>
      <c r="AJ268" s="330"/>
      <c r="AK268" s="330"/>
      <c r="AL268" s="330"/>
      <c r="BX268" s="331"/>
      <c r="BY268" s="269" t="str">
        <f t="shared" si="166"/>
        <v>SI</v>
      </c>
      <c r="BZ268" s="269" t="str">
        <f t="shared" si="167"/>
        <v>.</v>
      </c>
      <c r="CA268" s="269" t="str">
        <f t="shared" si="168"/>
        <v>.</v>
      </c>
      <c r="CB268" s="269" t="str">
        <f t="shared" si="169"/>
        <v>.</v>
      </c>
      <c r="CC268" s="269" t="str">
        <f t="shared" si="170"/>
        <v>.</v>
      </c>
      <c r="CL268" s="161">
        <f t="shared" si="165"/>
        <v>0</v>
      </c>
      <c r="CM268" s="271" t="b">
        <f t="shared" ref="CM268:CM331" si="190">AND(F268="x",CL268=1)</f>
        <v>0</v>
      </c>
      <c r="CN268" s="271" t="b">
        <f t="shared" ref="CN268:CN331" si="191">AND(G268="x",CL268=1)</f>
        <v>0</v>
      </c>
      <c r="CO268" s="271" t="b">
        <f t="shared" si="183"/>
        <v>0</v>
      </c>
      <c r="CP268" s="270" t="b">
        <f t="shared" si="184"/>
        <v>0</v>
      </c>
      <c r="CQ268" s="270" t="b">
        <f t="shared" si="185"/>
        <v>0</v>
      </c>
      <c r="CR268" s="270" t="b">
        <f t="shared" si="186"/>
        <v>0</v>
      </c>
      <c r="CS268" s="270" t="b">
        <f t="shared" si="187"/>
        <v>0</v>
      </c>
      <c r="CT268" s="270" t="b">
        <f t="shared" si="188"/>
        <v>0</v>
      </c>
      <c r="CU268" s="270" t="b">
        <f t="shared" si="189"/>
        <v>0</v>
      </c>
      <c r="CV268" s="270">
        <f t="shared" si="171"/>
        <v>0</v>
      </c>
      <c r="CW268" s="270">
        <f t="shared" si="172"/>
        <v>0</v>
      </c>
      <c r="CX268" s="270">
        <f t="shared" si="173"/>
        <v>0</v>
      </c>
      <c r="CY268" s="270">
        <f t="shared" si="174"/>
        <v>0</v>
      </c>
      <c r="CZ268" s="270">
        <f t="shared" si="175"/>
        <v>0</v>
      </c>
      <c r="DA268" s="270">
        <f t="shared" si="176"/>
        <v>0</v>
      </c>
      <c r="DB268" s="270">
        <f t="shared" si="177"/>
        <v>0</v>
      </c>
      <c r="DC268" s="270">
        <f t="shared" si="178"/>
        <v>0</v>
      </c>
      <c r="DD268" s="270">
        <f t="shared" si="179"/>
        <v>0</v>
      </c>
      <c r="DE268" s="270">
        <f t="shared" si="180"/>
        <v>0</v>
      </c>
      <c r="DF268" s="270">
        <f t="shared" si="181"/>
        <v>0</v>
      </c>
      <c r="DG268" s="270">
        <f t="shared" si="182"/>
        <v>0</v>
      </c>
    </row>
    <row r="269" spans="1:111">
      <c r="A269" s="266"/>
      <c r="E269" s="332">
        <f t="shared" si="164"/>
        <v>0</v>
      </c>
      <c r="AJ269" s="330"/>
      <c r="AK269" s="330"/>
      <c r="AL269" s="330"/>
      <c r="BX269" s="331"/>
      <c r="BY269" s="269" t="str">
        <f t="shared" si="166"/>
        <v>SI</v>
      </c>
      <c r="BZ269" s="269" t="str">
        <f t="shared" si="167"/>
        <v>.</v>
      </c>
      <c r="CA269" s="269" t="str">
        <f t="shared" si="168"/>
        <v>.</v>
      </c>
      <c r="CB269" s="269" t="str">
        <f t="shared" si="169"/>
        <v>.</v>
      </c>
      <c r="CC269" s="269" t="str">
        <f t="shared" si="170"/>
        <v>.</v>
      </c>
      <c r="CL269" s="161">
        <f t="shared" si="165"/>
        <v>0</v>
      </c>
      <c r="CM269" s="271" t="b">
        <f t="shared" si="190"/>
        <v>0</v>
      </c>
      <c r="CN269" s="271" t="b">
        <f t="shared" si="191"/>
        <v>0</v>
      </c>
      <c r="CO269" s="271" t="b">
        <f t="shared" si="183"/>
        <v>0</v>
      </c>
      <c r="CP269" s="270" t="b">
        <f t="shared" si="184"/>
        <v>0</v>
      </c>
      <c r="CQ269" s="270" t="b">
        <f t="shared" si="185"/>
        <v>0</v>
      </c>
      <c r="CR269" s="270" t="b">
        <f t="shared" si="186"/>
        <v>0</v>
      </c>
      <c r="CS269" s="270" t="b">
        <f t="shared" si="187"/>
        <v>0</v>
      </c>
      <c r="CT269" s="270" t="b">
        <f t="shared" si="188"/>
        <v>0</v>
      </c>
      <c r="CU269" s="270" t="b">
        <f t="shared" si="189"/>
        <v>0</v>
      </c>
      <c r="CV269" s="270">
        <f t="shared" si="171"/>
        <v>0</v>
      </c>
      <c r="CW269" s="270">
        <f t="shared" si="172"/>
        <v>0</v>
      </c>
      <c r="CX269" s="270">
        <f t="shared" si="173"/>
        <v>0</v>
      </c>
      <c r="CY269" s="270">
        <f t="shared" si="174"/>
        <v>0</v>
      </c>
      <c r="CZ269" s="270">
        <f t="shared" si="175"/>
        <v>0</v>
      </c>
      <c r="DA269" s="270">
        <f t="shared" si="176"/>
        <v>0</v>
      </c>
      <c r="DB269" s="270">
        <f t="shared" si="177"/>
        <v>0</v>
      </c>
      <c r="DC269" s="270">
        <f t="shared" si="178"/>
        <v>0</v>
      </c>
      <c r="DD269" s="270">
        <f t="shared" si="179"/>
        <v>0</v>
      </c>
      <c r="DE269" s="270">
        <f t="shared" si="180"/>
        <v>0</v>
      </c>
      <c r="DF269" s="270">
        <f t="shared" si="181"/>
        <v>0</v>
      </c>
      <c r="DG269" s="270">
        <f t="shared" si="182"/>
        <v>0</v>
      </c>
    </row>
    <row r="270" spans="1:111">
      <c r="A270" s="266"/>
      <c r="E270" s="332">
        <f t="shared" si="164"/>
        <v>0</v>
      </c>
      <c r="AJ270" s="330"/>
      <c r="AK270" s="330"/>
      <c r="AL270" s="330"/>
      <c r="BX270" s="331"/>
      <c r="BY270" s="269" t="str">
        <f t="shared" si="166"/>
        <v>SI</v>
      </c>
      <c r="BZ270" s="269" t="str">
        <f t="shared" si="167"/>
        <v>.</v>
      </c>
      <c r="CA270" s="269" t="str">
        <f t="shared" si="168"/>
        <v>.</v>
      </c>
      <c r="CB270" s="269" t="str">
        <f t="shared" si="169"/>
        <v>.</v>
      </c>
      <c r="CC270" s="269" t="str">
        <f t="shared" si="170"/>
        <v>.</v>
      </c>
      <c r="CL270" s="161">
        <f t="shared" si="165"/>
        <v>0</v>
      </c>
      <c r="CM270" s="271" t="b">
        <f t="shared" si="190"/>
        <v>0</v>
      </c>
      <c r="CN270" s="271" t="b">
        <f t="shared" si="191"/>
        <v>0</v>
      </c>
      <c r="CO270" s="271" t="b">
        <f t="shared" si="183"/>
        <v>0</v>
      </c>
      <c r="CP270" s="270" t="b">
        <f t="shared" si="184"/>
        <v>0</v>
      </c>
      <c r="CQ270" s="270" t="b">
        <f t="shared" si="185"/>
        <v>0</v>
      </c>
      <c r="CR270" s="270" t="b">
        <f t="shared" si="186"/>
        <v>0</v>
      </c>
      <c r="CS270" s="270" t="b">
        <f t="shared" si="187"/>
        <v>0</v>
      </c>
      <c r="CT270" s="270" t="b">
        <f t="shared" si="188"/>
        <v>0</v>
      </c>
      <c r="CU270" s="270" t="b">
        <f t="shared" si="189"/>
        <v>0</v>
      </c>
      <c r="CV270" s="270">
        <f t="shared" si="171"/>
        <v>0</v>
      </c>
      <c r="CW270" s="270">
        <f t="shared" si="172"/>
        <v>0</v>
      </c>
      <c r="CX270" s="270">
        <f t="shared" si="173"/>
        <v>0</v>
      </c>
      <c r="CY270" s="270">
        <f t="shared" si="174"/>
        <v>0</v>
      </c>
      <c r="CZ270" s="270">
        <f t="shared" si="175"/>
        <v>0</v>
      </c>
      <c r="DA270" s="270">
        <f t="shared" si="176"/>
        <v>0</v>
      </c>
      <c r="DB270" s="270">
        <f t="shared" si="177"/>
        <v>0</v>
      </c>
      <c r="DC270" s="270">
        <f t="shared" si="178"/>
        <v>0</v>
      </c>
      <c r="DD270" s="270">
        <f t="shared" si="179"/>
        <v>0</v>
      </c>
      <c r="DE270" s="270">
        <f t="shared" si="180"/>
        <v>0</v>
      </c>
      <c r="DF270" s="270">
        <f t="shared" si="181"/>
        <v>0</v>
      </c>
      <c r="DG270" s="270">
        <f t="shared" si="182"/>
        <v>0</v>
      </c>
    </row>
    <row r="271" spans="1:111">
      <c r="A271" s="266"/>
      <c r="E271" s="332">
        <f t="shared" si="164"/>
        <v>0</v>
      </c>
      <c r="AJ271" s="330"/>
      <c r="AK271" s="330"/>
      <c r="AL271" s="330"/>
      <c r="BX271" s="331"/>
      <c r="BY271" s="269" t="str">
        <f t="shared" si="166"/>
        <v>SI</v>
      </c>
      <c r="BZ271" s="269" t="str">
        <f t="shared" si="167"/>
        <v>.</v>
      </c>
      <c r="CA271" s="269" t="str">
        <f t="shared" si="168"/>
        <v>.</v>
      </c>
      <c r="CB271" s="269" t="str">
        <f t="shared" si="169"/>
        <v>.</v>
      </c>
      <c r="CC271" s="269" t="str">
        <f t="shared" si="170"/>
        <v>.</v>
      </c>
      <c r="CL271" s="161">
        <f t="shared" si="165"/>
        <v>0</v>
      </c>
      <c r="CM271" s="271" t="b">
        <f t="shared" si="190"/>
        <v>0</v>
      </c>
      <c r="CN271" s="271" t="b">
        <f t="shared" si="191"/>
        <v>0</v>
      </c>
      <c r="CO271" s="271" t="b">
        <f t="shared" si="183"/>
        <v>0</v>
      </c>
      <c r="CP271" s="270" t="b">
        <f t="shared" si="184"/>
        <v>0</v>
      </c>
      <c r="CQ271" s="270" t="b">
        <f t="shared" si="185"/>
        <v>0</v>
      </c>
      <c r="CR271" s="270" t="b">
        <f t="shared" si="186"/>
        <v>0</v>
      </c>
      <c r="CS271" s="270" t="b">
        <f t="shared" si="187"/>
        <v>0</v>
      </c>
      <c r="CT271" s="270" t="b">
        <f t="shared" si="188"/>
        <v>0</v>
      </c>
      <c r="CU271" s="270" t="b">
        <f t="shared" si="189"/>
        <v>0</v>
      </c>
      <c r="CV271" s="270">
        <f t="shared" si="171"/>
        <v>0</v>
      </c>
      <c r="CW271" s="270">
        <f t="shared" si="172"/>
        <v>0</v>
      </c>
      <c r="CX271" s="270">
        <f t="shared" si="173"/>
        <v>0</v>
      </c>
      <c r="CY271" s="270">
        <f t="shared" si="174"/>
        <v>0</v>
      </c>
      <c r="CZ271" s="270">
        <f t="shared" si="175"/>
        <v>0</v>
      </c>
      <c r="DA271" s="270">
        <f t="shared" si="176"/>
        <v>0</v>
      </c>
      <c r="DB271" s="270">
        <f t="shared" si="177"/>
        <v>0</v>
      </c>
      <c r="DC271" s="270">
        <f t="shared" si="178"/>
        <v>0</v>
      </c>
      <c r="DD271" s="270">
        <f t="shared" si="179"/>
        <v>0</v>
      </c>
      <c r="DE271" s="270">
        <f t="shared" si="180"/>
        <v>0</v>
      </c>
      <c r="DF271" s="270">
        <f t="shared" si="181"/>
        <v>0</v>
      </c>
      <c r="DG271" s="270">
        <f t="shared" si="182"/>
        <v>0</v>
      </c>
    </row>
    <row r="272" spans="1:111">
      <c r="A272" s="266"/>
      <c r="E272" s="332">
        <f t="shared" ref="E272:E303" si="192">(I272-H272)/364</f>
        <v>0</v>
      </c>
      <c r="AJ272" s="330"/>
      <c r="AK272" s="330"/>
      <c r="AL272" s="330"/>
      <c r="BX272" s="331"/>
      <c r="BY272" s="269" t="str">
        <f t="shared" si="166"/>
        <v>SI</v>
      </c>
      <c r="BZ272" s="269" t="str">
        <f t="shared" si="167"/>
        <v>.</v>
      </c>
      <c r="CA272" s="269" t="str">
        <f t="shared" si="168"/>
        <v>.</v>
      </c>
      <c r="CB272" s="269" t="str">
        <f t="shared" si="169"/>
        <v>.</v>
      </c>
      <c r="CC272" s="269" t="str">
        <f t="shared" si="170"/>
        <v>.</v>
      </c>
      <c r="CL272" s="161">
        <f t="shared" si="165"/>
        <v>0</v>
      </c>
      <c r="CM272" s="271" t="b">
        <f t="shared" si="190"/>
        <v>0</v>
      </c>
      <c r="CN272" s="271" t="b">
        <f t="shared" si="191"/>
        <v>0</v>
      </c>
      <c r="CO272" s="271" t="b">
        <f t="shared" si="183"/>
        <v>0</v>
      </c>
      <c r="CP272" s="270" t="b">
        <f t="shared" si="184"/>
        <v>0</v>
      </c>
      <c r="CQ272" s="270" t="b">
        <f t="shared" si="185"/>
        <v>0</v>
      </c>
      <c r="CR272" s="270" t="b">
        <f t="shared" si="186"/>
        <v>0</v>
      </c>
      <c r="CS272" s="270" t="b">
        <f t="shared" si="187"/>
        <v>0</v>
      </c>
      <c r="CT272" s="270" t="b">
        <f t="shared" si="188"/>
        <v>0</v>
      </c>
      <c r="CU272" s="270" t="b">
        <f t="shared" si="189"/>
        <v>0</v>
      </c>
      <c r="CV272" s="270">
        <f t="shared" si="171"/>
        <v>0</v>
      </c>
      <c r="CW272" s="270">
        <f t="shared" si="172"/>
        <v>0</v>
      </c>
      <c r="CX272" s="270">
        <f t="shared" si="173"/>
        <v>0</v>
      </c>
      <c r="CY272" s="270">
        <f t="shared" si="174"/>
        <v>0</v>
      </c>
      <c r="CZ272" s="270">
        <f t="shared" si="175"/>
        <v>0</v>
      </c>
      <c r="DA272" s="270">
        <f t="shared" si="176"/>
        <v>0</v>
      </c>
      <c r="DB272" s="270">
        <f t="shared" si="177"/>
        <v>0</v>
      </c>
      <c r="DC272" s="270">
        <f t="shared" si="178"/>
        <v>0</v>
      </c>
      <c r="DD272" s="270">
        <f t="shared" si="179"/>
        <v>0</v>
      </c>
      <c r="DE272" s="270">
        <f t="shared" si="180"/>
        <v>0</v>
      </c>
      <c r="DF272" s="270">
        <f t="shared" si="181"/>
        <v>0</v>
      </c>
      <c r="DG272" s="270">
        <f t="shared" si="182"/>
        <v>0</v>
      </c>
    </row>
    <row r="273" spans="1:111">
      <c r="A273" s="266"/>
      <c r="E273" s="332">
        <f t="shared" si="192"/>
        <v>0</v>
      </c>
      <c r="AJ273" s="330"/>
      <c r="AK273" s="330"/>
      <c r="AL273" s="330"/>
      <c r="BX273" s="331"/>
      <c r="BY273" s="269" t="str">
        <f t="shared" si="166"/>
        <v>SI</v>
      </c>
      <c r="BZ273" s="269" t="str">
        <f t="shared" si="167"/>
        <v>.</v>
      </c>
      <c r="CA273" s="269" t="str">
        <f t="shared" si="168"/>
        <v>.</v>
      </c>
      <c r="CB273" s="269" t="str">
        <f t="shared" si="169"/>
        <v>.</v>
      </c>
      <c r="CC273" s="269" t="str">
        <f t="shared" si="170"/>
        <v>.</v>
      </c>
      <c r="CL273" s="161">
        <f t="shared" si="165"/>
        <v>0</v>
      </c>
      <c r="CM273" s="271" t="b">
        <f t="shared" si="190"/>
        <v>0</v>
      </c>
      <c r="CN273" s="271" t="b">
        <f t="shared" si="191"/>
        <v>0</v>
      </c>
      <c r="CO273" s="271" t="b">
        <f t="shared" si="183"/>
        <v>0</v>
      </c>
      <c r="CP273" s="270" t="b">
        <f t="shared" si="184"/>
        <v>0</v>
      </c>
      <c r="CQ273" s="270" t="b">
        <f t="shared" si="185"/>
        <v>0</v>
      </c>
      <c r="CR273" s="270" t="b">
        <f t="shared" si="186"/>
        <v>0</v>
      </c>
      <c r="CS273" s="270" t="b">
        <f t="shared" si="187"/>
        <v>0</v>
      </c>
      <c r="CT273" s="270" t="b">
        <f t="shared" si="188"/>
        <v>0</v>
      </c>
      <c r="CU273" s="270" t="b">
        <f t="shared" si="189"/>
        <v>0</v>
      </c>
      <c r="CV273" s="270">
        <f t="shared" si="171"/>
        <v>0</v>
      </c>
      <c r="CW273" s="270">
        <f t="shared" si="172"/>
        <v>0</v>
      </c>
      <c r="CX273" s="270">
        <f t="shared" si="173"/>
        <v>0</v>
      </c>
      <c r="CY273" s="270">
        <f t="shared" si="174"/>
        <v>0</v>
      </c>
      <c r="CZ273" s="270">
        <f t="shared" si="175"/>
        <v>0</v>
      </c>
      <c r="DA273" s="270">
        <f t="shared" si="176"/>
        <v>0</v>
      </c>
      <c r="DB273" s="270">
        <f t="shared" si="177"/>
        <v>0</v>
      </c>
      <c r="DC273" s="270">
        <f t="shared" si="178"/>
        <v>0</v>
      </c>
      <c r="DD273" s="270">
        <f t="shared" si="179"/>
        <v>0</v>
      </c>
      <c r="DE273" s="270">
        <f t="shared" si="180"/>
        <v>0</v>
      </c>
      <c r="DF273" s="270">
        <f t="shared" si="181"/>
        <v>0</v>
      </c>
      <c r="DG273" s="270">
        <f t="shared" si="182"/>
        <v>0</v>
      </c>
    </row>
    <row r="274" spans="1:111">
      <c r="A274" s="266"/>
      <c r="E274" s="332">
        <f t="shared" si="192"/>
        <v>0</v>
      </c>
      <c r="AJ274" s="330"/>
      <c r="AK274" s="330"/>
      <c r="AL274" s="330"/>
      <c r="BX274" s="331"/>
      <c r="BY274" s="269" t="str">
        <f t="shared" si="166"/>
        <v>SI</v>
      </c>
      <c r="BZ274" s="269" t="str">
        <f t="shared" si="167"/>
        <v>.</v>
      </c>
      <c r="CA274" s="269" t="str">
        <f t="shared" si="168"/>
        <v>.</v>
      </c>
      <c r="CB274" s="269" t="str">
        <f t="shared" si="169"/>
        <v>.</v>
      </c>
      <c r="CC274" s="269" t="str">
        <f t="shared" si="170"/>
        <v>.</v>
      </c>
      <c r="CL274" s="161">
        <f t="shared" si="165"/>
        <v>0</v>
      </c>
      <c r="CM274" s="271" t="b">
        <f t="shared" si="190"/>
        <v>0</v>
      </c>
      <c r="CN274" s="271" t="b">
        <f t="shared" si="191"/>
        <v>0</v>
      </c>
      <c r="CO274" s="271" t="b">
        <f t="shared" si="183"/>
        <v>0</v>
      </c>
      <c r="CP274" s="270" t="b">
        <f t="shared" si="184"/>
        <v>0</v>
      </c>
      <c r="CQ274" s="270" t="b">
        <f t="shared" si="185"/>
        <v>0</v>
      </c>
      <c r="CR274" s="270" t="b">
        <f t="shared" si="186"/>
        <v>0</v>
      </c>
      <c r="CS274" s="270" t="b">
        <f t="shared" si="187"/>
        <v>0</v>
      </c>
      <c r="CT274" s="270" t="b">
        <f t="shared" si="188"/>
        <v>0</v>
      </c>
      <c r="CU274" s="270" t="b">
        <f t="shared" si="189"/>
        <v>0</v>
      </c>
      <c r="CV274" s="270">
        <f t="shared" si="171"/>
        <v>0</v>
      </c>
      <c r="CW274" s="270">
        <f t="shared" si="172"/>
        <v>0</v>
      </c>
      <c r="CX274" s="270">
        <f t="shared" si="173"/>
        <v>0</v>
      </c>
      <c r="CY274" s="270">
        <f t="shared" si="174"/>
        <v>0</v>
      </c>
      <c r="CZ274" s="270">
        <f t="shared" si="175"/>
        <v>0</v>
      </c>
      <c r="DA274" s="270">
        <f t="shared" si="176"/>
        <v>0</v>
      </c>
      <c r="DB274" s="270">
        <f t="shared" si="177"/>
        <v>0</v>
      </c>
      <c r="DC274" s="270">
        <f t="shared" si="178"/>
        <v>0</v>
      </c>
      <c r="DD274" s="270">
        <f t="shared" si="179"/>
        <v>0</v>
      </c>
      <c r="DE274" s="270">
        <f t="shared" si="180"/>
        <v>0</v>
      </c>
      <c r="DF274" s="270">
        <f t="shared" si="181"/>
        <v>0</v>
      </c>
      <c r="DG274" s="270">
        <f t="shared" si="182"/>
        <v>0</v>
      </c>
    </row>
    <row r="275" spans="1:111">
      <c r="A275" s="266"/>
      <c r="E275" s="332">
        <f t="shared" si="192"/>
        <v>0</v>
      </c>
      <c r="AJ275" s="330"/>
      <c r="AK275" s="330"/>
      <c r="AL275" s="330"/>
      <c r="BX275" s="331"/>
      <c r="BY275" s="269" t="str">
        <f t="shared" si="166"/>
        <v>SI</v>
      </c>
      <c r="BZ275" s="269" t="str">
        <f t="shared" si="167"/>
        <v>.</v>
      </c>
      <c r="CA275" s="269" t="str">
        <f t="shared" si="168"/>
        <v>.</v>
      </c>
      <c r="CB275" s="269" t="str">
        <f t="shared" si="169"/>
        <v>.</v>
      </c>
      <c r="CC275" s="269" t="str">
        <f t="shared" si="170"/>
        <v>.</v>
      </c>
      <c r="CL275" s="161">
        <f t="shared" si="165"/>
        <v>0</v>
      </c>
      <c r="CM275" s="271" t="b">
        <f t="shared" si="190"/>
        <v>0</v>
      </c>
      <c r="CN275" s="271" t="b">
        <f t="shared" si="191"/>
        <v>0</v>
      </c>
      <c r="CO275" s="271" t="b">
        <f t="shared" si="183"/>
        <v>0</v>
      </c>
      <c r="CP275" s="270" t="b">
        <f t="shared" si="184"/>
        <v>0</v>
      </c>
      <c r="CQ275" s="270" t="b">
        <f t="shared" si="185"/>
        <v>0</v>
      </c>
      <c r="CR275" s="270" t="b">
        <f t="shared" si="186"/>
        <v>0</v>
      </c>
      <c r="CS275" s="270" t="b">
        <f t="shared" si="187"/>
        <v>0</v>
      </c>
      <c r="CT275" s="270" t="b">
        <f t="shared" si="188"/>
        <v>0</v>
      </c>
      <c r="CU275" s="270" t="b">
        <f t="shared" si="189"/>
        <v>0</v>
      </c>
      <c r="CV275" s="270">
        <f t="shared" si="171"/>
        <v>0</v>
      </c>
      <c r="CW275" s="270">
        <f t="shared" si="172"/>
        <v>0</v>
      </c>
      <c r="CX275" s="270">
        <f t="shared" si="173"/>
        <v>0</v>
      </c>
      <c r="CY275" s="270">
        <f t="shared" si="174"/>
        <v>0</v>
      </c>
      <c r="CZ275" s="270">
        <f t="shared" si="175"/>
        <v>0</v>
      </c>
      <c r="DA275" s="270">
        <f t="shared" si="176"/>
        <v>0</v>
      </c>
      <c r="DB275" s="270">
        <f t="shared" si="177"/>
        <v>0</v>
      </c>
      <c r="DC275" s="270">
        <f t="shared" si="178"/>
        <v>0</v>
      </c>
      <c r="DD275" s="270">
        <f t="shared" si="179"/>
        <v>0</v>
      </c>
      <c r="DE275" s="270">
        <f t="shared" si="180"/>
        <v>0</v>
      </c>
      <c r="DF275" s="270">
        <f t="shared" si="181"/>
        <v>0</v>
      </c>
      <c r="DG275" s="270">
        <f t="shared" si="182"/>
        <v>0</v>
      </c>
    </row>
    <row r="276" spans="1:111">
      <c r="A276" s="266"/>
      <c r="E276" s="332">
        <f t="shared" si="192"/>
        <v>0</v>
      </c>
      <c r="AJ276" s="330"/>
      <c r="AK276" s="330"/>
      <c r="AL276" s="330"/>
      <c r="BX276" s="331"/>
      <c r="BY276" s="269" t="str">
        <f t="shared" si="166"/>
        <v>SI</v>
      </c>
      <c r="BZ276" s="269" t="str">
        <f t="shared" si="167"/>
        <v>.</v>
      </c>
      <c r="CA276" s="269" t="str">
        <f t="shared" si="168"/>
        <v>.</v>
      </c>
      <c r="CB276" s="269" t="str">
        <f t="shared" si="169"/>
        <v>.</v>
      </c>
      <c r="CC276" s="269" t="str">
        <f t="shared" si="170"/>
        <v>.</v>
      </c>
      <c r="CL276" s="161">
        <f t="shared" si="165"/>
        <v>0</v>
      </c>
      <c r="CM276" s="271" t="b">
        <f t="shared" si="190"/>
        <v>0</v>
      </c>
      <c r="CN276" s="271" t="b">
        <f t="shared" si="191"/>
        <v>0</v>
      </c>
      <c r="CO276" s="271" t="b">
        <f t="shared" si="183"/>
        <v>0</v>
      </c>
      <c r="CP276" s="270" t="b">
        <f t="shared" si="184"/>
        <v>0</v>
      </c>
      <c r="CQ276" s="270" t="b">
        <f t="shared" si="185"/>
        <v>0</v>
      </c>
      <c r="CR276" s="270" t="b">
        <f t="shared" si="186"/>
        <v>0</v>
      </c>
      <c r="CS276" s="270" t="b">
        <f t="shared" si="187"/>
        <v>0</v>
      </c>
      <c r="CT276" s="270" t="b">
        <f t="shared" si="188"/>
        <v>0</v>
      </c>
      <c r="CU276" s="270" t="b">
        <f t="shared" si="189"/>
        <v>0</v>
      </c>
      <c r="CV276" s="270">
        <f t="shared" si="171"/>
        <v>0</v>
      </c>
      <c r="CW276" s="270">
        <f t="shared" si="172"/>
        <v>0</v>
      </c>
      <c r="CX276" s="270">
        <f t="shared" si="173"/>
        <v>0</v>
      </c>
      <c r="CY276" s="270">
        <f t="shared" si="174"/>
        <v>0</v>
      </c>
      <c r="CZ276" s="270">
        <f t="shared" si="175"/>
        <v>0</v>
      </c>
      <c r="DA276" s="270">
        <f t="shared" si="176"/>
        <v>0</v>
      </c>
      <c r="DB276" s="270">
        <f t="shared" si="177"/>
        <v>0</v>
      </c>
      <c r="DC276" s="270">
        <f t="shared" si="178"/>
        <v>0</v>
      </c>
      <c r="DD276" s="270">
        <f t="shared" si="179"/>
        <v>0</v>
      </c>
      <c r="DE276" s="270">
        <f t="shared" si="180"/>
        <v>0</v>
      </c>
      <c r="DF276" s="270">
        <f t="shared" si="181"/>
        <v>0</v>
      </c>
      <c r="DG276" s="270">
        <f t="shared" si="182"/>
        <v>0</v>
      </c>
    </row>
    <row r="277" spans="1:111">
      <c r="A277" s="266"/>
      <c r="E277" s="332">
        <f t="shared" si="192"/>
        <v>0</v>
      </c>
      <c r="AJ277" s="330"/>
      <c r="AK277" s="330"/>
      <c r="AL277" s="330"/>
      <c r="BX277" s="331"/>
      <c r="BY277" s="269" t="str">
        <f t="shared" si="166"/>
        <v>SI</v>
      </c>
      <c r="BZ277" s="269" t="str">
        <f t="shared" si="167"/>
        <v>.</v>
      </c>
      <c r="CA277" s="269" t="str">
        <f t="shared" si="168"/>
        <v>.</v>
      </c>
      <c r="CB277" s="269" t="str">
        <f t="shared" si="169"/>
        <v>.</v>
      </c>
      <c r="CC277" s="269" t="str">
        <f t="shared" si="170"/>
        <v>.</v>
      </c>
      <c r="CL277" s="161">
        <f t="shared" si="165"/>
        <v>0</v>
      </c>
      <c r="CM277" s="271" t="b">
        <f t="shared" si="190"/>
        <v>0</v>
      </c>
      <c r="CN277" s="271" t="b">
        <f t="shared" si="191"/>
        <v>0</v>
      </c>
      <c r="CO277" s="271" t="b">
        <f t="shared" si="183"/>
        <v>0</v>
      </c>
      <c r="CP277" s="270" t="b">
        <f t="shared" si="184"/>
        <v>0</v>
      </c>
      <c r="CQ277" s="270" t="b">
        <f t="shared" si="185"/>
        <v>0</v>
      </c>
      <c r="CR277" s="270" t="b">
        <f t="shared" si="186"/>
        <v>0</v>
      </c>
      <c r="CS277" s="270" t="b">
        <f t="shared" si="187"/>
        <v>0</v>
      </c>
      <c r="CT277" s="270" t="b">
        <f t="shared" si="188"/>
        <v>0</v>
      </c>
      <c r="CU277" s="270" t="b">
        <f t="shared" si="189"/>
        <v>0</v>
      </c>
      <c r="CV277" s="270">
        <f t="shared" si="171"/>
        <v>0</v>
      </c>
      <c r="CW277" s="270">
        <f t="shared" si="172"/>
        <v>0</v>
      </c>
      <c r="CX277" s="270">
        <f t="shared" si="173"/>
        <v>0</v>
      </c>
      <c r="CY277" s="270">
        <f t="shared" si="174"/>
        <v>0</v>
      </c>
      <c r="CZ277" s="270">
        <f t="shared" si="175"/>
        <v>0</v>
      </c>
      <c r="DA277" s="270">
        <f t="shared" si="176"/>
        <v>0</v>
      </c>
      <c r="DB277" s="270">
        <f t="shared" si="177"/>
        <v>0</v>
      </c>
      <c r="DC277" s="270">
        <f t="shared" si="178"/>
        <v>0</v>
      </c>
      <c r="DD277" s="270">
        <f t="shared" si="179"/>
        <v>0</v>
      </c>
      <c r="DE277" s="270">
        <f t="shared" si="180"/>
        <v>0</v>
      </c>
      <c r="DF277" s="270">
        <f t="shared" si="181"/>
        <v>0</v>
      </c>
      <c r="DG277" s="270">
        <f t="shared" si="182"/>
        <v>0</v>
      </c>
    </row>
    <row r="278" spans="1:111">
      <c r="A278" s="266"/>
      <c r="E278" s="332">
        <f t="shared" si="192"/>
        <v>0</v>
      </c>
      <c r="AJ278" s="330"/>
      <c r="AK278" s="330"/>
      <c r="AL278" s="330"/>
      <c r="BX278" s="331"/>
      <c r="BY278" s="269" t="str">
        <f t="shared" si="166"/>
        <v>SI</v>
      </c>
      <c r="BZ278" s="269" t="str">
        <f t="shared" si="167"/>
        <v>.</v>
      </c>
      <c r="CA278" s="269" t="str">
        <f t="shared" si="168"/>
        <v>.</v>
      </c>
      <c r="CB278" s="269" t="str">
        <f t="shared" si="169"/>
        <v>.</v>
      </c>
      <c r="CC278" s="269" t="str">
        <f t="shared" si="170"/>
        <v>.</v>
      </c>
      <c r="CL278" s="161">
        <f t="shared" si="165"/>
        <v>0</v>
      </c>
      <c r="CM278" s="271" t="b">
        <f t="shared" si="190"/>
        <v>0</v>
      </c>
      <c r="CN278" s="271" t="b">
        <f t="shared" si="191"/>
        <v>0</v>
      </c>
      <c r="CO278" s="271" t="b">
        <f t="shared" si="183"/>
        <v>0</v>
      </c>
      <c r="CP278" s="270" t="b">
        <f t="shared" si="184"/>
        <v>0</v>
      </c>
      <c r="CQ278" s="270" t="b">
        <f t="shared" si="185"/>
        <v>0</v>
      </c>
      <c r="CR278" s="270" t="b">
        <f t="shared" si="186"/>
        <v>0</v>
      </c>
      <c r="CS278" s="270" t="b">
        <f t="shared" si="187"/>
        <v>0</v>
      </c>
      <c r="CT278" s="270" t="b">
        <f t="shared" si="188"/>
        <v>0</v>
      </c>
      <c r="CU278" s="270" t="b">
        <f t="shared" si="189"/>
        <v>0</v>
      </c>
      <c r="CV278" s="270">
        <f t="shared" si="171"/>
        <v>0</v>
      </c>
      <c r="CW278" s="270">
        <f t="shared" si="172"/>
        <v>0</v>
      </c>
      <c r="CX278" s="270">
        <f t="shared" si="173"/>
        <v>0</v>
      </c>
      <c r="CY278" s="270">
        <f t="shared" si="174"/>
        <v>0</v>
      </c>
      <c r="CZ278" s="270">
        <f t="shared" si="175"/>
        <v>0</v>
      </c>
      <c r="DA278" s="270">
        <f t="shared" si="176"/>
        <v>0</v>
      </c>
      <c r="DB278" s="270">
        <f t="shared" si="177"/>
        <v>0</v>
      </c>
      <c r="DC278" s="270">
        <f t="shared" si="178"/>
        <v>0</v>
      </c>
      <c r="DD278" s="270">
        <f t="shared" si="179"/>
        <v>0</v>
      </c>
      <c r="DE278" s="270">
        <f t="shared" si="180"/>
        <v>0</v>
      </c>
      <c r="DF278" s="270">
        <f t="shared" si="181"/>
        <v>0</v>
      </c>
      <c r="DG278" s="270">
        <f t="shared" si="182"/>
        <v>0</v>
      </c>
    </row>
    <row r="279" spans="1:111">
      <c r="A279" s="266"/>
      <c r="E279" s="332">
        <f t="shared" si="192"/>
        <v>0</v>
      </c>
      <c r="AJ279" s="330"/>
      <c r="AK279" s="330"/>
      <c r="AL279" s="330"/>
      <c r="BX279" s="331"/>
      <c r="BY279" s="269" t="str">
        <f t="shared" si="166"/>
        <v>SI</v>
      </c>
      <c r="BZ279" s="269" t="str">
        <f t="shared" si="167"/>
        <v>.</v>
      </c>
      <c r="CA279" s="269" t="str">
        <f t="shared" si="168"/>
        <v>.</v>
      </c>
      <c r="CB279" s="269" t="str">
        <f t="shared" si="169"/>
        <v>.</v>
      </c>
      <c r="CC279" s="269" t="str">
        <f t="shared" si="170"/>
        <v>.</v>
      </c>
      <c r="CL279" s="161">
        <f t="shared" si="165"/>
        <v>0</v>
      </c>
      <c r="CM279" s="271" t="b">
        <f t="shared" si="190"/>
        <v>0</v>
      </c>
      <c r="CN279" s="271" t="b">
        <f t="shared" si="191"/>
        <v>0</v>
      </c>
      <c r="CO279" s="271" t="b">
        <f t="shared" si="183"/>
        <v>0</v>
      </c>
      <c r="CP279" s="270" t="b">
        <f t="shared" si="184"/>
        <v>0</v>
      </c>
      <c r="CQ279" s="270" t="b">
        <f t="shared" si="185"/>
        <v>0</v>
      </c>
      <c r="CR279" s="270" t="b">
        <f t="shared" si="186"/>
        <v>0</v>
      </c>
      <c r="CS279" s="270" t="b">
        <f t="shared" si="187"/>
        <v>0</v>
      </c>
      <c r="CT279" s="270" t="b">
        <f t="shared" si="188"/>
        <v>0</v>
      </c>
      <c r="CU279" s="270" t="b">
        <f t="shared" si="189"/>
        <v>0</v>
      </c>
      <c r="CV279" s="270">
        <f t="shared" si="171"/>
        <v>0</v>
      </c>
      <c r="CW279" s="270">
        <f t="shared" si="172"/>
        <v>0</v>
      </c>
      <c r="CX279" s="270">
        <f t="shared" si="173"/>
        <v>0</v>
      </c>
      <c r="CY279" s="270">
        <f t="shared" si="174"/>
        <v>0</v>
      </c>
      <c r="CZ279" s="270">
        <f t="shared" si="175"/>
        <v>0</v>
      </c>
      <c r="DA279" s="270">
        <f t="shared" si="176"/>
        <v>0</v>
      </c>
      <c r="DB279" s="270">
        <f t="shared" si="177"/>
        <v>0</v>
      </c>
      <c r="DC279" s="270">
        <f t="shared" si="178"/>
        <v>0</v>
      </c>
      <c r="DD279" s="270">
        <f t="shared" si="179"/>
        <v>0</v>
      </c>
      <c r="DE279" s="270">
        <f t="shared" si="180"/>
        <v>0</v>
      </c>
      <c r="DF279" s="270">
        <f t="shared" si="181"/>
        <v>0</v>
      </c>
      <c r="DG279" s="270">
        <f t="shared" si="182"/>
        <v>0</v>
      </c>
    </row>
    <row r="280" spans="1:111">
      <c r="A280" s="266"/>
      <c r="E280" s="332">
        <f t="shared" si="192"/>
        <v>0</v>
      </c>
      <c r="AJ280" s="330"/>
      <c r="AK280" s="330"/>
      <c r="AL280" s="330"/>
      <c r="BX280" s="331"/>
      <c r="BY280" s="269" t="str">
        <f t="shared" si="166"/>
        <v>SI</v>
      </c>
      <c r="BZ280" s="269" t="str">
        <f t="shared" si="167"/>
        <v>.</v>
      </c>
      <c r="CA280" s="269" t="str">
        <f t="shared" si="168"/>
        <v>.</v>
      </c>
      <c r="CB280" s="269" t="str">
        <f t="shared" si="169"/>
        <v>.</v>
      </c>
      <c r="CC280" s="269" t="str">
        <f t="shared" si="170"/>
        <v>.</v>
      </c>
      <c r="CL280" s="161">
        <f t="shared" si="165"/>
        <v>0</v>
      </c>
      <c r="CM280" s="271" t="b">
        <f t="shared" si="190"/>
        <v>0</v>
      </c>
      <c r="CN280" s="271" t="b">
        <f t="shared" si="191"/>
        <v>0</v>
      </c>
      <c r="CO280" s="271" t="b">
        <f t="shared" si="183"/>
        <v>0</v>
      </c>
      <c r="CP280" s="270" t="b">
        <f t="shared" si="184"/>
        <v>0</v>
      </c>
      <c r="CQ280" s="270" t="b">
        <f t="shared" si="185"/>
        <v>0</v>
      </c>
      <c r="CR280" s="270" t="b">
        <f t="shared" si="186"/>
        <v>0</v>
      </c>
      <c r="CS280" s="270" t="b">
        <f t="shared" si="187"/>
        <v>0</v>
      </c>
      <c r="CT280" s="270" t="b">
        <f t="shared" si="188"/>
        <v>0</v>
      </c>
      <c r="CU280" s="270" t="b">
        <f t="shared" si="189"/>
        <v>0</v>
      </c>
      <c r="CV280" s="270">
        <f t="shared" si="171"/>
        <v>0</v>
      </c>
      <c r="CW280" s="270">
        <f t="shared" si="172"/>
        <v>0</v>
      </c>
      <c r="CX280" s="270">
        <f t="shared" si="173"/>
        <v>0</v>
      </c>
      <c r="CY280" s="270">
        <f t="shared" si="174"/>
        <v>0</v>
      </c>
      <c r="CZ280" s="270">
        <f t="shared" si="175"/>
        <v>0</v>
      </c>
      <c r="DA280" s="270">
        <f t="shared" si="176"/>
        <v>0</v>
      </c>
      <c r="DB280" s="270">
        <f t="shared" si="177"/>
        <v>0</v>
      </c>
      <c r="DC280" s="270">
        <f t="shared" si="178"/>
        <v>0</v>
      </c>
      <c r="DD280" s="270">
        <f t="shared" si="179"/>
        <v>0</v>
      </c>
      <c r="DE280" s="270">
        <f t="shared" si="180"/>
        <v>0</v>
      </c>
      <c r="DF280" s="270">
        <f t="shared" si="181"/>
        <v>0</v>
      </c>
      <c r="DG280" s="270">
        <f t="shared" si="182"/>
        <v>0</v>
      </c>
    </row>
    <row r="281" spans="1:111">
      <c r="A281" s="266"/>
      <c r="E281" s="332">
        <f t="shared" si="192"/>
        <v>0</v>
      </c>
      <c r="AJ281" s="330"/>
      <c r="AK281" s="330"/>
      <c r="AL281" s="330"/>
      <c r="BX281" s="331"/>
      <c r="BY281" s="269" t="str">
        <f t="shared" si="166"/>
        <v>SI</v>
      </c>
      <c r="BZ281" s="269" t="str">
        <f t="shared" si="167"/>
        <v>.</v>
      </c>
      <c r="CA281" s="269" t="str">
        <f t="shared" si="168"/>
        <v>.</v>
      </c>
      <c r="CB281" s="269" t="str">
        <f t="shared" si="169"/>
        <v>.</v>
      </c>
      <c r="CC281" s="269" t="str">
        <f t="shared" si="170"/>
        <v>.</v>
      </c>
      <c r="CL281" s="161">
        <f t="shared" si="165"/>
        <v>0</v>
      </c>
      <c r="CM281" s="271" t="b">
        <f t="shared" si="190"/>
        <v>0</v>
      </c>
      <c r="CN281" s="271" t="b">
        <f t="shared" si="191"/>
        <v>0</v>
      </c>
      <c r="CO281" s="271" t="b">
        <f t="shared" si="183"/>
        <v>0</v>
      </c>
      <c r="CP281" s="270" t="b">
        <f t="shared" si="184"/>
        <v>0</v>
      </c>
      <c r="CQ281" s="270" t="b">
        <f t="shared" si="185"/>
        <v>0</v>
      </c>
      <c r="CR281" s="270" t="b">
        <f t="shared" si="186"/>
        <v>0</v>
      </c>
      <c r="CS281" s="270" t="b">
        <f t="shared" si="187"/>
        <v>0</v>
      </c>
      <c r="CT281" s="270" t="b">
        <f t="shared" si="188"/>
        <v>0</v>
      </c>
      <c r="CU281" s="270" t="b">
        <f t="shared" si="189"/>
        <v>0</v>
      </c>
      <c r="CV281" s="270">
        <f t="shared" si="171"/>
        <v>0</v>
      </c>
      <c r="CW281" s="270">
        <f t="shared" si="172"/>
        <v>0</v>
      </c>
      <c r="CX281" s="270">
        <f t="shared" si="173"/>
        <v>0</v>
      </c>
      <c r="CY281" s="270">
        <f t="shared" si="174"/>
        <v>0</v>
      </c>
      <c r="CZ281" s="270">
        <f t="shared" si="175"/>
        <v>0</v>
      </c>
      <c r="DA281" s="270">
        <f t="shared" si="176"/>
        <v>0</v>
      </c>
      <c r="DB281" s="270">
        <f t="shared" si="177"/>
        <v>0</v>
      </c>
      <c r="DC281" s="270">
        <f t="shared" si="178"/>
        <v>0</v>
      </c>
      <c r="DD281" s="270">
        <f t="shared" si="179"/>
        <v>0</v>
      </c>
      <c r="DE281" s="270">
        <f t="shared" si="180"/>
        <v>0</v>
      </c>
      <c r="DF281" s="270">
        <f t="shared" si="181"/>
        <v>0</v>
      </c>
      <c r="DG281" s="270">
        <f t="shared" si="182"/>
        <v>0</v>
      </c>
    </row>
    <row r="282" spans="1:111">
      <c r="A282" s="266"/>
      <c r="E282" s="332">
        <f t="shared" si="192"/>
        <v>0</v>
      </c>
      <c r="AJ282" s="330"/>
      <c r="AK282" s="330"/>
      <c r="AL282" s="330"/>
      <c r="BX282" s="331"/>
      <c r="BY282" s="269" t="str">
        <f t="shared" si="166"/>
        <v>SI</v>
      </c>
      <c r="BZ282" s="269" t="str">
        <f t="shared" si="167"/>
        <v>.</v>
      </c>
      <c r="CA282" s="269" t="str">
        <f t="shared" si="168"/>
        <v>.</v>
      </c>
      <c r="CB282" s="269" t="str">
        <f t="shared" si="169"/>
        <v>.</v>
      </c>
      <c r="CC282" s="269" t="str">
        <f t="shared" si="170"/>
        <v>.</v>
      </c>
      <c r="CL282" s="161">
        <f t="shared" si="165"/>
        <v>0</v>
      </c>
      <c r="CM282" s="271" t="b">
        <f t="shared" si="190"/>
        <v>0</v>
      </c>
      <c r="CN282" s="271" t="b">
        <f t="shared" si="191"/>
        <v>0</v>
      </c>
      <c r="CO282" s="271" t="b">
        <f t="shared" si="183"/>
        <v>0</v>
      </c>
      <c r="CP282" s="270" t="b">
        <f t="shared" si="184"/>
        <v>0</v>
      </c>
      <c r="CQ282" s="270" t="b">
        <f t="shared" si="185"/>
        <v>0</v>
      </c>
      <c r="CR282" s="270" t="b">
        <f t="shared" si="186"/>
        <v>0</v>
      </c>
      <c r="CS282" s="270" t="b">
        <f t="shared" si="187"/>
        <v>0</v>
      </c>
      <c r="CT282" s="270" t="b">
        <f t="shared" si="188"/>
        <v>0</v>
      </c>
      <c r="CU282" s="270" t="b">
        <f t="shared" si="189"/>
        <v>0</v>
      </c>
      <c r="CV282" s="270">
        <f t="shared" si="171"/>
        <v>0</v>
      </c>
      <c r="CW282" s="270">
        <f t="shared" si="172"/>
        <v>0</v>
      </c>
      <c r="CX282" s="270">
        <f t="shared" si="173"/>
        <v>0</v>
      </c>
      <c r="CY282" s="270">
        <f t="shared" si="174"/>
        <v>0</v>
      </c>
      <c r="CZ282" s="270">
        <f t="shared" si="175"/>
        <v>0</v>
      </c>
      <c r="DA282" s="270">
        <f t="shared" si="176"/>
        <v>0</v>
      </c>
      <c r="DB282" s="270">
        <f t="shared" si="177"/>
        <v>0</v>
      </c>
      <c r="DC282" s="270">
        <f t="shared" si="178"/>
        <v>0</v>
      </c>
      <c r="DD282" s="270">
        <f t="shared" si="179"/>
        <v>0</v>
      </c>
      <c r="DE282" s="270">
        <f t="shared" si="180"/>
        <v>0</v>
      </c>
      <c r="DF282" s="270">
        <f t="shared" si="181"/>
        <v>0</v>
      </c>
      <c r="DG282" s="270">
        <f t="shared" si="182"/>
        <v>0</v>
      </c>
    </row>
    <row r="283" spans="1:111">
      <c r="A283" s="266"/>
      <c r="E283" s="332">
        <f t="shared" si="192"/>
        <v>0</v>
      </c>
      <c r="AJ283" s="330"/>
      <c r="AK283" s="330"/>
      <c r="AL283" s="330"/>
      <c r="BX283" s="331"/>
      <c r="BY283" s="269" t="str">
        <f t="shared" si="166"/>
        <v>SI</v>
      </c>
      <c r="BZ283" s="269" t="str">
        <f t="shared" si="167"/>
        <v>.</v>
      </c>
      <c r="CA283" s="269" t="str">
        <f t="shared" si="168"/>
        <v>.</v>
      </c>
      <c r="CB283" s="269" t="str">
        <f t="shared" si="169"/>
        <v>.</v>
      </c>
      <c r="CC283" s="269" t="str">
        <f t="shared" si="170"/>
        <v>.</v>
      </c>
      <c r="CL283" s="161">
        <f t="shared" si="165"/>
        <v>0</v>
      </c>
      <c r="CM283" s="271" t="b">
        <f t="shared" si="190"/>
        <v>0</v>
      </c>
      <c r="CN283" s="271" t="b">
        <f t="shared" si="191"/>
        <v>0</v>
      </c>
      <c r="CO283" s="271" t="b">
        <f t="shared" si="183"/>
        <v>0</v>
      </c>
      <c r="CP283" s="270" t="b">
        <f t="shared" si="184"/>
        <v>0</v>
      </c>
      <c r="CQ283" s="270" t="b">
        <f t="shared" si="185"/>
        <v>0</v>
      </c>
      <c r="CR283" s="270" t="b">
        <f t="shared" si="186"/>
        <v>0</v>
      </c>
      <c r="CS283" s="270" t="b">
        <f t="shared" si="187"/>
        <v>0</v>
      </c>
      <c r="CT283" s="270" t="b">
        <f t="shared" si="188"/>
        <v>0</v>
      </c>
      <c r="CU283" s="270" t="b">
        <f t="shared" si="189"/>
        <v>0</v>
      </c>
      <c r="CV283" s="270">
        <f t="shared" si="171"/>
        <v>0</v>
      </c>
      <c r="CW283" s="270">
        <f t="shared" si="172"/>
        <v>0</v>
      </c>
      <c r="CX283" s="270">
        <f t="shared" si="173"/>
        <v>0</v>
      </c>
      <c r="CY283" s="270">
        <f t="shared" si="174"/>
        <v>0</v>
      </c>
      <c r="CZ283" s="270">
        <f t="shared" si="175"/>
        <v>0</v>
      </c>
      <c r="DA283" s="270">
        <f t="shared" si="176"/>
        <v>0</v>
      </c>
      <c r="DB283" s="270">
        <f t="shared" si="177"/>
        <v>0</v>
      </c>
      <c r="DC283" s="270">
        <f t="shared" si="178"/>
        <v>0</v>
      </c>
      <c r="DD283" s="270">
        <f t="shared" si="179"/>
        <v>0</v>
      </c>
      <c r="DE283" s="270">
        <f t="shared" si="180"/>
        <v>0</v>
      </c>
      <c r="DF283" s="270">
        <f t="shared" si="181"/>
        <v>0</v>
      </c>
      <c r="DG283" s="270">
        <f t="shared" si="182"/>
        <v>0</v>
      </c>
    </row>
    <row r="284" spans="1:111">
      <c r="A284" s="266"/>
      <c r="E284" s="332">
        <f t="shared" si="192"/>
        <v>0</v>
      </c>
      <c r="AJ284" s="330"/>
      <c r="AK284" s="330"/>
      <c r="AL284" s="330"/>
      <c r="BX284" s="331"/>
      <c r="BY284" s="269" t="str">
        <f t="shared" si="166"/>
        <v>SI</v>
      </c>
      <c r="BZ284" s="269" t="str">
        <f t="shared" si="167"/>
        <v>.</v>
      </c>
      <c r="CA284" s="269" t="str">
        <f t="shared" si="168"/>
        <v>.</v>
      </c>
      <c r="CB284" s="269" t="str">
        <f t="shared" si="169"/>
        <v>.</v>
      </c>
      <c r="CC284" s="269" t="str">
        <f t="shared" si="170"/>
        <v>.</v>
      </c>
      <c r="CL284" s="161">
        <f t="shared" si="165"/>
        <v>0</v>
      </c>
      <c r="CM284" s="271" t="b">
        <f t="shared" si="190"/>
        <v>0</v>
      </c>
      <c r="CN284" s="271" t="b">
        <f t="shared" si="191"/>
        <v>0</v>
      </c>
      <c r="CO284" s="271" t="b">
        <f t="shared" si="183"/>
        <v>0</v>
      </c>
      <c r="CP284" s="270" t="b">
        <f t="shared" si="184"/>
        <v>0</v>
      </c>
      <c r="CQ284" s="270" t="b">
        <f t="shared" si="185"/>
        <v>0</v>
      </c>
      <c r="CR284" s="270" t="b">
        <f t="shared" si="186"/>
        <v>0</v>
      </c>
      <c r="CS284" s="270" t="b">
        <f t="shared" si="187"/>
        <v>0</v>
      </c>
      <c r="CT284" s="270" t="b">
        <f t="shared" si="188"/>
        <v>0</v>
      </c>
      <c r="CU284" s="270" t="b">
        <f t="shared" si="189"/>
        <v>0</v>
      </c>
      <c r="CV284" s="270">
        <f t="shared" si="171"/>
        <v>0</v>
      </c>
      <c r="CW284" s="270">
        <f t="shared" si="172"/>
        <v>0</v>
      </c>
      <c r="CX284" s="270">
        <f t="shared" si="173"/>
        <v>0</v>
      </c>
      <c r="CY284" s="270">
        <f t="shared" si="174"/>
        <v>0</v>
      </c>
      <c r="CZ284" s="270">
        <f t="shared" si="175"/>
        <v>0</v>
      </c>
      <c r="DA284" s="270">
        <f t="shared" si="176"/>
        <v>0</v>
      </c>
      <c r="DB284" s="270">
        <f t="shared" si="177"/>
        <v>0</v>
      </c>
      <c r="DC284" s="270">
        <f t="shared" si="178"/>
        <v>0</v>
      </c>
      <c r="DD284" s="270">
        <f t="shared" si="179"/>
        <v>0</v>
      </c>
      <c r="DE284" s="270">
        <f t="shared" si="180"/>
        <v>0</v>
      </c>
      <c r="DF284" s="270">
        <f t="shared" si="181"/>
        <v>0</v>
      </c>
      <c r="DG284" s="270">
        <f t="shared" si="182"/>
        <v>0</v>
      </c>
    </row>
    <row r="285" spans="1:111">
      <c r="A285" s="266"/>
      <c r="E285" s="332">
        <f t="shared" si="192"/>
        <v>0</v>
      </c>
      <c r="AJ285" s="330"/>
      <c r="AK285" s="330"/>
      <c r="AL285" s="330"/>
      <c r="BX285" s="331"/>
      <c r="BY285" s="269" t="str">
        <f t="shared" si="166"/>
        <v>SI</v>
      </c>
      <c r="BZ285" s="269" t="str">
        <f t="shared" si="167"/>
        <v>.</v>
      </c>
      <c r="CA285" s="269" t="str">
        <f t="shared" si="168"/>
        <v>.</v>
      </c>
      <c r="CB285" s="269" t="str">
        <f t="shared" si="169"/>
        <v>.</v>
      </c>
      <c r="CC285" s="269" t="str">
        <f t="shared" si="170"/>
        <v>.</v>
      </c>
      <c r="CL285" s="161">
        <f t="shared" si="165"/>
        <v>0</v>
      </c>
      <c r="CM285" s="271" t="b">
        <f t="shared" si="190"/>
        <v>0</v>
      </c>
      <c r="CN285" s="271" t="b">
        <f t="shared" si="191"/>
        <v>0</v>
      </c>
      <c r="CO285" s="271" t="b">
        <f t="shared" si="183"/>
        <v>0</v>
      </c>
      <c r="CP285" s="270" t="b">
        <f t="shared" si="184"/>
        <v>0</v>
      </c>
      <c r="CQ285" s="270" t="b">
        <f t="shared" si="185"/>
        <v>0</v>
      </c>
      <c r="CR285" s="270" t="b">
        <f t="shared" si="186"/>
        <v>0</v>
      </c>
      <c r="CS285" s="270" t="b">
        <f t="shared" si="187"/>
        <v>0</v>
      </c>
      <c r="CT285" s="270" t="b">
        <f t="shared" si="188"/>
        <v>0</v>
      </c>
      <c r="CU285" s="270" t="b">
        <f t="shared" si="189"/>
        <v>0</v>
      </c>
      <c r="CV285" s="270">
        <f t="shared" si="171"/>
        <v>0</v>
      </c>
      <c r="CW285" s="270">
        <f t="shared" si="172"/>
        <v>0</v>
      </c>
      <c r="CX285" s="270">
        <f t="shared" si="173"/>
        <v>0</v>
      </c>
      <c r="CY285" s="270">
        <f t="shared" si="174"/>
        <v>0</v>
      </c>
      <c r="CZ285" s="270">
        <f t="shared" si="175"/>
        <v>0</v>
      </c>
      <c r="DA285" s="270">
        <f t="shared" si="176"/>
        <v>0</v>
      </c>
      <c r="DB285" s="270">
        <f t="shared" si="177"/>
        <v>0</v>
      </c>
      <c r="DC285" s="270">
        <f t="shared" si="178"/>
        <v>0</v>
      </c>
      <c r="DD285" s="270">
        <f t="shared" si="179"/>
        <v>0</v>
      </c>
      <c r="DE285" s="270">
        <f t="shared" si="180"/>
        <v>0</v>
      </c>
      <c r="DF285" s="270">
        <f t="shared" si="181"/>
        <v>0</v>
      </c>
      <c r="DG285" s="270">
        <f t="shared" si="182"/>
        <v>0</v>
      </c>
    </row>
    <row r="286" spans="1:111">
      <c r="A286" s="266"/>
      <c r="E286" s="332">
        <f t="shared" si="192"/>
        <v>0</v>
      </c>
      <c r="AJ286" s="330"/>
      <c r="AK286" s="330"/>
      <c r="AL286" s="330"/>
      <c r="BX286" s="331"/>
      <c r="BY286" s="269" t="str">
        <f t="shared" si="166"/>
        <v>SI</v>
      </c>
      <c r="BZ286" s="269" t="str">
        <f t="shared" si="167"/>
        <v>.</v>
      </c>
      <c r="CA286" s="269" t="str">
        <f t="shared" si="168"/>
        <v>.</v>
      </c>
      <c r="CB286" s="269" t="str">
        <f t="shared" si="169"/>
        <v>.</v>
      </c>
      <c r="CC286" s="269" t="str">
        <f t="shared" si="170"/>
        <v>.</v>
      </c>
      <c r="CL286" s="161">
        <f t="shared" si="165"/>
        <v>0</v>
      </c>
      <c r="CM286" s="271" t="b">
        <f t="shared" si="190"/>
        <v>0</v>
      </c>
      <c r="CN286" s="271" t="b">
        <f t="shared" si="191"/>
        <v>0</v>
      </c>
      <c r="CO286" s="271" t="b">
        <f t="shared" si="183"/>
        <v>0</v>
      </c>
      <c r="CP286" s="270" t="b">
        <f t="shared" si="184"/>
        <v>0</v>
      </c>
      <c r="CQ286" s="270" t="b">
        <f t="shared" si="185"/>
        <v>0</v>
      </c>
      <c r="CR286" s="270" t="b">
        <f t="shared" si="186"/>
        <v>0</v>
      </c>
      <c r="CS286" s="270" t="b">
        <f t="shared" si="187"/>
        <v>0</v>
      </c>
      <c r="CT286" s="270" t="b">
        <f t="shared" si="188"/>
        <v>0</v>
      </c>
      <c r="CU286" s="270" t="b">
        <f t="shared" si="189"/>
        <v>0</v>
      </c>
      <c r="CV286" s="270">
        <f t="shared" si="171"/>
        <v>0</v>
      </c>
      <c r="CW286" s="270">
        <f t="shared" si="172"/>
        <v>0</v>
      </c>
      <c r="CX286" s="270">
        <f t="shared" si="173"/>
        <v>0</v>
      </c>
      <c r="CY286" s="270">
        <f t="shared" si="174"/>
        <v>0</v>
      </c>
      <c r="CZ286" s="270">
        <f t="shared" si="175"/>
        <v>0</v>
      </c>
      <c r="DA286" s="270">
        <f t="shared" si="176"/>
        <v>0</v>
      </c>
      <c r="DB286" s="270">
        <f t="shared" si="177"/>
        <v>0</v>
      </c>
      <c r="DC286" s="270">
        <f t="shared" si="178"/>
        <v>0</v>
      </c>
      <c r="DD286" s="270">
        <f t="shared" si="179"/>
        <v>0</v>
      </c>
      <c r="DE286" s="270">
        <f t="shared" si="180"/>
        <v>0</v>
      </c>
      <c r="DF286" s="270">
        <f t="shared" si="181"/>
        <v>0</v>
      </c>
      <c r="DG286" s="270">
        <f t="shared" si="182"/>
        <v>0</v>
      </c>
    </row>
    <row r="287" spans="1:111">
      <c r="A287" s="266"/>
      <c r="E287" s="332">
        <f t="shared" si="192"/>
        <v>0</v>
      </c>
      <c r="AJ287" s="330"/>
      <c r="AK287" s="330"/>
      <c r="AL287" s="330"/>
      <c r="BX287" s="331"/>
      <c r="BY287" s="269" t="str">
        <f t="shared" si="166"/>
        <v>SI</v>
      </c>
      <c r="BZ287" s="269" t="str">
        <f t="shared" si="167"/>
        <v>.</v>
      </c>
      <c r="CA287" s="269" t="str">
        <f t="shared" si="168"/>
        <v>.</v>
      </c>
      <c r="CB287" s="269" t="str">
        <f t="shared" si="169"/>
        <v>.</v>
      </c>
      <c r="CC287" s="269" t="str">
        <f t="shared" si="170"/>
        <v>.</v>
      </c>
      <c r="CL287" s="161">
        <f t="shared" si="165"/>
        <v>0</v>
      </c>
      <c r="CM287" s="271" t="b">
        <f t="shared" si="190"/>
        <v>0</v>
      </c>
      <c r="CN287" s="271" t="b">
        <f t="shared" si="191"/>
        <v>0</v>
      </c>
      <c r="CO287" s="271" t="b">
        <f t="shared" si="183"/>
        <v>0</v>
      </c>
      <c r="CP287" s="270" t="b">
        <f t="shared" si="184"/>
        <v>0</v>
      </c>
      <c r="CQ287" s="270" t="b">
        <f t="shared" si="185"/>
        <v>0</v>
      </c>
      <c r="CR287" s="270" t="b">
        <f t="shared" si="186"/>
        <v>0</v>
      </c>
      <c r="CS287" s="270" t="b">
        <f t="shared" si="187"/>
        <v>0</v>
      </c>
      <c r="CT287" s="270" t="b">
        <f t="shared" si="188"/>
        <v>0</v>
      </c>
      <c r="CU287" s="270" t="b">
        <f t="shared" si="189"/>
        <v>0</v>
      </c>
      <c r="CV287" s="270">
        <f t="shared" si="171"/>
        <v>0</v>
      </c>
      <c r="CW287" s="270">
        <f t="shared" si="172"/>
        <v>0</v>
      </c>
      <c r="CX287" s="270">
        <f t="shared" si="173"/>
        <v>0</v>
      </c>
      <c r="CY287" s="270">
        <f t="shared" si="174"/>
        <v>0</v>
      </c>
      <c r="CZ287" s="270">
        <f t="shared" si="175"/>
        <v>0</v>
      </c>
      <c r="DA287" s="270">
        <f t="shared" si="176"/>
        <v>0</v>
      </c>
      <c r="DB287" s="270">
        <f t="shared" si="177"/>
        <v>0</v>
      </c>
      <c r="DC287" s="270">
        <f t="shared" si="178"/>
        <v>0</v>
      </c>
      <c r="DD287" s="270">
        <f t="shared" si="179"/>
        <v>0</v>
      </c>
      <c r="DE287" s="270">
        <f t="shared" si="180"/>
        <v>0</v>
      </c>
      <c r="DF287" s="270">
        <f t="shared" si="181"/>
        <v>0</v>
      </c>
      <c r="DG287" s="270">
        <f t="shared" si="182"/>
        <v>0</v>
      </c>
    </row>
    <row r="288" spans="1:111">
      <c r="A288" s="266"/>
      <c r="E288" s="332">
        <f t="shared" si="192"/>
        <v>0</v>
      </c>
      <c r="AJ288" s="330"/>
      <c r="AK288" s="330"/>
      <c r="AL288" s="330"/>
      <c r="BX288" s="331"/>
      <c r="BY288" s="269" t="str">
        <f t="shared" si="166"/>
        <v>SI</v>
      </c>
      <c r="BZ288" s="269" t="str">
        <f t="shared" si="167"/>
        <v>.</v>
      </c>
      <c r="CA288" s="269" t="str">
        <f t="shared" si="168"/>
        <v>.</v>
      </c>
      <c r="CB288" s="269" t="str">
        <f t="shared" si="169"/>
        <v>.</v>
      </c>
      <c r="CC288" s="269" t="str">
        <f t="shared" si="170"/>
        <v>.</v>
      </c>
      <c r="CL288" s="161">
        <f t="shared" si="165"/>
        <v>0</v>
      </c>
      <c r="CM288" s="271" t="b">
        <f t="shared" si="190"/>
        <v>0</v>
      </c>
      <c r="CN288" s="271" t="b">
        <f t="shared" si="191"/>
        <v>0</v>
      </c>
      <c r="CO288" s="271" t="b">
        <f t="shared" si="183"/>
        <v>0</v>
      </c>
      <c r="CP288" s="270" t="b">
        <f t="shared" si="184"/>
        <v>0</v>
      </c>
      <c r="CQ288" s="270" t="b">
        <f t="shared" si="185"/>
        <v>0</v>
      </c>
      <c r="CR288" s="270" t="b">
        <f t="shared" si="186"/>
        <v>0</v>
      </c>
      <c r="CS288" s="270" t="b">
        <f t="shared" si="187"/>
        <v>0</v>
      </c>
      <c r="CT288" s="270" t="b">
        <f t="shared" si="188"/>
        <v>0</v>
      </c>
      <c r="CU288" s="270" t="b">
        <f t="shared" si="189"/>
        <v>0</v>
      </c>
      <c r="CV288" s="270">
        <f t="shared" si="171"/>
        <v>0</v>
      </c>
      <c r="CW288" s="270">
        <f t="shared" si="172"/>
        <v>0</v>
      </c>
      <c r="CX288" s="270">
        <f t="shared" si="173"/>
        <v>0</v>
      </c>
      <c r="CY288" s="270">
        <f t="shared" si="174"/>
        <v>0</v>
      </c>
      <c r="CZ288" s="270">
        <f t="shared" si="175"/>
        <v>0</v>
      </c>
      <c r="DA288" s="270">
        <f t="shared" si="176"/>
        <v>0</v>
      </c>
      <c r="DB288" s="270">
        <f t="shared" si="177"/>
        <v>0</v>
      </c>
      <c r="DC288" s="270">
        <f t="shared" si="178"/>
        <v>0</v>
      </c>
      <c r="DD288" s="270">
        <f t="shared" si="179"/>
        <v>0</v>
      </c>
      <c r="DE288" s="270">
        <f t="shared" si="180"/>
        <v>0</v>
      </c>
      <c r="DF288" s="270">
        <f t="shared" si="181"/>
        <v>0</v>
      </c>
      <c r="DG288" s="270">
        <f t="shared" si="182"/>
        <v>0</v>
      </c>
    </row>
    <row r="289" spans="1:111">
      <c r="A289" s="266"/>
      <c r="E289" s="332">
        <f t="shared" si="192"/>
        <v>0</v>
      </c>
      <c r="AJ289" s="330"/>
      <c r="AK289" s="330"/>
      <c r="AL289" s="330"/>
      <c r="BX289" s="331"/>
      <c r="BY289" s="269" t="str">
        <f t="shared" si="166"/>
        <v>SI</v>
      </c>
      <c r="BZ289" s="269" t="str">
        <f t="shared" si="167"/>
        <v>.</v>
      </c>
      <c r="CA289" s="269" t="str">
        <f t="shared" si="168"/>
        <v>.</v>
      </c>
      <c r="CB289" s="269" t="str">
        <f t="shared" si="169"/>
        <v>.</v>
      </c>
      <c r="CC289" s="269" t="str">
        <f t="shared" si="170"/>
        <v>.</v>
      </c>
      <c r="CL289" s="161">
        <f t="shared" si="165"/>
        <v>0</v>
      </c>
      <c r="CM289" s="271" t="b">
        <f t="shared" si="190"/>
        <v>0</v>
      </c>
      <c r="CN289" s="271" t="b">
        <f t="shared" si="191"/>
        <v>0</v>
      </c>
      <c r="CO289" s="271" t="b">
        <f t="shared" si="183"/>
        <v>0</v>
      </c>
      <c r="CP289" s="270" t="b">
        <f t="shared" si="184"/>
        <v>0</v>
      </c>
      <c r="CQ289" s="270" t="b">
        <f t="shared" si="185"/>
        <v>0</v>
      </c>
      <c r="CR289" s="270" t="b">
        <f t="shared" si="186"/>
        <v>0</v>
      </c>
      <c r="CS289" s="270" t="b">
        <f t="shared" si="187"/>
        <v>0</v>
      </c>
      <c r="CT289" s="270" t="b">
        <f t="shared" si="188"/>
        <v>0</v>
      </c>
      <c r="CU289" s="270" t="b">
        <f t="shared" si="189"/>
        <v>0</v>
      </c>
      <c r="CV289" s="270">
        <f t="shared" si="171"/>
        <v>0</v>
      </c>
      <c r="CW289" s="270">
        <f t="shared" si="172"/>
        <v>0</v>
      </c>
      <c r="CX289" s="270">
        <f t="shared" si="173"/>
        <v>0</v>
      </c>
      <c r="CY289" s="270">
        <f t="shared" si="174"/>
        <v>0</v>
      </c>
      <c r="CZ289" s="270">
        <f t="shared" si="175"/>
        <v>0</v>
      </c>
      <c r="DA289" s="270">
        <f t="shared" si="176"/>
        <v>0</v>
      </c>
      <c r="DB289" s="270">
        <f t="shared" si="177"/>
        <v>0</v>
      </c>
      <c r="DC289" s="270">
        <f t="shared" si="178"/>
        <v>0</v>
      </c>
      <c r="DD289" s="270">
        <f t="shared" si="179"/>
        <v>0</v>
      </c>
      <c r="DE289" s="270">
        <f t="shared" si="180"/>
        <v>0</v>
      </c>
      <c r="DF289" s="270">
        <f t="shared" si="181"/>
        <v>0</v>
      </c>
      <c r="DG289" s="270">
        <f t="shared" si="182"/>
        <v>0</v>
      </c>
    </row>
    <row r="290" spans="1:111">
      <c r="A290" s="266"/>
      <c r="E290" s="332">
        <f t="shared" si="192"/>
        <v>0</v>
      </c>
      <c r="AJ290" s="330"/>
      <c r="AK290" s="330"/>
      <c r="AL290" s="330"/>
      <c r="BX290" s="331"/>
      <c r="BY290" s="269" t="str">
        <f t="shared" si="166"/>
        <v>SI</v>
      </c>
      <c r="BZ290" s="269" t="str">
        <f t="shared" si="167"/>
        <v>.</v>
      </c>
      <c r="CA290" s="269" t="str">
        <f t="shared" si="168"/>
        <v>.</v>
      </c>
      <c r="CB290" s="269" t="str">
        <f t="shared" si="169"/>
        <v>.</v>
      </c>
      <c r="CC290" s="269" t="str">
        <f t="shared" si="170"/>
        <v>.</v>
      </c>
      <c r="CL290" s="161">
        <f t="shared" si="165"/>
        <v>0</v>
      </c>
      <c r="CM290" s="271" t="b">
        <f t="shared" si="190"/>
        <v>0</v>
      </c>
      <c r="CN290" s="271" t="b">
        <f t="shared" si="191"/>
        <v>0</v>
      </c>
      <c r="CO290" s="271" t="b">
        <f t="shared" si="183"/>
        <v>0</v>
      </c>
      <c r="CP290" s="270" t="b">
        <f t="shared" si="184"/>
        <v>0</v>
      </c>
      <c r="CQ290" s="270" t="b">
        <f t="shared" si="185"/>
        <v>0</v>
      </c>
      <c r="CR290" s="270" t="b">
        <f t="shared" si="186"/>
        <v>0</v>
      </c>
      <c r="CS290" s="270" t="b">
        <f t="shared" si="187"/>
        <v>0</v>
      </c>
      <c r="CT290" s="270" t="b">
        <f t="shared" si="188"/>
        <v>0</v>
      </c>
      <c r="CU290" s="270" t="b">
        <f t="shared" si="189"/>
        <v>0</v>
      </c>
      <c r="CV290" s="270">
        <f t="shared" si="171"/>
        <v>0</v>
      </c>
      <c r="CW290" s="270">
        <f t="shared" si="172"/>
        <v>0</v>
      </c>
      <c r="CX290" s="270">
        <f t="shared" si="173"/>
        <v>0</v>
      </c>
      <c r="CY290" s="270">
        <f t="shared" si="174"/>
        <v>0</v>
      </c>
      <c r="CZ290" s="270">
        <f t="shared" si="175"/>
        <v>0</v>
      </c>
      <c r="DA290" s="270">
        <f t="shared" si="176"/>
        <v>0</v>
      </c>
      <c r="DB290" s="270">
        <f t="shared" si="177"/>
        <v>0</v>
      </c>
      <c r="DC290" s="270">
        <f t="shared" si="178"/>
        <v>0</v>
      </c>
      <c r="DD290" s="270">
        <f t="shared" si="179"/>
        <v>0</v>
      </c>
      <c r="DE290" s="270">
        <f t="shared" si="180"/>
        <v>0</v>
      </c>
      <c r="DF290" s="270">
        <f t="shared" si="181"/>
        <v>0</v>
      </c>
      <c r="DG290" s="270">
        <f t="shared" si="182"/>
        <v>0</v>
      </c>
    </row>
    <row r="291" spans="1:111">
      <c r="A291" s="266"/>
      <c r="E291" s="332">
        <f t="shared" si="192"/>
        <v>0</v>
      </c>
      <c r="AJ291" s="330"/>
      <c r="AK291" s="330"/>
      <c r="AL291" s="330"/>
      <c r="BX291" s="331"/>
      <c r="BY291" s="269" t="str">
        <f t="shared" si="166"/>
        <v>SI</v>
      </c>
      <c r="BZ291" s="269" t="str">
        <f t="shared" si="167"/>
        <v>.</v>
      </c>
      <c r="CA291" s="269" t="str">
        <f t="shared" si="168"/>
        <v>.</v>
      </c>
      <c r="CB291" s="269" t="str">
        <f t="shared" si="169"/>
        <v>.</v>
      </c>
      <c r="CC291" s="269" t="str">
        <f t="shared" si="170"/>
        <v>.</v>
      </c>
      <c r="CL291" s="161">
        <f t="shared" si="165"/>
        <v>0</v>
      </c>
      <c r="CM291" s="271" t="b">
        <f t="shared" si="190"/>
        <v>0</v>
      </c>
      <c r="CN291" s="271" t="b">
        <f t="shared" si="191"/>
        <v>0</v>
      </c>
      <c r="CO291" s="271" t="b">
        <f t="shared" si="183"/>
        <v>0</v>
      </c>
      <c r="CP291" s="270" t="b">
        <f t="shared" si="184"/>
        <v>0</v>
      </c>
      <c r="CQ291" s="270" t="b">
        <f t="shared" si="185"/>
        <v>0</v>
      </c>
      <c r="CR291" s="270" t="b">
        <f t="shared" si="186"/>
        <v>0</v>
      </c>
      <c r="CS291" s="270" t="b">
        <f t="shared" si="187"/>
        <v>0</v>
      </c>
      <c r="CT291" s="270" t="b">
        <f t="shared" si="188"/>
        <v>0</v>
      </c>
      <c r="CU291" s="270" t="b">
        <f t="shared" si="189"/>
        <v>0</v>
      </c>
      <c r="CV291" s="270">
        <f t="shared" si="171"/>
        <v>0</v>
      </c>
      <c r="CW291" s="270">
        <f t="shared" si="172"/>
        <v>0</v>
      </c>
      <c r="CX291" s="270">
        <f t="shared" si="173"/>
        <v>0</v>
      </c>
      <c r="CY291" s="270">
        <f t="shared" si="174"/>
        <v>0</v>
      </c>
      <c r="CZ291" s="270">
        <f t="shared" si="175"/>
        <v>0</v>
      </c>
      <c r="DA291" s="270">
        <f t="shared" si="176"/>
        <v>0</v>
      </c>
      <c r="DB291" s="270">
        <f t="shared" si="177"/>
        <v>0</v>
      </c>
      <c r="DC291" s="270">
        <f t="shared" si="178"/>
        <v>0</v>
      </c>
      <c r="DD291" s="270">
        <f t="shared" si="179"/>
        <v>0</v>
      </c>
      <c r="DE291" s="270">
        <f t="shared" si="180"/>
        <v>0</v>
      </c>
      <c r="DF291" s="270">
        <f t="shared" si="181"/>
        <v>0</v>
      </c>
      <c r="DG291" s="270">
        <f t="shared" si="182"/>
        <v>0</v>
      </c>
    </row>
    <row r="292" spans="1:111">
      <c r="A292" s="266"/>
      <c r="E292" s="332">
        <f t="shared" si="192"/>
        <v>0</v>
      </c>
      <c r="AJ292" s="330"/>
      <c r="AK292" s="330"/>
      <c r="AL292" s="330"/>
      <c r="BX292" s="331"/>
      <c r="BY292" s="269" t="str">
        <f t="shared" si="166"/>
        <v>SI</v>
      </c>
      <c r="BZ292" s="269" t="str">
        <f t="shared" si="167"/>
        <v>.</v>
      </c>
      <c r="CA292" s="269" t="str">
        <f t="shared" si="168"/>
        <v>.</v>
      </c>
      <c r="CB292" s="269" t="str">
        <f t="shared" si="169"/>
        <v>.</v>
      </c>
      <c r="CC292" s="269" t="str">
        <f t="shared" si="170"/>
        <v>.</v>
      </c>
      <c r="CL292" s="161">
        <f t="shared" si="165"/>
        <v>0</v>
      </c>
      <c r="CM292" s="271" t="b">
        <f t="shared" si="190"/>
        <v>0</v>
      </c>
      <c r="CN292" s="271" t="b">
        <f t="shared" si="191"/>
        <v>0</v>
      </c>
      <c r="CO292" s="271" t="b">
        <f t="shared" si="183"/>
        <v>0</v>
      </c>
      <c r="CP292" s="270" t="b">
        <f t="shared" si="184"/>
        <v>0</v>
      </c>
      <c r="CQ292" s="270" t="b">
        <f t="shared" si="185"/>
        <v>0</v>
      </c>
      <c r="CR292" s="270" t="b">
        <f t="shared" si="186"/>
        <v>0</v>
      </c>
      <c r="CS292" s="270" t="b">
        <f t="shared" si="187"/>
        <v>0</v>
      </c>
      <c r="CT292" s="270" t="b">
        <f t="shared" si="188"/>
        <v>0</v>
      </c>
      <c r="CU292" s="270" t="b">
        <f t="shared" si="189"/>
        <v>0</v>
      </c>
      <c r="CV292" s="270">
        <f t="shared" si="171"/>
        <v>0</v>
      </c>
      <c r="CW292" s="270">
        <f t="shared" si="172"/>
        <v>0</v>
      </c>
      <c r="CX292" s="270">
        <f t="shared" si="173"/>
        <v>0</v>
      </c>
      <c r="CY292" s="270">
        <f t="shared" si="174"/>
        <v>0</v>
      </c>
      <c r="CZ292" s="270">
        <f t="shared" si="175"/>
        <v>0</v>
      </c>
      <c r="DA292" s="270">
        <f t="shared" si="176"/>
        <v>0</v>
      </c>
      <c r="DB292" s="270">
        <f t="shared" si="177"/>
        <v>0</v>
      </c>
      <c r="DC292" s="270">
        <f t="shared" si="178"/>
        <v>0</v>
      </c>
      <c r="DD292" s="270">
        <f t="shared" si="179"/>
        <v>0</v>
      </c>
      <c r="DE292" s="270">
        <f t="shared" si="180"/>
        <v>0</v>
      </c>
      <c r="DF292" s="270">
        <f t="shared" si="181"/>
        <v>0</v>
      </c>
      <c r="DG292" s="270">
        <f t="shared" si="182"/>
        <v>0</v>
      </c>
    </row>
    <row r="293" spans="1:111">
      <c r="A293" s="266"/>
      <c r="E293" s="332">
        <f t="shared" si="192"/>
        <v>0</v>
      </c>
      <c r="AJ293" s="330"/>
      <c r="AK293" s="330"/>
      <c r="AL293" s="330"/>
      <c r="BX293" s="331"/>
      <c r="BY293" s="269" t="str">
        <f t="shared" si="166"/>
        <v>SI</v>
      </c>
      <c r="BZ293" s="269" t="str">
        <f t="shared" si="167"/>
        <v>.</v>
      </c>
      <c r="CA293" s="269" t="str">
        <f t="shared" si="168"/>
        <v>.</v>
      </c>
      <c r="CB293" s="269" t="str">
        <f t="shared" si="169"/>
        <v>.</v>
      </c>
      <c r="CC293" s="269" t="str">
        <f t="shared" si="170"/>
        <v>.</v>
      </c>
      <c r="CL293" s="161">
        <f t="shared" si="165"/>
        <v>0</v>
      </c>
      <c r="CM293" s="271" t="b">
        <f t="shared" si="190"/>
        <v>0</v>
      </c>
      <c r="CN293" s="271" t="b">
        <f t="shared" si="191"/>
        <v>0</v>
      </c>
      <c r="CO293" s="271" t="b">
        <f t="shared" si="183"/>
        <v>0</v>
      </c>
      <c r="CP293" s="270" t="b">
        <f t="shared" si="184"/>
        <v>0</v>
      </c>
      <c r="CQ293" s="270" t="b">
        <f t="shared" si="185"/>
        <v>0</v>
      </c>
      <c r="CR293" s="270" t="b">
        <f t="shared" si="186"/>
        <v>0</v>
      </c>
      <c r="CS293" s="270" t="b">
        <f t="shared" si="187"/>
        <v>0</v>
      </c>
      <c r="CT293" s="270" t="b">
        <f t="shared" si="188"/>
        <v>0</v>
      </c>
      <c r="CU293" s="270" t="b">
        <f t="shared" si="189"/>
        <v>0</v>
      </c>
      <c r="CV293" s="270">
        <f t="shared" si="171"/>
        <v>0</v>
      </c>
      <c r="CW293" s="270">
        <f t="shared" si="172"/>
        <v>0</v>
      </c>
      <c r="CX293" s="270">
        <f t="shared" si="173"/>
        <v>0</v>
      </c>
      <c r="CY293" s="270">
        <f t="shared" si="174"/>
        <v>0</v>
      </c>
      <c r="CZ293" s="270">
        <f t="shared" si="175"/>
        <v>0</v>
      </c>
      <c r="DA293" s="270">
        <f t="shared" si="176"/>
        <v>0</v>
      </c>
      <c r="DB293" s="270">
        <f t="shared" si="177"/>
        <v>0</v>
      </c>
      <c r="DC293" s="270">
        <f t="shared" si="178"/>
        <v>0</v>
      </c>
      <c r="DD293" s="270">
        <f t="shared" si="179"/>
        <v>0</v>
      </c>
      <c r="DE293" s="270">
        <f t="shared" si="180"/>
        <v>0</v>
      </c>
      <c r="DF293" s="270">
        <f t="shared" si="181"/>
        <v>0</v>
      </c>
      <c r="DG293" s="270">
        <f t="shared" si="182"/>
        <v>0</v>
      </c>
    </row>
    <row r="294" spans="1:111">
      <c r="A294" s="266"/>
      <c r="E294" s="332">
        <f t="shared" si="192"/>
        <v>0</v>
      </c>
      <c r="AJ294" s="330"/>
      <c r="AK294" s="330"/>
      <c r="AL294" s="330"/>
      <c r="BX294" s="331"/>
      <c r="BY294" s="269" t="str">
        <f t="shared" si="166"/>
        <v>SI</v>
      </c>
      <c r="BZ294" s="269" t="str">
        <f t="shared" si="167"/>
        <v>.</v>
      </c>
      <c r="CA294" s="269" t="str">
        <f t="shared" si="168"/>
        <v>.</v>
      </c>
      <c r="CB294" s="269" t="str">
        <f t="shared" si="169"/>
        <v>.</v>
      </c>
      <c r="CC294" s="269" t="str">
        <f t="shared" si="170"/>
        <v>.</v>
      </c>
      <c r="CL294" s="161">
        <f t="shared" si="165"/>
        <v>0</v>
      </c>
      <c r="CM294" s="271" t="b">
        <f t="shared" si="190"/>
        <v>0</v>
      </c>
      <c r="CN294" s="271" t="b">
        <f t="shared" si="191"/>
        <v>0</v>
      </c>
      <c r="CO294" s="271" t="b">
        <f t="shared" si="183"/>
        <v>0</v>
      </c>
      <c r="CP294" s="270" t="b">
        <f t="shared" si="184"/>
        <v>0</v>
      </c>
      <c r="CQ294" s="270" t="b">
        <f t="shared" si="185"/>
        <v>0</v>
      </c>
      <c r="CR294" s="270" t="b">
        <f t="shared" si="186"/>
        <v>0</v>
      </c>
      <c r="CS294" s="270" t="b">
        <f t="shared" si="187"/>
        <v>0</v>
      </c>
      <c r="CT294" s="270" t="b">
        <f t="shared" si="188"/>
        <v>0</v>
      </c>
      <c r="CU294" s="270" t="b">
        <f t="shared" si="189"/>
        <v>0</v>
      </c>
      <c r="CV294" s="270">
        <f t="shared" si="171"/>
        <v>0</v>
      </c>
      <c r="CW294" s="270">
        <f t="shared" si="172"/>
        <v>0</v>
      </c>
      <c r="CX294" s="270">
        <f t="shared" si="173"/>
        <v>0</v>
      </c>
      <c r="CY294" s="270">
        <f t="shared" si="174"/>
        <v>0</v>
      </c>
      <c r="CZ294" s="270">
        <f t="shared" si="175"/>
        <v>0</v>
      </c>
      <c r="DA294" s="270">
        <f t="shared" si="176"/>
        <v>0</v>
      </c>
      <c r="DB294" s="270">
        <f t="shared" si="177"/>
        <v>0</v>
      </c>
      <c r="DC294" s="270">
        <f t="shared" si="178"/>
        <v>0</v>
      </c>
      <c r="DD294" s="270">
        <f t="shared" si="179"/>
        <v>0</v>
      </c>
      <c r="DE294" s="270">
        <f t="shared" si="180"/>
        <v>0</v>
      </c>
      <c r="DF294" s="270">
        <f t="shared" si="181"/>
        <v>0</v>
      </c>
      <c r="DG294" s="270">
        <f t="shared" si="182"/>
        <v>0</v>
      </c>
    </row>
    <row r="295" spans="1:111">
      <c r="A295" s="266"/>
      <c r="E295" s="332">
        <f t="shared" si="192"/>
        <v>0</v>
      </c>
      <c r="AJ295" s="330"/>
      <c r="AK295" s="330"/>
      <c r="AL295" s="330"/>
      <c r="BX295" s="331"/>
      <c r="BY295" s="269" t="str">
        <f t="shared" si="166"/>
        <v>SI</v>
      </c>
      <c r="BZ295" s="269" t="str">
        <f t="shared" si="167"/>
        <v>.</v>
      </c>
      <c r="CA295" s="269" t="str">
        <f t="shared" si="168"/>
        <v>.</v>
      </c>
      <c r="CB295" s="269" t="str">
        <f t="shared" si="169"/>
        <v>.</v>
      </c>
      <c r="CC295" s="269" t="str">
        <f t="shared" si="170"/>
        <v>.</v>
      </c>
      <c r="CL295" s="161">
        <f t="shared" si="165"/>
        <v>0</v>
      </c>
      <c r="CM295" s="271" t="b">
        <f t="shared" si="190"/>
        <v>0</v>
      </c>
      <c r="CN295" s="271" t="b">
        <f t="shared" si="191"/>
        <v>0</v>
      </c>
      <c r="CO295" s="271" t="b">
        <f t="shared" si="183"/>
        <v>0</v>
      </c>
      <c r="CP295" s="270" t="b">
        <f t="shared" si="184"/>
        <v>0</v>
      </c>
      <c r="CQ295" s="270" t="b">
        <f t="shared" si="185"/>
        <v>0</v>
      </c>
      <c r="CR295" s="270" t="b">
        <f t="shared" si="186"/>
        <v>0</v>
      </c>
      <c r="CS295" s="270" t="b">
        <f t="shared" si="187"/>
        <v>0</v>
      </c>
      <c r="CT295" s="270" t="b">
        <f t="shared" si="188"/>
        <v>0</v>
      </c>
      <c r="CU295" s="270" t="b">
        <f t="shared" si="189"/>
        <v>0</v>
      </c>
      <c r="CV295" s="270">
        <f t="shared" si="171"/>
        <v>0</v>
      </c>
      <c r="CW295" s="270">
        <f t="shared" si="172"/>
        <v>0</v>
      </c>
      <c r="CX295" s="270">
        <f t="shared" si="173"/>
        <v>0</v>
      </c>
      <c r="CY295" s="270">
        <f t="shared" si="174"/>
        <v>0</v>
      </c>
      <c r="CZ295" s="270">
        <f t="shared" si="175"/>
        <v>0</v>
      </c>
      <c r="DA295" s="270">
        <f t="shared" si="176"/>
        <v>0</v>
      </c>
      <c r="DB295" s="270">
        <f t="shared" si="177"/>
        <v>0</v>
      </c>
      <c r="DC295" s="270">
        <f t="shared" si="178"/>
        <v>0</v>
      </c>
      <c r="DD295" s="270">
        <f t="shared" si="179"/>
        <v>0</v>
      </c>
      <c r="DE295" s="270">
        <f t="shared" si="180"/>
        <v>0</v>
      </c>
      <c r="DF295" s="270">
        <f t="shared" si="181"/>
        <v>0</v>
      </c>
      <c r="DG295" s="270">
        <f t="shared" si="182"/>
        <v>0</v>
      </c>
    </row>
    <row r="296" spans="1:111">
      <c r="A296" s="266"/>
      <c r="E296" s="332">
        <f t="shared" si="192"/>
        <v>0</v>
      </c>
      <c r="AJ296" s="330"/>
      <c r="AK296" s="330"/>
      <c r="AL296" s="330"/>
      <c r="BX296" s="331"/>
      <c r="BY296" s="269" t="str">
        <f t="shared" si="166"/>
        <v>SI</v>
      </c>
      <c r="BZ296" s="269" t="str">
        <f t="shared" si="167"/>
        <v>.</v>
      </c>
      <c r="CA296" s="269" t="str">
        <f t="shared" si="168"/>
        <v>.</v>
      </c>
      <c r="CB296" s="269" t="str">
        <f t="shared" si="169"/>
        <v>.</v>
      </c>
      <c r="CC296" s="269" t="str">
        <f t="shared" si="170"/>
        <v>.</v>
      </c>
      <c r="CL296" s="161">
        <f t="shared" si="165"/>
        <v>0</v>
      </c>
      <c r="CM296" s="271" t="b">
        <f t="shared" si="190"/>
        <v>0</v>
      </c>
      <c r="CN296" s="271" t="b">
        <f t="shared" si="191"/>
        <v>0</v>
      </c>
      <c r="CO296" s="271" t="b">
        <f t="shared" si="183"/>
        <v>0</v>
      </c>
      <c r="CP296" s="270" t="b">
        <f t="shared" si="184"/>
        <v>0</v>
      </c>
      <c r="CQ296" s="270" t="b">
        <f t="shared" si="185"/>
        <v>0</v>
      </c>
      <c r="CR296" s="270" t="b">
        <f t="shared" si="186"/>
        <v>0</v>
      </c>
      <c r="CS296" s="270" t="b">
        <f t="shared" si="187"/>
        <v>0</v>
      </c>
      <c r="CT296" s="270" t="b">
        <f t="shared" si="188"/>
        <v>0</v>
      </c>
      <c r="CU296" s="270" t="b">
        <f t="shared" si="189"/>
        <v>0</v>
      </c>
      <c r="CV296" s="270">
        <f t="shared" si="171"/>
        <v>0</v>
      </c>
      <c r="CW296" s="270">
        <f t="shared" si="172"/>
        <v>0</v>
      </c>
      <c r="CX296" s="270">
        <f t="shared" si="173"/>
        <v>0</v>
      </c>
      <c r="CY296" s="270">
        <f t="shared" si="174"/>
        <v>0</v>
      </c>
      <c r="CZ296" s="270">
        <f t="shared" si="175"/>
        <v>0</v>
      </c>
      <c r="DA296" s="270">
        <f t="shared" si="176"/>
        <v>0</v>
      </c>
      <c r="DB296" s="270">
        <f t="shared" si="177"/>
        <v>0</v>
      </c>
      <c r="DC296" s="270">
        <f t="shared" si="178"/>
        <v>0</v>
      </c>
      <c r="DD296" s="270">
        <f t="shared" si="179"/>
        <v>0</v>
      </c>
      <c r="DE296" s="270">
        <f t="shared" si="180"/>
        <v>0</v>
      </c>
      <c r="DF296" s="270">
        <f t="shared" si="181"/>
        <v>0</v>
      </c>
      <c r="DG296" s="270">
        <f t="shared" si="182"/>
        <v>0</v>
      </c>
    </row>
    <row r="297" spans="1:111">
      <c r="A297" s="266"/>
      <c r="E297" s="332">
        <f t="shared" si="192"/>
        <v>0</v>
      </c>
      <c r="AJ297" s="330"/>
      <c r="AK297" s="330"/>
      <c r="AL297" s="330"/>
      <c r="BX297" s="331"/>
      <c r="BY297" s="269" t="str">
        <f t="shared" si="166"/>
        <v>SI</v>
      </c>
      <c r="BZ297" s="269" t="str">
        <f t="shared" si="167"/>
        <v>.</v>
      </c>
      <c r="CA297" s="269" t="str">
        <f t="shared" si="168"/>
        <v>.</v>
      </c>
      <c r="CB297" s="269" t="str">
        <f t="shared" si="169"/>
        <v>.</v>
      </c>
      <c r="CC297" s="269" t="str">
        <f t="shared" si="170"/>
        <v>.</v>
      </c>
      <c r="CL297" s="161">
        <f t="shared" si="165"/>
        <v>0</v>
      </c>
      <c r="CM297" s="271" t="b">
        <f t="shared" si="190"/>
        <v>0</v>
      </c>
      <c r="CN297" s="271" t="b">
        <f t="shared" si="191"/>
        <v>0</v>
      </c>
      <c r="CO297" s="271" t="b">
        <f t="shared" si="183"/>
        <v>0</v>
      </c>
      <c r="CP297" s="270" t="b">
        <f t="shared" si="184"/>
        <v>0</v>
      </c>
      <c r="CQ297" s="270" t="b">
        <f t="shared" si="185"/>
        <v>0</v>
      </c>
      <c r="CR297" s="270" t="b">
        <f t="shared" si="186"/>
        <v>0</v>
      </c>
      <c r="CS297" s="270" t="b">
        <f t="shared" si="187"/>
        <v>0</v>
      </c>
      <c r="CT297" s="270" t="b">
        <f t="shared" si="188"/>
        <v>0</v>
      </c>
      <c r="CU297" s="270" t="b">
        <f t="shared" si="189"/>
        <v>0</v>
      </c>
      <c r="CV297" s="270">
        <f t="shared" si="171"/>
        <v>0</v>
      </c>
      <c r="CW297" s="270">
        <f t="shared" si="172"/>
        <v>0</v>
      </c>
      <c r="CX297" s="270">
        <f t="shared" si="173"/>
        <v>0</v>
      </c>
      <c r="CY297" s="270">
        <f t="shared" si="174"/>
        <v>0</v>
      </c>
      <c r="CZ297" s="270">
        <f t="shared" si="175"/>
        <v>0</v>
      </c>
      <c r="DA297" s="270">
        <f t="shared" si="176"/>
        <v>0</v>
      </c>
      <c r="DB297" s="270">
        <f t="shared" si="177"/>
        <v>0</v>
      </c>
      <c r="DC297" s="270">
        <f t="shared" si="178"/>
        <v>0</v>
      </c>
      <c r="DD297" s="270">
        <f t="shared" si="179"/>
        <v>0</v>
      </c>
      <c r="DE297" s="270">
        <f t="shared" si="180"/>
        <v>0</v>
      </c>
      <c r="DF297" s="270">
        <f t="shared" si="181"/>
        <v>0</v>
      </c>
      <c r="DG297" s="270">
        <f t="shared" si="182"/>
        <v>0</v>
      </c>
    </row>
    <row r="298" spans="1:111">
      <c r="A298" s="266"/>
      <c r="E298" s="332">
        <f t="shared" si="192"/>
        <v>0</v>
      </c>
      <c r="AJ298" s="330"/>
      <c r="AK298" s="330"/>
      <c r="AL298" s="330"/>
      <c r="BX298" s="331"/>
      <c r="BY298" s="269" t="str">
        <f t="shared" si="166"/>
        <v>SI</v>
      </c>
      <c r="BZ298" s="269" t="str">
        <f t="shared" si="167"/>
        <v>.</v>
      </c>
      <c r="CA298" s="269" t="str">
        <f t="shared" si="168"/>
        <v>.</v>
      </c>
      <c r="CB298" s="269" t="str">
        <f t="shared" si="169"/>
        <v>.</v>
      </c>
      <c r="CC298" s="269" t="str">
        <f t="shared" si="170"/>
        <v>.</v>
      </c>
      <c r="CL298" s="161">
        <f t="shared" si="165"/>
        <v>0</v>
      </c>
      <c r="CM298" s="271" t="b">
        <f t="shared" si="190"/>
        <v>0</v>
      </c>
      <c r="CN298" s="271" t="b">
        <f t="shared" si="191"/>
        <v>0</v>
      </c>
      <c r="CO298" s="271" t="b">
        <f t="shared" si="183"/>
        <v>0</v>
      </c>
      <c r="CP298" s="270" t="b">
        <f t="shared" si="184"/>
        <v>0</v>
      </c>
      <c r="CQ298" s="270" t="b">
        <f t="shared" si="185"/>
        <v>0</v>
      </c>
      <c r="CR298" s="270" t="b">
        <f t="shared" si="186"/>
        <v>0</v>
      </c>
      <c r="CS298" s="270" t="b">
        <f t="shared" si="187"/>
        <v>0</v>
      </c>
      <c r="CT298" s="270" t="b">
        <f t="shared" si="188"/>
        <v>0</v>
      </c>
      <c r="CU298" s="270" t="b">
        <f t="shared" si="189"/>
        <v>0</v>
      </c>
      <c r="CV298" s="270">
        <f t="shared" si="171"/>
        <v>0</v>
      </c>
      <c r="CW298" s="270">
        <f t="shared" si="172"/>
        <v>0</v>
      </c>
      <c r="CX298" s="270">
        <f t="shared" si="173"/>
        <v>0</v>
      </c>
      <c r="CY298" s="270">
        <f t="shared" si="174"/>
        <v>0</v>
      </c>
      <c r="CZ298" s="270">
        <f t="shared" si="175"/>
        <v>0</v>
      </c>
      <c r="DA298" s="270">
        <f t="shared" si="176"/>
        <v>0</v>
      </c>
      <c r="DB298" s="270">
        <f t="shared" si="177"/>
        <v>0</v>
      </c>
      <c r="DC298" s="270">
        <f t="shared" si="178"/>
        <v>0</v>
      </c>
      <c r="DD298" s="270">
        <f t="shared" si="179"/>
        <v>0</v>
      </c>
      <c r="DE298" s="270">
        <f t="shared" si="180"/>
        <v>0</v>
      </c>
      <c r="DF298" s="270">
        <f t="shared" si="181"/>
        <v>0</v>
      </c>
      <c r="DG298" s="270">
        <f t="shared" si="182"/>
        <v>0</v>
      </c>
    </row>
    <row r="299" spans="1:111">
      <c r="A299" s="266"/>
      <c r="E299" s="332">
        <f t="shared" si="192"/>
        <v>0</v>
      </c>
      <c r="AJ299" s="330"/>
      <c r="AK299" s="330"/>
      <c r="AL299" s="330"/>
      <c r="BX299" s="331"/>
      <c r="BY299" s="269" t="str">
        <f t="shared" si="166"/>
        <v>SI</v>
      </c>
      <c r="BZ299" s="269" t="str">
        <f t="shared" si="167"/>
        <v>.</v>
      </c>
      <c r="CA299" s="269" t="str">
        <f t="shared" si="168"/>
        <v>.</v>
      </c>
      <c r="CB299" s="269" t="str">
        <f t="shared" si="169"/>
        <v>.</v>
      </c>
      <c r="CC299" s="269" t="str">
        <f t="shared" si="170"/>
        <v>.</v>
      </c>
      <c r="CL299" s="161">
        <f t="shared" si="165"/>
        <v>0</v>
      </c>
      <c r="CM299" s="271" t="b">
        <f t="shared" si="190"/>
        <v>0</v>
      </c>
      <c r="CN299" s="271" t="b">
        <f t="shared" si="191"/>
        <v>0</v>
      </c>
      <c r="CO299" s="271" t="b">
        <f t="shared" si="183"/>
        <v>0</v>
      </c>
      <c r="CP299" s="270" t="b">
        <f t="shared" si="184"/>
        <v>0</v>
      </c>
      <c r="CQ299" s="270" t="b">
        <f t="shared" si="185"/>
        <v>0</v>
      </c>
      <c r="CR299" s="270" t="b">
        <f t="shared" si="186"/>
        <v>0</v>
      </c>
      <c r="CS299" s="270" t="b">
        <f t="shared" si="187"/>
        <v>0</v>
      </c>
      <c r="CT299" s="270" t="b">
        <f t="shared" si="188"/>
        <v>0</v>
      </c>
      <c r="CU299" s="270" t="b">
        <f t="shared" si="189"/>
        <v>0</v>
      </c>
      <c r="CV299" s="270">
        <f t="shared" si="171"/>
        <v>0</v>
      </c>
      <c r="CW299" s="270">
        <f t="shared" si="172"/>
        <v>0</v>
      </c>
      <c r="CX299" s="270">
        <f t="shared" si="173"/>
        <v>0</v>
      </c>
      <c r="CY299" s="270">
        <f t="shared" si="174"/>
        <v>0</v>
      </c>
      <c r="CZ299" s="270">
        <f t="shared" si="175"/>
        <v>0</v>
      </c>
      <c r="DA299" s="270">
        <f t="shared" si="176"/>
        <v>0</v>
      </c>
      <c r="DB299" s="270">
        <f t="shared" si="177"/>
        <v>0</v>
      </c>
      <c r="DC299" s="270">
        <f t="shared" si="178"/>
        <v>0</v>
      </c>
      <c r="DD299" s="270">
        <f t="shared" si="179"/>
        <v>0</v>
      </c>
      <c r="DE299" s="270">
        <f t="shared" si="180"/>
        <v>0</v>
      </c>
      <c r="DF299" s="270">
        <f t="shared" si="181"/>
        <v>0</v>
      </c>
      <c r="DG299" s="270">
        <f t="shared" si="182"/>
        <v>0</v>
      </c>
    </row>
    <row r="300" spans="1:111">
      <c r="A300" s="266"/>
      <c r="E300" s="332">
        <f t="shared" si="192"/>
        <v>0</v>
      </c>
      <c r="AJ300" s="330"/>
      <c r="AK300" s="330"/>
      <c r="AL300" s="330"/>
      <c r="BX300" s="331"/>
      <c r="BY300" s="269" t="str">
        <f t="shared" si="166"/>
        <v>SI</v>
      </c>
      <c r="BZ300" s="269" t="str">
        <f t="shared" si="167"/>
        <v>.</v>
      </c>
      <c r="CA300" s="269" t="str">
        <f t="shared" si="168"/>
        <v>.</v>
      </c>
      <c r="CB300" s="269" t="str">
        <f t="shared" si="169"/>
        <v>.</v>
      </c>
      <c r="CC300" s="269" t="str">
        <f t="shared" si="170"/>
        <v>.</v>
      </c>
      <c r="CL300" s="161">
        <f t="shared" si="165"/>
        <v>0</v>
      </c>
      <c r="CM300" s="271" t="b">
        <f t="shared" si="190"/>
        <v>0</v>
      </c>
      <c r="CN300" s="271" t="b">
        <f t="shared" si="191"/>
        <v>0</v>
      </c>
      <c r="CO300" s="271" t="b">
        <f t="shared" si="183"/>
        <v>0</v>
      </c>
      <c r="CP300" s="270" t="b">
        <f t="shared" si="184"/>
        <v>0</v>
      </c>
      <c r="CQ300" s="270" t="b">
        <f t="shared" si="185"/>
        <v>0</v>
      </c>
      <c r="CR300" s="270" t="b">
        <f t="shared" si="186"/>
        <v>0</v>
      </c>
      <c r="CS300" s="270" t="b">
        <f t="shared" si="187"/>
        <v>0</v>
      </c>
      <c r="CT300" s="270" t="b">
        <f t="shared" si="188"/>
        <v>0</v>
      </c>
      <c r="CU300" s="270" t="b">
        <f t="shared" si="189"/>
        <v>0</v>
      </c>
      <c r="CV300" s="270">
        <f t="shared" si="171"/>
        <v>0</v>
      </c>
      <c r="CW300" s="270">
        <f t="shared" si="172"/>
        <v>0</v>
      </c>
      <c r="CX300" s="270">
        <f t="shared" si="173"/>
        <v>0</v>
      </c>
      <c r="CY300" s="270">
        <f t="shared" si="174"/>
        <v>0</v>
      </c>
      <c r="CZ300" s="270">
        <f t="shared" si="175"/>
        <v>0</v>
      </c>
      <c r="DA300" s="270">
        <f t="shared" si="176"/>
        <v>0</v>
      </c>
      <c r="DB300" s="270">
        <f t="shared" si="177"/>
        <v>0</v>
      </c>
      <c r="DC300" s="270">
        <f t="shared" si="178"/>
        <v>0</v>
      </c>
      <c r="DD300" s="270">
        <f t="shared" si="179"/>
        <v>0</v>
      </c>
      <c r="DE300" s="270">
        <f t="shared" si="180"/>
        <v>0</v>
      </c>
      <c r="DF300" s="270">
        <f t="shared" si="181"/>
        <v>0</v>
      </c>
      <c r="DG300" s="270">
        <f t="shared" si="182"/>
        <v>0</v>
      </c>
    </row>
    <row r="301" spans="1:111">
      <c r="A301" s="266"/>
      <c r="E301" s="332">
        <f t="shared" si="192"/>
        <v>0</v>
      </c>
      <c r="AJ301" s="330"/>
      <c r="AK301" s="330"/>
      <c r="AL301" s="330"/>
      <c r="BX301" s="331"/>
      <c r="BY301" s="269" t="str">
        <f t="shared" si="166"/>
        <v>SI</v>
      </c>
      <c r="BZ301" s="269" t="str">
        <f t="shared" si="167"/>
        <v>.</v>
      </c>
      <c r="CA301" s="269" t="str">
        <f t="shared" si="168"/>
        <v>.</v>
      </c>
      <c r="CB301" s="269" t="str">
        <f t="shared" si="169"/>
        <v>.</v>
      </c>
      <c r="CC301" s="269" t="str">
        <f t="shared" si="170"/>
        <v>.</v>
      </c>
      <c r="CL301" s="161">
        <f t="shared" si="165"/>
        <v>0</v>
      </c>
      <c r="CM301" s="271" t="b">
        <f t="shared" si="190"/>
        <v>0</v>
      </c>
      <c r="CN301" s="271" t="b">
        <f t="shared" si="191"/>
        <v>0</v>
      </c>
      <c r="CO301" s="271" t="b">
        <f t="shared" si="183"/>
        <v>0</v>
      </c>
      <c r="CP301" s="270" t="b">
        <f t="shared" si="184"/>
        <v>0</v>
      </c>
      <c r="CQ301" s="270" t="b">
        <f t="shared" si="185"/>
        <v>0</v>
      </c>
      <c r="CR301" s="270" t="b">
        <f t="shared" si="186"/>
        <v>0</v>
      </c>
      <c r="CS301" s="270" t="b">
        <f t="shared" si="187"/>
        <v>0</v>
      </c>
      <c r="CT301" s="270" t="b">
        <f t="shared" si="188"/>
        <v>0</v>
      </c>
      <c r="CU301" s="270" t="b">
        <f t="shared" si="189"/>
        <v>0</v>
      </c>
      <c r="CV301" s="270">
        <f t="shared" si="171"/>
        <v>0</v>
      </c>
      <c r="CW301" s="270">
        <f t="shared" si="172"/>
        <v>0</v>
      </c>
      <c r="CX301" s="270">
        <f t="shared" si="173"/>
        <v>0</v>
      </c>
      <c r="CY301" s="270">
        <f t="shared" si="174"/>
        <v>0</v>
      </c>
      <c r="CZ301" s="270">
        <f t="shared" si="175"/>
        <v>0</v>
      </c>
      <c r="DA301" s="270">
        <f t="shared" si="176"/>
        <v>0</v>
      </c>
      <c r="DB301" s="270">
        <f t="shared" si="177"/>
        <v>0</v>
      </c>
      <c r="DC301" s="270">
        <f t="shared" si="178"/>
        <v>0</v>
      </c>
      <c r="DD301" s="270">
        <f t="shared" si="179"/>
        <v>0</v>
      </c>
      <c r="DE301" s="270">
        <f t="shared" si="180"/>
        <v>0</v>
      </c>
      <c r="DF301" s="270">
        <f t="shared" si="181"/>
        <v>0</v>
      </c>
      <c r="DG301" s="270">
        <f t="shared" si="182"/>
        <v>0</v>
      </c>
    </row>
    <row r="302" spans="1:111">
      <c r="A302" s="266"/>
      <c r="E302" s="332">
        <f t="shared" si="192"/>
        <v>0</v>
      </c>
      <c r="AJ302" s="330"/>
      <c r="AK302" s="330"/>
      <c r="AL302" s="330"/>
      <c r="BX302" s="331"/>
      <c r="BY302" s="269" t="str">
        <f t="shared" si="166"/>
        <v>SI</v>
      </c>
      <c r="BZ302" s="269" t="str">
        <f t="shared" si="167"/>
        <v>.</v>
      </c>
      <c r="CA302" s="269" t="str">
        <f t="shared" si="168"/>
        <v>.</v>
      </c>
      <c r="CB302" s="269" t="str">
        <f t="shared" si="169"/>
        <v>.</v>
      </c>
      <c r="CC302" s="269" t="str">
        <f t="shared" si="170"/>
        <v>.</v>
      </c>
      <c r="CL302" s="161">
        <f t="shared" si="165"/>
        <v>0</v>
      </c>
      <c r="CM302" s="271" t="b">
        <f t="shared" si="190"/>
        <v>0</v>
      </c>
      <c r="CN302" s="271" t="b">
        <f t="shared" si="191"/>
        <v>0</v>
      </c>
      <c r="CO302" s="271" t="b">
        <f t="shared" si="183"/>
        <v>0</v>
      </c>
      <c r="CP302" s="270" t="b">
        <f t="shared" si="184"/>
        <v>0</v>
      </c>
      <c r="CQ302" s="270" t="b">
        <f t="shared" si="185"/>
        <v>0</v>
      </c>
      <c r="CR302" s="270" t="b">
        <f t="shared" si="186"/>
        <v>0</v>
      </c>
      <c r="CS302" s="270" t="b">
        <f t="shared" si="187"/>
        <v>0</v>
      </c>
      <c r="CT302" s="270" t="b">
        <f t="shared" si="188"/>
        <v>0</v>
      </c>
      <c r="CU302" s="270" t="b">
        <f t="shared" si="189"/>
        <v>0</v>
      </c>
      <c r="CV302" s="270">
        <f t="shared" si="171"/>
        <v>0</v>
      </c>
      <c r="CW302" s="270">
        <f t="shared" si="172"/>
        <v>0</v>
      </c>
      <c r="CX302" s="270">
        <f t="shared" si="173"/>
        <v>0</v>
      </c>
      <c r="CY302" s="270">
        <f t="shared" si="174"/>
        <v>0</v>
      </c>
      <c r="CZ302" s="270">
        <f t="shared" si="175"/>
        <v>0</v>
      </c>
      <c r="DA302" s="270">
        <f t="shared" si="176"/>
        <v>0</v>
      </c>
      <c r="DB302" s="270">
        <f t="shared" si="177"/>
        <v>0</v>
      </c>
      <c r="DC302" s="270">
        <f t="shared" si="178"/>
        <v>0</v>
      </c>
      <c r="DD302" s="270">
        <f t="shared" si="179"/>
        <v>0</v>
      </c>
      <c r="DE302" s="270">
        <f t="shared" si="180"/>
        <v>0</v>
      </c>
      <c r="DF302" s="270">
        <f t="shared" si="181"/>
        <v>0</v>
      </c>
      <c r="DG302" s="270">
        <f t="shared" si="182"/>
        <v>0</v>
      </c>
    </row>
    <row r="303" spans="1:111">
      <c r="A303" s="266"/>
      <c r="E303" s="332">
        <f t="shared" si="192"/>
        <v>0</v>
      </c>
      <c r="AJ303" s="330"/>
      <c r="AK303" s="330"/>
      <c r="AL303" s="330"/>
      <c r="BX303" s="331"/>
      <c r="BY303" s="269" t="str">
        <f t="shared" si="166"/>
        <v>SI</v>
      </c>
      <c r="BZ303" s="269" t="str">
        <f t="shared" si="167"/>
        <v>.</v>
      </c>
      <c r="CA303" s="269" t="str">
        <f t="shared" si="168"/>
        <v>.</v>
      </c>
      <c r="CB303" s="269" t="str">
        <f t="shared" si="169"/>
        <v>.</v>
      </c>
      <c r="CC303" s="269" t="str">
        <f t="shared" si="170"/>
        <v>.</v>
      </c>
      <c r="CL303" s="161">
        <f t="shared" si="165"/>
        <v>0</v>
      </c>
      <c r="CM303" s="271" t="b">
        <f t="shared" si="190"/>
        <v>0</v>
      </c>
      <c r="CN303" s="271" t="b">
        <f t="shared" si="191"/>
        <v>0</v>
      </c>
      <c r="CO303" s="271" t="b">
        <f t="shared" si="183"/>
        <v>0</v>
      </c>
      <c r="CP303" s="270" t="b">
        <f t="shared" si="184"/>
        <v>0</v>
      </c>
      <c r="CQ303" s="270" t="b">
        <f t="shared" si="185"/>
        <v>0</v>
      </c>
      <c r="CR303" s="270" t="b">
        <f t="shared" si="186"/>
        <v>0</v>
      </c>
      <c r="CS303" s="270" t="b">
        <f t="shared" si="187"/>
        <v>0</v>
      </c>
      <c r="CT303" s="270" t="b">
        <f t="shared" si="188"/>
        <v>0</v>
      </c>
      <c r="CU303" s="270" t="b">
        <f t="shared" si="189"/>
        <v>0</v>
      </c>
      <c r="CV303" s="270">
        <f t="shared" si="171"/>
        <v>0</v>
      </c>
      <c r="CW303" s="270">
        <f t="shared" si="172"/>
        <v>0</v>
      </c>
      <c r="CX303" s="270">
        <f t="shared" si="173"/>
        <v>0</v>
      </c>
      <c r="CY303" s="270">
        <f t="shared" si="174"/>
        <v>0</v>
      </c>
      <c r="CZ303" s="270">
        <f t="shared" si="175"/>
        <v>0</v>
      </c>
      <c r="DA303" s="270">
        <f t="shared" si="176"/>
        <v>0</v>
      </c>
      <c r="DB303" s="270">
        <f t="shared" si="177"/>
        <v>0</v>
      </c>
      <c r="DC303" s="270">
        <f t="shared" si="178"/>
        <v>0</v>
      </c>
      <c r="DD303" s="270">
        <f t="shared" si="179"/>
        <v>0</v>
      </c>
      <c r="DE303" s="270">
        <f t="shared" si="180"/>
        <v>0</v>
      </c>
      <c r="DF303" s="270">
        <f t="shared" si="181"/>
        <v>0</v>
      </c>
      <c r="DG303" s="270">
        <f t="shared" si="182"/>
        <v>0</v>
      </c>
    </row>
    <row r="304" spans="1:111">
      <c r="A304" s="266"/>
      <c r="E304" s="332">
        <f t="shared" ref="E304:E314" si="193">(I304-H304)/364</f>
        <v>0</v>
      </c>
      <c r="AJ304" s="330"/>
      <c r="AK304" s="330"/>
      <c r="AL304" s="330"/>
      <c r="BX304" s="331"/>
      <c r="BY304" s="269" t="str">
        <f t="shared" si="166"/>
        <v>SI</v>
      </c>
      <c r="BZ304" s="269" t="str">
        <f t="shared" si="167"/>
        <v>.</v>
      </c>
      <c r="CA304" s="269" t="str">
        <f t="shared" si="168"/>
        <v>.</v>
      </c>
      <c r="CB304" s="269" t="str">
        <f t="shared" si="169"/>
        <v>.</v>
      </c>
      <c r="CC304" s="269" t="str">
        <f t="shared" si="170"/>
        <v>.</v>
      </c>
      <c r="CL304" s="161">
        <f t="shared" si="165"/>
        <v>0</v>
      </c>
      <c r="CM304" s="271" t="b">
        <f t="shared" si="190"/>
        <v>0</v>
      </c>
      <c r="CN304" s="271" t="b">
        <f t="shared" si="191"/>
        <v>0</v>
      </c>
      <c r="CO304" s="271" t="b">
        <f t="shared" si="183"/>
        <v>0</v>
      </c>
      <c r="CP304" s="270" t="b">
        <f t="shared" si="184"/>
        <v>0</v>
      </c>
      <c r="CQ304" s="270" t="b">
        <f t="shared" si="185"/>
        <v>0</v>
      </c>
      <c r="CR304" s="270" t="b">
        <f t="shared" si="186"/>
        <v>0</v>
      </c>
      <c r="CS304" s="270" t="b">
        <f t="shared" si="187"/>
        <v>0</v>
      </c>
      <c r="CT304" s="270" t="b">
        <f t="shared" si="188"/>
        <v>0</v>
      </c>
      <c r="CU304" s="270" t="b">
        <f t="shared" si="189"/>
        <v>0</v>
      </c>
      <c r="CV304" s="270">
        <f t="shared" si="171"/>
        <v>0</v>
      </c>
      <c r="CW304" s="270">
        <f t="shared" si="172"/>
        <v>0</v>
      </c>
      <c r="CX304" s="270">
        <f t="shared" si="173"/>
        <v>0</v>
      </c>
      <c r="CY304" s="270">
        <f t="shared" si="174"/>
        <v>0</v>
      </c>
      <c r="CZ304" s="270">
        <f t="shared" si="175"/>
        <v>0</v>
      </c>
      <c r="DA304" s="270">
        <f t="shared" si="176"/>
        <v>0</v>
      </c>
      <c r="DB304" s="270">
        <f t="shared" si="177"/>
        <v>0</v>
      </c>
      <c r="DC304" s="270">
        <f t="shared" si="178"/>
        <v>0</v>
      </c>
      <c r="DD304" s="270">
        <f t="shared" si="179"/>
        <v>0</v>
      </c>
      <c r="DE304" s="270">
        <f t="shared" si="180"/>
        <v>0</v>
      </c>
      <c r="DF304" s="270">
        <f t="shared" si="181"/>
        <v>0</v>
      </c>
      <c r="DG304" s="270">
        <f t="shared" si="182"/>
        <v>0</v>
      </c>
    </row>
    <row r="305" spans="1:111">
      <c r="A305" s="266"/>
      <c r="E305" s="332">
        <f t="shared" si="193"/>
        <v>0</v>
      </c>
      <c r="AJ305" s="330"/>
      <c r="AK305" s="330"/>
      <c r="AL305" s="330"/>
      <c r="BX305" s="331"/>
      <c r="BY305" s="269" t="str">
        <f t="shared" si="166"/>
        <v>SI</v>
      </c>
      <c r="BZ305" s="269" t="str">
        <f t="shared" si="167"/>
        <v>.</v>
      </c>
      <c r="CA305" s="269" t="str">
        <f t="shared" si="168"/>
        <v>.</v>
      </c>
      <c r="CB305" s="269" t="str">
        <f t="shared" si="169"/>
        <v>.</v>
      </c>
      <c r="CC305" s="269" t="str">
        <f t="shared" si="170"/>
        <v>.</v>
      </c>
      <c r="CL305" s="161">
        <f t="shared" si="165"/>
        <v>0</v>
      </c>
      <c r="CM305" s="271" t="b">
        <f t="shared" si="190"/>
        <v>0</v>
      </c>
      <c r="CN305" s="271" t="b">
        <f t="shared" si="191"/>
        <v>0</v>
      </c>
      <c r="CO305" s="271" t="b">
        <f t="shared" si="183"/>
        <v>0</v>
      </c>
      <c r="CP305" s="270" t="b">
        <f t="shared" si="184"/>
        <v>0</v>
      </c>
      <c r="CQ305" s="270" t="b">
        <f t="shared" si="185"/>
        <v>0</v>
      </c>
      <c r="CR305" s="270" t="b">
        <f t="shared" si="186"/>
        <v>0</v>
      </c>
      <c r="CS305" s="270" t="b">
        <f t="shared" si="187"/>
        <v>0</v>
      </c>
      <c r="CT305" s="270" t="b">
        <f t="shared" si="188"/>
        <v>0</v>
      </c>
      <c r="CU305" s="270" t="b">
        <f t="shared" si="189"/>
        <v>0</v>
      </c>
      <c r="CV305" s="270">
        <f t="shared" si="171"/>
        <v>0</v>
      </c>
      <c r="CW305" s="270">
        <f t="shared" si="172"/>
        <v>0</v>
      </c>
      <c r="CX305" s="270">
        <f t="shared" si="173"/>
        <v>0</v>
      </c>
      <c r="CY305" s="270">
        <f t="shared" si="174"/>
        <v>0</v>
      </c>
      <c r="CZ305" s="270">
        <f t="shared" si="175"/>
        <v>0</v>
      </c>
      <c r="DA305" s="270">
        <f t="shared" si="176"/>
        <v>0</v>
      </c>
      <c r="DB305" s="270">
        <f t="shared" si="177"/>
        <v>0</v>
      </c>
      <c r="DC305" s="270">
        <f t="shared" si="178"/>
        <v>0</v>
      </c>
      <c r="DD305" s="270">
        <f t="shared" si="179"/>
        <v>0</v>
      </c>
      <c r="DE305" s="270">
        <f t="shared" si="180"/>
        <v>0</v>
      </c>
      <c r="DF305" s="270">
        <f t="shared" si="181"/>
        <v>0</v>
      </c>
      <c r="DG305" s="270">
        <f t="shared" si="182"/>
        <v>0</v>
      </c>
    </row>
    <row r="306" spans="1:111">
      <c r="A306" s="266"/>
      <c r="E306" s="332">
        <f t="shared" si="193"/>
        <v>0</v>
      </c>
      <c r="AJ306" s="330"/>
      <c r="AK306" s="330"/>
      <c r="AL306" s="330"/>
      <c r="BX306" s="331"/>
      <c r="BY306" s="269" t="str">
        <f t="shared" si="166"/>
        <v>SI</v>
      </c>
      <c r="BZ306" s="269" t="str">
        <f t="shared" si="167"/>
        <v>.</v>
      </c>
      <c r="CA306" s="269" t="str">
        <f t="shared" si="168"/>
        <v>.</v>
      </c>
      <c r="CB306" s="269" t="str">
        <f t="shared" si="169"/>
        <v>.</v>
      </c>
      <c r="CC306" s="269" t="str">
        <f t="shared" si="170"/>
        <v>.</v>
      </c>
      <c r="CL306" s="161">
        <f t="shared" si="165"/>
        <v>0</v>
      </c>
      <c r="CM306" s="271" t="b">
        <f t="shared" si="190"/>
        <v>0</v>
      </c>
      <c r="CN306" s="271" t="b">
        <f t="shared" si="191"/>
        <v>0</v>
      </c>
      <c r="CO306" s="271" t="b">
        <f t="shared" si="183"/>
        <v>0</v>
      </c>
      <c r="CP306" s="270" t="b">
        <f t="shared" si="184"/>
        <v>0</v>
      </c>
      <c r="CQ306" s="270" t="b">
        <f t="shared" si="185"/>
        <v>0</v>
      </c>
      <c r="CR306" s="270" t="b">
        <f t="shared" si="186"/>
        <v>0</v>
      </c>
      <c r="CS306" s="270" t="b">
        <f t="shared" si="187"/>
        <v>0</v>
      </c>
      <c r="CT306" s="270" t="b">
        <f t="shared" si="188"/>
        <v>0</v>
      </c>
      <c r="CU306" s="270" t="b">
        <f t="shared" si="189"/>
        <v>0</v>
      </c>
      <c r="CV306" s="270">
        <f t="shared" si="171"/>
        <v>0</v>
      </c>
      <c r="CW306" s="270">
        <f t="shared" si="172"/>
        <v>0</v>
      </c>
      <c r="CX306" s="270">
        <f t="shared" si="173"/>
        <v>0</v>
      </c>
      <c r="CY306" s="270">
        <f t="shared" si="174"/>
        <v>0</v>
      </c>
      <c r="CZ306" s="270">
        <f t="shared" si="175"/>
        <v>0</v>
      </c>
      <c r="DA306" s="270">
        <f t="shared" si="176"/>
        <v>0</v>
      </c>
      <c r="DB306" s="270">
        <f t="shared" si="177"/>
        <v>0</v>
      </c>
      <c r="DC306" s="270">
        <f t="shared" si="178"/>
        <v>0</v>
      </c>
      <c r="DD306" s="270">
        <f t="shared" si="179"/>
        <v>0</v>
      </c>
      <c r="DE306" s="270">
        <f t="shared" si="180"/>
        <v>0</v>
      </c>
      <c r="DF306" s="270">
        <f t="shared" si="181"/>
        <v>0</v>
      </c>
      <c r="DG306" s="270">
        <f t="shared" si="182"/>
        <v>0</v>
      </c>
    </row>
    <row r="307" spans="1:111">
      <c r="A307" s="266"/>
      <c r="E307" s="332">
        <f t="shared" si="193"/>
        <v>0</v>
      </c>
      <c r="AJ307" s="330"/>
      <c r="AK307" s="330"/>
      <c r="AL307" s="330"/>
      <c r="BX307" s="331"/>
      <c r="BY307" s="269" t="str">
        <f t="shared" si="166"/>
        <v>SI</v>
      </c>
      <c r="BZ307" s="269" t="str">
        <f t="shared" si="167"/>
        <v>.</v>
      </c>
      <c r="CA307" s="269" t="str">
        <f t="shared" si="168"/>
        <v>.</v>
      </c>
      <c r="CB307" s="269" t="str">
        <f t="shared" si="169"/>
        <v>.</v>
      </c>
      <c r="CC307" s="269" t="str">
        <f t="shared" si="170"/>
        <v>.</v>
      </c>
      <c r="CL307" s="161">
        <f t="shared" si="165"/>
        <v>0</v>
      </c>
      <c r="CM307" s="271" t="b">
        <f t="shared" si="190"/>
        <v>0</v>
      </c>
      <c r="CN307" s="271" t="b">
        <f t="shared" si="191"/>
        <v>0</v>
      </c>
      <c r="CO307" s="271" t="b">
        <f t="shared" si="183"/>
        <v>0</v>
      </c>
      <c r="CP307" s="270" t="b">
        <f t="shared" si="184"/>
        <v>0</v>
      </c>
      <c r="CQ307" s="270" t="b">
        <f t="shared" si="185"/>
        <v>0</v>
      </c>
      <c r="CR307" s="270" t="b">
        <f t="shared" si="186"/>
        <v>0</v>
      </c>
      <c r="CS307" s="270" t="b">
        <f t="shared" si="187"/>
        <v>0</v>
      </c>
      <c r="CT307" s="270" t="b">
        <f t="shared" si="188"/>
        <v>0</v>
      </c>
      <c r="CU307" s="270" t="b">
        <f t="shared" si="189"/>
        <v>0</v>
      </c>
      <c r="CV307" s="270">
        <f t="shared" si="171"/>
        <v>0</v>
      </c>
      <c r="CW307" s="270">
        <f t="shared" si="172"/>
        <v>0</v>
      </c>
      <c r="CX307" s="270">
        <f t="shared" si="173"/>
        <v>0</v>
      </c>
      <c r="CY307" s="270">
        <f t="shared" si="174"/>
        <v>0</v>
      </c>
      <c r="CZ307" s="270">
        <f t="shared" si="175"/>
        <v>0</v>
      </c>
      <c r="DA307" s="270">
        <f t="shared" si="176"/>
        <v>0</v>
      </c>
      <c r="DB307" s="270">
        <f t="shared" si="177"/>
        <v>0</v>
      </c>
      <c r="DC307" s="270">
        <f t="shared" si="178"/>
        <v>0</v>
      </c>
      <c r="DD307" s="270">
        <f t="shared" si="179"/>
        <v>0</v>
      </c>
      <c r="DE307" s="270">
        <f t="shared" si="180"/>
        <v>0</v>
      </c>
      <c r="DF307" s="270">
        <f t="shared" si="181"/>
        <v>0</v>
      </c>
      <c r="DG307" s="270">
        <f t="shared" si="182"/>
        <v>0</v>
      </c>
    </row>
    <row r="308" spans="1:111">
      <c r="A308" s="266"/>
      <c r="E308" s="332">
        <f t="shared" si="193"/>
        <v>0</v>
      </c>
      <c r="AJ308" s="330"/>
      <c r="AK308" s="330"/>
      <c r="AL308" s="330"/>
      <c r="BX308" s="331"/>
      <c r="BY308" s="269" t="str">
        <f t="shared" si="166"/>
        <v>SI</v>
      </c>
      <c r="BZ308" s="269" t="str">
        <f t="shared" si="167"/>
        <v>.</v>
      </c>
      <c r="CA308" s="269" t="str">
        <f t="shared" si="168"/>
        <v>.</v>
      </c>
      <c r="CB308" s="269" t="str">
        <f t="shared" si="169"/>
        <v>.</v>
      </c>
      <c r="CC308" s="269" t="str">
        <f t="shared" si="170"/>
        <v>.</v>
      </c>
      <c r="CL308" s="161">
        <f t="shared" si="165"/>
        <v>0</v>
      </c>
      <c r="CM308" s="271" t="b">
        <f t="shared" si="190"/>
        <v>0</v>
      </c>
      <c r="CN308" s="271" t="b">
        <f t="shared" si="191"/>
        <v>0</v>
      </c>
      <c r="CO308" s="271" t="b">
        <f t="shared" si="183"/>
        <v>0</v>
      </c>
      <c r="CP308" s="270" t="b">
        <f t="shared" si="184"/>
        <v>0</v>
      </c>
      <c r="CQ308" s="270" t="b">
        <f t="shared" si="185"/>
        <v>0</v>
      </c>
      <c r="CR308" s="270" t="b">
        <f t="shared" si="186"/>
        <v>0</v>
      </c>
      <c r="CS308" s="270" t="b">
        <f t="shared" si="187"/>
        <v>0</v>
      </c>
      <c r="CT308" s="270" t="b">
        <f t="shared" si="188"/>
        <v>0</v>
      </c>
      <c r="CU308" s="270" t="b">
        <f t="shared" si="189"/>
        <v>0</v>
      </c>
      <c r="CV308" s="270">
        <f t="shared" si="171"/>
        <v>0</v>
      </c>
      <c r="CW308" s="270">
        <f t="shared" si="172"/>
        <v>0</v>
      </c>
      <c r="CX308" s="270">
        <f t="shared" si="173"/>
        <v>0</v>
      </c>
      <c r="CY308" s="270">
        <f t="shared" si="174"/>
        <v>0</v>
      </c>
      <c r="CZ308" s="270">
        <f t="shared" si="175"/>
        <v>0</v>
      </c>
      <c r="DA308" s="270">
        <f t="shared" si="176"/>
        <v>0</v>
      </c>
      <c r="DB308" s="270">
        <f t="shared" si="177"/>
        <v>0</v>
      </c>
      <c r="DC308" s="270">
        <f t="shared" si="178"/>
        <v>0</v>
      </c>
      <c r="DD308" s="270">
        <f t="shared" si="179"/>
        <v>0</v>
      </c>
      <c r="DE308" s="270">
        <f t="shared" si="180"/>
        <v>0</v>
      </c>
      <c r="DF308" s="270">
        <f t="shared" si="181"/>
        <v>0</v>
      </c>
      <c r="DG308" s="270">
        <f t="shared" si="182"/>
        <v>0</v>
      </c>
    </row>
    <row r="309" spans="1:111">
      <c r="A309" s="266"/>
      <c r="E309" s="332">
        <f t="shared" si="193"/>
        <v>0</v>
      </c>
      <c r="AJ309" s="330"/>
      <c r="AK309" s="330"/>
      <c r="AL309" s="330"/>
      <c r="BX309" s="331"/>
      <c r="BY309" s="269" t="str">
        <f t="shared" si="166"/>
        <v>SI</v>
      </c>
      <c r="BZ309" s="269" t="str">
        <f t="shared" si="167"/>
        <v>.</v>
      </c>
      <c r="CA309" s="269" t="str">
        <f t="shared" si="168"/>
        <v>.</v>
      </c>
      <c r="CB309" s="269" t="str">
        <f t="shared" si="169"/>
        <v>.</v>
      </c>
      <c r="CC309" s="269" t="str">
        <f t="shared" si="170"/>
        <v>.</v>
      </c>
      <c r="CL309" s="161">
        <f t="shared" si="165"/>
        <v>0</v>
      </c>
      <c r="CM309" s="271" t="b">
        <f t="shared" si="190"/>
        <v>0</v>
      </c>
      <c r="CN309" s="271" t="b">
        <f t="shared" si="191"/>
        <v>0</v>
      </c>
      <c r="CO309" s="271" t="b">
        <f t="shared" si="183"/>
        <v>0</v>
      </c>
      <c r="CP309" s="270" t="b">
        <f t="shared" si="184"/>
        <v>0</v>
      </c>
      <c r="CQ309" s="270" t="b">
        <f t="shared" si="185"/>
        <v>0</v>
      </c>
      <c r="CR309" s="270" t="b">
        <f t="shared" si="186"/>
        <v>0</v>
      </c>
      <c r="CS309" s="270" t="b">
        <f t="shared" si="187"/>
        <v>0</v>
      </c>
      <c r="CT309" s="270" t="b">
        <f t="shared" si="188"/>
        <v>0</v>
      </c>
      <c r="CU309" s="270" t="b">
        <f t="shared" si="189"/>
        <v>0</v>
      </c>
      <c r="CV309" s="270">
        <f t="shared" si="171"/>
        <v>0</v>
      </c>
      <c r="CW309" s="270">
        <f t="shared" si="172"/>
        <v>0</v>
      </c>
      <c r="CX309" s="270">
        <f t="shared" si="173"/>
        <v>0</v>
      </c>
      <c r="CY309" s="270">
        <f t="shared" si="174"/>
        <v>0</v>
      </c>
      <c r="CZ309" s="270">
        <f t="shared" si="175"/>
        <v>0</v>
      </c>
      <c r="DA309" s="270">
        <f t="shared" si="176"/>
        <v>0</v>
      </c>
      <c r="DB309" s="270">
        <f t="shared" si="177"/>
        <v>0</v>
      </c>
      <c r="DC309" s="270">
        <f t="shared" si="178"/>
        <v>0</v>
      </c>
      <c r="DD309" s="270">
        <f t="shared" si="179"/>
        <v>0</v>
      </c>
      <c r="DE309" s="270">
        <f t="shared" si="180"/>
        <v>0</v>
      </c>
      <c r="DF309" s="270">
        <f t="shared" si="181"/>
        <v>0</v>
      </c>
      <c r="DG309" s="270">
        <f t="shared" si="182"/>
        <v>0</v>
      </c>
    </row>
    <row r="310" spans="1:111">
      <c r="A310" s="266"/>
      <c r="E310" s="332">
        <f t="shared" si="193"/>
        <v>0</v>
      </c>
      <c r="AJ310" s="330"/>
      <c r="AK310" s="330"/>
      <c r="AL310" s="330"/>
      <c r="BX310" s="331"/>
      <c r="BY310" s="269" t="str">
        <f t="shared" si="166"/>
        <v>SI</v>
      </c>
      <c r="BZ310" s="269" t="str">
        <f t="shared" si="167"/>
        <v>.</v>
      </c>
      <c r="CA310" s="269" t="str">
        <f t="shared" si="168"/>
        <v>.</v>
      </c>
      <c r="CB310" s="269" t="str">
        <f t="shared" si="169"/>
        <v>.</v>
      </c>
      <c r="CC310" s="269" t="str">
        <f t="shared" si="170"/>
        <v>.</v>
      </c>
      <c r="CL310" s="161">
        <f t="shared" si="165"/>
        <v>0</v>
      </c>
      <c r="CM310" s="271" t="b">
        <f t="shared" si="190"/>
        <v>0</v>
      </c>
      <c r="CN310" s="271" t="b">
        <f t="shared" si="191"/>
        <v>0</v>
      </c>
      <c r="CO310" s="271" t="b">
        <f t="shared" si="183"/>
        <v>0</v>
      </c>
      <c r="CP310" s="270" t="b">
        <f t="shared" si="184"/>
        <v>0</v>
      </c>
      <c r="CQ310" s="270" t="b">
        <f t="shared" si="185"/>
        <v>0</v>
      </c>
      <c r="CR310" s="270" t="b">
        <f t="shared" si="186"/>
        <v>0</v>
      </c>
      <c r="CS310" s="270" t="b">
        <f t="shared" si="187"/>
        <v>0</v>
      </c>
      <c r="CT310" s="270" t="b">
        <f t="shared" si="188"/>
        <v>0</v>
      </c>
      <c r="CU310" s="270" t="b">
        <f t="shared" si="189"/>
        <v>0</v>
      </c>
      <c r="CV310" s="270">
        <f t="shared" si="171"/>
        <v>0</v>
      </c>
      <c r="CW310" s="270">
        <f t="shared" si="172"/>
        <v>0</v>
      </c>
      <c r="CX310" s="270">
        <f t="shared" si="173"/>
        <v>0</v>
      </c>
      <c r="CY310" s="270">
        <f t="shared" si="174"/>
        <v>0</v>
      </c>
      <c r="CZ310" s="270">
        <f t="shared" si="175"/>
        <v>0</v>
      </c>
      <c r="DA310" s="270">
        <f t="shared" si="176"/>
        <v>0</v>
      </c>
      <c r="DB310" s="270">
        <f t="shared" si="177"/>
        <v>0</v>
      </c>
      <c r="DC310" s="270">
        <f t="shared" si="178"/>
        <v>0</v>
      </c>
      <c r="DD310" s="270">
        <f t="shared" si="179"/>
        <v>0</v>
      </c>
      <c r="DE310" s="270">
        <f t="shared" si="180"/>
        <v>0</v>
      </c>
      <c r="DF310" s="270">
        <f t="shared" si="181"/>
        <v>0</v>
      </c>
      <c r="DG310" s="270">
        <f t="shared" si="182"/>
        <v>0</v>
      </c>
    </row>
    <row r="311" spans="1:111">
      <c r="A311" s="266"/>
      <c r="E311" s="332">
        <f t="shared" si="193"/>
        <v>0</v>
      </c>
      <c r="AJ311" s="330"/>
      <c r="AK311" s="330"/>
      <c r="AL311" s="330"/>
      <c r="BX311" s="331"/>
      <c r="BY311" s="269" t="str">
        <f t="shared" si="166"/>
        <v>SI</v>
      </c>
      <c r="BZ311" s="269" t="str">
        <f t="shared" si="167"/>
        <v>.</v>
      </c>
      <c r="CA311" s="269" t="str">
        <f t="shared" si="168"/>
        <v>.</v>
      </c>
      <c r="CB311" s="269" t="str">
        <f t="shared" si="169"/>
        <v>.</v>
      </c>
      <c r="CC311" s="269" t="str">
        <f t="shared" si="170"/>
        <v>.</v>
      </c>
      <c r="CL311" s="161">
        <f t="shared" si="165"/>
        <v>0</v>
      </c>
      <c r="CM311" s="271" t="b">
        <f t="shared" si="190"/>
        <v>0</v>
      </c>
      <c r="CN311" s="271" t="b">
        <f t="shared" si="191"/>
        <v>0</v>
      </c>
      <c r="CO311" s="271" t="b">
        <f t="shared" si="183"/>
        <v>0</v>
      </c>
      <c r="CP311" s="270" t="b">
        <f t="shared" si="184"/>
        <v>0</v>
      </c>
      <c r="CQ311" s="270" t="b">
        <f t="shared" si="185"/>
        <v>0</v>
      </c>
      <c r="CR311" s="270" t="b">
        <f t="shared" si="186"/>
        <v>0</v>
      </c>
      <c r="CS311" s="270" t="b">
        <f t="shared" si="187"/>
        <v>0</v>
      </c>
      <c r="CT311" s="270" t="b">
        <f t="shared" si="188"/>
        <v>0</v>
      </c>
      <c r="CU311" s="270" t="b">
        <f t="shared" si="189"/>
        <v>0</v>
      </c>
      <c r="CV311" s="270">
        <f t="shared" si="171"/>
        <v>0</v>
      </c>
      <c r="CW311" s="270">
        <f t="shared" si="172"/>
        <v>0</v>
      </c>
      <c r="CX311" s="270">
        <f t="shared" si="173"/>
        <v>0</v>
      </c>
      <c r="CY311" s="270">
        <f t="shared" si="174"/>
        <v>0</v>
      </c>
      <c r="CZ311" s="270">
        <f t="shared" si="175"/>
        <v>0</v>
      </c>
      <c r="DA311" s="270">
        <f t="shared" si="176"/>
        <v>0</v>
      </c>
      <c r="DB311" s="270">
        <f t="shared" si="177"/>
        <v>0</v>
      </c>
      <c r="DC311" s="270">
        <f t="shared" si="178"/>
        <v>0</v>
      </c>
      <c r="DD311" s="270">
        <f t="shared" si="179"/>
        <v>0</v>
      </c>
      <c r="DE311" s="270">
        <f t="shared" si="180"/>
        <v>0</v>
      </c>
      <c r="DF311" s="270">
        <f t="shared" si="181"/>
        <v>0</v>
      </c>
      <c r="DG311" s="270">
        <f t="shared" si="182"/>
        <v>0</v>
      </c>
    </row>
    <row r="312" spans="1:111">
      <c r="A312" s="266"/>
      <c r="E312" s="332">
        <f t="shared" si="193"/>
        <v>0</v>
      </c>
      <c r="AJ312" s="330"/>
      <c r="AK312" s="330"/>
      <c r="AL312" s="330"/>
      <c r="BX312" s="331"/>
      <c r="BY312" s="269" t="str">
        <f t="shared" si="166"/>
        <v>SI</v>
      </c>
      <c r="BZ312" s="269" t="str">
        <f t="shared" si="167"/>
        <v>.</v>
      </c>
      <c r="CA312" s="269" t="str">
        <f t="shared" si="168"/>
        <v>.</v>
      </c>
      <c r="CB312" s="269" t="str">
        <f t="shared" si="169"/>
        <v>.</v>
      </c>
      <c r="CC312" s="269" t="str">
        <f t="shared" si="170"/>
        <v>.</v>
      </c>
      <c r="CL312" s="161">
        <f t="shared" si="165"/>
        <v>0</v>
      </c>
      <c r="CM312" s="271" t="b">
        <f t="shared" si="190"/>
        <v>0</v>
      </c>
      <c r="CN312" s="271" t="b">
        <f t="shared" si="191"/>
        <v>0</v>
      </c>
      <c r="CO312" s="271" t="b">
        <f t="shared" si="183"/>
        <v>0</v>
      </c>
      <c r="CP312" s="270" t="b">
        <f t="shared" si="184"/>
        <v>0</v>
      </c>
      <c r="CQ312" s="270" t="b">
        <f t="shared" si="185"/>
        <v>0</v>
      </c>
      <c r="CR312" s="270" t="b">
        <f t="shared" si="186"/>
        <v>0</v>
      </c>
      <c r="CS312" s="270" t="b">
        <f t="shared" si="187"/>
        <v>0</v>
      </c>
      <c r="CT312" s="270" t="b">
        <f t="shared" si="188"/>
        <v>0</v>
      </c>
      <c r="CU312" s="270" t="b">
        <f t="shared" si="189"/>
        <v>0</v>
      </c>
      <c r="CV312" s="270">
        <f t="shared" si="171"/>
        <v>0</v>
      </c>
      <c r="CW312" s="270">
        <f t="shared" si="172"/>
        <v>0</v>
      </c>
      <c r="CX312" s="270">
        <f t="shared" si="173"/>
        <v>0</v>
      </c>
      <c r="CY312" s="270">
        <f t="shared" si="174"/>
        <v>0</v>
      </c>
      <c r="CZ312" s="270">
        <f t="shared" si="175"/>
        <v>0</v>
      </c>
      <c r="DA312" s="270">
        <f t="shared" si="176"/>
        <v>0</v>
      </c>
      <c r="DB312" s="270">
        <f t="shared" si="177"/>
        <v>0</v>
      </c>
      <c r="DC312" s="270">
        <f t="shared" si="178"/>
        <v>0</v>
      </c>
      <c r="DD312" s="270">
        <f t="shared" si="179"/>
        <v>0</v>
      </c>
      <c r="DE312" s="270">
        <f t="shared" si="180"/>
        <v>0</v>
      </c>
      <c r="DF312" s="270">
        <f t="shared" si="181"/>
        <v>0</v>
      </c>
      <c r="DG312" s="270">
        <f t="shared" si="182"/>
        <v>0</v>
      </c>
    </row>
    <row r="313" spans="1:111">
      <c r="A313" s="266"/>
      <c r="E313" s="332">
        <f t="shared" si="193"/>
        <v>0</v>
      </c>
      <c r="AJ313" s="330"/>
      <c r="AK313" s="330"/>
      <c r="AL313" s="330"/>
      <c r="BX313" s="331"/>
      <c r="BY313" s="269" t="str">
        <f t="shared" si="166"/>
        <v>SI</v>
      </c>
      <c r="BZ313" s="269" t="str">
        <f t="shared" si="167"/>
        <v>.</v>
      </c>
      <c r="CA313" s="269" t="str">
        <f t="shared" si="168"/>
        <v>.</v>
      </c>
      <c r="CB313" s="269" t="str">
        <f t="shared" si="169"/>
        <v>.</v>
      </c>
      <c r="CC313" s="269" t="str">
        <f t="shared" si="170"/>
        <v>.</v>
      </c>
      <c r="CL313" s="161">
        <f t="shared" si="165"/>
        <v>0</v>
      </c>
      <c r="CM313" s="271" t="b">
        <f t="shared" si="190"/>
        <v>0</v>
      </c>
      <c r="CN313" s="271" t="b">
        <f t="shared" si="191"/>
        <v>0</v>
      </c>
      <c r="CO313" s="271" t="b">
        <f t="shared" si="183"/>
        <v>0</v>
      </c>
      <c r="CP313" s="270" t="b">
        <f t="shared" si="184"/>
        <v>0</v>
      </c>
      <c r="CQ313" s="270" t="b">
        <f t="shared" si="185"/>
        <v>0</v>
      </c>
      <c r="CR313" s="270" t="b">
        <f t="shared" si="186"/>
        <v>0</v>
      </c>
      <c r="CS313" s="270" t="b">
        <f t="shared" si="187"/>
        <v>0</v>
      </c>
      <c r="CT313" s="270" t="b">
        <f t="shared" si="188"/>
        <v>0</v>
      </c>
      <c r="CU313" s="270" t="b">
        <f t="shared" si="189"/>
        <v>0</v>
      </c>
      <c r="CV313" s="270">
        <f t="shared" si="171"/>
        <v>0</v>
      </c>
      <c r="CW313" s="270">
        <f t="shared" si="172"/>
        <v>0</v>
      </c>
      <c r="CX313" s="270">
        <f t="shared" si="173"/>
        <v>0</v>
      </c>
      <c r="CY313" s="270">
        <f t="shared" si="174"/>
        <v>0</v>
      </c>
      <c r="CZ313" s="270">
        <f t="shared" si="175"/>
        <v>0</v>
      </c>
      <c r="DA313" s="270">
        <f t="shared" si="176"/>
        <v>0</v>
      </c>
      <c r="DB313" s="270">
        <f t="shared" si="177"/>
        <v>0</v>
      </c>
      <c r="DC313" s="270">
        <f t="shared" si="178"/>
        <v>0</v>
      </c>
      <c r="DD313" s="270">
        <f t="shared" si="179"/>
        <v>0</v>
      </c>
      <c r="DE313" s="270">
        <f t="shared" si="180"/>
        <v>0</v>
      </c>
      <c r="DF313" s="270">
        <f t="shared" si="181"/>
        <v>0</v>
      </c>
      <c r="DG313" s="270">
        <f t="shared" si="182"/>
        <v>0</v>
      </c>
    </row>
    <row r="314" spans="1:111">
      <c r="A314" s="266"/>
      <c r="E314" s="332">
        <f t="shared" si="193"/>
        <v>0</v>
      </c>
      <c r="AJ314" s="330"/>
      <c r="AK314" s="330"/>
      <c r="AL314" s="330"/>
      <c r="BX314" s="331"/>
      <c r="BY314" s="269"/>
      <c r="BZ314" s="269" t="str">
        <f t="shared" ref="BZ314:BZ324" si="194">IF(BX314&lt;0.25,".",IF(BX314&gt;0.5,".","SI"))</f>
        <v>.</v>
      </c>
      <c r="CA314" s="269" t="str">
        <f t="shared" ref="CA314" si="195">IF(BX314&lt;0.5,".",IF(BX314&gt;1,".","SI"))</f>
        <v>.</v>
      </c>
      <c r="CB314" s="269" t="str">
        <f t="shared" ref="CB314:CB324" si="196">IF(BX314&lt;1,".",IF(BX314&gt;3,".","SI"))</f>
        <v>.</v>
      </c>
      <c r="CC314" s="269" t="str">
        <f t="shared" ref="CC314:CC324" si="197">IF(BX314&gt;3,"SI",".")</f>
        <v>.</v>
      </c>
      <c r="CL314" s="161">
        <f t="shared" si="165"/>
        <v>0</v>
      </c>
      <c r="CM314" s="271" t="b">
        <f t="shared" si="190"/>
        <v>0</v>
      </c>
      <c r="CN314" s="271" t="b">
        <f t="shared" si="191"/>
        <v>0</v>
      </c>
      <c r="CO314" s="271" t="b">
        <f t="shared" si="183"/>
        <v>0</v>
      </c>
      <c r="CP314" s="270" t="b">
        <f t="shared" si="184"/>
        <v>0</v>
      </c>
      <c r="CQ314" s="270" t="b">
        <f t="shared" si="185"/>
        <v>0</v>
      </c>
      <c r="CR314" s="270" t="b">
        <f t="shared" si="186"/>
        <v>0</v>
      </c>
      <c r="CS314" s="270" t="b">
        <f t="shared" si="187"/>
        <v>0</v>
      </c>
      <c r="CT314" s="270" t="b">
        <f t="shared" si="188"/>
        <v>0</v>
      </c>
      <c r="CU314" s="270" t="b">
        <f t="shared" si="189"/>
        <v>0</v>
      </c>
      <c r="CV314" s="270">
        <f t="shared" si="171"/>
        <v>0</v>
      </c>
      <c r="CW314" s="270">
        <f t="shared" si="172"/>
        <v>0</v>
      </c>
      <c r="CX314" s="270">
        <f t="shared" si="173"/>
        <v>0</v>
      </c>
      <c r="CY314" s="270">
        <f t="shared" si="174"/>
        <v>0</v>
      </c>
      <c r="CZ314" s="270">
        <f t="shared" si="175"/>
        <v>0</v>
      </c>
      <c r="DA314" s="270">
        <f t="shared" si="176"/>
        <v>0</v>
      </c>
      <c r="DB314" s="270">
        <f t="shared" si="177"/>
        <v>0</v>
      </c>
      <c r="DC314" s="270">
        <f t="shared" si="178"/>
        <v>0</v>
      </c>
      <c r="DD314" s="270">
        <f t="shared" si="179"/>
        <v>0</v>
      </c>
      <c r="DE314" s="270">
        <f t="shared" si="180"/>
        <v>0</v>
      </c>
      <c r="DF314" s="270">
        <f t="shared" si="181"/>
        <v>0</v>
      </c>
      <c r="DG314" s="270">
        <f t="shared" si="182"/>
        <v>0</v>
      </c>
    </row>
    <row r="315" spans="1:111">
      <c r="A315" s="266"/>
      <c r="AJ315" s="331"/>
      <c r="AK315" s="331"/>
      <c r="AL315" s="331"/>
      <c r="BX315" s="331"/>
      <c r="BY315" s="269"/>
      <c r="BZ315" s="269" t="str">
        <f t="shared" si="194"/>
        <v>.</v>
      </c>
      <c r="CA315" s="269" t="str">
        <f t="shared" ref="CA315:CA346" si="198">IF(BX315&gt;0.5&lt;=1,"SI",".")</f>
        <v>.</v>
      </c>
      <c r="CB315" s="269" t="str">
        <f t="shared" si="196"/>
        <v>.</v>
      </c>
      <c r="CC315" s="269" t="str">
        <f t="shared" si="197"/>
        <v>.</v>
      </c>
      <c r="CL315" s="161">
        <f t="shared" si="165"/>
        <v>0</v>
      </c>
      <c r="CM315" s="271" t="b">
        <f t="shared" si="190"/>
        <v>0</v>
      </c>
      <c r="CN315" s="271" t="b">
        <f t="shared" si="191"/>
        <v>0</v>
      </c>
      <c r="CO315" s="271" t="b">
        <f t="shared" si="183"/>
        <v>0</v>
      </c>
      <c r="CP315" s="270" t="b">
        <f t="shared" si="184"/>
        <v>0</v>
      </c>
      <c r="CQ315" s="270" t="b">
        <f t="shared" si="185"/>
        <v>0</v>
      </c>
      <c r="CR315" s="270" t="b">
        <f t="shared" si="186"/>
        <v>0</v>
      </c>
      <c r="CS315" s="270" t="b">
        <f t="shared" si="187"/>
        <v>0</v>
      </c>
      <c r="CT315" s="270" t="b">
        <f t="shared" si="188"/>
        <v>0</v>
      </c>
      <c r="CU315" s="270" t="b">
        <f t="shared" si="189"/>
        <v>0</v>
      </c>
      <c r="CV315" s="270">
        <f t="shared" si="171"/>
        <v>0</v>
      </c>
      <c r="CW315" s="270">
        <f t="shared" si="172"/>
        <v>0</v>
      </c>
      <c r="CX315" s="270">
        <f t="shared" si="173"/>
        <v>0</v>
      </c>
      <c r="CY315" s="270">
        <f t="shared" si="174"/>
        <v>0</v>
      </c>
      <c r="CZ315" s="270">
        <f t="shared" si="175"/>
        <v>0</v>
      </c>
      <c r="DA315" s="270">
        <f t="shared" si="176"/>
        <v>0</v>
      </c>
      <c r="DB315" s="270">
        <f t="shared" si="177"/>
        <v>0</v>
      </c>
      <c r="DC315" s="270">
        <f t="shared" si="178"/>
        <v>0</v>
      </c>
      <c r="DD315" s="270">
        <f t="shared" si="179"/>
        <v>0</v>
      </c>
      <c r="DE315" s="270">
        <f t="shared" si="180"/>
        <v>0</v>
      </c>
      <c r="DF315" s="270">
        <f t="shared" si="181"/>
        <v>0</v>
      </c>
      <c r="DG315" s="270">
        <f t="shared" si="182"/>
        <v>0</v>
      </c>
    </row>
    <row r="316" spans="1:111">
      <c r="A316" s="266"/>
      <c r="AJ316" s="331"/>
      <c r="AK316" s="331"/>
      <c r="AL316" s="331"/>
      <c r="BX316" s="331"/>
      <c r="BY316" s="269"/>
      <c r="BZ316" s="269" t="str">
        <f t="shared" si="194"/>
        <v>.</v>
      </c>
      <c r="CA316" s="269" t="str">
        <f t="shared" si="198"/>
        <v>.</v>
      </c>
      <c r="CB316" s="269" t="str">
        <f t="shared" si="196"/>
        <v>.</v>
      </c>
      <c r="CC316" s="269" t="str">
        <f t="shared" si="197"/>
        <v>.</v>
      </c>
      <c r="CL316" s="161">
        <f t="shared" si="165"/>
        <v>0</v>
      </c>
      <c r="CM316" s="271" t="b">
        <f t="shared" si="190"/>
        <v>0</v>
      </c>
      <c r="CN316" s="271" t="b">
        <f t="shared" si="191"/>
        <v>0</v>
      </c>
      <c r="CO316" s="271" t="b">
        <f t="shared" si="183"/>
        <v>0</v>
      </c>
      <c r="CP316" s="270" t="b">
        <f t="shared" si="184"/>
        <v>0</v>
      </c>
      <c r="CQ316" s="270" t="b">
        <f t="shared" si="185"/>
        <v>0</v>
      </c>
      <c r="CR316" s="270" t="b">
        <f t="shared" si="186"/>
        <v>0</v>
      </c>
      <c r="CS316" s="270" t="b">
        <f t="shared" si="187"/>
        <v>0</v>
      </c>
      <c r="CT316" s="270" t="b">
        <f t="shared" si="188"/>
        <v>0</v>
      </c>
      <c r="CU316" s="270" t="b">
        <f t="shared" si="189"/>
        <v>0</v>
      </c>
      <c r="CV316" s="270">
        <f t="shared" si="171"/>
        <v>0</v>
      </c>
      <c r="CW316" s="270">
        <f t="shared" si="172"/>
        <v>0</v>
      </c>
      <c r="CX316" s="270">
        <f t="shared" si="173"/>
        <v>0</v>
      </c>
      <c r="CY316" s="270">
        <f t="shared" si="174"/>
        <v>0</v>
      </c>
      <c r="CZ316" s="270">
        <f t="shared" si="175"/>
        <v>0</v>
      </c>
      <c r="DA316" s="270">
        <f t="shared" si="176"/>
        <v>0</v>
      </c>
      <c r="DB316" s="270">
        <f t="shared" si="177"/>
        <v>0</v>
      </c>
      <c r="DC316" s="270">
        <f t="shared" si="178"/>
        <v>0</v>
      </c>
      <c r="DD316" s="270">
        <f t="shared" si="179"/>
        <v>0</v>
      </c>
      <c r="DE316" s="270">
        <f t="shared" si="180"/>
        <v>0</v>
      </c>
      <c r="DF316" s="270">
        <f t="shared" si="181"/>
        <v>0</v>
      </c>
      <c r="DG316" s="270">
        <f t="shared" si="182"/>
        <v>0</v>
      </c>
    </row>
    <row r="317" spans="1:111">
      <c r="A317" s="266"/>
      <c r="AJ317" s="331"/>
      <c r="AK317" s="331"/>
      <c r="AL317" s="331"/>
      <c r="BX317" s="331"/>
      <c r="BY317" s="269"/>
      <c r="BZ317" s="269" t="str">
        <f t="shared" si="194"/>
        <v>.</v>
      </c>
      <c r="CA317" s="269" t="str">
        <f t="shared" si="198"/>
        <v>.</v>
      </c>
      <c r="CB317" s="269" t="str">
        <f t="shared" si="196"/>
        <v>.</v>
      </c>
      <c r="CC317" s="269" t="str">
        <f t="shared" si="197"/>
        <v>.</v>
      </c>
      <c r="CL317" s="161">
        <f t="shared" si="165"/>
        <v>0</v>
      </c>
      <c r="CM317" s="271" t="b">
        <f t="shared" si="190"/>
        <v>0</v>
      </c>
      <c r="CN317" s="271" t="b">
        <f t="shared" si="191"/>
        <v>0</v>
      </c>
      <c r="CO317" s="271" t="b">
        <f t="shared" si="183"/>
        <v>0</v>
      </c>
      <c r="CP317" s="270" t="b">
        <f t="shared" si="184"/>
        <v>0</v>
      </c>
      <c r="CQ317" s="270" t="b">
        <f t="shared" si="185"/>
        <v>0</v>
      </c>
      <c r="CR317" s="270" t="b">
        <f t="shared" si="186"/>
        <v>0</v>
      </c>
      <c r="CS317" s="270" t="b">
        <f t="shared" si="187"/>
        <v>0</v>
      </c>
      <c r="CT317" s="270" t="b">
        <f t="shared" si="188"/>
        <v>0</v>
      </c>
      <c r="CU317" s="270" t="b">
        <f t="shared" si="189"/>
        <v>0</v>
      </c>
      <c r="CV317" s="270">
        <f t="shared" si="171"/>
        <v>0</v>
      </c>
      <c r="CW317" s="270">
        <f t="shared" si="172"/>
        <v>0</v>
      </c>
      <c r="CX317" s="270">
        <f t="shared" si="173"/>
        <v>0</v>
      </c>
      <c r="CY317" s="270">
        <f t="shared" si="174"/>
        <v>0</v>
      </c>
      <c r="CZ317" s="270">
        <f t="shared" si="175"/>
        <v>0</v>
      </c>
      <c r="DA317" s="270">
        <f t="shared" si="176"/>
        <v>0</v>
      </c>
      <c r="DB317" s="270">
        <f t="shared" si="177"/>
        <v>0</v>
      </c>
      <c r="DC317" s="270">
        <f t="shared" si="178"/>
        <v>0</v>
      </c>
      <c r="DD317" s="270">
        <f t="shared" si="179"/>
        <v>0</v>
      </c>
      <c r="DE317" s="270">
        <f t="shared" si="180"/>
        <v>0</v>
      </c>
      <c r="DF317" s="270">
        <f t="shared" si="181"/>
        <v>0</v>
      </c>
      <c r="DG317" s="270">
        <f t="shared" si="182"/>
        <v>0</v>
      </c>
    </row>
    <row r="318" spans="1:111">
      <c r="A318" s="266"/>
      <c r="AJ318" s="331"/>
      <c r="AK318" s="331"/>
      <c r="AL318" s="331"/>
      <c r="BX318" s="331"/>
      <c r="BY318" s="269"/>
      <c r="BZ318" s="269" t="str">
        <f t="shared" si="194"/>
        <v>.</v>
      </c>
      <c r="CA318" s="269" t="str">
        <f t="shared" si="198"/>
        <v>.</v>
      </c>
      <c r="CB318" s="269" t="str">
        <f t="shared" si="196"/>
        <v>.</v>
      </c>
      <c r="CC318" s="269" t="str">
        <f t="shared" si="197"/>
        <v>.</v>
      </c>
      <c r="CL318" s="161">
        <f t="shared" si="165"/>
        <v>0</v>
      </c>
      <c r="CM318" s="271" t="b">
        <f t="shared" si="190"/>
        <v>0</v>
      </c>
      <c r="CN318" s="271" t="b">
        <f t="shared" si="191"/>
        <v>0</v>
      </c>
      <c r="CO318" s="271" t="b">
        <f t="shared" si="183"/>
        <v>0</v>
      </c>
      <c r="CP318" s="270" t="b">
        <f t="shared" si="184"/>
        <v>0</v>
      </c>
      <c r="CQ318" s="270" t="b">
        <f t="shared" si="185"/>
        <v>0</v>
      </c>
      <c r="CR318" s="270" t="b">
        <f t="shared" si="186"/>
        <v>0</v>
      </c>
      <c r="CS318" s="270" t="b">
        <f t="shared" si="187"/>
        <v>0</v>
      </c>
      <c r="CT318" s="270" t="b">
        <f t="shared" si="188"/>
        <v>0</v>
      </c>
      <c r="CU318" s="270" t="b">
        <f t="shared" si="189"/>
        <v>0</v>
      </c>
      <c r="CV318" s="270">
        <f t="shared" si="171"/>
        <v>0</v>
      </c>
      <c r="CW318" s="270">
        <f t="shared" si="172"/>
        <v>0</v>
      </c>
      <c r="CX318" s="270">
        <f t="shared" si="173"/>
        <v>0</v>
      </c>
      <c r="CY318" s="270">
        <f t="shared" si="174"/>
        <v>0</v>
      </c>
      <c r="CZ318" s="270">
        <f t="shared" si="175"/>
        <v>0</v>
      </c>
      <c r="DA318" s="270">
        <f t="shared" si="176"/>
        <v>0</v>
      </c>
      <c r="DB318" s="270">
        <f t="shared" si="177"/>
        <v>0</v>
      </c>
      <c r="DC318" s="270">
        <f t="shared" si="178"/>
        <v>0</v>
      </c>
      <c r="DD318" s="270">
        <f t="shared" si="179"/>
        <v>0</v>
      </c>
      <c r="DE318" s="270">
        <f t="shared" si="180"/>
        <v>0</v>
      </c>
      <c r="DF318" s="270">
        <f t="shared" si="181"/>
        <v>0</v>
      </c>
      <c r="DG318" s="270">
        <f t="shared" si="182"/>
        <v>0</v>
      </c>
    </row>
    <row r="319" spans="1:111">
      <c r="A319" s="266"/>
      <c r="AJ319" s="331"/>
      <c r="AK319" s="331"/>
      <c r="AL319" s="331"/>
      <c r="BX319" s="331"/>
      <c r="BY319" s="269"/>
      <c r="BZ319" s="269" t="str">
        <f t="shared" si="194"/>
        <v>.</v>
      </c>
      <c r="CA319" s="269" t="str">
        <f t="shared" si="198"/>
        <v>.</v>
      </c>
      <c r="CB319" s="269" t="str">
        <f t="shared" si="196"/>
        <v>.</v>
      </c>
      <c r="CC319" s="269" t="str">
        <f t="shared" si="197"/>
        <v>.</v>
      </c>
      <c r="CL319" s="161">
        <f t="shared" si="165"/>
        <v>0</v>
      </c>
      <c r="CM319" s="271" t="b">
        <f t="shared" si="190"/>
        <v>0</v>
      </c>
      <c r="CN319" s="271" t="b">
        <f t="shared" si="191"/>
        <v>0</v>
      </c>
      <c r="CO319" s="271" t="b">
        <f t="shared" si="183"/>
        <v>0</v>
      </c>
      <c r="CP319" s="270" t="b">
        <f t="shared" si="184"/>
        <v>0</v>
      </c>
      <c r="CQ319" s="270" t="b">
        <f t="shared" si="185"/>
        <v>0</v>
      </c>
      <c r="CR319" s="270" t="b">
        <f t="shared" si="186"/>
        <v>0</v>
      </c>
      <c r="CS319" s="270" t="b">
        <f t="shared" si="187"/>
        <v>0</v>
      </c>
      <c r="CT319" s="270" t="b">
        <f t="shared" si="188"/>
        <v>0</v>
      </c>
      <c r="CU319" s="270" t="b">
        <f t="shared" si="189"/>
        <v>0</v>
      </c>
      <c r="CV319" s="270">
        <f t="shared" si="171"/>
        <v>0</v>
      </c>
      <c r="CW319" s="270">
        <f t="shared" si="172"/>
        <v>0</v>
      </c>
      <c r="CX319" s="270">
        <f t="shared" si="173"/>
        <v>0</v>
      </c>
      <c r="CY319" s="270">
        <f t="shared" si="174"/>
        <v>0</v>
      </c>
      <c r="CZ319" s="270">
        <f t="shared" si="175"/>
        <v>0</v>
      </c>
      <c r="DA319" s="270">
        <f t="shared" si="176"/>
        <v>0</v>
      </c>
      <c r="DB319" s="270">
        <f t="shared" si="177"/>
        <v>0</v>
      </c>
      <c r="DC319" s="270">
        <f t="shared" si="178"/>
        <v>0</v>
      </c>
      <c r="DD319" s="270">
        <f t="shared" si="179"/>
        <v>0</v>
      </c>
      <c r="DE319" s="270">
        <f t="shared" si="180"/>
        <v>0</v>
      </c>
      <c r="DF319" s="270">
        <f t="shared" si="181"/>
        <v>0</v>
      </c>
      <c r="DG319" s="270">
        <f t="shared" si="182"/>
        <v>0</v>
      </c>
    </row>
    <row r="320" spans="1:111">
      <c r="A320" s="266"/>
      <c r="AJ320" s="331"/>
      <c r="AK320" s="331"/>
      <c r="AL320" s="331"/>
      <c r="BX320" s="331"/>
      <c r="BY320" s="269"/>
      <c r="BZ320" s="269" t="str">
        <f t="shared" si="194"/>
        <v>.</v>
      </c>
      <c r="CA320" s="269" t="str">
        <f t="shared" si="198"/>
        <v>.</v>
      </c>
      <c r="CB320" s="269" t="str">
        <f t="shared" si="196"/>
        <v>.</v>
      </c>
      <c r="CC320" s="269" t="str">
        <f t="shared" si="197"/>
        <v>.</v>
      </c>
      <c r="CL320" s="161">
        <f t="shared" si="165"/>
        <v>0</v>
      </c>
      <c r="CM320" s="271" t="b">
        <f t="shared" si="190"/>
        <v>0</v>
      </c>
      <c r="CN320" s="271" t="b">
        <f t="shared" si="191"/>
        <v>0</v>
      </c>
      <c r="CO320" s="271" t="b">
        <f t="shared" si="183"/>
        <v>0</v>
      </c>
      <c r="CP320" s="270" t="b">
        <f t="shared" si="184"/>
        <v>0</v>
      </c>
      <c r="CQ320" s="270" t="b">
        <f t="shared" si="185"/>
        <v>0</v>
      </c>
      <c r="CR320" s="270" t="b">
        <f t="shared" si="186"/>
        <v>0</v>
      </c>
      <c r="CS320" s="270" t="b">
        <f t="shared" si="187"/>
        <v>0</v>
      </c>
      <c r="CT320" s="270" t="b">
        <f t="shared" si="188"/>
        <v>0</v>
      </c>
      <c r="CU320" s="270" t="b">
        <f t="shared" si="189"/>
        <v>0</v>
      </c>
      <c r="CV320" s="270">
        <f t="shared" si="171"/>
        <v>0</v>
      </c>
      <c r="CW320" s="270">
        <f t="shared" si="172"/>
        <v>0</v>
      </c>
      <c r="CX320" s="270">
        <f t="shared" si="173"/>
        <v>0</v>
      </c>
      <c r="CY320" s="270">
        <f t="shared" si="174"/>
        <v>0</v>
      </c>
      <c r="CZ320" s="270">
        <f t="shared" si="175"/>
        <v>0</v>
      </c>
      <c r="DA320" s="270">
        <f t="shared" si="176"/>
        <v>0</v>
      </c>
      <c r="DB320" s="270">
        <f t="shared" si="177"/>
        <v>0</v>
      </c>
      <c r="DC320" s="270">
        <f t="shared" si="178"/>
        <v>0</v>
      </c>
      <c r="DD320" s="270">
        <f t="shared" si="179"/>
        <v>0</v>
      </c>
      <c r="DE320" s="270">
        <f t="shared" si="180"/>
        <v>0</v>
      </c>
      <c r="DF320" s="270">
        <f t="shared" si="181"/>
        <v>0</v>
      </c>
      <c r="DG320" s="270">
        <f t="shared" si="182"/>
        <v>0</v>
      </c>
    </row>
    <row r="321" spans="1:111">
      <c r="A321" s="266"/>
      <c r="AJ321" s="331"/>
      <c r="AK321" s="331"/>
      <c r="AL321" s="331"/>
      <c r="BX321" s="331"/>
      <c r="BY321" s="269"/>
      <c r="BZ321" s="269" t="str">
        <f t="shared" si="194"/>
        <v>.</v>
      </c>
      <c r="CA321" s="269" t="str">
        <f t="shared" si="198"/>
        <v>.</v>
      </c>
      <c r="CB321" s="269" t="str">
        <f t="shared" si="196"/>
        <v>.</v>
      </c>
      <c r="CC321" s="269" t="str">
        <f t="shared" si="197"/>
        <v>.</v>
      </c>
      <c r="CL321" s="161">
        <f t="shared" si="165"/>
        <v>0</v>
      </c>
      <c r="CM321" s="271" t="b">
        <f t="shared" si="190"/>
        <v>0</v>
      </c>
      <c r="CN321" s="271" t="b">
        <f t="shared" si="191"/>
        <v>0</v>
      </c>
      <c r="CO321" s="271" t="b">
        <f t="shared" si="183"/>
        <v>0</v>
      </c>
      <c r="CP321" s="270" t="b">
        <f t="shared" si="184"/>
        <v>0</v>
      </c>
      <c r="CQ321" s="270" t="b">
        <f t="shared" si="185"/>
        <v>0</v>
      </c>
      <c r="CR321" s="270" t="b">
        <f t="shared" si="186"/>
        <v>0</v>
      </c>
      <c r="CS321" s="270" t="b">
        <f t="shared" si="187"/>
        <v>0</v>
      </c>
      <c r="CT321" s="270" t="b">
        <f t="shared" si="188"/>
        <v>0</v>
      </c>
      <c r="CU321" s="270" t="b">
        <f t="shared" si="189"/>
        <v>0</v>
      </c>
      <c r="CV321" s="270">
        <f t="shared" si="171"/>
        <v>0</v>
      </c>
      <c r="CW321" s="270">
        <f t="shared" si="172"/>
        <v>0</v>
      </c>
      <c r="CX321" s="270">
        <f t="shared" si="173"/>
        <v>0</v>
      </c>
      <c r="CY321" s="270">
        <f t="shared" si="174"/>
        <v>0</v>
      </c>
      <c r="CZ321" s="270">
        <f t="shared" si="175"/>
        <v>0</v>
      </c>
      <c r="DA321" s="270">
        <f t="shared" si="176"/>
        <v>0</v>
      </c>
      <c r="DB321" s="270">
        <f t="shared" si="177"/>
        <v>0</v>
      </c>
      <c r="DC321" s="270">
        <f t="shared" si="178"/>
        <v>0</v>
      </c>
      <c r="DD321" s="270">
        <f t="shared" si="179"/>
        <v>0</v>
      </c>
      <c r="DE321" s="270">
        <f t="shared" si="180"/>
        <v>0</v>
      </c>
      <c r="DF321" s="270">
        <f t="shared" si="181"/>
        <v>0</v>
      </c>
      <c r="DG321" s="270">
        <f t="shared" si="182"/>
        <v>0</v>
      </c>
    </row>
    <row r="322" spans="1:111">
      <c r="A322" s="266"/>
      <c r="AJ322" s="331"/>
      <c r="AK322" s="331"/>
      <c r="AL322" s="331"/>
      <c r="BX322" s="331"/>
      <c r="BY322" s="269"/>
      <c r="BZ322" s="269" t="str">
        <f t="shared" si="194"/>
        <v>.</v>
      </c>
      <c r="CA322" s="269" t="str">
        <f t="shared" si="198"/>
        <v>.</v>
      </c>
      <c r="CB322" s="269" t="str">
        <f t="shared" si="196"/>
        <v>.</v>
      </c>
      <c r="CC322" s="269" t="str">
        <f t="shared" si="197"/>
        <v>.</v>
      </c>
      <c r="CL322" s="161">
        <f t="shared" si="165"/>
        <v>0</v>
      </c>
      <c r="CM322" s="271" t="b">
        <f t="shared" si="190"/>
        <v>0</v>
      </c>
      <c r="CN322" s="271" t="b">
        <f t="shared" si="191"/>
        <v>0</v>
      </c>
      <c r="CO322" s="271" t="b">
        <f t="shared" si="183"/>
        <v>0</v>
      </c>
      <c r="CP322" s="270" t="b">
        <f t="shared" si="184"/>
        <v>0</v>
      </c>
      <c r="CQ322" s="270" t="b">
        <f t="shared" si="185"/>
        <v>0</v>
      </c>
      <c r="CR322" s="270" t="b">
        <f t="shared" si="186"/>
        <v>0</v>
      </c>
      <c r="CS322" s="270" t="b">
        <f t="shared" si="187"/>
        <v>0</v>
      </c>
      <c r="CT322" s="270" t="b">
        <f t="shared" si="188"/>
        <v>0</v>
      </c>
      <c r="CU322" s="270" t="b">
        <f t="shared" si="189"/>
        <v>0</v>
      </c>
      <c r="CV322" s="270">
        <f t="shared" si="171"/>
        <v>0</v>
      </c>
      <c r="CW322" s="270">
        <f t="shared" si="172"/>
        <v>0</v>
      </c>
      <c r="CX322" s="270">
        <f t="shared" si="173"/>
        <v>0</v>
      </c>
      <c r="CY322" s="270">
        <f t="shared" si="174"/>
        <v>0</v>
      </c>
      <c r="CZ322" s="270">
        <f t="shared" si="175"/>
        <v>0</v>
      </c>
      <c r="DA322" s="270">
        <f t="shared" si="176"/>
        <v>0</v>
      </c>
      <c r="DB322" s="270">
        <f t="shared" si="177"/>
        <v>0</v>
      </c>
      <c r="DC322" s="270">
        <f t="shared" si="178"/>
        <v>0</v>
      </c>
      <c r="DD322" s="270">
        <f t="shared" si="179"/>
        <v>0</v>
      </c>
      <c r="DE322" s="270">
        <f t="shared" si="180"/>
        <v>0</v>
      </c>
      <c r="DF322" s="270">
        <f t="shared" si="181"/>
        <v>0</v>
      </c>
      <c r="DG322" s="270">
        <f t="shared" si="182"/>
        <v>0</v>
      </c>
    </row>
    <row r="323" spans="1:111">
      <c r="A323" s="266"/>
      <c r="AJ323" s="331"/>
      <c r="AK323" s="331"/>
      <c r="AL323" s="331"/>
      <c r="BX323" s="331"/>
      <c r="BY323" s="269"/>
      <c r="BZ323" s="269" t="str">
        <f t="shared" si="194"/>
        <v>.</v>
      </c>
      <c r="CA323" s="269" t="str">
        <f t="shared" si="198"/>
        <v>.</v>
      </c>
      <c r="CB323" s="269" t="str">
        <f t="shared" si="196"/>
        <v>.</v>
      </c>
      <c r="CC323" s="269" t="str">
        <f t="shared" si="197"/>
        <v>.</v>
      </c>
      <c r="CL323" s="161">
        <f t="shared" si="165"/>
        <v>0</v>
      </c>
      <c r="CM323" s="271" t="b">
        <f t="shared" si="190"/>
        <v>0</v>
      </c>
      <c r="CN323" s="271" t="b">
        <f t="shared" si="191"/>
        <v>0</v>
      </c>
      <c r="CO323" s="271" t="b">
        <f t="shared" si="183"/>
        <v>0</v>
      </c>
      <c r="CP323" s="270" t="b">
        <f t="shared" si="184"/>
        <v>0</v>
      </c>
      <c r="CQ323" s="270" t="b">
        <f t="shared" si="185"/>
        <v>0</v>
      </c>
      <c r="CR323" s="270" t="b">
        <f t="shared" si="186"/>
        <v>0</v>
      </c>
      <c r="CS323" s="270" t="b">
        <f t="shared" si="187"/>
        <v>0</v>
      </c>
      <c r="CT323" s="270" t="b">
        <f t="shared" si="188"/>
        <v>0</v>
      </c>
      <c r="CU323" s="270" t="b">
        <f t="shared" si="189"/>
        <v>0</v>
      </c>
      <c r="CV323" s="270">
        <f t="shared" si="171"/>
        <v>0</v>
      </c>
      <c r="CW323" s="270">
        <f t="shared" si="172"/>
        <v>0</v>
      </c>
      <c r="CX323" s="270">
        <f t="shared" si="173"/>
        <v>0</v>
      </c>
      <c r="CY323" s="270">
        <f t="shared" si="174"/>
        <v>0</v>
      </c>
      <c r="CZ323" s="270">
        <f t="shared" si="175"/>
        <v>0</v>
      </c>
      <c r="DA323" s="270">
        <f t="shared" si="176"/>
        <v>0</v>
      </c>
      <c r="DB323" s="270">
        <f t="shared" si="177"/>
        <v>0</v>
      </c>
      <c r="DC323" s="270">
        <f t="shared" si="178"/>
        <v>0</v>
      </c>
      <c r="DD323" s="270">
        <f t="shared" si="179"/>
        <v>0</v>
      </c>
      <c r="DE323" s="270">
        <f t="shared" si="180"/>
        <v>0</v>
      </c>
      <c r="DF323" s="270">
        <f t="shared" si="181"/>
        <v>0</v>
      </c>
      <c r="DG323" s="270">
        <f t="shared" si="182"/>
        <v>0</v>
      </c>
    </row>
    <row r="324" spans="1:111">
      <c r="A324" s="266"/>
      <c r="AJ324" s="331"/>
      <c r="AK324" s="331"/>
      <c r="AL324" s="331"/>
      <c r="BX324" s="331"/>
      <c r="BY324" s="269"/>
      <c r="BZ324" s="269" t="str">
        <f t="shared" si="194"/>
        <v>.</v>
      </c>
      <c r="CA324" s="269" t="str">
        <f t="shared" si="198"/>
        <v>.</v>
      </c>
      <c r="CB324" s="269" t="str">
        <f t="shared" si="196"/>
        <v>.</v>
      </c>
      <c r="CC324" s="269" t="str">
        <f t="shared" si="197"/>
        <v>.</v>
      </c>
      <c r="CL324" s="161">
        <f t="shared" si="165"/>
        <v>0</v>
      </c>
      <c r="CM324" s="271" t="b">
        <f t="shared" si="190"/>
        <v>0</v>
      </c>
      <c r="CN324" s="271" t="b">
        <f t="shared" si="191"/>
        <v>0</v>
      </c>
      <c r="CO324" s="271" t="b">
        <f t="shared" si="183"/>
        <v>0</v>
      </c>
      <c r="CP324" s="270" t="b">
        <f t="shared" si="184"/>
        <v>0</v>
      </c>
      <c r="CQ324" s="270" t="b">
        <f t="shared" si="185"/>
        <v>0</v>
      </c>
      <c r="CR324" s="270" t="b">
        <f t="shared" si="186"/>
        <v>0</v>
      </c>
      <c r="CS324" s="270" t="b">
        <f t="shared" si="187"/>
        <v>0</v>
      </c>
      <c r="CT324" s="270" t="b">
        <f t="shared" si="188"/>
        <v>0</v>
      </c>
      <c r="CU324" s="270" t="b">
        <f t="shared" si="189"/>
        <v>0</v>
      </c>
      <c r="CV324" s="270">
        <f t="shared" si="171"/>
        <v>0</v>
      </c>
      <c r="CW324" s="270">
        <f t="shared" si="172"/>
        <v>0</v>
      </c>
      <c r="CX324" s="270">
        <f t="shared" si="173"/>
        <v>0</v>
      </c>
      <c r="CY324" s="270">
        <f t="shared" si="174"/>
        <v>0</v>
      </c>
      <c r="CZ324" s="270">
        <f t="shared" si="175"/>
        <v>0</v>
      </c>
      <c r="DA324" s="270">
        <f t="shared" si="176"/>
        <v>0</v>
      </c>
      <c r="DB324" s="270">
        <f t="shared" si="177"/>
        <v>0</v>
      </c>
      <c r="DC324" s="270">
        <f t="shared" si="178"/>
        <v>0</v>
      </c>
      <c r="DD324" s="270">
        <f t="shared" si="179"/>
        <v>0</v>
      </c>
      <c r="DE324" s="270">
        <f t="shared" si="180"/>
        <v>0</v>
      </c>
      <c r="DF324" s="270">
        <f t="shared" si="181"/>
        <v>0</v>
      </c>
      <c r="DG324" s="270">
        <f t="shared" si="182"/>
        <v>0</v>
      </c>
    </row>
    <row r="325" spans="1:111">
      <c r="A325" s="266"/>
      <c r="AJ325" s="331"/>
      <c r="AK325" s="331"/>
      <c r="AL325" s="331"/>
      <c r="BX325" s="331"/>
      <c r="BY325" s="269"/>
      <c r="BZ325" s="269" t="str">
        <f t="shared" ref="BZ325:BZ388" si="199">IF(BX325&lt;0.25,".",IF(BX325&gt;0.5,".","SI"))</f>
        <v>.</v>
      </c>
      <c r="CA325" s="269" t="str">
        <f t="shared" si="198"/>
        <v>.</v>
      </c>
      <c r="CB325" s="269" t="str">
        <f t="shared" ref="CB325:CB388" si="200">IF(BX325&lt;1,".",IF(BX325&gt;3,".","SI"))</f>
        <v>.</v>
      </c>
      <c r="CC325" s="269" t="str">
        <f t="shared" ref="CC325:CC388" si="201">IF(BX325&gt;3,"SI",".")</f>
        <v>.</v>
      </c>
      <c r="CL325" s="161">
        <f t="shared" ref="CL325:CL388" si="202">COUNTIF(BV325,"*")</f>
        <v>0</v>
      </c>
      <c r="CM325" s="271" t="b">
        <f t="shared" si="190"/>
        <v>0</v>
      </c>
      <c r="CN325" s="271" t="b">
        <f t="shared" si="191"/>
        <v>0</v>
      </c>
      <c r="CO325" s="271" t="b">
        <f t="shared" si="183"/>
        <v>0</v>
      </c>
      <c r="CP325" s="270" t="b">
        <f t="shared" si="184"/>
        <v>0</v>
      </c>
      <c r="CQ325" s="270" t="b">
        <f t="shared" si="185"/>
        <v>0</v>
      </c>
      <c r="CR325" s="270" t="b">
        <f t="shared" si="186"/>
        <v>0</v>
      </c>
      <c r="CS325" s="270" t="b">
        <f t="shared" si="187"/>
        <v>0</v>
      </c>
      <c r="CT325" s="270" t="b">
        <f t="shared" si="188"/>
        <v>0</v>
      </c>
      <c r="CU325" s="270" t="b">
        <f t="shared" si="189"/>
        <v>0</v>
      </c>
      <c r="CV325" s="270">
        <f t="shared" si="171"/>
        <v>0</v>
      </c>
      <c r="CW325" s="270">
        <f t="shared" si="172"/>
        <v>0</v>
      </c>
      <c r="CX325" s="270">
        <f t="shared" si="173"/>
        <v>0</v>
      </c>
      <c r="CY325" s="270">
        <f t="shared" si="174"/>
        <v>0</v>
      </c>
      <c r="CZ325" s="270">
        <f t="shared" si="175"/>
        <v>0</v>
      </c>
      <c r="DA325" s="270">
        <f t="shared" si="176"/>
        <v>0</v>
      </c>
      <c r="DB325" s="270">
        <f t="shared" si="177"/>
        <v>0</v>
      </c>
      <c r="DC325" s="270">
        <f t="shared" si="178"/>
        <v>0</v>
      </c>
      <c r="DD325" s="270">
        <f t="shared" si="179"/>
        <v>0</v>
      </c>
      <c r="DE325" s="270">
        <f t="shared" si="180"/>
        <v>0</v>
      </c>
      <c r="DF325" s="270">
        <f t="shared" si="181"/>
        <v>0</v>
      </c>
      <c r="DG325" s="270">
        <f t="shared" si="182"/>
        <v>0</v>
      </c>
    </row>
    <row r="326" spans="1:111">
      <c r="A326" s="266"/>
      <c r="AJ326" s="331"/>
      <c r="AK326" s="331"/>
      <c r="AL326" s="331"/>
      <c r="BX326" s="331"/>
      <c r="BY326" s="269"/>
      <c r="BZ326" s="269" t="str">
        <f t="shared" si="199"/>
        <v>.</v>
      </c>
      <c r="CA326" s="269" t="str">
        <f t="shared" si="198"/>
        <v>.</v>
      </c>
      <c r="CB326" s="269" t="str">
        <f t="shared" si="200"/>
        <v>.</v>
      </c>
      <c r="CC326" s="269" t="str">
        <f t="shared" si="201"/>
        <v>.</v>
      </c>
      <c r="CL326" s="161">
        <f t="shared" si="202"/>
        <v>0</v>
      </c>
      <c r="CM326" s="271" t="b">
        <f t="shared" si="190"/>
        <v>0</v>
      </c>
      <c r="CN326" s="271" t="b">
        <f t="shared" si="191"/>
        <v>0</v>
      </c>
      <c r="CO326" s="271" t="b">
        <f t="shared" si="183"/>
        <v>0</v>
      </c>
      <c r="CP326" s="270" t="b">
        <f t="shared" si="184"/>
        <v>0</v>
      </c>
      <c r="CQ326" s="270" t="b">
        <f t="shared" si="185"/>
        <v>0</v>
      </c>
      <c r="CR326" s="270" t="b">
        <f t="shared" si="186"/>
        <v>0</v>
      </c>
      <c r="CS326" s="270" t="b">
        <f t="shared" si="187"/>
        <v>0</v>
      </c>
      <c r="CT326" s="270" t="b">
        <f t="shared" si="188"/>
        <v>0</v>
      </c>
      <c r="CU326" s="270" t="b">
        <f t="shared" si="189"/>
        <v>0</v>
      </c>
      <c r="CV326" s="270">
        <f t="shared" ref="CV326:CV389" si="203">COUNTIF(BU326,"&lt;01/02/2011")</f>
        <v>0</v>
      </c>
      <c r="CW326" s="270">
        <f t="shared" ref="CW326:CW389" si="204">COUNTIF(BU326,"&lt;01/03/2011")-CV326</f>
        <v>0</v>
      </c>
      <c r="CX326" s="270">
        <f t="shared" ref="CX326:CX389" si="205">COUNTIF(BU326,"&lt;01/04/2011")-CV326-CW326</f>
        <v>0</v>
      </c>
      <c r="CY326" s="270">
        <f t="shared" ref="CY326:CY389" si="206">COUNTIF(BU326,"&lt;01/05/2011")-CV326-CW326-CX326</f>
        <v>0</v>
      </c>
      <c r="CZ326" s="270">
        <f t="shared" ref="CZ326:CZ389" si="207">COUNTIF(BU326,"&lt;01/06/2011")-CV326-CW326-CX326-CY326</f>
        <v>0</v>
      </c>
      <c r="DA326" s="270">
        <f t="shared" ref="DA326:DA389" si="208">COUNTIF(BU326,"&lt;01/07/2011")-CV326-CW326-CX326-CY326-CZ326</f>
        <v>0</v>
      </c>
      <c r="DB326" s="270">
        <f t="shared" ref="DB326:DB389" si="209">COUNTIF(BU326,"&lt;01/08/2011")-CV326-CW326-CX326-CY326-CZ326-DA326</f>
        <v>0</v>
      </c>
      <c r="DC326" s="270">
        <f t="shared" ref="DC326:DC389" si="210">COUNTIF(BU326,"&lt;01/09/2011")-CV326-CW326-CX326-CY326-CZ326-DA326-DB326</f>
        <v>0</v>
      </c>
      <c r="DD326" s="270">
        <f t="shared" ref="DD326:DD389" si="211">COUNTIF(BU326,"&lt;01/10/2011")-CV326-CW326-CX326-CY326-CZ326-DA326-DB326-DC326</f>
        <v>0</v>
      </c>
      <c r="DE326" s="270">
        <f t="shared" ref="DE326:DE389" si="212">COUNTIF(BU326,"&lt;01/11/2011")-CV326-CW326-CX326-CY326-CZ326-DA326-DB326-DD326-DC326</f>
        <v>0</v>
      </c>
      <c r="DF326" s="270">
        <f t="shared" ref="DF326:DF389" si="213">COUNTIF(BU326,"&lt;01/12/2011")-CV326-CW326-CX326-CY326-CZ326-DA326-DB326-DC326-DD326-DE326</f>
        <v>0</v>
      </c>
      <c r="DG326" s="270">
        <f t="shared" ref="DG326:DG389" si="214">COUNTIF(BU326,"&lt;01/01/2012")-CV326-CW326-CX326-CY326-CZ326-DA326-DB326-DC326-DD326-DE326-DF326</f>
        <v>0</v>
      </c>
    </row>
    <row r="327" spans="1:111">
      <c r="A327" s="266"/>
      <c r="AJ327" s="331"/>
      <c r="AK327" s="331"/>
      <c r="AL327" s="331"/>
      <c r="BX327" s="331"/>
      <c r="BY327" s="269"/>
      <c r="BZ327" s="269" t="str">
        <f t="shared" si="199"/>
        <v>.</v>
      </c>
      <c r="CA327" s="269" t="str">
        <f t="shared" si="198"/>
        <v>.</v>
      </c>
      <c r="CB327" s="269" t="str">
        <f t="shared" si="200"/>
        <v>.</v>
      </c>
      <c r="CC327" s="269" t="str">
        <f t="shared" si="201"/>
        <v>.</v>
      </c>
      <c r="CL327" s="161">
        <f t="shared" si="202"/>
        <v>0</v>
      </c>
      <c r="CM327" s="271" t="b">
        <f t="shared" si="190"/>
        <v>0</v>
      </c>
      <c r="CN327" s="271" t="b">
        <f t="shared" si="191"/>
        <v>0</v>
      </c>
      <c r="CO327" s="271" t="b">
        <f t="shared" ref="CO327:CO390" si="215">AND(C327="M",BU327="x")</f>
        <v>0</v>
      </c>
      <c r="CP327" s="270" t="b">
        <f t="shared" ref="CP327:CP390" si="216">AND(E327&lt;=5.999,BU327="x")</f>
        <v>0</v>
      </c>
      <c r="CQ327" s="270" t="b">
        <f t="shared" ref="CQ327:CQ390" si="217">AND(E327&gt;=6,E327&lt;=10.999,BU327="x")</f>
        <v>0</v>
      </c>
      <c r="CR327" s="270" t="b">
        <f t="shared" ref="CR327:CR390" si="218">AND(E327&gt;=11,E327&lt;=15.999,BU327="x")</f>
        <v>0</v>
      </c>
      <c r="CS327" s="270" t="b">
        <f t="shared" ref="CS327:CS390" si="219">AND(E327&gt;=16,E327&lt;=18.999,BU327="x")</f>
        <v>0</v>
      </c>
      <c r="CT327" s="270" t="b">
        <f t="shared" ref="CT327:CT390" si="220">AND(E327&gt;=19,BU327="x")</f>
        <v>0</v>
      </c>
      <c r="CU327" s="270" t="b">
        <f t="shared" ref="CU327:CU390" si="221">AND(E327&gt;=15,E327&lt;=15.999,BU327="x")</f>
        <v>0</v>
      </c>
      <c r="CV327" s="270">
        <f t="shared" si="203"/>
        <v>0</v>
      </c>
      <c r="CW327" s="270">
        <f t="shared" si="204"/>
        <v>0</v>
      </c>
      <c r="CX327" s="270">
        <f t="shared" si="205"/>
        <v>0</v>
      </c>
      <c r="CY327" s="270">
        <f t="shared" si="206"/>
        <v>0</v>
      </c>
      <c r="CZ327" s="270">
        <f t="shared" si="207"/>
        <v>0</v>
      </c>
      <c r="DA327" s="270">
        <f t="shared" si="208"/>
        <v>0</v>
      </c>
      <c r="DB327" s="270">
        <f t="shared" si="209"/>
        <v>0</v>
      </c>
      <c r="DC327" s="270">
        <f t="shared" si="210"/>
        <v>0</v>
      </c>
      <c r="DD327" s="270">
        <f t="shared" si="211"/>
        <v>0</v>
      </c>
      <c r="DE327" s="270">
        <f t="shared" si="212"/>
        <v>0</v>
      </c>
      <c r="DF327" s="270">
        <f t="shared" si="213"/>
        <v>0</v>
      </c>
      <c r="DG327" s="270">
        <f t="shared" si="214"/>
        <v>0</v>
      </c>
    </row>
    <row r="328" spans="1:111">
      <c r="A328" s="266"/>
      <c r="AJ328" s="331"/>
      <c r="AK328" s="331"/>
      <c r="AL328" s="331"/>
      <c r="BX328" s="331"/>
      <c r="BY328" s="269"/>
      <c r="BZ328" s="269" t="str">
        <f t="shared" si="199"/>
        <v>.</v>
      </c>
      <c r="CA328" s="269" t="str">
        <f t="shared" si="198"/>
        <v>.</v>
      </c>
      <c r="CB328" s="269" t="str">
        <f t="shared" si="200"/>
        <v>.</v>
      </c>
      <c r="CC328" s="269" t="str">
        <f t="shared" si="201"/>
        <v>.</v>
      </c>
      <c r="CL328" s="161">
        <f t="shared" si="202"/>
        <v>0</v>
      </c>
      <c r="CM328" s="271" t="b">
        <f t="shared" si="190"/>
        <v>0</v>
      </c>
      <c r="CN328" s="271" t="b">
        <f t="shared" si="191"/>
        <v>0</v>
      </c>
      <c r="CO328" s="271" t="b">
        <f t="shared" si="215"/>
        <v>0</v>
      </c>
      <c r="CP328" s="270" t="b">
        <f t="shared" si="216"/>
        <v>0</v>
      </c>
      <c r="CQ328" s="270" t="b">
        <f t="shared" si="217"/>
        <v>0</v>
      </c>
      <c r="CR328" s="270" t="b">
        <f t="shared" si="218"/>
        <v>0</v>
      </c>
      <c r="CS328" s="270" t="b">
        <f t="shared" si="219"/>
        <v>0</v>
      </c>
      <c r="CT328" s="270" t="b">
        <f t="shared" si="220"/>
        <v>0</v>
      </c>
      <c r="CU328" s="270" t="b">
        <f t="shared" si="221"/>
        <v>0</v>
      </c>
      <c r="CV328" s="270">
        <f t="shared" si="203"/>
        <v>0</v>
      </c>
      <c r="CW328" s="270">
        <f t="shared" si="204"/>
        <v>0</v>
      </c>
      <c r="CX328" s="270">
        <f t="shared" si="205"/>
        <v>0</v>
      </c>
      <c r="CY328" s="270">
        <f t="shared" si="206"/>
        <v>0</v>
      </c>
      <c r="CZ328" s="270">
        <f t="shared" si="207"/>
        <v>0</v>
      </c>
      <c r="DA328" s="270">
        <f t="shared" si="208"/>
        <v>0</v>
      </c>
      <c r="DB328" s="270">
        <f t="shared" si="209"/>
        <v>0</v>
      </c>
      <c r="DC328" s="270">
        <f t="shared" si="210"/>
        <v>0</v>
      </c>
      <c r="DD328" s="270">
        <f t="shared" si="211"/>
        <v>0</v>
      </c>
      <c r="DE328" s="270">
        <f t="shared" si="212"/>
        <v>0</v>
      </c>
      <c r="DF328" s="270">
        <f t="shared" si="213"/>
        <v>0</v>
      </c>
      <c r="DG328" s="270">
        <f t="shared" si="214"/>
        <v>0</v>
      </c>
    </row>
    <row r="329" spans="1:111">
      <c r="A329" s="266"/>
      <c r="AJ329" s="331"/>
      <c r="AK329" s="331"/>
      <c r="AL329" s="331"/>
      <c r="BX329" s="331"/>
      <c r="BY329" s="269"/>
      <c r="BZ329" s="269" t="str">
        <f t="shared" si="199"/>
        <v>.</v>
      </c>
      <c r="CA329" s="269" t="str">
        <f t="shared" si="198"/>
        <v>.</v>
      </c>
      <c r="CB329" s="269" t="str">
        <f t="shared" si="200"/>
        <v>.</v>
      </c>
      <c r="CC329" s="269" t="str">
        <f t="shared" si="201"/>
        <v>.</v>
      </c>
      <c r="CL329" s="161">
        <f t="shared" si="202"/>
        <v>0</v>
      </c>
      <c r="CM329" s="271" t="b">
        <f t="shared" si="190"/>
        <v>0</v>
      </c>
      <c r="CN329" s="271" t="b">
        <f t="shared" si="191"/>
        <v>0</v>
      </c>
      <c r="CO329" s="271" t="b">
        <f t="shared" si="215"/>
        <v>0</v>
      </c>
      <c r="CP329" s="270" t="b">
        <f t="shared" si="216"/>
        <v>0</v>
      </c>
      <c r="CQ329" s="270" t="b">
        <f t="shared" si="217"/>
        <v>0</v>
      </c>
      <c r="CR329" s="270" t="b">
        <f t="shared" si="218"/>
        <v>0</v>
      </c>
      <c r="CS329" s="270" t="b">
        <f t="shared" si="219"/>
        <v>0</v>
      </c>
      <c r="CT329" s="270" t="b">
        <f t="shared" si="220"/>
        <v>0</v>
      </c>
      <c r="CU329" s="270" t="b">
        <f t="shared" si="221"/>
        <v>0</v>
      </c>
      <c r="CV329" s="270">
        <f t="shared" si="203"/>
        <v>0</v>
      </c>
      <c r="CW329" s="270">
        <f t="shared" si="204"/>
        <v>0</v>
      </c>
      <c r="CX329" s="270">
        <f t="shared" si="205"/>
        <v>0</v>
      </c>
      <c r="CY329" s="270">
        <f t="shared" si="206"/>
        <v>0</v>
      </c>
      <c r="CZ329" s="270">
        <f t="shared" si="207"/>
        <v>0</v>
      </c>
      <c r="DA329" s="270">
        <f t="shared" si="208"/>
        <v>0</v>
      </c>
      <c r="DB329" s="270">
        <f t="shared" si="209"/>
        <v>0</v>
      </c>
      <c r="DC329" s="270">
        <f t="shared" si="210"/>
        <v>0</v>
      </c>
      <c r="DD329" s="270">
        <f t="shared" si="211"/>
        <v>0</v>
      </c>
      <c r="DE329" s="270">
        <f t="shared" si="212"/>
        <v>0</v>
      </c>
      <c r="DF329" s="270">
        <f t="shared" si="213"/>
        <v>0</v>
      </c>
      <c r="DG329" s="270">
        <f t="shared" si="214"/>
        <v>0</v>
      </c>
    </row>
    <row r="330" spans="1:111">
      <c r="A330" s="266"/>
      <c r="AJ330" s="331"/>
      <c r="AK330" s="331"/>
      <c r="AL330" s="331"/>
      <c r="BX330" s="331"/>
      <c r="BY330" s="269"/>
      <c r="BZ330" s="269" t="str">
        <f t="shared" si="199"/>
        <v>.</v>
      </c>
      <c r="CA330" s="269" t="str">
        <f t="shared" si="198"/>
        <v>.</v>
      </c>
      <c r="CB330" s="269" t="str">
        <f t="shared" si="200"/>
        <v>.</v>
      </c>
      <c r="CC330" s="269" t="str">
        <f t="shared" si="201"/>
        <v>.</v>
      </c>
      <c r="CL330" s="161">
        <f t="shared" si="202"/>
        <v>0</v>
      </c>
      <c r="CM330" s="271" t="b">
        <f t="shared" si="190"/>
        <v>0</v>
      </c>
      <c r="CN330" s="271" t="b">
        <f t="shared" si="191"/>
        <v>0</v>
      </c>
      <c r="CO330" s="271" t="b">
        <f t="shared" si="215"/>
        <v>0</v>
      </c>
      <c r="CP330" s="270" t="b">
        <f t="shared" si="216"/>
        <v>0</v>
      </c>
      <c r="CQ330" s="270" t="b">
        <f t="shared" si="217"/>
        <v>0</v>
      </c>
      <c r="CR330" s="270" t="b">
        <f t="shared" si="218"/>
        <v>0</v>
      </c>
      <c r="CS330" s="270" t="b">
        <f t="shared" si="219"/>
        <v>0</v>
      </c>
      <c r="CT330" s="270" t="b">
        <f t="shared" si="220"/>
        <v>0</v>
      </c>
      <c r="CU330" s="270" t="b">
        <f t="shared" si="221"/>
        <v>0</v>
      </c>
      <c r="CV330" s="270">
        <f t="shared" si="203"/>
        <v>0</v>
      </c>
      <c r="CW330" s="270">
        <f t="shared" si="204"/>
        <v>0</v>
      </c>
      <c r="CX330" s="270">
        <f t="shared" si="205"/>
        <v>0</v>
      </c>
      <c r="CY330" s="270">
        <f t="shared" si="206"/>
        <v>0</v>
      </c>
      <c r="CZ330" s="270">
        <f t="shared" si="207"/>
        <v>0</v>
      </c>
      <c r="DA330" s="270">
        <f t="shared" si="208"/>
        <v>0</v>
      </c>
      <c r="DB330" s="270">
        <f t="shared" si="209"/>
        <v>0</v>
      </c>
      <c r="DC330" s="270">
        <f t="shared" si="210"/>
        <v>0</v>
      </c>
      <c r="DD330" s="270">
        <f t="shared" si="211"/>
        <v>0</v>
      </c>
      <c r="DE330" s="270">
        <f t="shared" si="212"/>
        <v>0</v>
      </c>
      <c r="DF330" s="270">
        <f t="shared" si="213"/>
        <v>0</v>
      </c>
      <c r="DG330" s="270">
        <f t="shared" si="214"/>
        <v>0</v>
      </c>
    </row>
    <row r="331" spans="1:111">
      <c r="A331" s="266"/>
      <c r="AJ331" s="331"/>
      <c r="AK331" s="331"/>
      <c r="AL331" s="331"/>
      <c r="BX331" s="331"/>
      <c r="BY331" s="269"/>
      <c r="BZ331" s="269" t="str">
        <f t="shared" si="199"/>
        <v>.</v>
      </c>
      <c r="CA331" s="269" t="str">
        <f t="shared" si="198"/>
        <v>.</v>
      </c>
      <c r="CB331" s="269" t="str">
        <f t="shared" si="200"/>
        <v>.</v>
      </c>
      <c r="CC331" s="269" t="str">
        <f t="shared" si="201"/>
        <v>.</v>
      </c>
      <c r="CL331" s="161">
        <f t="shared" si="202"/>
        <v>0</v>
      </c>
      <c r="CM331" s="271" t="b">
        <f t="shared" si="190"/>
        <v>0</v>
      </c>
      <c r="CN331" s="271" t="b">
        <f t="shared" si="191"/>
        <v>0</v>
      </c>
      <c r="CO331" s="271" t="b">
        <f t="shared" si="215"/>
        <v>0</v>
      </c>
      <c r="CP331" s="270" t="b">
        <f t="shared" si="216"/>
        <v>0</v>
      </c>
      <c r="CQ331" s="270" t="b">
        <f t="shared" si="217"/>
        <v>0</v>
      </c>
      <c r="CR331" s="270" t="b">
        <f t="shared" si="218"/>
        <v>0</v>
      </c>
      <c r="CS331" s="270" t="b">
        <f t="shared" si="219"/>
        <v>0</v>
      </c>
      <c r="CT331" s="270" t="b">
        <f t="shared" si="220"/>
        <v>0</v>
      </c>
      <c r="CU331" s="270" t="b">
        <f t="shared" si="221"/>
        <v>0</v>
      </c>
      <c r="CV331" s="270">
        <f t="shared" si="203"/>
        <v>0</v>
      </c>
      <c r="CW331" s="270">
        <f t="shared" si="204"/>
        <v>0</v>
      </c>
      <c r="CX331" s="270">
        <f t="shared" si="205"/>
        <v>0</v>
      </c>
      <c r="CY331" s="270">
        <f t="shared" si="206"/>
        <v>0</v>
      </c>
      <c r="CZ331" s="270">
        <f t="shared" si="207"/>
        <v>0</v>
      </c>
      <c r="DA331" s="270">
        <f t="shared" si="208"/>
        <v>0</v>
      </c>
      <c r="DB331" s="270">
        <f t="shared" si="209"/>
        <v>0</v>
      </c>
      <c r="DC331" s="270">
        <f t="shared" si="210"/>
        <v>0</v>
      </c>
      <c r="DD331" s="270">
        <f t="shared" si="211"/>
        <v>0</v>
      </c>
      <c r="DE331" s="270">
        <f t="shared" si="212"/>
        <v>0</v>
      </c>
      <c r="DF331" s="270">
        <f t="shared" si="213"/>
        <v>0</v>
      </c>
      <c r="DG331" s="270">
        <f t="shared" si="214"/>
        <v>0</v>
      </c>
    </row>
    <row r="332" spans="1:111">
      <c r="A332" s="266"/>
      <c r="BX332" s="331"/>
      <c r="BY332" s="269"/>
      <c r="BZ332" s="269" t="str">
        <f t="shared" si="199"/>
        <v>.</v>
      </c>
      <c r="CA332" s="269" t="str">
        <f t="shared" si="198"/>
        <v>.</v>
      </c>
      <c r="CB332" s="269" t="str">
        <f t="shared" si="200"/>
        <v>.</v>
      </c>
      <c r="CC332" s="269" t="str">
        <f t="shared" si="201"/>
        <v>.</v>
      </c>
      <c r="CL332" s="161">
        <f t="shared" si="202"/>
        <v>0</v>
      </c>
      <c r="CM332" s="271" t="b">
        <f t="shared" ref="CM332:CM395" si="222">AND(F332="x",CL332=1)</f>
        <v>0</v>
      </c>
      <c r="CN332" s="271" t="b">
        <f t="shared" ref="CN332:CN395" si="223">AND(G332="x",CL332=1)</f>
        <v>0</v>
      </c>
      <c r="CO332" s="271" t="b">
        <f t="shared" si="215"/>
        <v>0</v>
      </c>
      <c r="CP332" s="270" t="b">
        <f t="shared" si="216"/>
        <v>0</v>
      </c>
      <c r="CQ332" s="270" t="b">
        <f t="shared" si="217"/>
        <v>0</v>
      </c>
      <c r="CR332" s="270" t="b">
        <f t="shared" si="218"/>
        <v>0</v>
      </c>
      <c r="CS332" s="270" t="b">
        <f t="shared" si="219"/>
        <v>0</v>
      </c>
      <c r="CT332" s="270" t="b">
        <f t="shared" si="220"/>
        <v>0</v>
      </c>
      <c r="CU332" s="270" t="b">
        <f t="shared" si="221"/>
        <v>0</v>
      </c>
      <c r="CV332" s="270">
        <f t="shared" si="203"/>
        <v>0</v>
      </c>
      <c r="CW332" s="270">
        <f t="shared" si="204"/>
        <v>0</v>
      </c>
      <c r="CX332" s="270">
        <f t="shared" si="205"/>
        <v>0</v>
      </c>
      <c r="CY332" s="270">
        <f t="shared" si="206"/>
        <v>0</v>
      </c>
      <c r="CZ332" s="270">
        <f t="shared" si="207"/>
        <v>0</v>
      </c>
      <c r="DA332" s="270">
        <f t="shared" si="208"/>
        <v>0</v>
      </c>
      <c r="DB332" s="270">
        <f t="shared" si="209"/>
        <v>0</v>
      </c>
      <c r="DC332" s="270">
        <f t="shared" si="210"/>
        <v>0</v>
      </c>
      <c r="DD332" s="270">
        <f t="shared" si="211"/>
        <v>0</v>
      </c>
      <c r="DE332" s="270">
        <f t="shared" si="212"/>
        <v>0</v>
      </c>
      <c r="DF332" s="270">
        <f t="shared" si="213"/>
        <v>0</v>
      </c>
      <c r="DG332" s="270">
        <f t="shared" si="214"/>
        <v>0</v>
      </c>
    </row>
    <row r="333" spans="1:111">
      <c r="A333" s="266"/>
      <c r="BX333" s="331"/>
      <c r="BY333" s="269"/>
      <c r="BZ333" s="269" t="str">
        <f t="shared" si="199"/>
        <v>.</v>
      </c>
      <c r="CA333" s="269" t="str">
        <f t="shared" si="198"/>
        <v>.</v>
      </c>
      <c r="CB333" s="269" t="str">
        <f t="shared" si="200"/>
        <v>.</v>
      </c>
      <c r="CC333" s="269" t="str">
        <f t="shared" si="201"/>
        <v>.</v>
      </c>
      <c r="CL333" s="161">
        <f t="shared" si="202"/>
        <v>0</v>
      </c>
      <c r="CM333" s="271" t="b">
        <f t="shared" si="222"/>
        <v>0</v>
      </c>
      <c r="CN333" s="271" t="b">
        <f t="shared" si="223"/>
        <v>0</v>
      </c>
      <c r="CO333" s="271" t="b">
        <f t="shared" si="215"/>
        <v>0</v>
      </c>
      <c r="CP333" s="270" t="b">
        <f t="shared" si="216"/>
        <v>0</v>
      </c>
      <c r="CQ333" s="270" t="b">
        <f t="shared" si="217"/>
        <v>0</v>
      </c>
      <c r="CR333" s="270" t="b">
        <f t="shared" si="218"/>
        <v>0</v>
      </c>
      <c r="CS333" s="270" t="b">
        <f t="shared" si="219"/>
        <v>0</v>
      </c>
      <c r="CT333" s="270" t="b">
        <f t="shared" si="220"/>
        <v>0</v>
      </c>
      <c r="CU333" s="270" t="b">
        <f t="shared" si="221"/>
        <v>0</v>
      </c>
      <c r="CV333" s="270">
        <f t="shared" si="203"/>
        <v>0</v>
      </c>
      <c r="CW333" s="270">
        <f t="shared" si="204"/>
        <v>0</v>
      </c>
      <c r="CX333" s="270">
        <f t="shared" si="205"/>
        <v>0</v>
      </c>
      <c r="CY333" s="270">
        <f t="shared" si="206"/>
        <v>0</v>
      </c>
      <c r="CZ333" s="270">
        <f t="shared" si="207"/>
        <v>0</v>
      </c>
      <c r="DA333" s="270">
        <f t="shared" si="208"/>
        <v>0</v>
      </c>
      <c r="DB333" s="270">
        <f t="shared" si="209"/>
        <v>0</v>
      </c>
      <c r="DC333" s="270">
        <f t="shared" si="210"/>
        <v>0</v>
      </c>
      <c r="DD333" s="270">
        <f t="shared" si="211"/>
        <v>0</v>
      </c>
      <c r="DE333" s="270">
        <f t="shared" si="212"/>
        <v>0</v>
      </c>
      <c r="DF333" s="270">
        <f t="shared" si="213"/>
        <v>0</v>
      </c>
      <c r="DG333" s="270">
        <f t="shared" si="214"/>
        <v>0</v>
      </c>
    </row>
    <row r="334" spans="1:111">
      <c r="A334" s="266"/>
      <c r="BX334" s="331"/>
      <c r="BY334" s="269"/>
      <c r="BZ334" s="269" t="str">
        <f t="shared" si="199"/>
        <v>.</v>
      </c>
      <c r="CA334" s="269" t="str">
        <f t="shared" si="198"/>
        <v>.</v>
      </c>
      <c r="CB334" s="269" t="str">
        <f t="shared" si="200"/>
        <v>.</v>
      </c>
      <c r="CC334" s="269" t="str">
        <f t="shared" si="201"/>
        <v>.</v>
      </c>
      <c r="CL334" s="161">
        <f t="shared" si="202"/>
        <v>0</v>
      </c>
      <c r="CM334" s="271" t="b">
        <f t="shared" si="222"/>
        <v>0</v>
      </c>
      <c r="CN334" s="271" t="b">
        <f t="shared" si="223"/>
        <v>0</v>
      </c>
      <c r="CO334" s="271" t="b">
        <f t="shared" si="215"/>
        <v>0</v>
      </c>
      <c r="CP334" s="270" t="b">
        <f t="shared" si="216"/>
        <v>0</v>
      </c>
      <c r="CQ334" s="270" t="b">
        <f t="shared" si="217"/>
        <v>0</v>
      </c>
      <c r="CR334" s="270" t="b">
        <f t="shared" si="218"/>
        <v>0</v>
      </c>
      <c r="CS334" s="270" t="b">
        <f t="shared" si="219"/>
        <v>0</v>
      </c>
      <c r="CT334" s="270" t="b">
        <f t="shared" si="220"/>
        <v>0</v>
      </c>
      <c r="CU334" s="270" t="b">
        <f t="shared" si="221"/>
        <v>0</v>
      </c>
      <c r="CV334" s="270">
        <f t="shared" si="203"/>
        <v>0</v>
      </c>
      <c r="CW334" s="270">
        <f t="shared" si="204"/>
        <v>0</v>
      </c>
      <c r="CX334" s="270">
        <f t="shared" si="205"/>
        <v>0</v>
      </c>
      <c r="CY334" s="270">
        <f t="shared" si="206"/>
        <v>0</v>
      </c>
      <c r="CZ334" s="270">
        <f t="shared" si="207"/>
        <v>0</v>
      </c>
      <c r="DA334" s="270">
        <f t="shared" si="208"/>
        <v>0</v>
      </c>
      <c r="DB334" s="270">
        <f t="shared" si="209"/>
        <v>0</v>
      </c>
      <c r="DC334" s="270">
        <f t="shared" si="210"/>
        <v>0</v>
      </c>
      <c r="DD334" s="270">
        <f t="shared" si="211"/>
        <v>0</v>
      </c>
      <c r="DE334" s="270">
        <f t="shared" si="212"/>
        <v>0</v>
      </c>
      <c r="DF334" s="270">
        <f t="shared" si="213"/>
        <v>0</v>
      </c>
      <c r="DG334" s="270">
        <f t="shared" si="214"/>
        <v>0</v>
      </c>
    </row>
    <row r="335" spans="1:111">
      <c r="A335" s="266"/>
      <c r="BX335" s="331"/>
      <c r="BY335" s="269"/>
      <c r="BZ335" s="269" t="str">
        <f t="shared" si="199"/>
        <v>.</v>
      </c>
      <c r="CA335" s="269" t="str">
        <f t="shared" si="198"/>
        <v>.</v>
      </c>
      <c r="CB335" s="269" t="str">
        <f t="shared" si="200"/>
        <v>.</v>
      </c>
      <c r="CC335" s="269" t="str">
        <f t="shared" si="201"/>
        <v>.</v>
      </c>
      <c r="CL335" s="161">
        <f t="shared" si="202"/>
        <v>0</v>
      </c>
      <c r="CM335" s="271" t="b">
        <f t="shared" si="222"/>
        <v>0</v>
      </c>
      <c r="CN335" s="271" t="b">
        <f t="shared" si="223"/>
        <v>0</v>
      </c>
      <c r="CO335" s="271" t="b">
        <f t="shared" si="215"/>
        <v>0</v>
      </c>
      <c r="CP335" s="270" t="b">
        <f t="shared" si="216"/>
        <v>0</v>
      </c>
      <c r="CQ335" s="270" t="b">
        <f t="shared" si="217"/>
        <v>0</v>
      </c>
      <c r="CR335" s="270" t="b">
        <f t="shared" si="218"/>
        <v>0</v>
      </c>
      <c r="CS335" s="270" t="b">
        <f t="shared" si="219"/>
        <v>0</v>
      </c>
      <c r="CT335" s="270" t="b">
        <f t="shared" si="220"/>
        <v>0</v>
      </c>
      <c r="CU335" s="270" t="b">
        <f t="shared" si="221"/>
        <v>0</v>
      </c>
      <c r="CV335" s="270">
        <f t="shared" si="203"/>
        <v>0</v>
      </c>
      <c r="CW335" s="270">
        <f t="shared" si="204"/>
        <v>0</v>
      </c>
      <c r="CX335" s="270">
        <f t="shared" si="205"/>
        <v>0</v>
      </c>
      <c r="CY335" s="270">
        <f t="shared" si="206"/>
        <v>0</v>
      </c>
      <c r="CZ335" s="270">
        <f t="shared" si="207"/>
        <v>0</v>
      </c>
      <c r="DA335" s="270">
        <f t="shared" si="208"/>
        <v>0</v>
      </c>
      <c r="DB335" s="270">
        <f t="shared" si="209"/>
        <v>0</v>
      </c>
      <c r="DC335" s="270">
        <f t="shared" si="210"/>
        <v>0</v>
      </c>
      <c r="DD335" s="270">
        <f t="shared" si="211"/>
        <v>0</v>
      </c>
      <c r="DE335" s="270">
        <f t="shared" si="212"/>
        <v>0</v>
      </c>
      <c r="DF335" s="270">
        <f t="shared" si="213"/>
        <v>0</v>
      </c>
      <c r="DG335" s="270">
        <f t="shared" si="214"/>
        <v>0</v>
      </c>
    </row>
    <row r="336" spans="1:111">
      <c r="A336" s="266"/>
      <c r="BX336" s="331"/>
      <c r="BY336" s="269"/>
      <c r="BZ336" s="269" t="str">
        <f t="shared" si="199"/>
        <v>.</v>
      </c>
      <c r="CA336" s="269" t="str">
        <f t="shared" si="198"/>
        <v>.</v>
      </c>
      <c r="CB336" s="269" t="str">
        <f t="shared" si="200"/>
        <v>.</v>
      </c>
      <c r="CC336" s="269" t="str">
        <f t="shared" si="201"/>
        <v>.</v>
      </c>
      <c r="CL336" s="161">
        <f t="shared" si="202"/>
        <v>0</v>
      </c>
      <c r="CM336" s="271" t="b">
        <f t="shared" si="222"/>
        <v>0</v>
      </c>
      <c r="CN336" s="271" t="b">
        <f t="shared" si="223"/>
        <v>0</v>
      </c>
      <c r="CO336" s="271" t="b">
        <f t="shared" si="215"/>
        <v>0</v>
      </c>
      <c r="CP336" s="270" t="b">
        <f t="shared" si="216"/>
        <v>0</v>
      </c>
      <c r="CQ336" s="270" t="b">
        <f t="shared" si="217"/>
        <v>0</v>
      </c>
      <c r="CR336" s="270" t="b">
        <f t="shared" si="218"/>
        <v>0</v>
      </c>
      <c r="CS336" s="270" t="b">
        <f t="shared" si="219"/>
        <v>0</v>
      </c>
      <c r="CT336" s="270" t="b">
        <f t="shared" si="220"/>
        <v>0</v>
      </c>
      <c r="CU336" s="270" t="b">
        <f t="shared" si="221"/>
        <v>0</v>
      </c>
      <c r="CV336" s="270">
        <f t="shared" si="203"/>
        <v>0</v>
      </c>
      <c r="CW336" s="270">
        <f t="shared" si="204"/>
        <v>0</v>
      </c>
      <c r="CX336" s="270">
        <f t="shared" si="205"/>
        <v>0</v>
      </c>
      <c r="CY336" s="270">
        <f t="shared" si="206"/>
        <v>0</v>
      </c>
      <c r="CZ336" s="270">
        <f t="shared" si="207"/>
        <v>0</v>
      </c>
      <c r="DA336" s="270">
        <f t="shared" si="208"/>
        <v>0</v>
      </c>
      <c r="DB336" s="270">
        <f t="shared" si="209"/>
        <v>0</v>
      </c>
      <c r="DC336" s="270">
        <f t="shared" si="210"/>
        <v>0</v>
      </c>
      <c r="DD336" s="270">
        <f t="shared" si="211"/>
        <v>0</v>
      </c>
      <c r="DE336" s="270">
        <f t="shared" si="212"/>
        <v>0</v>
      </c>
      <c r="DF336" s="270">
        <f t="shared" si="213"/>
        <v>0</v>
      </c>
      <c r="DG336" s="270">
        <f t="shared" si="214"/>
        <v>0</v>
      </c>
    </row>
    <row r="337" spans="1:111">
      <c r="A337" s="266"/>
      <c r="BX337" s="331"/>
      <c r="BY337" s="269"/>
      <c r="BZ337" s="269" t="str">
        <f t="shared" si="199"/>
        <v>.</v>
      </c>
      <c r="CA337" s="269" t="str">
        <f t="shared" si="198"/>
        <v>.</v>
      </c>
      <c r="CB337" s="269" t="str">
        <f t="shared" si="200"/>
        <v>.</v>
      </c>
      <c r="CC337" s="269" t="str">
        <f t="shared" si="201"/>
        <v>.</v>
      </c>
      <c r="CL337" s="161">
        <f t="shared" si="202"/>
        <v>0</v>
      </c>
      <c r="CM337" s="271" t="b">
        <f t="shared" si="222"/>
        <v>0</v>
      </c>
      <c r="CN337" s="271" t="b">
        <f t="shared" si="223"/>
        <v>0</v>
      </c>
      <c r="CO337" s="271" t="b">
        <f t="shared" si="215"/>
        <v>0</v>
      </c>
      <c r="CP337" s="270" t="b">
        <f t="shared" si="216"/>
        <v>0</v>
      </c>
      <c r="CQ337" s="270" t="b">
        <f t="shared" si="217"/>
        <v>0</v>
      </c>
      <c r="CR337" s="270" t="b">
        <f t="shared" si="218"/>
        <v>0</v>
      </c>
      <c r="CS337" s="270" t="b">
        <f t="shared" si="219"/>
        <v>0</v>
      </c>
      <c r="CT337" s="270" t="b">
        <f t="shared" si="220"/>
        <v>0</v>
      </c>
      <c r="CU337" s="270" t="b">
        <f t="shared" si="221"/>
        <v>0</v>
      </c>
      <c r="CV337" s="270">
        <f t="shared" si="203"/>
        <v>0</v>
      </c>
      <c r="CW337" s="270">
        <f t="shared" si="204"/>
        <v>0</v>
      </c>
      <c r="CX337" s="270">
        <f t="shared" si="205"/>
        <v>0</v>
      </c>
      <c r="CY337" s="270">
        <f t="shared" si="206"/>
        <v>0</v>
      </c>
      <c r="CZ337" s="270">
        <f t="shared" si="207"/>
        <v>0</v>
      </c>
      <c r="DA337" s="270">
        <f t="shared" si="208"/>
        <v>0</v>
      </c>
      <c r="DB337" s="270">
        <f t="shared" si="209"/>
        <v>0</v>
      </c>
      <c r="DC337" s="270">
        <f t="shared" si="210"/>
        <v>0</v>
      </c>
      <c r="DD337" s="270">
        <f t="shared" si="211"/>
        <v>0</v>
      </c>
      <c r="DE337" s="270">
        <f t="shared" si="212"/>
        <v>0</v>
      </c>
      <c r="DF337" s="270">
        <f t="shared" si="213"/>
        <v>0</v>
      </c>
      <c r="DG337" s="270">
        <f t="shared" si="214"/>
        <v>0</v>
      </c>
    </row>
    <row r="338" spans="1:111">
      <c r="A338" s="266"/>
      <c r="BX338" s="331"/>
      <c r="BY338" s="269"/>
      <c r="BZ338" s="269" t="str">
        <f t="shared" si="199"/>
        <v>.</v>
      </c>
      <c r="CA338" s="269" t="str">
        <f t="shared" si="198"/>
        <v>.</v>
      </c>
      <c r="CB338" s="269" t="str">
        <f t="shared" si="200"/>
        <v>.</v>
      </c>
      <c r="CC338" s="269" t="str">
        <f t="shared" si="201"/>
        <v>.</v>
      </c>
      <c r="CL338" s="161">
        <f t="shared" si="202"/>
        <v>0</v>
      </c>
      <c r="CM338" s="271" t="b">
        <f t="shared" si="222"/>
        <v>0</v>
      </c>
      <c r="CN338" s="271" t="b">
        <f t="shared" si="223"/>
        <v>0</v>
      </c>
      <c r="CO338" s="271" t="b">
        <f t="shared" si="215"/>
        <v>0</v>
      </c>
      <c r="CP338" s="270" t="b">
        <f t="shared" si="216"/>
        <v>0</v>
      </c>
      <c r="CQ338" s="270" t="b">
        <f t="shared" si="217"/>
        <v>0</v>
      </c>
      <c r="CR338" s="270" t="b">
        <f t="shared" si="218"/>
        <v>0</v>
      </c>
      <c r="CS338" s="270" t="b">
        <f t="shared" si="219"/>
        <v>0</v>
      </c>
      <c r="CT338" s="270" t="b">
        <f t="shared" si="220"/>
        <v>0</v>
      </c>
      <c r="CU338" s="270" t="b">
        <f t="shared" si="221"/>
        <v>0</v>
      </c>
      <c r="CV338" s="270">
        <f t="shared" si="203"/>
        <v>0</v>
      </c>
      <c r="CW338" s="270">
        <f t="shared" si="204"/>
        <v>0</v>
      </c>
      <c r="CX338" s="270">
        <f t="shared" si="205"/>
        <v>0</v>
      </c>
      <c r="CY338" s="270">
        <f t="shared" si="206"/>
        <v>0</v>
      </c>
      <c r="CZ338" s="270">
        <f t="shared" si="207"/>
        <v>0</v>
      </c>
      <c r="DA338" s="270">
        <f t="shared" si="208"/>
        <v>0</v>
      </c>
      <c r="DB338" s="270">
        <f t="shared" si="209"/>
        <v>0</v>
      </c>
      <c r="DC338" s="270">
        <f t="shared" si="210"/>
        <v>0</v>
      </c>
      <c r="DD338" s="270">
        <f t="shared" si="211"/>
        <v>0</v>
      </c>
      <c r="DE338" s="270">
        <f t="shared" si="212"/>
        <v>0</v>
      </c>
      <c r="DF338" s="270">
        <f t="shared" si="213"/>
        <v>0</v>
      </c>
      <c r="DG338" s="270">
        <f t="shared" si="214"/>
        <v>0</v>
      </c>
    </row>
    <row r="339" spans="1:111">
      <c r="A339" s="266"/>
      <c r="BX339" s="331"/>
      <c r="BY339" s="269"/>
      <c r="BZ339" s="269" t="str">
        <f t="shared" si="199"/>
        <v>.</v>
      </c>
      <c r="CA339" s="269" t="str">
        <f t="shared" si="198"/>
        <v>.</v>
      </c>
      <c r="CB339" s="269" t="str">
        <f t="shared" si="200"/>
        <v>.</v>
      </c>
      <c r="CC339" s="269" t="str">
        <f t="shared" si="201"/>
        <v>.</v>
      </c>
      <c r="CL339" s="161">
        <f t="shared" si="202"/>
        <v>0</v>
      </c>
      <c r="CM339" s="271" t="b">
        <f t="shared" si="222"/>
        <v>0</v>
      </c>
      <c r="CN339" s="271" t="b">
        <f t="shared" si="223"/>
        <v>0</v>
      </c>
      <c r="CO339" s="271" t="b">
        <f t="shared" si="215"/>
        <v>0</v>
      </c>
      <c r="CP339" s="270" t="b">
        <f t="shared" si="216"/>
        <v>0</v>
      </c>
      <c r="CQ339" s="270" t="b">
        <f t="shared" si="217"/>
        <v>0</v>
      </c>
      <c r="CR339" s="270" t="b">
        <f t="shared" si="218"/>
        <v>0</v>
      </c>
      <c r="CS339" s="270" t="b">
        <f t="shared" si="219"/>
        <v>0</v>
      </c>
      <c r="CT339" s="270" t="b">
        <f t="shared" si="220"/>
        <v>0</v>
      </c>
      <c r="CU339" s="270" t="b">
        <f t="shared" si="221"/>
        <v>0</v>
      </c>
      <c r="CV339" s="270">
        <f t="shared" si="203"/>
        <v>0</v>
      </c>
      <c r="CW339" s="270">
        <f t="shared" si="204"/>
        <v>0</v>
      </c>
      <c r="CX339" s="270">
        <f t="shared" si="205"/>
        <v>0</v>
      </c>
      <c r="CY339" s="270">
        <f t="shared" si="206"/>
        <v>0</v>
      </c>
      <c r="CZ339" s="270">
        <f t="shared" si="207"/>
        <v>0</v>
      </c>
      <c r="DA339" s="270">
        <f t="shared" si="208"/>
        <v>0</v>
      </c>
      <c r="DB339" s="270">
        <f t="shared" si="209"/>
        <v>0</v>
      </c>
      <c r="DC339" s="270">
        <f t="shared" si="210"/>
        <v>0</v>
      </c>
      <c r="DD339" s="270">
        <f t="shared" si="211"/>
        <v>0</v>
      </c>
      <c r="DE339" s="270">
        <f t="shared" si="212"/>
        <v>0</v>
      </c>
      <c r="DF339" s="270">
        <f t="shared" si="213"/>
        <v>0</v>
      </c>
      <c r="DG339" s="270">
        <f t="shared" si="214"/>
        <v>0</v>
      </c>
    </row>
    <row r="340" spans="1:111">
      <c r="A340" s="266"/>
      <c r="BX340" s="331"/>
      <c r="BY340" s="269"/>
      <c r="BZ340" s="269" t="str">
        <f t="shared" si="199"/>
        <v>.</v>
      </c>
      <c r="CA340" s="269" t="str">
        <f t="shared" si="198"/>
        <v>.</v>
      </c>
      <c r="CB340" s="269" t="str">
        <f t="shared" si="200"/>
        <v>.</v>
      </c>
      <c r="CC340" s="269" t="str">
        <f t="shared" si="201"/>
        <v>.</v>
      </c>
      <c r="CL340" s="161">
        <f t="shared" si="202"/>
        <v>0</v>
      </c>
      <c r="CM340" s="271" t="b">
        <f t="shared" si="222"/>
        <v>0</v>
      </c>
      <c r="CN340" s="271" t="b">
        <f t="shared" si="223"/>
        <v>0</v>
      </c>
      <c r="CO340" s="271" t="b">
        <f t="shared" si="215"/>
        <v>0</v>
      </c>
      <c r="CP340" s="270" t="b">
        <f t="shared" si="216"/>
        <v>0</v>
      </c>
      <c r="CQ340" s="270" t="b">
        <f t="shared" si="217"/>
        <v>0</v>
      </c>
      <c r="CR340" s="270" t="b">
        <f t="shared" si="218"/>
        <v>0</v>
      </c>
      <c r="CS340" s="270" t="b">
        <f t="shared" si="219"/>
        <v>0</v>
      </c>
      <c r="CT340" s="270" t="b">
        <f t="shared" si="220"/>
        <v>0</v>
      </c>
      <c r="CU340" s="270" t="b">
        <f t="shared" si="221"/>
        <v>0</v>
      </c>
      <c r="CV340" s="270">
        <f t="shared" si="203"/>
        <v>0</v>
      </c>
      <c r="CW340" s="270">
        <f t="shared" si="204"/>
        <v>0</v>
      </c>
      <c r="CX340" s="270">
        <f t="shared" si="205"/>
        <v>0</v>
      </c>
      <c r="CY340" s="270">
        <f t="shared" si="206"/>
        <v>0</v>
      </c>
      <c r="CZ340" s="270">
        <f t="shared" si="207"/>
        <v>0</v>
      </c>
      <c r="DA340" s="270">
        <f t="shared" si="208"/>
        <v>0</v>
      </c>
      <c r="DB340" s="270">
        <f t="shared" si="209"/>
        <v>0</v>
      </c>
      <c r="DC340" s="270">
        <f t="shared" si="210"/>
        <v>0</v>
      </c>
      <c r="DD340" s="270">
        <f t="shared" si="211"/>
        <v>0</v>
      </c>
      <c r="DE340" s="270">
        <f t="shared" si="212"/>
        <v>0</v>
      </c>
      <c r="DF340" s="270">
        <f t="shared" si="213"/>
        <v>0</v>
      </c>
      <c r="DG340" s="270">
        <f t="shared" si="214"/>
        <v>0</v>
      </c>
    </row>
    <row r="341" spans="1:111">
      <c r="A341" s="266"/>
      <c r="BX341" s="331"/>
      <c r="BY341" s="269"/>
      <c r="BZ341" s="269" t="str">
        <f t="shared" si="199"/>
        <v>.</v>
      </c>
      <c r="CA341" s="269" t="str">
        <f t="shared" si="198"/>
        <v>.</v>
      </c>
      <c r="CB341" s="269" t="str">
        <f t="shared" si="200"/>
        <v>.</v>
      </c>
      <c r="CC341" s="269" t="str">
        <f t="shared" si="201"/>
        <v>.</v>
      </c>
      <c r="CL341" s="161">
        <f t="shared" si="202"/>
        <v>0</v>
      </c>
      <c r="CM341" s="271" t="b">
        <f t="shared" si="222"/>
        <v>0</v>
      </c>
      <c r="CN341" s="271" t="b">
        <f t="shared" si="223"/>
        <v>0</v>
      </c>
      <c r="CO341" s="271" t="b">
        <f t="shared" si="215"/>
        <v>0</v>
      </c>
      <c r="CP341" s="270" t="b">
        <f t="shared" si="216"/>
        <v>0</v>
      </c>
      <c r="CQ341" s="270" t="b">
        <f t="shared" si="217"/>
        <v>0</v>
      </c>
      <c r="CR341" s="270" t="b">
        <f t="shared" si="218"/>
        <v>0</v>
      </c>
      <c r="CS341" s="270" t="b">
        <f t="shared" si="219"/>
        <v>0</v>
      </c>
      <c r="CT341" s="270" t="b">
        <f t="shared" si="220"/>
        <v>0</v>
      </c>
      <c r="CU341" s="270" t="b">
        <f t="shared" si="221"/>
        <v>0</v>
      </c>
      <c r="CV341" s="270">
        <f t="shared" si="203"/>
        <v>0</v>
      </c>
      <c r="CW341" s="270">
        <f t="shared" si="204"/>
        <v>0</v>
      </c>
      <c r="CX341" s="270">
        <f t="shared" si="205"/>
        <v>0</v>
      </c>
      <c r="CY341" s="270">
        <f t="shared" si="206"/>
        <v>0</v>
      </c>
      <c r="CZ341" s="270">
        <f t="shared" si="207"/>
        <v>0</v>
      </c>
      <c r="DA341" s="270">
        <f t="shared" si="208"/>
        <v>0</v>
      </c>
      <c r="DB341" s="270">
        <f t="shared" si="209"/>
        <v>0</v>
      </c>
      <c r="DC341" s="270">
        <f t="shared" si="210"/>
        <v>0</v>
      </c>
      <c r="DD341" s="270">
        <f t="shared" si="211"/>
        <v>0</v>
      </c>
      <c r="DE341" s="270">
        <f t="shared" si="212"/>
        <v>0</v>
      </c>
      <c r="DF341" s="270">
        <f t="shared" si="213"/>
        <v>0</v>
      </c>
      <c r="DG341" s="270">
        <f t="shared" si="214"/>
        <v>0</v>
      </c>
    </row>
    <row r="342" spans="1:111">
      <c r="A342" s="266"/>
      <c r="BX342" s="331"/>
      <c r="BY342" s="269"/>
      <c r="BZ342" s="269" t="str">
        <f t="shared" si="199"/>
        <v>.</v>
      </c>
      <c r="CA342" s="269" t="str">
        <f t="shared" si="198"/>
        <v>.</v>
      </c>
      <c r="CB342" s="269" t="str">
        <f t="shared" si="200"/>
        <v>.</v>
      </c>
      <c r="CC342" s="269" t="str">
        <f t="shared" si="201"/>
        <v>.</v>
      </c>
      <c r="CL342" s="161">
        <f t="shared" si="202"/>
        <v>0</v>
      </c>
      <c r="CM342" s="271" t="b">
        <f t="shared" si="222"/>
        <v>0</v>
      </c>
      <c r="CN342" s="271" t="b">
        <f t="shared" si="223"/>
        <v>0</v>
      </c>
      <c r="CO342" s="271" t="b">
        <f t="shared" si="215"/>
        <v>0</v>
      </c>
      <c r="CP342" s="270" t="b">
        <f t="shared" si="216"/>
        <v>0</v>
      </c>
      <c r="CQ342" s="270" t="b">
        <f t="shared" si="217"/>
        <v>0</v>
      </c>
      <c r="CR342" s="270" t="b">
        <f t="shared" si="218"/>
        <v>0</v>
      </c>
      <c r="CS342" s="270" t="b">
        <f t="shared" si="219"/>
        <v>0</v>
      </c>
      <c r="CT342" s="270" t="b">
        <f t="shared" si="220"/>
        <v>0</v>
      </c>
      <c r="CU342" s="270" t="b">
        <f t="shared" si="221"/>
        <v>0</v>
      </c>
      <c r="CV342" s="270">
        <f t="shared" si="203"/>
        <v>0</v>
      </c>
      <c r="CW342" s="270">
        <f t="shared" si="204"/>
        <v>0</v>
      </c>
      <c r="CX342" s="270">
        <f t="shared" si="205"/>
        <v>0</v>
      </c>
      <c r="CY342" s="270">
        <f t="shared" si="206"/>
        <v>0</v>
      </c>
      <c r="CZ342" s="270">
        <f t="shared" si="207"/>
        <v>0</v>
      </c>
      <c r="DA342" s="270">
        <f t="shared" si="208"/>
        <v>0</v>
      </c>
      <c r="DB342" s="270">
        <f t="shared" si="209"/>
        <v>0</v>
      </c>
      <c r="DC342" s="270">
        <f t="shared" si="210"/>
        <v>0</v>
      </c>
      <c r="DD342" s="270">
        <f t="shared" si="211"/>
        <v>0</v>
      </c>
      <c r="DE342" s="270">
        <f t="shared" si="212"/>
        <v>0</v>
      </c>
      <c r="DF342" s="270">
        <f t="shared" si="213"/>
        <v>0</v>
      </c>
      <c r="DG342" s="270">
        <f t="shared" si="214"/>
        <v>0</v>
      </c>
    </row>
    <row r="343" spans="1:111">
      <c r="A343" s="266"/>
      <c r="BX343" s="331"/>
      <c r="BY343" s="269"/>
      <c r="BZ343" s="269" t="str">
        <f t="shared" si="199"/>
        <v>.</v>
      </c>
      <c r="CA343" s="269" t="str">
        <f t="shared" si="198"/>
        <v>.</v>
      </c>
      <c r="CB343" s="269" t="str">
        <f t="shared" si="200"/>
        <v>.</v>
      </c>
      <c r="CC343" s="269" t="str">
        <f t="shared" si="201"/>
        <v>.</v>
      </c>
      <c r="CL343" s="161">
        <f t="shared" si="202"/>
        <v>0</v>
      </c>
      <c r="CM343" s="271" t="b">
        <f t="shared" si="222"/>
        <v>0</v>
      </c>
      <c r="CN343" s="271" t="b">
        <f t="shared" si="223"/>
        <v>0</v>
      </c>
      <c r="CO343" s="271" t="b">
        <f t="shared" si="215"/>
        <v>0</v>
      </c>
      <c r="CP343" s="270" t="b">
        <f t="shared" si="216"/>
        <v>0</v>
      </c>
      <c r="CQ343" s="270" t="b">
        <f t="shared" si="217"/>
        <v>0</v>
      </c>
      <c r="CR343" s="270" t="b">
        <f t="shared" si="218"/>
        <v>0</v>
      </c>
      <c r="CS343" s="270" t="b">
        <f t="shared" si="219"/>
        <v>0</v>
      </c>
      <c r="CT343" s="270" t="b">
        <f t="shared" si="220"/>
        <v>0</v>
      </c>
      <c r="CU343" s="270" t="b">
        <f t="shared" si="221"/>
        <v>0</v>
      </c>
      <c r="CV343" s="270">
        <f t="shared" si="203"/>
        <v>0</v>
      </c>
      <c r="CW343" s="270">
        <f t="shared" si="204"/>
        <v>0</v>
      </c>
      <c r="CX343" s="270">
        <f t="shared" si="205"/>
        <v>0</v>
      </c>
      <c r="CY343" s="270">
        <f t="shared" si="206"/>
        <v>0</v>
      </c>
      <c r="CZ343" s="270">
        <f t="shared" si="207"/>
        <v>0</v>
      </c>
      <c r="DA343" s="270">
        <f t="shared" si="208"/>
        <v>0</v>
      </c>
      <c r="DB343" s="270">
        <f t="shared" si="209"/>
        <v>0</v>
      </c>
      <c r="DC343" s="270">
        <f t="shared" si="210"/>
        <v>0</v>
      </c>
      <c r="DD343" s="270">
        <f t="shared" si="211"/>
        <v>0</v>
      </c>
      <c r="DE343" s="270">
        <f t="shared" si="212"/>
        <v>0</v>
      </c>
      <c r="DF343" s="270">
        <f t="shared" si="213"/>
        <v>0</v>
      </c>
      <c r="DG343" s="270">
        <f t="shared" si="214"/>
        <v>0</v>
      </c>
    </row>
    <row r="344" spans="1:111">
      <c r="A344" s="266"/>
      <c r="BX344" s="331"/>
      <c r="BY344" s="269"/>
      <c r="BZ344" s="269" t="str">
        <f t="shared" si="199"/>
        <v>.</v>
      </c>
      <c r="CA344" s="269" t="str">
        <f t="shared" si="198"/>
        <v>.</v>
      </c>
      <c r="CB344" s="269" t="str">
        <f t="shared" si="200"/>
        <v>.</v>
      </c>
      <c r="CC344" s="269" t="str">
        <f t="shared" si="201"/>
        <v>.</v>
      </c>
      <c r="CL344" s="161">
        <f t="shared" si="202"/>
        <v>0</v>
      </c>
      <c r="CM344" s="271" t="b">
        <f t="shared" si="222"/>
        <v>0</v>
      </c>
      <c r="CN344" s="271" t="b">
        <f t="shared" si="223"/>
        <v>0</v>
      </c>
      <c r="CO344" s="271" t="b">
        <f t="shared" si="215"/>
        <v>0</v>
      </c>
      <c r="CP344" s="270" t="b">
        <f t="shared" si="216"/>
        <v>0</v>
      </c>
      <c r="CQ344" s="270" t="b">
        <f t="shared" si="217"/>
        <v>0</v>
      </c>
      <c r="CR344" s="270" t="b">
        <f t="shared" si="218"/>
        <v>0</v>
      </c>
      <c r="CS344" s="270" t="b">
        <f t="shared" si="219"/>
        <v>0</v>
      </c>
      <c r="CT344" s="270" t="b">
        <f t="shared" si="220"/>
        <v>0</v>
      </c>
      <c r="CU344" s="270" t="b">
        <f t="shared" si="221"/>
        <v>0</v>
      </c>
      <c r="CV344" s="270">
        <f t="shared" si="203"/>
        <v>0</v>
      </c>
      <c r="CW344" s="270">
        <f t="shared" si="204"/>
        <v>0</v>
      </c>
      <c r="CX344" s="270">
        <f t="shared" si="205"/>
        <v>0</v>
      </c>
      <c r="CY344" s="270">
        <f t="shared" si="206"/>
        <v>0</v>
      </c>
      <c r="CZ344" s="270">
        <f t="shared" si="207"/>
        <v>0</v>
      </c>
      <c r="DA344" s="270">
        <f t="shared" si="208"/>
        <v>0</v>
      </c>
      <c r="DB344" s="270">
        <f t="shared" si="209"/>
        <v>0</v>
      </c>
      <c r="DC344" s="270">
        <f t="shared" si="210"/>
        <v>0</v>
      </c>
      <c r="DD344" s="270">
        <f t="shared" si="211"/>
        <v>0</v>
      </c>
      <c r="DE344" s="270">
        <f t="shared" si="212"/>
        <v>0</v>
      </c>
      <c r="DF344" s="270">
        <f t="shared" si="213"/>
        <v>0</v>
      </c>
      <c r="DG344" s="270">
        <f t="shared" si="214"/>
        <v>0</v>
      </c>
    </row>
    <row r="345" spans="1:111">
      <c r="A345" s="266"/>
      <c r="BX345" s="331"/>
      <c r="BY345" s="269"/>
      <c r="BZ345" s="269" t="str">
        <f t="shared" si="199"/>
        <v>.</v>
      </c>
      <c r="CA345" s="269" t="str">
        <f t="shared" si="198"/>
        <v>.</v>
      </c>
      <c r="CB345" s="269" t="str">
        <f t="shared" si="200"/>
        <v>.</v>
      </c>
      <c r="CC345" s="269" t="str">
        <f t="shared" si="201"/>
        <v>.</v>
      </c>
      <c r="CL345" s="161">
        <f t="shared" si="202"/>
        <v>0</v>
      </c>
      <c r="CM345" s="271" t="b">
        <f t="shared" si="222"/>
        <v>0</v>
      </c>
      <c r="CN345" s="271" t="b">
        <f t="shared" si="223"/>
        <v>0</v>
      </c>
      <c r="CO345" s="271" t="b">
        <f t="shared" si="215"/>
        <v>0</v>
      </c>
      <c r="CP345" s="270" t="b">
        <f t="shared" si="216"/>
        <v>0</v>
      </c>
      <c r="CQ345" s="270" t="b">
        <f t="shared" si="217"/>
        <v>0</v>
      </c>
      <c r="CR345" s="270" t="b">
        <f t="shared" si="218"/>
        <v>0</v>
      </c>
      <c r="CS345" s="270" t="b">
        <f t="shared" si="219"/>
        <v>0</v>
      </c>
      <c r="CT345" s="270" t="b">
        <f t="shared" si="220"/>
        <v>0</v>
      </c>
      <c r="CU345" s="270" t="b">
        <f t="shared" si="221"/>
        <v>0</v>
      </c>
      <c r="CV345" s="270">
        <f t="shared" si="203"/>
        <v>0</v>
      </c>
      <c r="CW345" s="270">
        <f t="shared" si="204"/>
        <v>0</v>
      </c>
      <c r="CX345" s="270">
        <f t="shared" si="205"/>
        <v>0</v>
      </c>
      <c r="CY345" s="270">
        <f t="shared" si="206"/>
        <v>0</v>
      </c>
      <c r="CZ345" s="270">
        <f t="shared" si="207"/>
        <v>0</v>
      </c>
      <c r="DA345" s="270">
        <f t="shared" si="208"/>
        <v>0</v>
      </c>
      <c r="DB345" s="270">
        <f t="shared" si="209"/>
        <v>0</v>
      </c>
      <c r="DC345" s="270">
        <f t="shared" si="210"/>
        <v>0</v>
      </c>
      <c r="DD345" s="270">
        <f t="shared" si="211"/>
        <v>0</v>
      </c>
      <c r="DE345" s="270">
        <f t="shared" si="212"/>
        <v>0</v>
      </c>
      <c r="DF345" s="270">
        <f t="shared" si="213"/>
        <v>0</v>
      </c>
      <c r="DG345" s="270">
        <f t="shared" si="214"/>
        <v>0</v>
      </c>
    </row>
    <row r="346" spans="1:111">
      <c r="A346" s="266"/>
      <c r="BX346" s="331"/>
      <c r="BY346" s="269"/>
      <c r="BZ346" s="269" t="str">
        <f t="shared" si="199"/>
        <v>.</v>
      </c>
      <c r="CA346" s="269" t="str">
        <f t="shared" si="198"/>
        <v>.</v>
      </c>
      <c r="CB346" s="269" t="str">
        <f t="shared" si="200"/>
        <v>.</v>
      </c>
      <c r="CC346" s="269" t="str">
        <f t="shared" si="201"/>
        <v>.</v>
      </c>
      <c r="CL346" s="161">
        <f t="shared" si="202"/>
        <v>0</v>
      </c>
      <c r="CM346" s="271" t="b">
        <f t="shared" si="222"/>
        <v>0</v>
      </c>
      <c r="CN346" s="271" t="b">
        <f t="shared" si="223"/>
        <v>0</v>
      </c>
      <c r="CO346" s="271" t="b">
        <f t="shared" si="215"/>
        <v>0</v>
      </c>
      <c r="CP346" s="270" t="b">
        <f t="shared" si="216"/>
        <v>0</v>
      </c>
      <c r="CQ346" s="270" t="b">
        <f t="shared" si="217"/>
        <v>0</v>
      </c>
      <c r="CR346" s="270" t="b">
        <f t="shared" si="218"/>
        <v>0</v>
      </c>
      <c r="CS346" s="270" t="b">
        <f t="shared" si="219"/>
        <v>0</v>
      </c>
      <c r="CT346" s="270" t="b">
        <f t="shared" si="220"/>
        <v>0</v>
      </c>
      <c r="CU346" s="270" t="b">
        <f t="shared" si="221"/>
        <v>0</v>
      </c>
      <c r="CV346" s="270">
        <f t="shared" si="203"/>
        <v>0</v>
      </c>
      <c r="CW346" s="270">
        <f t="shared" si="204"/>
        <v>0</v>
      </c>
      <c r="CX346" s="270">
        <f t="shared" si="205"/>
        <v>0</v>
      </c>
      <c r="CY346" s="270">
        <f t="shared" si="206"/>
        <v>0</v>
      </c>
      <c r="CZ346" s="270">
        <f t="shared" si="207"/>
        <v>0</v>
      </c>
      <c r="DA346" s="270">
        <f t="shared" si="208"/>
        <v>0</v>
      </c>
      <c r="DB346" s="270">
        <f t="shared" si="209"/>
        <v>0</v>
      </c>
      <c r="DC346" s="270">
        <f t="shared" si="210"/>
        <v>0</v>
      </c>
      <c r="DD346" s="270">
        <f t="shared" si="211"/>
        <v>0</v>
      </c>
      <c r="DE346" s="270">
        <f t="shared" si="212"/>
        <v>0</v>
      </c>
      <c r="DF346" s="270">
        <f t="shared" si="213"/>
        <v>0</v>
      </c>
      <c r="DG346" s="270">
        <f t="shared" si="214"/>
        <v>0</v>
      </c>
    </row>
    <row r="347" spans="1:111">
      <c r="A347" s="266"/>
      <c r="BX347" s="331"/>
      <c r="BY347" s="269"/>
      <c r="BZ347" s="269" t="str">
        <f t="shared" si="199"/>
        <v>.</v>
      </c>
      <c r="CA347" s="269" t="str">
        <f t="shared" ref="CA347:CA378" si="224">IF(BX347&gt;0.5&lt;=1,"SI",".")</f>
        <v>.</v>
      </c>
      <c r="CB347" s="269" t="str">
        <f t="shared" si="200"/>
        <v>.</v>
      </c>
      <c r="CC347" s="269" t="str">
        <f t="shared" si="201"/>
        <v>.</v>
      </c>
      <c r="CL347" s="161">
        <f t="shared" si="202"/>
        <v>0</v>
      </c>
      <c r="CM347" s="271" t="b">
        <f t="shared" si="222"/>
        <v>0</v>
      </c>
      <c r="CN347" s="271" t="b">
        <f t="shared" si="223"/>
        <v>0</v>
      </c>
      <c r="CO347" s="271" t="b">
        <f t="shared" si="215"/>
        <v>0</v>
      </c>
      <c r="CP347" s="270" t="b">
        <f t="shared" si="216"/>
        <v>0</v>
      </c>
      <c r="CQ347" s="270" t="b">
        <f t="shared" si="217"/>
        <v>0</v>
      </c>
      <c r="CR347" s="270" t="b">
        <f t="shared" si="218"/>
        <v>0</v>
      </c>
      <c r="CS347" s="270" t="b">
        <f t="shared" si="219"/>
        <v>0</v>
      </c>
      <c r="CT347" s="270" t="b">
        <f t="shared" si="220"/>
        <v>0</v>
      </c>
      <c r="CU347" s="270" t="b">
        <f t="shared" si="221"/>
        <v>0</v>
      </c>
      <c r="CV347" s="270">
        <f t="shared" si="203"/>
        <v>0</v>
      </c>
      <c r="CW347" s="270">
        <f t="shared" si="204"/>
        <v>0</v>
      </c>
      <c r="CX347" s="270">
        <f t="shared" si="205"/>
        <v>0</v>
      </c>
      <c r="CY347" s="270">
        <f t="shared" si="206"/>
        <v>0</v>
      </c>
      <c r="CZ347" s="270">
        <f t="shared" si="207"/>
        <v>0</v>
      </c>
      <c r="DA347" s="270">
        <f t="shared" si="208"/>
        <v>0</v>
      </c>
      <c r="DB347" s="270">
        <f t="shared" si="209"/>
        <v>0</v>
      </c>
      <c r="DC347" s="270">
        <f t="shared" si="210"/>
        <v>0</v>
      </c>
      <c r="DD347" s="270">
        <f t="shared" si="211"/>
        <v>0</v>
      </c>
      <c r="DE347" s="270">
        <f t="shared" si="212"/>
        <v>0</v>
      </c>
      <c r="DF347" s="270">
        <f t="shared" si="213"/>
        <v>0</v>
      </c>
      <c r="DG347" s="270">
        <f t="shared" si="214"/>
        <v>0</v>
      </c>
    </row>
    <row r="348" spans="1:111">
      <c r="A348" s="266"/>
      <c r="BX348" s="331"/>
      <c r="BY348" s="269"/>
      <c r="BZ348" s="269" t="str">
        <f t="shared" si="199"/>
        <v>.</v>
      </c>
      <c r="CA348" s="269" t="str">
        <f t="shared" si="224"/>
        <v>.</v>
      </c>
      <c r="CB348" s="269" t="str">
        <f t="shared" si="200"/>
        <v>.</v>
      </c>
      <c r="CC348" s="269" t="str">
        <f t="shared" si="201"/>
        <v>.</v>
      </c>
      <c r="CL348" s="161">
        <f t="shared" si="202"/>
        <v>0</v>
      </c>
      <c r="CM348" s="271" t="b">
        <f t="shared" si="222"/>
        <v>0</v>
      </c>
      <c r="CN348" s="271" t="b">
        <f t="shared" si="223"/>
        <v>0</v>
      </c>
      <c r="CO348" s="271" t="b">
        <f t="shared" si="215"/>
        <v>0</v>
      </c>
      <c r="CP348" s="270" t="b">
        <f t="shared" si="216"/>
        <v>0</v>
      </c>
      <c r="CQ348" s="270" t="b">
        <f t="shared" si="217"/>
        <v>0</v>
      </c>
      <c r="CR348" s="270" t="b">
        <f t="shared" si="218"/>
        <v>0</v>
      </c>
      <c r="CS348" s="270" t="b">
        <f t="shared" si="219"/>
        <v>0</v>
      </c>
      <c r="CT348" s="270" t="b">
        <f t="shared" si="220"/>
        <v>0</v>
      </c>
      <c r="CU348" s="270" t="b">
        <f t="shared" si="221"/>
        <v>0</v>
      </c>
      <c r="CV348" s="270">
        <f t="shared" si="203"/>
        <v>0</v>
      </c>
      <c r="CW348" s="270">
        <f t="shared" si="204"/>
        <v>0</v>
      </c>
      <c r="CX348" s="270">
        <f t="shared" si="205"/>
        <v>0</v>
      </c>
      <c r="CY348" s="270">
        <f t="shared" si="206"/>
        <v>0</v>
      </c>
      <c r="CZ348" s="270">
        <f t="shared" si="207"/>
        <v>0</v>
      </c>
      <c r="DA348" s="270">
        <f t="shared" si="208"/>
        <v>0</v>
      </c>
      <c r="DB348" s="270">
        <f t="shared" si="209"/>
        <v>0</v>
      </c>
      <c r="DC348" s="270">
        <f t="shared" si="210"/>
        <v>0</v>
      </c>
      <c r="DD348" s="270">
        <f t="shared" si="211"/>
        <v>0</v>
      </c>
      <c r="DE348" s="270">
        <f t="shared" si="212"/>
        <v>0</v>
      </c>
      <c r="DF348" s="270">
        <f t="shared" si="213"/>
        <v>0</v>
      </c>
      <c r="DG348" s="270">
        <f t="shared" si="214"/>
        <v>0</v>
      </c>
    </row>
    <row r="349" spans="1:111">
      <c r="A349" s="266"/>
      <c r="BX349" s="331"/>
      <c r="BY349" s="269"/>
      <c r="BZ349" s="269" t="str">
        <f t="shared" si="199"/>
        <v>.</v>
      </c>
      <c r="CA349" s="269" t="str">
        <f t="shared" si="224"/>
        <v>.</v>
      </c>
      <c r="CB349" s="269" t="str">
        <f t="shared" si="200"/>
        <v>.</v>
      </c>
      <c r="CC349" s="269" t="str">
        <f t="shared" si="201"/>
        <v>.</v>
      </c>
      <c r="CL349" s="161">
        <f t="shared" si="202"/>
        <v>0</v>
      </c>
      <c r="CM349" s="271" t="b">
        <f t="shared" si="222"/>
        <v>0</v>
      </c>
      <c r="CN349" s="271" t="b">
        <f t="shared" si="223"/>
        <v>0</v>
      </c>
      <c r="CO349" s="271" t="b">
        <f t="shared" si="215"/>
        <v>0</v>
      </c>
      <c r="CP349" s="270" t="b">
        <f t="shared" si="216"/>
        <v>0</v>
      </c>
      <c r="CQ349" s="270" t="b">
        <f t="shared" si="217"/>
        <v>0</v>
      </c>
      <c r="CR349" s="270" t="b">
        <f t="shared" si="218"/>
        <v>0</v>
      </c>
      <c r="CS349" s="270" t="b">
        <f t="shared" si="219"/>
        <v>0</v>
      </c>
      <c r="CT349" s="270" t="b">
        <f t="shared" si="220"/>
        <v>0</v>
      </c>
      <c r="CU349" s="270" t="b">
        <f t="shared" si="221"/>
        <v>0</v>
      </c>
      <c r="CV349" s="270">
        <f t="shared" si="203"/>
        <v>0</v>
      </c>
      <c r="CW349" s="270">
        <f t="shared" si="204"/>
        <v>0</v>
      </c>
      <c r="CX349" s="270">
        <f t="shared" si="205"/>
        <v>0</v>
      </c>
      <c r="CY349" s="270">
        <f t="shared" si="206"/>
        <v>0</v>
      </c>
      <c r="CZ349" s="270">
        <f t="shared" si="207"/>
        <v>0</v>
      </c>
      <c r="DA349" s="270">
        <f t="shared" si="208"/>
        <v>0</v>
      </c>
      <c r="DB349" s="270">
        <f t="shared" si="209"/>
        <v>0</v>
      </c>
      <c r="DC349" s="270">
        <f t="shared" si="210"/>
        <v>0</v>
      </c>
      <c r="DD349" s="270">
        <f t="shared" si="211"/>
        <v>0</v>
      </c>
      <c r="DE349" s="270">
        <f t="shared" si="212"/>
        <v>0</v>
      </c>
      <c r="DF349" s="270">
        <f t="shared" si="213"/>
        <v>0</v>
      </c>
      <c r="DG349" s="270">
        <f t="shared" si="214"/>
        <v>0</v>
      </c>
    </row>
    <row r="350" spans="1:111">
      <c r="A350" s="266"/>
      <c r="BX350" s="331"/>
      <c r="BY350" s="269"/>
      <c r="BZ350" s="269" t="str">
        <f t="shared" si="199"/>
        <v>.</v>
      </c>
      <c r="CA350" s="269" t="str">
        <f t="shared" si="224"/>
        <v>.</v>
      </c>
      <c r="CB350" s="269" t="str">
        <f t="shared" si="200"/>
        <v>.</v>
      </c>
      <c r="CC350" s="269" t="str">
        <f t="shared" si="201"/>
        <v>.</v>
      </c>
      <c r="CL350" s="161">
        <f t="shared" si="202"/>
        <v>0</v>
      </c>
      <c r="CM350" s="271" t="b">
        <f t="shared" si="222"/>
        <v>0</v>
      </c>
      <c r="CN350" s="271" t="b">
        <f t="shared" si="223"/>
        <v>0</v>
      </c>
      <c r="CO350" s="271" t="b">
        <f t="shared" si="215"/>
        <v>0</v>
      </c>
      <c r="CP350" s="270" t="b">
        <f t="shared" si="216"/>
        <v>0</v>
      </c>
      <c r="CQ350" s="270" t="b">
        <f t="shared" si="217"/>
        <v>0</v>
      </c>
      <c r="CR350" s="270" t="b">
        <f t="shared" si="218"/>
        <v>0</v>
      </c>
      <c r="CS350" s="270" t="b">
        <f t="shared" si="219"/>
        <v>0</v>
      </c>
      <c r="CT350" s="270" t="b">
        <f t="shared" si="220"/>
        <v>0</v>
      </c>
      <c r="CU350" s="270" t="b">
        <f t="shared" si="221"/>
        <v>0</v>
      </c>
      <c r="CV350" s="270">
        <f t="shared" si="203"/>
        <v>0</v>
      </c>
      <c r="CW350" s="270">
        <f t="shared" si="204"/>
        <v>0</v>
      </c>
      <c r="CX350" s="270">
        <f t="shared" si="205"/>
        <v>0</v>
      </c>
      <c r="CY350" s="270">
        <f t="shared" si="206"/>
        <v>0</v>
      </c>
      <c r="CZ350" s="270">
        <f t="shared" si="207"/>
        <v>0</v>
      </c>
      <c r="DA350" s="270">
        <f t="shared" si="208"/>
        <v>0</v>
      </c>
      <c r="DB350" s="270">
        <f t="shared" si="209"/>
        <v>0</v>
      </c>
      <c r="DC350" s="270">
        <f t="shared" si="210"/>
        <v>0</v>
      </c>
      <c r="DD350" s="270">
        <f t="shared" si="211"/>
        <v>0</v>
      </c>
      <c r="DE350" s="270">
        <f t="shared" si="212"/>
        <v>0</v>
      </c>
      <c r="DF350" s="270">
        <f t="shared" si="213"/>
        <v>0</v>
      </c>
      <c r="DG350" s="270">
        <f t="shared" si="214"/>
        <v>0</v>
      </c>
    </row>
    <row r="351" spans="1:111">
      <c r="A351" s="266"/>
      <c r="BX351" s="331"/>
      <c r="BY351" s="269"/>
      <c r="BZ351" s="269" t="str">
        <f t="shared" si="199"/>
        <v>.</v>
      </c>
      <c r="CA351" s="269" t="str">
        <f t="shared" si="224"/>
        <v>.</v>
      </c>
      <c r="CB351" s="269" t="str">
        <f t="shared" si="200"/>
        <v>.</v>
      </c>
      <c r="CC351" s="269" t="str">
        <f t="shared" si="201"/>
        <v>.</v>
      </c>
      <c r="CL351" s="161">
        <f t="shared" si="202"/>
        <v>0</v>
      </c>
      <c r="CM351" s="271" t="b">
        <f t="shared" si="222"/>
        <v>0</v>
      </c>
      <c r="CN351" s="271" t="b">
        <f t="shared" si="223"/>
        <v>0</v>
      </c>
      <c r="CO351" s="271" t="b">
        <f t="shared" si="215"/>
        <v>0</v>
      </c>
      <c r="CP351" s="270" t="b">
        <f t="shared" si="216"/>
        <v>0</v>
      </c>
      <c r="CQ351" s="270" t="b">
        <f t="shared" si="217"/>
        <v>0</v>
      </c>
      <c r="CR351" s="270" t="b">
        <f t="shared" si="218"/>
        <v>0</v>
      </c>
      <c r="CS351" s="270" t="b">
        <f t="shared" si="219"/>
        <v>0</v>
      </c>
      <c r="CT351" s="270" t="b">
        <f t="shared" si="220"/>
        <v>0</v>
      </c>
      <c r="CU351" s="270" t="b">
        <f t="shared" si="221"/>
        <v>0</v>
      </c>
      <c r="CV351" s="270">
        <f t="shared" si="203"/>
        <v>0</v>
      </c>
      <c r="CW351" s="270">
        <f t="shared" si="204"/>
        <v>0</v>
      </c>
      <c r="CX351" s="270">
        <f t="shared" si="205"/>
        <v>0</v>
      </c>
      <c r="CY351" s="270">
        <f t="shared" si="206"/>
        <v>0</v>
      </c>
      <c r="CZ351" s="270">
        <f t="shared" si="207"/>
        <v>0</v>
      </c>
      <c r="DA351" s="270">
        <f t="shared" si="208"/>
        <v>0</v>
      </c>
      <c r="DB351" s="270">
        <f t="shared" si="209"/>
        <v>0</v>
      </c>
      <c r="DC351" s="270">
        <f t="shared" si="210"/>
        <v>0</v>
      </c>
      <c r="DD351" s="270">
        <f t="shared" si="211"/>
        <v>0</v>
      </c>
      <c r="DE351" s="270">
        <f t="shared" si="212"/>
        <v>0</v>
      </c>
      <c r="DF351" s="270">
        <f t="shared" si="213"/>
        <v>0</v>
      </c>
      <c r="DG351" s="270">
        <f t="shared" si="214"/>
        <v>0</v>
      </c>
    </row>
    <row r="352" spans="1:111">
      <c r="A352" s="266"/>
      <c r="BX352" s="331"/>
      <c r="BY352" s="269"/>
      <c r="BZ352" s="269" t="str">
        <f t="shared" si="199"/>
        <v>.</v>
      </c>
      <c r="CA352" s="269" t="str">
        <f t="shared" si="224"/>
        <v>.</v>
      </c>
      <c r="CB352" s="269" t="str">
        <f t="shared" si="200"/>
        <v>.</v>
      </c>
      <c r="CC352" s="269" t="str">
        <f t="shared" si="201"/>
        <v>.</v>
      </c>
      <c r="CL352" s="161">
        <f t="shared" si="202"/>
        <v>0</v>
      </c>
      <c r="CM352" s="271" t="b">
        <f t="shared" si="222"/>
        <v>0</v>
      </c>
      <c r="CN352" s="271" t="b">
        <f t="shared" si="223"/>
        <v>0</v>
      </c>
      <c r="CO352" s="271" t="b">
        <f t="shared" si="215"/>
        <v>0</v>
      </c>
      <c r="CP352" s="270" t="b">
        <f t="shared" si="216"/>
        <v>0</v>
      </c>
      <c r="CQ352" s="270" t="b">
        <f t="shared" si="217"/>
        <v>0</v>
      </c>
      <c r="CR352" s="270" t="b">
        <f t="shared" si="218"/>
        <v>0</v>
      </c>
      <c r="CS352" s="270" t="b">
        <f t="shared" si="219"/>
        <v>0</v>
      </c>
      <c r="CT352" s="270" t="b">
        <f t="shared" si="220"/>
        <v>0</v>
      </c>
      <c r="CU352" s="270" t="b">
        <f t="shared" si="221"/>
        <v>0</v>
      </c>
      <c r="CV352" s="270">
        <f t="shared" si="203"/>
        <v>0</v>
      </c>
      <c r="CW352" s="270">
        <f t="shared" si="204"/>
        <v>0</v>
      </c>
      <c r="CX352" s="270">
        <f t="shared" si="205"/>
        <v>0</v>
      </c>
      <c r="CY352" s="270">
        <f t="shared" si="206"/>
        <v>0</v>
      </c>
      <c r="CZ352" s="270">
        <f t="shared" si="207"/>
        <v>0</v>
      </c>
      <c r="DA352" s="270">
        <f t="shared" si="208"/>
        <v>0</v>
      </c>
      <c r="DB352" s="270">
        <f t="shared" si="209"/>
        <v>0</v>
      </c>
      <c r="DC352" s="270">
        <f t="shared" si="210"/>
        <v>0</v>
      </c>
      <c r="DD352" s="270">
        <f t="shared" si="211"/>
        <v>0</v>
      </c>
      <c r="DE352" s="270">
        <f t="shared" si="212"/>
        <v>0</v>
      </c>
      <c r="DF352" s="270">
        <f t="shared" si="213"/>
        <v>0</v>
      </c>
      <c r="DG352" s="270">
        <f t="shared" si="214"/>
        <v>0</v>
      </c>
    </row>
    <row r="353" spans="1:111">
      <c r="A353" s="266"/>
      <c r="BX353" s="331"/>
      <c r="BY353" s="269"/>
      <c r="BZ353" s="269" t="str">
        <f t="shared" si="199"/>
        <v>.</v>
      </c>
      <c r="CA353" s="269" t="str">
        <f t="shared" si="224"/>
        <v>.</v>
      </c>
      <c r="CB353" s="269" t="str">
        <f t="shared" si="200"/>
        <v>.</v>
      </c>
      <c r="CC353" s="269" t="str">
        <f t="shared" si="201"/>
        <v>.</v>
      </c>
      <c r="CL353" s="161">
        <f t="shared" si="202"/>
        <v>0</v>
      </c>
      <c r="CM353" s="271" t="b">
        <f t="shared" si="222"/>
        <v>0</v>
      </c>
      <c r="CN353" s="271" t="b">
        <f t="shared" si="223"/>
        <v>0</v>
      </c>
      <c r="CO353" s="271" t="b">
        <f t="shared" si="215"/>
        <v>0</v>
      </c>
      <c r="CP353" s="270" t="b">
        <f t="shared" si="216"/>
        <v>0</v>
      </c>
      <c r="CQ353" s="270" t="b">
        <f t="shared" si="217"/>
        <v>0</v>
      </c>
      <c r="CR353" s="270" t="b">
        <f t="shared" si="218"/>
        <v>0</v>
      </c>
      <c r="CS353" s="270" t="b">
        <f t="shared" si="219"/>
        <v>0</v>
      </c>
      <c r="CT353" s="270" t="b">
        <f t="shared" si="220"/>
        <v>0</v>
      </c>
      <c r="CU353" s="270" t="b">
        <f t="shared" si="221"/>
        <v>0</v>
      </c>
      <c r="CV353" s="270">
        <f t="shared" si="203"/>
        <v>0</v>
      </c>
      <c r="CW353" s="270">
        <f t="shared" si="204"/>
        <v>0</v>
      </c>
      <c r="CX353" s="270">
        <f t="shared" si="205"/>
        <v>0</v>
      </c>
      <c r="CY353" s="270">
        <f t="shared" si="206"/>
        <v>0</v>
      </c>
      <c r="CZ353" s="270">
        <f t="shared" si="207"/>
        <v>0</v>
      </c>
      <c r="DA353" s="270">
        <f t="shared" si="208"/>
        <v>0</v>
      </c>
      <c r="DB353" s="270">
        <f t="shared" si="209"/>
        <v>0</v>
      </c>
      <c r="DC353" s="270">
        <f t="shared" si="210"/>
        <v>0</v>
      </c>
      <c r="DD353" s="270">
        <f t="shared" si="211"/>
        <v>0</v>
      </c>
      <c r="DE353" s="270">
        <f t="shared" si="212"/>
        <v>0</v>
      </c>
      <c r="DF353" s="270">
        <f t="shared" si="213"/>
        <v>0</v>
      </c>
      <c r="DG353" s="270">
        <f t="shared" si="214"/>
        <v>0</v>
      </c>
    </row>
    <row r="354" spans="1:111">
      <c r="A354" s="266"/>
      <c r="BX354" s="331"/>
      <c r="BY354" s="269"/>
      <c r="BZ354" s="269" t="str">
        <f t="shared" si="199"/>
        <v>.</v>
      </c>
      <c r="CA354" s="269" t="str">
        <f t="shared" si="224"/>
        <v>.</v>
      </c>
      <c r="CB354" s="269" t="str">
        <f t="shared" si="200"/>
        <v>.</v>
      </c>
      <c r="CC354" s="269" t="str">
        <f t="shared" si="201"/>
        <v>.</v>
      </c>
      <c r="CL354" s="161">
        <f t="shared" si="202"/>
        <v>0</v>
      </c>
      <c r="CM354" s="271" t="b">
        <f t="shared" si="222"/>
        <v>0</v>
      </c>
      <c r="CN354" s="271" t="b">
        <f t="shared" si="223"/>
        <v>0</v>
      </c>
      <c r="CO354" s="271" t="b">
        <f t="shared" si="215"/>
        <v>0</v>
      </c>
      <c r="CP354" s="270" t="b">
        <f t="shared" si="216"/>
        <v>0</v>
      </c>
      <c r="CQ354" s="270" t="b">
        <f t="shared" si="217"/>
        <v>0</v>
      </c>
      <c r="CR354" s="270" t="b">
        <f t="shared" si="218"/>
        <v>0</v>
      </c>
      <c r="CS354" s="270" t="b">
        <f t="shared" si="219"/>
        <v>0</v>
      </c>
      <c r="CT354" s="270" t="b">
        <f t="shared" si="220"/>
        <v>0</v>
      </c>
      <c r="CU354" s="270" t="b">
        <f t="shared" si="221"/>
        <v>0</v>
      </c>
      <c r="CV354" s="270">
        <f t="shared" si="203"/>
        <v>0</v>
      </c>
      <c r="CW354" s="270">
        <f t="shared" si="204"/>
        <v>0</v>
      </c>
      <c r="CX354" s="270">
        <f t="shared" si="205"/>
        <v>0</v>
      </c>
      <c r="CY354" s="270">
        <f t="shared" si="206"/>
        <v>0</v>
      </c>
      <c r="CZ354" s="270">
        <f t="shared" si="207"/>
        <v>0</v>
      </c>
      <c r="DA354" s="270">
        <f t="shared" si="208"/>
        <v>0</v>
      </c>
      <c r="DB354" s="270">
        <f t="shared" si="209"/>
        <v>0</v>
      </c>
      <c r="DC354" s="270">
        <f t="shared" si="210"/>
        <v>0</v>
      </c>
      <c r="DD354" s="270">
        <f t="shared" si="211"/>
        <v>0</v>
      </c>
      <c r="DE354" s="270">
        <f t="shared" si="212"/>
        <v>0</v>
      </c>
      <c r="DF354" s="270">
        <f t="shared" si="213"/>
        <v>0</v>
      </c>
      <c r="DG354" s="270">
        <f t="shared" si="214"/>
        <v>0</v>
      </c>
    </row>
    <row r="355" spans="1:111">
      <c r="A355" s="266"/>
      <c r="BX355" s="331"/>
      <c r="BY355" s="269"/>
      <c r="BZ355" s="269" t="str">
        <f t="shared" si="199"/>
        <v>.</v>
      </c>
      <c r="CA355" s="269" t="str">
        <f t="shared" si="224"/>
        <v>.</v>
      </c>
      <c r="CB355" s="269" t="str">
        <f t="shared" si="200"/>
        <v>.</v>
      </c>
      <c r="CC355" s="269" t="str">
        <f t="shared" si="201"/>
        <v>.</v>
      </c>
      <c r="CL355" s="161">
        <f t="shared" si="202"/>
        <v>0</v>
      </c>
      <c r="CM355" s="271" t="b">
        <f t="shared" si="222"/>
        <v>0</v>
      </c>
      <c r="CN355" s="271" t="b">
        <f t="shared" si="223"/>
        <v>0</v>
      </c>
      <c r="CO355" s="271" t="b">
        <f t="shared" si="215"/>
        <v>0</v>
      </c>
      <c r="CP355" s="270" t="b">
        <f t="shared" si="216"/>
        <v>0</v>
      </c>
      <c r="CQ355" s="270" t="b">
        <f t="shared" si="217"/>
        <v>0</v>
      </c>
      <c r="CR355" s="270" t="b">
        <f t="shared" si="218"/>
        <v>0</v>
      </c>
      <c r="CS355" s="270" t="b">
        <f t="shared" si="219"/>
        <v>0</v>
      </c>
      <c r="CT355" s="270" t="b">
        <f t="shared" si="220"/>
        <v>0</v>
      </c>
      <c r="CU355" s="270" t="b">
        <f t="shared" si="221"/>
        <v>0</v>
      </c>
      <c r="CV355" s="270">
        <f t="shared" si="203"/>
        <v>0</v>
      </c>
      <c r="CW355" s="270">
        <f t="shared" si="204"/>
        <v>0</v>
      </c>
      <c r="CX355" s="270">
        <f t="shared" si="205"/>
        <v>0</v>
      </c>
      <c r="CY355" s="270">
        <f t="shared" si="206"/>
        <v>0</v>
      </c>
      <c r="CZ355" s="270">
        <f t="shared" si="207"/>
        <v>0</v>
      </c>
      <c r="DA355" s="270">
        <f t="shared" si="208"/>
        <v>0</v>
      </c>
      <c r="DB355" s="270">
        <f t="shared" si="209"/>
        <v>0</v>
      </c>
      <c r="DC355" s="270">
        <f t="shared" si="210"/>
        <v>0</v>
      </c>
      <c r="DD355" s="270">
        <f t="shared" si="211"/>
        <v>0</v>
      </c>
      <c r="DE355" s="270">
        <f t="shared" si="212"/>
        <v>0</v>
      </c>
      <c r="DF355" s="270">
        <f t="shared" si="213"/>
        <v>0</v>
      </c>
      <c r="DG355" s="270">
        <f t="shared" si="214"/>
        <v>0</v>
      </c>
    </row>
    <row r="356" spans="1:111">
      <c r="A356" s="266"/>
      <c r="BX356" s="331"/>
      <c r="BY356" s="269"/>
      <c r="BZ356" s="269" t="str">
        <f t="shared" si="199"/>
        <v>.</v>
      </c>
      <c r="CA356" s="269" t="str">
        <f t="shared" si="224"/>
        <v>.</v>
      </c>
      <c r="CB356" s="269" t="str">
        <f t="shared" si="200"/>
        <v>.</v>
      </c>
      <c r="CC356" s="269" t="str">
        <f t="shared" si="201"/>
        <v>.</v>
      </c>
      <c r="CL356" s="161">
        <f t="shared" si="202"/>
        <v>0</v>
      </c>
      <c r="CM356" s="271" t="b">
        <f t="shared" si="222"/>
        <v>0</v>
      </c>
      <c r="CN356" s="271" t="b">
        <f t="shared" si="223"/>
        <v>0</v>
      </c>
      <c r="CO356" s="271" t="b">
        <f t="shared" si="215"/>
        <v>0</v>
      </c>
      <c r="CP356" s="270" t="b">
        <f t="shared" si="216"/>
        <v>0</v>
      </c>
      <c r="CQ356" s="270" t="b">
        <f t="shared" si="217"/>
        <v>0</v>
      </c>
      <c r="CR356" s="270" t="b">
        <f t="shared" si="218"/>
        <v>0</v>
      </c>
      <c r="CS356" s="270" t="b">
        <f t="shared" si="219"/>
        <v>0</v>
      </c>
      <c r="CT356" s="270" t="b">
        <f t="shared" si="220"/>
        <v>0</v>
      </c>
      <c r="CU356" s="270" t="b">
        <f t="shared" si="221"/>
        <v>0</v>
      </c>
      <c r="CV356" s="270">
        <f t="shared" si="203"/>
        <v>0</v>
      </c>
      <c r="CW356" s="270">
        <f t="shared" si="204"/>
        <v>0</v>
      </c>
      <c r="CX356" s="270">
        <f t="shared" si="205"/>
        <v>0</v>
      </c>
      <c r="CY356" s="270">
        <f t="shared" si="206"/>
        <v>0</v>
      </c>
      <c r="CZ356" s="270">
        <f t="shared" si="207"/>
        <v>0</v>
      </c>
      <c r="DA356" s="270">
        <f t="shared" si="208"/>
        <v>0</v>
      </c>
      <c r="DB356" s="270">
        <f t="shared" si="209"/>
        <v>0</v>
      </c>
      <c r="DC356" s="270">
        <f t="shared" si="210"/>
        <v>0</v>
      </c>
      <c r="DD356" s="270">
        <f t="shared" si="211"/>
        <v>0</v>
      </c>
      <c r="DE356" s="270">
        <f t="shared" si="212"/>
        <v>0</v>
      </c>
      <c r="DF356" s="270">
        <f t="shared" si="213"/>
        <v>0</v>
      </c>
      <c r="DG356" s="270">
        <f t="shared" si="214"/>
        <v>0</v>
      </c>
    </row>
    <row r="357" spans="1:111">
      <c r="A357" s="266"/>
      <c r="BX357" s="331"/>
      <c r="BY357" s="269"/>
      <c r="BZ357" s="269" t="str">
        <f t="shared" si="199"/>
        <v>.</v>
      </c>
      <c r="CA357" s="269" t="str">
        <f t="shared" si="224"/>
        <v>.</v>
      </c>
      <c r="CB357" s="269" t="str">
        <f t="shared" si="200"/>
        <v>.</v>
      </c>
      <c r="CC357" s="269" t="str">
        <f t="shared" si="201"/>
        <v>.</v>
      </c>
      <c r="CL357" s="161">
        <f t="shared" si="202"/>
        <v>0</v>
      </c>
      <c r="CM357" s="271" t="b">
        <f t="shared" si="222"/>
        <v>0</v>
      </c>
      <c r="CN357" s="271" t="b">
        <f t="shared" si="223"/>
        <v>0</v>
      </c>
      <c r="CO357" s="271" t="b">
        <f t="shared" si="215"/>
        <v>0</v>
      </c>
      <c r="CP357" s="270" t="b">
        <f t="shared" si="216"/>
        <v>0</v>
      </c>
      <c r="CQ357" s="270" t="b">
        <f t="shared" si="217"/>
        <v>0</v>
      </c>
      <c r="CR357" s="270" t="b">
        <f t="shared" si="218"/>
        <v>0</v>
      </c>
      <c r="CS357" s="270" t="b">
        <f t="shared" si="219"/>
        <v>0</v>
      </c>
      <c r="CT357" s="270" t="b">
        <f t="shared" si="220"/>
        <v>0</v>
      </c>
      <c r="CU357" s="270" t="b">
        <f t="shared" si="221"/>
        <v>0</v>
      </c>
      <c r="CV357" s="270">
        <f t="shared" si="203"/>
        <v>0</v>
      </c>
      <c r="CW357" s="270">
        <f t="shared" si="204"/>
        <v>0</v>
      </c>
      <c r="CX357" s="270">
        <f t="shared" si="205"/>
        <v>0</v>
      </c>
      <c r="CY357" s="270">
        <f t="shared" si="206"/>
        <v>0</v>
      </c>
      <c r="CZ357" s="270">
        <f t="shared" si="207"/>
        <v>0</v>
      </c>
      <c r="DA357" s="270">
        <f t="shared" si="208"/>
        <v>0</v>
      </c>
      <c r="DB357" s="270">
        <f t="shared" si="209"/>
        <v>0</v>
      </c>
      <c r="DC357" s="270">
        <f t="shared" si="210"/>
        <v>0</v>
      </c>
      <c r="DD357" s="270">
        <f t="shared" si="211"/>
        <v>0</v>
      </c>
      <c r="DE357" s="270">
        <f t="shared" si="212"/>
        <v>0</v>
      </c>
      <c r="DF357" s="270">
        <f t="shared" si="213"/>
        <v>0</v>
      </c>
      <c r="DG357" s="270">
        <f t="shared" si="214"/>
        <v>0</v>
      </c>
    </row>
    <row r="358" spans="1:111">
      <c r="A358" s="266"/>
      <c r="BX358" s="331"/>
      <c r="BY358" s="269"/>
      <c r="BZ358" s="269" t="str">
        <f t="shared" si="199"/>
        <v>.</v>
      </c>
      <c r="CA358" s="269" t="str">
        <f t="shared" si="224"/>
        <v>.</v>
      </c>
      <c r="CB358" s="269" t="str">
        <f t="shared" si="200"/>
        <v>.</v>
      </c>
      <c r="CC358" s="269" t="str">
        <f t="shared" si="201"/>
        <v>.</v>
      </c>
      <c r="CL358" s="161">
        <f t="shared" si="202"/>
        <v>0</v>
      </c>
      <c r="CM358" s="271" t="b">
        <f t="shared" si="222"/>
        <v>0</v>
      </c>
      <c r="CN358" s="271" t="b">
        <f t="shared" si="223"/>
        <v>0</v>
      </c>
      <c r="CO358" s="271" t="b">
        <f t="shared" si="215"/>
        <v>0</v>
      </c>
      <c r="CP358" s="270" t="b">
        <f t="shared" si="216"/>
        <v>0</v>
      </c>
      <c r="CQ358" s="270" t="b">
        <f t="shared" si="217"/>
        <v>0</v>
      </c>
      <c r="CR358" s="270" t="b">
        <f t="shared" si="218"/>
        <v>0</v>
      </c>
      <c r="CS358" s="270" t="b">
        <f t="shared" si="219"/>
        <v>0</v>
      </c>
      <c r="CT358" s="270" t="b">
        <f t="shared" si="220"/>
        <v>0</v>
      </c>
      <c r="CU358" s="270" t="b">
        <f t="shared" si="221"/>
        <v>0</v>
      </c>
      <c r="CV358" s="270">
        <f t="shared" si="203"/>
        <v>0</v>
      </c>
      <c r="CW358" s="270">
        <f t="shared" si="204"/>
        <v>0</v>
      </c>
      <c r="CX358" s="270">
        <f t="shared" si="205"/>
        <v>0</v>
      </c>
      <c r="CY358" s="270">
        <f t="shared" si="206"/>
        <v>0</v>
      </c>
      <c r="CZ358" s="270">
        <f t="shared" si="207"/>
        <v>0</v>
      </c>
      <c r="DA358" s="270">
        <f t="shared" si="208"/>
        <v>0</v>
      </c>
      <c r="DB358" s="270">
        <f t="shared" si="209"/>
        <v>0</v>
      </c>
      <c r="DC358" s="270">
        <f t="shared" si="210"/>
        <v>0</v>
      </c>
      <c r="DD358" s="270">
        <f t="shared" si="211"/>
        <v>0</v>
      </c>
      <c r="DE358" s="270">
        <f t="shared" si="212"/>
        <v>0</v>
      </c>
      <c r="DF358" s="270">
        <f t="shared" si="213"/>
        <v>0</v>
      </c>
      <c r="DG358" s="270">
        <f t="shared" si="214"/>
        <v>0</v>
      </c>
    </row>
    <row r="359" spans="1:111">
      <c r="A359" s="266"/>
      <c r="BX359" s="331"/>
      <c r="BY359" s="269"/>
      <c r="BZ359" s="269" t="str">
        <f t="shared" si="199"/>
        <v>.</v>
      </c>
      <c r="CA359" s="269" t="str">
        <f t="shared" si="224"/>
        <v>.</v>
      </c>
      <c r="CB359" s="269" t="str">
        <f t="shared" si="200"/>
        <v>.</v>
      </c>
      <c r="CC359" s="269" t="str">
        <f t="shared" si="201"/>
        <v>.</v>
      </c>
      <c r="CL359" s="161">
        <f t="shared" si="202"/>
        <v>0</v>
      </c>
      <c r="CM359" s="271" t="b">
        <f t="shared" si="222"/>
        <v>0</v>
      </c>
      <c r="CN359" s="271" t="b">
        <f t="shared" si="223"/>
        <v>0</v>
      </c>
      <c r="CO359" s="271" t="b">
        <f t="shared" si="215"/>
        <v>0</v>
      </c>
      <c r="CP359" s="270" t="b">
        <f t="shared" si="216"/>
        <v>0</v>
      </c>
      <c r="CQ359" s="270" t="b">
        <f t="shared" si="217"/>
        <v>0</v>
      </c>
      <c r="CR359" s="270" t="b">
        <f t="shared" si="218"/>
        <v>0</v>
      </c>
      <c r="CS359" s="270" t="b">
        <f t="shared" si="219"/>
        <v>0</v>
      </c>
      <c r="CT359" s="270" t="b">
        <f t="shared" si="220"/>
        <v>0</v>
      </c>
      <c r="CU359" s="270" t="b">
        <f t="shared" si="221"/>
        <v>0</v>
      </c>
      <c r="CV359" s="270">
        <f t="shared" si="203"/>
        <v>0</v>
      </c>
      <c r="CW359" s="270">
        <f t="shared" si="204"/>
        <v>0</v>
      </c>
      <c r="CX359" s="270">
        <f t="shared" si="205"/>
        <v>0</v>
      </c>
      <c r="CY359" s="270">
        <f t="shared" si="206"/>
        <v>0</v>
      </c>
      <c r="CZ359" s="270">
        <f t="shared" si="207"/>
        <v>0</v>
      </c>
      <c r="DA359" s="270">
        <f t="shared" si="208"/>
        <v>0</v>
      </c>
      <c r="DB359" s="270">
        <f t="shared" si="209"/>
        <v>0</v>
      </c>
      <c r="DC359" s="270">
        <f t="shared" si="210"/>
        <v>0</v>
      </c>
      <c r="DD359" s="270">
        <f t="shared" si="211"/>
        <v>0</v>
      </c>
      <c r="DE359" s="270">
        <f t="shared" si="212"/>
        <v>0</v>
      </c>
      <c r="DF359" s="270">
        <f t="shared" si="213"/>
        <v>0</v>
      </c>
      <c r="DG359" s="270">
        <f t="shared" si="214"/>
        <v>0</v>
      </c>
    </row>
    <row r="360" spans="1:111">
      <c r="A360" s="266"/>
      <c r="BX360" s="331"/>
      <c r="BY360" s="269"/>
      <c r="BZ360" s="269" t="str">
        <f t="shared" si="199"/>
        <v>.</v>
      </c>
      <c r="CA360" s="269" t="str">
        <f t="shared" si="224"/>
        <v>.</v>
      </c>
      <c r="CB360" s="269" t="str">
        <f t="shared" si="200"/>
        <v>.</v>
      </c>
      <c r="CC360" s="269" t="str">
        <f t="shared" si="201"/>
        <v>.</v>
      </c>
      <c r="CL360" s="161">
        <f t="shared" si="202"/>
        <v>0</v>
      </c>
      <c r="CM360" s="271" t="b">
        <f t="shared" si="222"/>
        <v>0</v>
      </c>
      <c r="CN360" s="271" t="b">
        <f t="shared" si="223"/>
        <v>0</v>
      </c>
      <c r="CO360" s="271" t="b">
        <f t="shared" si="215"/>
        <v>0</v>
      </c>
      <c r="CP360" s="270" t="b">
        <f t="shared" si="216"/>
        <v>0</v>
      </c>
      <c r="CQ360" s="270" t="b">
        <f t="shared" si="217"/>
        <v>0</v>
      </c>
      <c r="CR360" s="270" t="b">
        <f t="shared" si="218"/>
        <v>0</v>
      </c>
      <c r="CS360" s="270" t="b">
        <f t="shared" si="219"/>
        <v>0</v>
      </c>
      <c r="CT360" s="270" t="b">
        <f t="shared" si="220"/>
        <v>0</v>
      </c>
      <c r="CU360" s="270" t="b">
        <f t="shared" si="221"/>
        <v>0</v>
      </c>
      <c r="CV360" s="270">
        <f t="shared" si="203"/>
        <v>0</v>
      </c>
      <c r="CW360" s="270">
        <f t="shared" si="204"/>
        <v>0</v>
      </c>
      <c r="CX360" s="270">
        <f t="shared" si="205"/>
        <v>0</v>
      </c>
      <c r="CY360" s="270">
        <f t="shared" si="206"/>
        <v>0</v>
      </c>
      <c r="CZ360" s="270">
        <f t="shared" si="207"/>
        <v>0</v>
      </c>
      <c r="DA360" s="270">
        <f t="shared" si="208"/>
        <v>0</v>
      </c>
      <c r="DB360" s="270">
        <f t="shared" si="209"/>
        <v>0</v>
      </c>
      <c r="DC360" s="270">
        <f t="shared" si="210"/>
        <v>0</v>
      </c>
      <c r="DD360" s="270">
        <f t="shared" si="211"/>
        <v>0</v>
      </c>
      <c r="DE360" s="270">
        <f t="shared" si="212"/>
        <v>0</v>
      </c>
      <c r="DF360" s="270">
        <f t="shared" si="213"/>
        <v>0</v>
      </c>
      <c r="DG360" s="270">
        <f t="shared" si="214"/>
        <v>0</v>
      </c>
    </row>
    <row r="361" spans="1:111">
      <c r="A361" s="266"/>
      <c r="BX361" s="331"/>
      <c r="BY361" s="269"/>
      <c r="BZ361" s="269" t="str">
        <f t="shared" si="199"/>
        <v>.</v>
      </c>
      <c r="CA361" s="269" t="str">
        <f t="shared" si="224"/>
        <v>.</v>
      </c>
      <c r="CB361" s="269" t="str">
        <f t="shared" si="200"/>
        <v>.</v>
      </c>
      <c r="CC361" s="269" t="str">
        <f t="shared" si="201"/>
        <v>.</v>
      </c>
      <c r="CL361" s="161">
        <f t="shared" si="202"/>
        <v>0</v>
      </c>
      <c r="CM361" s="271" t="b">
        <f t="shared" si="222"/>
        <v>0</v>
      </c>
      <c r="CN361" s="271" t="b">
        <f t="shared" si="223"/>
        <v>0</v>
      </c>
      <c r="CO361" s="271" t="b">
        <f t="shared" si="215"/>
        <v>0</v>
      </c>
      <c r="CP361" s="270" t="b">
        <f t="shared" si="216"/>
        <v>0</v>
      </c>
      <c r="CQ361" s="270" t="b">
        <f t="shared" si="217"/>
        <v>0</v>
      </c>
      <c r="CR361" s="270" t="b">
        <f t="shared" si="218"/>
        <v>0</v>
      </c>
      <c r="CS361" s="270" t="b">
        <f t="shared" si="219"/>
        <v>0</v>
      </c>
      <c r="CT361" s="270" t="b">
        <f t="shared" si="220"/>
        <v>0</v>
      </c>
      <c r="CU361" s="270" t="b">
        <f t="shared" si="221"/>
        <v>0</v>
      </c>
      <c r="CV361" s="270">
        <f t="shared" si="203"/>
        <v>0</v>
      </c>
      <c r="CW361" s="270">
        <f t="shared" si="204"/>
        <v>0</v>
      </c>
      <c r="CX361" s="270">
        <f t="shared" si="205"/>
        <v>0</v>
      </c>
      <c r="CY361" s="270">
        <f t="shared" si="206"/>
        <v>0</v>
      </c>
      <c r="CZ361" s="270">
        <f t="shared" si="207"/>
        <v>0</v>
      </c>
      <c r="DA361" s="270">
        <f t="shared" si="208"/>
        <v>0</v>
      </c>
      <c r="DB361" s="270">
        <f t="shared" si="209"/>
        <v>0</v>
      </c>
      <c r="DC361" s="270">
        <f t="shared" si="210"/>
        <v>0</v>
      </c>
      <c r="DD361" s="270">
        <f t="shared" si="211"/>
        <v>0</v>
      </c>
      <c r="DE361" s="270">
        <f t="shared" si="212"/>
        <v>0</v>
      </c>
      <c r="DF361" s="270">
        <f t="shared" si="213"/>
        <v>0</v>
      </c>
      <c r="DG361" s="270">
        <f t="shared" si="214"/>
        <v>0</v>
      </c>
    </row>
    <row r="362" spans="1:111">
      <c r="A362" s="266"/>
      <c r="BX362" s="331"/>
      <c r="BY362" s="269"/>
      <c r="BZ362" s="269" t="str">
        <f t="shared" si="199"/>
        <v>.</v>
      </c>
      <c r="CA362" s="269" t="str">
        <f t="shared" si="224"/>
        <v>.</v>
      </c>
      <c r="CB362" s="269" t="str">
        <f t="shared" si="200"/>
        <v>.</v>
      </c>
      <c r="CC362" s="269" t="str">
        <f t="shared" si="201"/>
        <v>.</v>
      </c>
      <c r="CL362" s="161">
        <f t="shared" si="202"/>
        <v>0</v>
      </c>
      <c r="CM362" s="271" t="b">
        <f t="shared" si="222"/>
        <v>0</v>
      </c>
      <c r="CN362" s="271" t="b">
        <f t="shared" si="223"/>
        <v>0</v>
      </c>
      <c r="CO362" s="271" t="b">
        <f t="shared" si="215"/>
        <v>0</v>
      </c>
      <c r="CP362" s="270" t="b">
        <f t="shared" si="216"/>
        <v>0</v>
      </c>
      <c r="CQ362" s="270" t="b">
        <f t="shared" si="217"/>
        <v>0</v>
      </c>
      <c r="CR362" s="270" t="b">
        <f t="shared" si="218"/>
        <v>0</v>
      </c>
      <c r="CS362" s="270" t="b">
        <f t="shared" si="219"/>
        <v>0</v>
      </c>
      <c r="CT362" s="270" t="b">
        <f t="shared" si="220"/>
        <v>0</v>
      </c>
      <c r="CU362" s="270" t="b">
        <f t="shared" si="221"/>
        <v>0</v>
      </c>
      <c r="CV362" s="270">
        <f t="shared" si="203"/>
        <v>0</v>
      </c>
      <c r="CW362" s="270">
        <f t="shared" si="204"/>
        <v>0</v>
      </c>
      <c r="CX362" s="270">
        <f t="shared" si="205"/>
        <v>0</v>
      </c>
      <c r="CY362" s="270">
        <f t="shared" si="206"/>
        <v>0</v>
      </c>
      <c r="CZ362" s="270">
        <f t="shared" si="207"/>
        <v>0</v>
      </c>
      <c r="DA362" s="270">
        <f t="shared" si="208"/>
        <v>0</v>
      </c>
      <c r="DB362" s="270">
        <f t="shared" si="209"/>
        <v>0</v>
      </c>
      <c r="DC362" s="270">
        <f t="shared" si="210"/>
        <v>0</v>
      </c>
      <c r="DD362" s="270">
        <f t="shared" si="211"/>
        <v>0</v>
      </c>
      <c r="DE362" s="270">
        <f t="shared" si="212"/>
        <v>0</v>
      </c>
      <c r="DF362" s="270">
        <f t="shared" si="213"/>
        <v>0</v>
      </c>
      <c r="DG362" s="270">
        <f t="shared" si="214"/>
        <v>0</v>
      </c>
    </row>
    <row r="363" spans="1:111">
      <c r="A363" s="266"/>
      <c r="BX363" s="331"/>
      <c r="BY363" s="269"/>
      <c r="BZ363" s="269" t="str">
        <f t="shared" si="199"/>
        <v>.</v>
      </c>
      <c r="CA363" s="269" t="str">
        <f t="shared" si="224"/>
        <v>.</v>
      </c>
      <c r="CB363" s="269" t="str">
        <f t="shared" si="200"/>
        <v>.</v>
      </c>
      <c r="CC363" s="269" t="str">
        <f t="shared" si="201"/>
        <v>.</v>
      </c>
      <c r="CL363" s="161">
        <f t="shared" si="202"/>
        <v>0</v>
      </c>
      <c r="CM363" s="271" t="b">
        <f t="shared" si="222"/>
        <v>0</v>
      </c>
      <c r="CN363" s="271" t="b">
        <f t="shared" si="223"/>
        <v>0</v>
      </c>
      <c r="CO363" s="271" t="b">
        <f t="shared" si="215"/>
        <v>0</v>
      </c>
      <c r="CP363" s="270" t="b">
        <f t="shared" si="216"/>
        <v>0</v>
      </c>
      <c r="CQ363" s="270" t="b">
        <f t="shared" si="217"/>
        <v>0</v>
      </c>
      <c r="CR363" s="270" t="b">
        <f t="shared" si="218"/>
        <v>0</v>
      </c>
      <c r="CS363" s="270" t="b">
        <f t="shared" si="219"/>
        <v>0</v>
      </c>
      <c r="CT363" s="270" t="b">
        <f t="shared" si="220"/>
        <v>0</v>
      </c>
      <c r="CU363" s="270" t="b">
        <f t="shared" si="221"/>
        <v>0</v>
      </c>
      <c r="CV363" s="270">
        <f t="shared" si="203"/>
        <v>0</v>
      </c>
      <c r="CW363" s="270">
        <f t="shared" si="204"/>
        <v>0</v>
      </c>
      <c r="CX363" s="270">
        <f t="shared" si="205"/>
        <v>0</v>
      </c>
      <c r="CY363" s="270">
        <f t="shared" si="206"/>
        <v>0</v>
      </c>
      <c r="CZ363" s="270">
        <f t="shared" si="207"/>
        <v>0</v>
      </c>
      <c r="DA363" s="270">
        <f t="shared" si="208"/>
        <v>0</v>
      </c>
      <c r="DB363" s="270">
        <f t="shared" si="209"/>
        <v>0</v>
      </c>
      <c r="DC363" s="270">
        <f t="shared" si="210"/>
        <v>0</v>
      </c>
      <c r="DD363" s="270">
        <f t="shared" si="211"/>
        <v>0</v>
      </c>
      <c r="DE363" s="270">
        <f t="shared" si="212"/>
        <v>0</v>
      </c>
      <c r="DF363" s="270">
        <f t="shared" si="213"/>
        <v>0</v>
      </c>
      <c r="DG363" s="270">
        <f t="shared" si="214"/>
        <v>0</v>
      </c>
    </row>
    <row r="364" spans="1:111">
      <c r="A364" s="266"/>
      <c r="BX364" s="331"/>
      <c r="BY364" s="269"/>
      <c r="BZ364" s="269" t="str">
        <f t="shared" si="199"/>
        <v>.</v>
      </c>
      <c r="CA364" s="269" t="str">
        <f t="shared" si="224"/>
        <v>.</v>
      </c>
      <c r="CB364" s="269" t="str">
        <f t="shared" si="200"/>
        <v>.</v>
      </c>
      <c r="CC364" s="269" t="str">
        <f t="shared" si="201"/>
        <v>.</v>
      </c>
      <c r="CL364" s="161">
        <f t="shared" si="202"/>
        <v>0</v>
      </c>
      <c r="CM364" s="271" t="b">
        <f t="shared" si="222"/>
        <v>0</v>
      </c>
      <c r="CN364" s="271" t="b">
        <f t="shared" si="223"/>
        <v>0</v>
      </c>
      <c r="CO364" s="271" t="b">
        <f t="shared" si="215"/>
        <v>0</v>
      </c>
      <c r="CP364" s="270" t="b">
        <f t="shared" si="216"/>
        <v>0</v>
      </c>
      <c r="CQ364" s="270" t="b">
        <f t="shared" si="217"/>
        <v>0</v>
      </c>
      <c r="CR364" s="270" t="b">
        <f t="shared" si="218"/>
        <v>0</v>
      </c>
      <c r="CS364" s="270" t="b">
        <f t="shared" si="219"/>
        <v>0</v>
      </c>
      <c r="CT364" s="270" t="b">
        <f t="shared" si="220"/>
        <v>0</v>
      </c>
      <c r="CU364" s="270" t="b">
        <f t="shared" si="221"/>
        <v>0</v>
      </c>
      <c r="CV364" s="270">
        <f t="shared" si="203"/>
        <v>0</v>
      </c>
      <c r="CW364" s="270">
        <f t="shared" si="204"/>
        <v>0</v>
      </c>
      <c r="CX364" s="270">
        <f t="shared" si="205"/>
        <v>0</v>
      </c>
      <c r="CY364" s="270">
        <f t="shared" si="206"/>
        <v>0</v>
      </c>
      <c r="CZ364" s="270">
        <f t="shared" si="207"/>
        <v>0</v>
      </c>
      <c r="DA364" s="270">
        <f t="shared" si="208"/>
        <v>0</v>
      </c>
      <c r="DB364" s="270">
        <f t="shared" si="209"/>
        <v>0</v>
      </c>
      <c r="DC364" s="270">
        <f t="shared" si="210"/>
        <v>0</v>
      </c>
      <c r="DD364" s="270">
        <f t="shared" si="211"/>
        <v>0</v>
      </c>
      <c r="DE364" s="270">
        <f t="shared" si="212"/>
        <v>0</v>
      </c>
      <c r="DF364" s="270">
        <f t="shared" si="213"/>
        <v>0</v>
      </c>
      <c r="DG364" s="270">
        <f t="shared" si="214"/>
        <v>0</v>
      </c>
    </row>
    <row r="365" spans="1:111">
      <c r="A365" s="266"/>
      <c r="BX365" s="331"/>
      <c r="BY365" s="269"/>
      <c r="BZ365" s="269" t="str">
        <f t="shared" si="199"/>
        <v>.</v>
      </c>
      <c r="CA365" s="269" t="str">
        <f t="shared" si="224"/>
        <v>.</v>
      </c>
      <c r="CB365" s="269" t="str">
        <f t="shared" si="200"/>
        <v>.</v>
      </c>
      <c r="CC365" s="269" t="str">
        <f t="shared" si="201"/>
        <v>.</v>
      </c>
      <c r="CL365" s="161">
        <f t="shared" si="202"/>
        <v>0</v>
      </c>
      <c r="CM365" s="271" t="b">
        <f t="shared" si="222"/>
        <v>0</v>
      </c>
      <c r="CN365" s="271" t="b">
        <f t="shared" si="223"/>
        <v>0</v>
      </c>
      <c r="CO365" s="271" t="b">
        <f t="shared" si="215"/>
        <v>0</v>
      </c>
      <c r="CP365" s="270" t="b">
        <f t="shared" si="216"/>
        <v>0</v>
      </c>
      <c r="CQ365" s="270" t="b">
        <f t="shared" si="217"/>
        <v>0</v>
      </c>
      <c r="CR365" s="270" t="b">
        <f t="shared" si="218"/>
        <v>0</v>
      </c>
      <c r="CS365" s="270" t="b">
        <f t="shared" si="219"/>
        <v>0</v>
      </c>
      <c r="CT365" s="270" t="b">
        <f t="shared" si="220"/>
        <v>0</v>
      </c>
      <c r="CU365" s="270" t="b">
        <f t="shared" si="221"/>
        <v>0</v>
      </c>
      <c r="CV365" s="270">
        <f t="shared" si="203"/>
        <v>0</v>
      </c>
      <c r="CW365" s="270">
        <f t="shared" si="204"/>
        <v>0</v>
      </c>
      <c r="CX365" s="270">
        <f t="shared" si="205"/>
        <v>0</v>
      </c>
      <c r="CY365" s="270">
        <f t="shared" si="206"/>
        <v>0</v>
      </c>
      <c r="CZ365" s="270">
        <f t="shared" si="207"/>
        <v>0</v>
      </c>
      <c r="DA365" s="270">
        <f t="shared" si="208"/>
        <v>0</v>
      </c>
      <c r="DB365" s="270">
        <f t="shared" si="209"/>
        <v>0</v>
      </c>
      <c r="DC365" s="270">
        <f t="shared" si="210"/>
        <v>0</v>
      </c>
      <c r="DD365" s="270">
        <f t="shared" si="211"/>
        <v>0</v>
      </c>
      <c r="DE365" s="270">
        <f t="shared" si="212"/>
        <v>0</v>
      </c>
      <c r="DF365" s="270">
        <f t="shared" si="213"/>
        <v>0</v>
      </c>
      <c r="DG365" s="270">
        <f t="shared" si="214"/>
        <v>0</v>
      </c>
    </row>
    <row r="366" spans="1:111">
      <c r="A366" s="266"/>
      <c r="BX366" s="331"/>
      <c r="BY366" s="269"/>
      <c r="BZ366" s="269" t="str">
        <f t="shared" si="199"/>
        <v>.</v>
      </c>
      <c r="CA366" s="269" t="str">
        <f t="shared" si="224"/>
        <v>.</v>
      </c>
      <c r="CB366" s="269" t="str">
        <f t="shared" si="200"/>
        <v>.</v>
      </c>
      <c r="CC366" s="269" t="str">
        <f t="shared" si="201"/>
        <v>.</v>
      </c>
      <c r="CL366" s="161">
        <f t="shared" si="202"/>
        <v>0</v>
      </c>
      <c r="CM366" s="271" t="b">
        <f t="shared" si="222"/>
        <v>0</v>
      </c>
      <c r="CN366" s="271" t="b">
        <f t="shared" si="223"/>
        <v>0</v>
      </c>
      <c r="CO366" s="271" t="b">
        <f t="shared" si="215"/>
        <v>0</v>
      </c>
      <c r="CP366" s="270" t="b">
        <f t="shared" si="216"/>
        <v>0</v>
      </c>
      <c r="CQ366" s="270" t="b">
        <f t="shared" si="217"/>
        <v>0</v>
      </c>
      <c r="CR366" s="270" t="b">
        <f t="shared" si="218"/>
        <v>0</v>
      </c>
      <c r="CS366" s="270" t="b">
        <f t="shared" si="219"/>
        <v>0</v>
      </c>
      <c r="CT366" s="270" t="b">
        <f t="shared" si="220"/>
        <v>0</v>
      </c>
      <c r="CU366" s="270" t="b">
        <f t="shared" si="221"/>
        <v>0</v>
      </c>
      <c r="CV366" s="270">
        <f t="shared" si="203"/>
        <v>0</v>
      </c>
      <c r="CW366" s="270">
        <f t="shared" si="204"/>
        <v>0</v>
      </c>
      <c r="CX366" s="270">
        <f t="shared" si="205"/>
        <v>0</v>
      </c>
      <c r="CY366" s="270">
        <f t="shared" si="206"/>
        <v>0</v>
      </c>
      <c r="CZ366" s="270">
        <f t="shared" si="207"/>
        <v>0</v>
      </c>
      <c r="DA366" s="270">
        <f t="shared" si="208"/>
        <v>0</v>
      </c>
      <c r="DB366" s="270">
        <f t="shared" si="209"/>
        <v>0</v>
      </c>
      <c r="DC366" s="270">
        <f t="shared" si="210"/>
        <v>0</v>
      </c>
      <c r="DD366" s="270">
        <f t="shared" si="211"/>
        <v>0</v>
      </c>
      <c r="DE366" s="270">
        <f t="shared" si="212"/>
        <v>0</v>
      </c>
      <c r="DF366" s="270">
        <f t="shared" si="213"/>
        <v>0</v>
      </c>
      <c r="DG366" s="270">
        <f t="shared" si="214"/>
        <v>0</v>
      </c>
    </row>
    <row r="367" spans="1:111">
      <c r="A367" s="266"/>
      <c r="BX367" s="331"/>
      <c r="BY367" s="269"/>
      <c r="BZ367" s="269" t="str">
        <f t="shared" si="199"/>
        <v>.</v>
      </c>
      <c r="CA367" s="269" t="str">
        <f t="shared" si="224"/>
        <v>.</v>
      </c>
      <c r="CB367" s="269" t="str">
        <f t="shared" si="200"/>
        <v>.</v>
      </c>
      <c r="CC367" s="269" t="str">
        <f t="shared" si="201"/>
        <v>.</v>
      </c>
      <c r="CL367" s="161">
        <f t="shared" si="202"/>
        <v>0</v>
      </c>
      <c r="CM367" s="271" t="b">
        <f t="shared" si="222"/>
        <v>0</v>
      </c>
      <c r="CN367" s="271" t="b">
        <f t="shared" si="223"/>
        <v>0</v>
      </c>
      <c r="CO367" s="271" t="b">
        <f t="shared" si="215"/>
        <v>0</v>
      </c>
      <c r="CP367" s="270" t="b">
        <f t="shared" si="216"/>
        <v>0</v>
      </c>
      <c r="CQ367" s="270" t="b">
        <f t="shared" si="217"/>
        <v>0</v>
      </c>
      <c r="CR367" s="270" t="b">
        <f t="shared" si="218"/>
        <v>0</v>
      </c>
      <c r="CS367" s="270" t="b">
        <f t="shared" si="219"/>
        <v>0</v>
      </c>
      <c r="CT367" s="270" t="b">
        <f t="shared" si="220"/>
        <v>0</v>
      </c>
      <c r="CU367" s="270" t="b">
        <f t="shared" si="221"/>
        <v>0</v>
      </c>
      <c r="CV367" s="270">
        <f t="shared" si="203"/>
        <v>0</v>
      </c>
      <c r="CW367" s="270">
        <f t="shared" si="204"/>
        <v>0</v>
      </c>
      <c r="CX367" s="270">
        <f t="shared" si="205"/>
        <v>0</v>
      </c>
      <c r="CY367" s="270">
        <f t="shared" si="206"/>
        <v>0</v>
      </c>
      <c r="CZ367" s="270">
        <f t="shared" si="207"/>
        <v>0</v>
      </c>
      <c r="DA367" s="270">
        <f t="shared" si="208"/>
        <v>0</v>
      </c>
      <c r="DB367" s="270">
        <f t="shared" si="209"/>
        <v>0</v>
      </c>
      <c r="DC367" s="270">
        <f t="shared" si="210"/>
        <v>0</v>
      </c>
      <c r="DD367" s="270">
        <f t="shared" si="211"/>
        <v>0</v>
      </c>
      <c r="DE367" s="270">
        <f t="shared" si="212"/>
        <v>0</v>
      </c>
      <c r="DF367" s="270">
        <f t="shared" si="213"/>
        <v>0</v>
      </c>
      <c r="DG367" s="270">
        <f t="shared" si="214"/>
        <v>0</v>
      </c>
    </row>
    <row r="368" spans="1:111">
      <c r="A368" s="266"/>
      <c r="BX368" s="331"/>
      <c r="BY368" s="269"/>
      <c r="BZ368" s="269" t="str">
        <f t="shared" si="199"/>
        <v>.</v>
      </c>
      <c r="CA368" s="269" t="str">
        <f t="shared" si="224"/>
        <v>.</v>
      </c>
      <c r="CB368" s="269" t="str">
        <f t="shared" si="200"/>
        <v>.</v>
      </c>
      <c r="CC368" s="269" t="str">
        <f t="shared" si="201"/>
        <v>.</v>
      </c>
      <c r="CL368" s="161">
        <f t="shared" si="202"/>
        <v>0</v>
      </c>
      <c r="CM368" s="271" t="b">
        <f t="shared" si="222"/>
        <v>0</v>
      </c>
      <c r="CN368" s="271" t="b">
        <f t="shared" si="223"/>
        <v>0</v>
      </c>
      <c r="CO368" s="271" t="b">
        <f t="shared" si="215"/>
        <v>0</v>
      </c>
      <c r="CP368" s="270" t="b">
        <f t="shared" si="216"/>
        <v>0</v>
      </c>
      <c r="CQ368" s="270" t="b">
        <f t="shared" si="217"/>
        <v>0</v>
      </c>
      <c r="CR368" s="270" t="b">
        <f t="shared" si="218"/>
        <v>0</v>
      </c>
      <c r="CS368" s="270" t="b">
        <f t="shared" si="219"/>
        <v>0</v>
      </c>
      <c r="CT368" s="270" t="b">
        <f t="shared" si="220"/>
        <v>0</v>
      </c>
      <c r="CU368" s="270" t="b">
        <f t="shared" si="221"/>
        <v>0</v>
      </c>
      <c r="CV368" s="270">
        <f t="shared" si="203"/>
        <v>0</v>
      </c>
      <c r="CW368" s="270">
        <f t="shared" si="204"/>
        <v>0</v>
      </c>
      <c r="CX368" s="270">
        <f t="shared" si="205"/>
        <v>0</v>
      </c>
      <c r="CY368" s="270">
        <f t="shared" si="206"/>
        <v>0</v>
      </c>
      <c r="CZ368" s="270">
        <f t="shared" si="207"/>
        <v>0</v>
      </c>
      <c r="DA368" s="270">
        <f t="shared" si="208"/>
        <v>0</v>
      </c>
      <c r="DB368" s="270">
        <f t="shared" si="209"/>
        <v>0</v>
      </c>
      <c r="DC368" s="270">
        <f t="shared" si="210"/>
        <v>0</v>
      </c>
      <c r="DD368" s="270">
        <f t="shared" si="211"/>
        <v>0</v>
      </c>
      <c r="DE368" s="270">
        <f t="shared" si="212"/>
        <v>0</v>
      </c>
      <c r="DF368" s="270">
        <f t="shared" si="213"/>
        <v>0</v>
      </c>
      <c r="DG368" s="270">
        <f t="shared" si="214"/>
        <v>0</v>
      </c>
    </row>
    <row r="369" spans="1:111">
      <c r="A369" s="266"/>
      <c r="BX369" s="331"/>
      <c r="BY369" s="269"/>
      <c r="BZ369" s="269" t="str">
        <f t="shared" si="199"/>
        <v>.</v>
      </c>
      <c r="CA369" s="269" t="str">
        <f t="shared" si="224"/>
        <v>.</v>
      </c>
      <c r="CB369" s="269" t="str">
        <f t="shared" si="200"/>
        <v>.</v>
      </c>
      <c r="CC369" s="269" t="str">
        <f t="shared" si="201"/>
        <v>.</v>
      </c>
      <c r="CL369" s="161">
        <f t="shared" si="202"/>
        <v>0</v>
      </c>
      <c r="CM369" s="271" t="b">
        <f t="shared" si="222"/>
        <v>0</v>
      </c>
      <c r="CN369" s="271" t="b">
        <f t="shared" si="223"/>
        <v>0</v>
      </c>
      <c r="CO369" s="271" t="b">
        <f t="shared" si="215"/>
        <v>0</v>
      </c>
      <c r="CP369" s="270" t="b">
        <f t="shared" si="216"/>
        <v>0</v>
      </c>
      <c r="CQ369" s="270" t="b">
        <f t="shared" si="217"/>
        <v>0</v>
      </c>
      <c r="CR369" s="270" t="b">
        <f t="shared" si="218"/>
        <v>0</v>
      </c>
      <c r="CS369" s="270" t="b">
        <f t="shared" si="219"/>
        <v>0</v>
      </c>
      <c r="CT369" s="270" t="b">
        <f t="shared" si="220"/>
        <v>0</v>
      </c>
      <c r="CU369" s="270" t="b">
        <f t="shared" si="221"/>
        <v>0</v>
      </c>
      <c r="CV369" s="270">
        <f t="shared" si="203"/>
        <v>0</v>
      </c>
      <c r="CW369" s="270">
        <f t="shared" si="204"/>
        <v>0</v>
      </c>
      <c r="CX369" s="270">
        <f t="shared" si="205"/>
        <v>0</v>
      </c>
      <c r="CY369" s="270">
        <f t="shared" si="206"/>
        <v>0</v>
      </c>
      <c r="CZ369" s="270">
        <f t="shared" si="207"/>
        <v>0</v>
      </c>
      <c r="DA369" s="270">
        <f t="shared" si="208"/>
        <v>0</v>
      </c>
      <c r="DB369" s="270">
        <f t="shared" si="209"/>
        <v>0</v>
      </c>
      <c r="DC369" s="270">
        <f t="shared" si="210"/>
        <v>0</v>
      </c>
      <c r="DD369" s="270">
        <f t="shared" si="211"/>
        <v>0</v>
      </c>
      <c r="DE369" s="270">
        <f t="shared" si="212"/>
        <v>0</v>
      </c>
      <c r="DF369" s="270">
        <f t="shared" si="213"/>
        <v>0</v>
      </c>
      <c r="DG369" s="270">
        <f t="shared" si="214"/>
        <v>0</v>
      </c>
    </row>
    <row r="370" spans="1:111">
      <c r="A370" s="266"/>
      <c r="BX370" s="331"/>
      <c r="BY370" s="269"/>
      <c r="BZ370" s="269" t="str">
        <f t="shared" si="199"/>
        <v>.</v>
      </c>
      <c r="CA370" s="269" t="str">
        <f t="shared" si="224"/>
        <v>.</v>
      </c>
      <c r="CB370" s="269" t="str">
        <f t="shared" si="200"/>
        <v>.</v>
      </c>
      <c r="CC370" s="269" t="str">
        <f t="shared" si="201"/>
        <v>.</v>
      </c>
      <c r="CL370" s="161">
        <f t="shared" si="202"/>
        <v>0</v>
      </c>
      <c r="CM370" s="271" t="b">
        <f t="shared" si="222"/>
        <v>0</v>
      </c>
      <c r="CN370" s="271" t="b">
        <f t="shared" si="223"/>
        <v>0</v>
      </c>
      <c r="CO370" s="271" t="b">
        <f t="shared" si="215"/>
        <v>0</v>
      </c>
      <c r="CP370" s="270" t="b">
        <f t="shared" si="216"/>
        <v>0</v>
      </c>
      <c r="CQ370" s="270" t="b">
        <f t="shared" si="217"/>
        <v>0</v>
      </c>
      <c r="CR370" s="270" t="b">
        <f t="shared" si="218"/>
        <v>0</v>
      </c>
      <c r="CS370" s="270" t="b">
        <f t="shared" si="219"/>
        <v>0</v>
      </c>
      <c r="CT370" s="270" t="b">
        <f t="shared" si="220"/>
        <v>0</v>
      </c>
      <c r="CU370" s="270" t="b">
        <f t="shared" si="221"/>
        <v>0</v>
      </c>
      <c r="CV370" s="270">
        <f t="shared" si="203"/>
        <v>0</v>
      </c>
      <c r="CW370" s="270">
        <f t="shared" si="204"/>
        <v>0</v>
      </c>
      <c r="CX370" s="270">
        <f t="shared" si="205"/>
        <v>0</v>
      </c>
      <c r="CY370" s="270">
        <f t="shared" si="206"/>
        <v>0</v>
      </c>
      <c r="CZ370" s="270">
        <f t="shared" si="207"/>
        <v>0</v>
      </c>
      <c r="DA370" s="270">
        <f t="shared" si="208"/>
        <v>0</v>
      </c>
      <c r="DB370" s="270">
        <f t="shared" si="209"/>
        <v>0</v>
      </c>
      <c r="DC370" s="270">
        <f t="shared" si="210"/>
        <v>0</v>
      </c>
      <c r="DD370" s="270">
        <f t="shared" si="211"/>
        <v>0</v>
      </c>
      <c r="DE370" s="270">
        <f t="shared" si="212"/>
        <v>0</v>
      </c>
      <c r="DF370" s="270">
        <f t="shared" si="213"/>
        <v>0</v>
      </c>
      <c r="DG370" s="270">
        <f t="shared" si="214"/>
        <v>0</v>
      </c>
    </row>
    <row r="371" spans="1:111">
      <c r="A371" s="266"/>
      <c r="BX371" s="331"/>
      <c r="BY371" s="269"/>
      <c r="BZ371" s="269" t="str">
        <f t="shared" si="199"/>
        <v>.</v>
      </c>
      <c r="CA371" s="269" t="str">
        <f t="shared" si="224"/>
        <v>.</v>
      </c>
      <c r="CB371" s="269" t="str">
        <f t="shared" si="200"/>
        <v>.</v>
      </c>
      <c r="CC371" s="269" t="str">
        <f t="shared" si="201"/>
        <v>.</v>
      </c>
      <c r="CL371" s="161">
        <f t="shared" si="202"/>
        <v>0</v>
      </c>
      <c r="CM371" s="271" t="b">
        <f t="shared" si="222"/>
        <v>0</v>
      </c>
      <c r="CN371" s="271" t="b">
        <f t="shared" si="223"/>
        <v>0</v>
      </c>
      <c r="CO371" s="271" t="b">
        <f t="shared" si="215"/>
        <v>0</v>
      </c>
      <c r="CP371" s="270" t="b">
        <f t="shared" si="216"/>
        <v>0</v>
      </c>
      <c r="CQ371" s="270" t="b">
        <f t="shared" si="217"/>
        <v>0</v>
      </c>
      <c r="CR371" s="270" t="b">
        <f t="shared" si="218"/>
        <v>0</v>
      </c>
      <c r="CS371" s="270" t="b">
        <f t="shared" si="219"/>
        <v>0</v>
      </c>
      <c r="CT371" s="270" t="b">
        <f t="shared" si="220"/>
        <v>0</v>
      </c>
      <c r="CU371" s="270" t="b">
        <f t="shared" si="221"/>
        <v>0</v>
      </c>
      <c r="CV371" s="270">
        <f t="shared" si="203"/>
        <v>0</v>
      </c>
      <c r="CW371" s="270">
        <f t="shared" si="204"/>
        <v>0</v>
      </c>
      <c r="CX371" s="270">
        <f t="shared" si="205"/>
        <v>0</v>
      </c>
      <c r="CY371" s="270">
        <f t="shared" si="206"/>
        <v>0</v>
      </c>
      <c r="CZ371" s="270">
        <f t="shared" si="207"/>
        <v>0</v>
      </c>
      <c r="DA371" s="270">
        <f t="shared" si="208"/>
        <v>0</v>
      </c>
      <c r="DB371" s="270">
        <f t="shared" si="209"/>
        <v>0</v>
      </c>
      <c r="DC371" s="270">
        <f t="shared" si="210"/>
        <v>0</v>
      </c>
      <c r="DD371" s="270">
        <f t="shared" si="211"/>
        <v>0</v>
      </c>
      <c r="DE371" s="270">
        <f t="shared" si="212"/>
        <v>0</v>
      </c>
      <c r="DF371" s="270">
        <f t="shared" si="213"/>
        <v>0</v>
      </c>
      <c r="DG371" s="270">
        <f t="shared" si="214"/>
        <v>0</v>
      </c>
    </row>
    <row r="372" spans="1:111">
      <c r="A372" s="266"/>
      <c r="BX372" s="331"/>
      <c r="BY372" s="269"/>
      <c r="BZ372" s="269" t="str">
        <f t="shared" si="199"/>
        <v>.</v>
      </c>
      <c r="CA372" s="269" t="str">
        <f t="shared" si="224"/>
        <v>.</v>
      </c>
      <c r="CB372" s="269" t="str">
        <f t="shared" si="200"/>
        <v>.</v>
      </c>
      <c r="CC372" s="269" t="str">
        <f t="shared" si="201"/>
        <v>.</v>
      </c>
      <c r="CL372" s="161">
        <f t="shared" si="202"/>
        <v>0</v>
      </c>
      <c r="CM372" s="271" t="b">
        <f t="shared" si="222"/>
        <v>0</v>
      </c>
      <c r="CN372" s="271" t="b">
        <f t="shared" si="223"/>
        <v>0</v>
      </c>
      <c r="CO372" s="271" t="b">
        <f t="shared" si="215"/>
        <v>0</v>
      </c>
      <c r="CP372" s="270" t="b">
        <f t="shared" si="216"/>
        <v>0</v>
      </c>
      <c r="CQ372" s="270" t="b">
        <f t="shared" si="217"/>
        <v>0</v>
      </c>
      <c r="CR372" s="270" t="b">
        <f t="shared" si="218"/>
        <v>0</v>
      </c>
      <c r="CS372" s="270" t="b">
        <f t="shared" si="219"/>
        <v>0</v>
      </c>
      <c r="CT372" s="270" t="b">
        <f t="shared" si="220"/>
        <v>0</v>
      </c>
      <c r="CU372" s="270" t="b">
        <f t="shared" si="221"/>
        <v>0</v>
      </c>
      <c r="CV372" s="270">
        <f t="shared" si="203"/>
        <v>0</v>
      </c>
      <c r="CW372" s="270">
        <f t="shared" si="204"/>
        <v>0</v>
      </c>
      <c r="CX372" s="270">
        <f t="shared" si="205"/>
        <v>0</v>
      </c>
      <c r="CY372" s="270">
        <f t="shared" si="206"/>
        <v>0</v>
      </c>
      <c r="CZ372" s="270">
        <f t="shared" si="207"/>
        <v>0</v>
      </c>
      <c r="DA372" s="270">
        <f t="shared" si="208"/>
        <v>0</v>
      </c>
      <c r="DB372" s="270">
        <f t="shared" si="209"/>
        <v>0</v>
      </c>
      <c r="DC372" s="270">
        <f t="shared" si="210"/>
        <v>0</v>
      </c>
      <c r="DD372" s="270">
        <f t="shared" si="211"/>
        <v>0</v>
      </c>
      <c r="DE372" s="270">
        <f t="shared" si="212"/>
        <v>0</v>
      </c>
      <c r="DF372" s="270">
        <f t="shared" si="213"/>
        <v>0</v>
      </c>
      <c r="DG372" s="270">
        <f t="shared" si="214"/>
        <v>0</v>
      </c>
    </row>
    <row r="373" spans="1:111">
      <c r="A373" s="266"/>
      <c r="BX373" s="331"/>
      <c r="BY373" s="269"/>
      <c r="BZ373" s="269" t="str">
        <f t="shared" si="199"/>
        <v>.</v>
      </c>
      <c r="CA373" s="269" t="str">
        <f t="shared" si="224"/>
        <v>.</v>
      </c>
      <c r="CB373" s="269" t="str">
        <f t="shared" si="200"/>
        <v>.</v>
      </c>
      <c r="CC373" s="269" t="str">
        <f t="shared" si="201"/>
        <v>.</v>
      </c>
      <c r="CL373" s="161">
        <f t="shared" si="202"/>
        <v>0</v>
      </c>
      <c r="CM373" s="271" t="b">
        <f t="shared" si="222"/>
        <v>0</v>
      </c>
      <c r="CN373" s="271" t="b">
        <f t="shared" si="223"/>
        <v>0</v>
      </c>
      <c r="CO373" s="271" t="b">
        <f t="shared" si="215"/>
        <v>0</v>
      </c>
      <c r="CP373" s="270" t="b">
        <f t="shared" si="216"/>
        <v>0</v>
      </c>
      <c r="CQ373" s="270" t="b">
        <f t="shared" si="217"/>
        <v>0</v>
      </c>
      <c r="CR373" s="270" t="b">
        <f t="shared" si="218"/>
        <v>0</v>
      </c>
      <c r="CS373" s="270" t="b">
        <f t="shared" si="219"/>
        <v>0</v>
      </c>
      <c r="CT373" s="270" t="b">
        <f t="shared" si="220"/>
        <v>0</v>
      </c>
      <c r="CU373" s="270" t="b">
        <f t="shared" si="221"/>
        <v>0</v>
      </c>
      <c r="CV373" s="270">
        <f t="shared" si="203"/>
        <v>0</v>
      </c>
      <c r="CW373" s="270">
        <f t="shared" si="204"/>
        <v>0</v>
      </c>
      <c r="CX373" s="270">
        <f t="shared" si="205"/>
        <v>0</v>
      </c>
      <c r="CY373" s="270">
        <f t="shared" si="206"/>
        <v>0</v>
      </c>
      <c r="CZ373" s="270">
        <f t="shared" si="207"/>
        <v>0</v>
      </c>
      <c r="DA373" s="270">
        <f t="shared" si="208"/>
        <v>0</v>
      </c>
      <c r="DB373" s="270">
        <f t="shared" si="209"/>
        <v>0</v>
      </c>
      <c r="DC373" s="270">
        <f t="shared" si="210"/>
        <v>0</v>
      </c>
      <c r="DD373" s="270">
        <f t="shared" si="211"/>
        <v>0</v>
      </c>
      <c r="DE373" s="270">
        <f t="shared" si="212"/>
        <v>0</v>
      </c>
      <c r="DF373" s="270">
        <f t="shared" si="213"/>
        <v>0</v>
      </c>
      <c r="DG373" s="270">
        <f t="shared" si="214"/>
        <v>0</v>
      </c>
    </row>
    <row r="374" spans="1:111">
      <c r="A374" s="266"/>
      <c r="BX374" s="331"/>
      <c r="BY374" s="269"/>
      <c r="BZ374" s="269" t="str">
        <f t="shared" si="199"/>
        <v>.</v>
      </c>
      <c r="CA374" s="269" t="str">
        <f t="shared" si="224"/>
        <v>.</v>
      </c>
      <c r="CB374" s="269" t="str">
        <f t="shared" si="200"/>
        <v>.</v>
      </c>
      <c r="CC374" s="269" t="str">
        <f t="shared" si="201"/>
        <v>.</v>
      </c>
      <c r="CL374" s="161">
        <f t="shared" si="202"/>
        <v>0</v>
      </c>
      <c r="CM374" s="271" t="b">
        <f t="shared" si="222"/>
        <v>0</v>
      </c>
      <c r="CN374" s="271" t="b">
        <f t="shared" si="223"/>
        <v>0</v>
      </c>
      <c r="CO374" s="271" t="b">
        <f t="shared" si="215"/>
        <v>0</v>
      </c>
      <c r="CP374" s="270" t="b">
        <f t="shared" si="216"/>
        <v>0</v>
      </c>
      <c r="CQ374" s="270" t="b">
        <f t="shared" si="217"/>
        <v>0</v>
      </c>
      <c r="CR374" s="270" t="b">
        <f t="shared" si="218"/>
        <v>0</v>
      </c>
      <c r="CS374" s="270" t="b">
        <f t="shared" si="219"/>
        <v>0</v>
      </c>
      <c r="CT374" s="270" t="b">
        <f t="shared" si="220"/>
        <v>0</v>
      </c>
      <c r="CU374" s="270" t="b">
        <f t="shared" si="221"/>
        <v>0</v>
      </c>
      <c r="CV374" s="270">
        <f t="shared" si="203"/>
        <v>0</v>
      </c>
      <c r="CW374" s="270">
        <f t="shared" si="204"/>
        <v>0</v>
      </c>
      <c r="CX374" s="270">
        <f t="shared" si="205"/>
        <v>0</v>
      </c>
      <c r="CY374" s="270">
        <f t="shared" si="206"/>
        <v>0</v>
      </c>
      <c r="CZ374" s="270">
        <f t="shared" si="207"/>
        <v>0</v>
      </c>
      <c r="DA374" s="270">
        <f t="shared" si="208"/>
        <v>0</v>
      </c>
      <c r="DB374" s="270">
        <f t="shared" si="209"/>
        <v>0</v>
      </c>
      <c r="DC374" s="270">
        <f t="shared" si="210"/>
        <v>0</v>
      </c>
      <c r="DD374" s="270">
        <f t="shared" si="211"/>
        <v>0</v>
      </c>
      <c r="DE374" s="270">
        <f t="shared" si="212"/>
        <v>0</v>
      </c>
      <c r="DF374" s="270">
        <f t="shared" si="213"/>
        <v>0</v>
      </c>
      <c r="DG374" s="270">
        <f t="shared" si="214"/>
        <v>0</v>
      </c>
    </row>
    <row r="375" spans="1:111">
      <c r="A375" s="266"/>
      <c r="BX375" s="331"/>
      <c r="BY375" s="269"/>
      <c r="BZ375" s="269" t="str">
        <f t="shared" si="199"/>
        <v>.</v>
      </c>
      <c r="CA375" s="269" t="str">
        <f t="shared" si="224"/>
        <v>.</v>
      </c>
      <c r="CB375" s="269" t="str">
        <f t="shared" si="200"/>
        <v>.</v>
      </c>
      <c r="CC375" s="269" t="str">
        <f t="shared" si="201"/>
        <v>.</v>
      </c>
      <c r="CL375" s="161">
        <f t="shared" si="202"/>
        <v>0</v>
      </c>
      <c r="CM375" s="271" t="b">
        <f t="shared" si="222"/>
        <v>0</v>
      </c>
      <c r="CN375" s="271" t="b">
        <f t="shared" si="223"/>
        <v>0</v>
      </c>
      <c r="CO375" s="271" t="b">
        <f t="shared" si="215"/>
        <v>0</v>
      </c>
      <c r="CP375" s="270" t="b">
        <f t="shared" si="216"/>
        <v>0</v>
      </c>
      <c r="CQ375" s="270" t="b">
        <f t="shared" si="217"/>
        <v>0</v>
      </c>
      <c r="CR375" s="270" t="b">
        <f t="shared" si="218"/>
        <v>0</v>
      </c>
      <c r="CS375" s="270" t="b">
        <f t="shared" si="219"/>
        <v>0</v>
      </c>
      <c r="CT375" s="270" t="b">
        <f t="shared" si="220"/>
        <v>0</v>
      </c>
      <c r="CU375" s="270" t="b">
        <f t="shared" si="221"/>
        <v>0</v>
      </c>
      <c r="CV375" s="270">
        <f t="shared" si="203"/>
        <v>0</v>
      </c>
      <c r="CW375" s="270">
        <f t="shared" si="204"/>
        <v>0</v>
      </c>
      <c r="CX375" s="270">
        <f t="shared" si="205"/>
        <v>0</v>
      </c>
      <c r="CY375" s="270">
        <f t="shared" si="206"/>
        <v>0</v>
      </c>
      <c r="CZ375" s="270">
        <f t="shared" si="207"/>
        <v>0</v>
      </c>
      <c r="DA375" s="270">
        <f t="shared" si="208"/>
        <v>0</v>
      </c>
      <c r="DB375" s="270">
        <f t="shared" si="209"/>
        <v>0</v>
      </c>
      <c r="DC375" s="270">
        <f t="shared" si="210"/>
        <v>0</v>
      </c>
      <c r="DD375" s="270">
        <f t="shared" si="211"/>
        <v>0</v>
      </c>
      <c r="DE375" s="270">
        <f t="shared" si="212"/>
        <v>0</v>
      </c>
      <c r="DF375" s="270">
        <f t="shared" si="213"/>
        <v>0</v>
      </c>
      <c r="DG375" s="270">
        <f t="shared" si="214"/>
        <v>0</v>
      </c>
    </row>
    <row r="376" spans="1:111">
      <c r="A376" s="266"/>
      <c r="BX376" s="331"/>
      <c r="BY376" s="269"/>
      <c r="BZ376" s="269" t="str">
        <f t="shared" si="199"/>
        <v>.</v>
      </c>
      <c r="CA376" s="269" t="str">
        <f t="shared" si="224"/>
        <v>.</v>
      </c>
      <c r="CB376" s="269" t="str">
        <f t="shared" si="200"/>
        <v>.</v>
      </c>
      <c r="CC376" s="269" t="str">
        <f t="shared" si="201"/>
        <v>.</v>
      </c>
      <c r="CL376" s="161">
        <f t="shared" si="202"/>
        <v>0</v>
      </c>
      <c r="CM376" s="271" t="b">
        <f t="shared" si="222"/>
        <v>0</v>
      </c>
      <c r="CN376" s="271" t="b">
        <f t="shared" si="223"/>
        <v>0</v>
      </c>
      <c r="CO376" s="271" t="b">
        <f t="shared" si="215"/>
        <v>0</v>
      </c>
      <c r="CP376" s="270" t="b">
        <f t="shared" si="216"/>
        <v>0</v>
      </c>
      <c r="CQ376" s="270" t="b">
        <f t="shared" si="217"/>
        <v>0</v>
      </c>
      <c r="CR376" s="270" t="b">
        <f t="shared" si="218"/>
        <v>0</v>
      </c>
      <c r="CS376" s="270" t="b">
        <f t="shared" si="219"/>
        <v>0</v>
      </c>
      <c r="CT376" s="270" t="b">
        <f t="shared" si="220"/>
        <v>0</v>
      </c>
      <c r="CU376" s="270" t="b">
        <f t="shared" si="221"/>
        <v>0</v>
      </c>
      <c r="CV376" s="270">
        <f t="shared" si="203"/>
        <v>0</v>
      </c>
      <c r="CW376" s="270">
        <f t="shared" si="204"/>
        <v>0</v>
      </c>
      <c r="CX376" s="270">
        <f t="shared" si="205"/>
        <v>0</v>
      </c>
      <c r="CY376" s="270">
        <f t="shared" si="206"/>
        <v>0</v>
      </c>
      <c r="CZ376" s="270">
        <f t="shared" si="207"/>
        <v>0</v>
      </c>
      <c r="DA376" s="270">
        <f t="shared" si="208"/>
        <v>0</v>
      </c>
      <c r="DB376" s="270">
        <f t="shared" si="209"/>
        <v>0</v>
      </c>
      <c r="DC376" s="270">
        <f t="shared" si="210"/>
        <v>0</v>
      </c>
      <c r="DD376" s="270">
        <f t="shared" si="211"/>
        <v>0</v>
      </c>
      <c r="DE376" s="270">
        <f t="shared" si="212"/>
        <v>0</v>
      </c>
      <c r="DF376" s="270">
        <f t="shared" si="213"/>
        <v>0</v>
      </c>
      <c r="DG376" s="270">
        <f t="shared" si="214"/>
        <v>0</v>
      </c>
    </row>
    <row r="377" spans="1:111">
      <c r="A377" s="266"/>
      <c r="BX377" s="331"/>
      <c r="BY377" s="269"/>
      <c r="BZ377" s="269" t="str">
        <f t="shared" si="199"/>
        <v>.</v>
      </c>
      <c r="CA377" s="269" t="str">
        <f t="shared" si="224"/>
        <v>.</v>
      </c>
      <c r="CB377" s="269" t="str">
        <f t="shared" si="200"/>
        <v>.</v>
      </c>
      <c r="CC377" s="269" t="str">
        <f t="shared" si="201"/>
        <v>.</v>
      </c>
      <c r="CL377" s="161">
        <f t="shared" si="202"/>
        <v>0</v>
      </c>
      <c r="CM377" s="271" t="b">
        <f t="shared" si="222"/>
        <v>0</v>
      </c>
      <c r="CN377" s="271" t="b">
        <f t="shared" si="223"/>
        <v>0</v>
      </c>
      <c r="CO377" s="271" t="b">
        <f t="shared" si="215"/>
        <v>0</v>
      </c>
      <c r="CP377" s="270" t="b">
        <f t="shared" si="216"/>
        <v>0</v>
      </c>
      <c r="CQ377" s="270" t="b">
        <f t="shared" si="217"/>
        <v>0</v>
      </c>
      <c r="CR377" s="270" t="b">
        <f t="shared" si="218"/>
        <v>0</v>
      </c>
      <c r="CS377" s="270" t="b">
        <f t="shared" si="219"/>
        <v>0</v>
      </c>
      <c r="CT377" s="270" t="b">
        <f t="shared" si="220"/>
        <v>0</v>
      </c>
      <c r="CU377" s="270" t="b">
        <f t="shared" si="221"/>
        <v>0</v>
      </c>
      <c r="CV377" s="270">
        <f t="shared" si="203"/>
        <v>0</v>
      </c>
      <c r="CW377" s="270">
        <f t="shared" si="204"/>
        <v>0</v>
      </c>
      <c r="CX377" s="270">
        <f t="shared" si="205"/>
        <v>0</v>
      </c>
      <c r="CY377" s="270">
        <f t="shared" si="206"/>
        <v>0</v>
      </c>
      <c r="CZ377" s="270">
        <f t="shared" si="207"/>
        <v>0</v>
      </c>
      <c r="DA377" s="270">
        <f t="shared" si="208"/>
        <v>0</v>
      </c>
      <c r="DB377" s="270">
        <f t="shared" si="209"/>
        <v>0</v>
      </c>
      <c r="DC377" s="270">
        <f t="shared" si="210"/>
        <v>0</v>
      </c>
      <c r="DD377" s="270">
        <f t="shared" si="211"/>
        <v>0</v>
      </c>
      <c r="DE377" s="270">
        <f t="shared" si="212"/>
        <v>0</v>
      </c>
      <c r="DF377" s="270">
        <f t="shared" si="213"/>
        <v>0</v>
      </c>
      <c r="DG377" s="270">
        <f t="shared" si="214"/>
        <v>0</v>
      </c>
    </row>
    <row r="378" spans="1:111">
      <c r="A378" s="266"/>
      <c r="BX378" s="331"/>
      <c r="BY378" s="269"/>
      <c r="BZ378" s="269" t="str">
        <f t="shared" si="199"/>
        <v>.</v>
      </c>
      <c r="CA378" s="269" t="str">
        <f t="shared" si="224"/>
        <v>.</v>
      </c>
      <c r="CB378" s="269" t="str">
        <f t="shared" si="200"/>
        <v>.</v>
      </c>
      <c r="CC378" s="269" t="str">
        <f t="shared" si="201"/>
        <v>.</v>
      </c>
      <c r="CL378" s="161">
        <f t="shared" si="202"/>
        <v>0</v>
      </c>
      <c r="CM378" s="271" t="b">
        <f t="shared" si="222"/>
        <v>0</v>
      </c>
      <c r="CN378" s="271" t="b">
        <f t="shared" si="223"/>
        <v>0</v>
      </c>
      <c r="CO378" s="271" t="b">
        <f t="shared" si="215"/>
        <v>0</v>
      </c>
      <c r="CP378" s="270" t="b">
        <f t="shared" si="216"/>
        <v>0</v>
      </c>
      <c r="CQ378" s="270" t="b">
        <f t="shared" si="217"/>
        <v>0</v>
      </c>
      <c r="CR378" s="270" t="b">
        <f t="shared" si="218"/>
        <v>0</v>
      </c>
      <c r="CS378" s="270" t="b">
        <f t="shared" si="219"/>
        <v>0</v>
      </c>
      <c r="CT378" s="270" t="b">
        <f t="shared" si="220"/>
        <v>0</v>
      </c>
      <c r="CU378" s="270" t="b">
        <f t="shared" si="221"/>
        <v>0</v>
      </c>
      <c r="CV378" s="270">
        <f t="shared" si="203"/>
        <v>0</v>
      </c>
      <c r="CW378" s="270">
        <f t="shared" si="204"/>
        <v>0</v>
      </c>
      <c r="CX378" s="270">
        <f t="shared" si="205"/>
        <v>0</v>
      </c>
      <c r="CY378" s="270">
        <f t="shared" si="206"/>
        <v>0</v>
      </c>
      <c r="CZ378" s="270">
        <f t="shared" si="207"/>
        <v>0</v>
      </c>
      <c r="DA378" s="270">
        <f t="shared" si="208"/>
        <v>0</v>
      </c>
      <c r="DB378" s="270">
        <f t="shared" si="209"/>
        <v>0</v>
      </c>
      <c r="DC378" s="270">
        <f t="shared" si="210"/>
        <v>0</v>
      </c>
      <c r="DD378" s="270">
        <f t="shared" si="211"/>
        <v>0</v>
      </c>
      <c r="DE378" s="270">
        <f t="shared" si="212"/>
        <v>0</v>
      </c>
      <c r="DF378" s="270">
        <f t="shared" si="213"/>
        <v>0</v>
      </c>
      <c r="DG378" s="270">
        <f t="shared" si="214"/>
        <v>0</v>
      </c>
    </row>
    <row r="379" spans="1:111">
      <c r="A379" s="266"/>
      <c r="BX379" s="331"/>
      <c r="BY379" s="269"/>
      <c r="BZ379" s="269" t="str">
        <f t="shared" si="199"/>
        <v>.</v>
      </c>
      <c r="CA379" s="269" t="str">
        <f t="shared" ref="CA379:CA410" si="225">IF(BX379&gt;0.5&lt;=1,"SI",".")</f>
        <v>.</v>
      </c>
      <c r="CB379" s="269" t="str">
        <f t="shared" si="200"/>
        <v>.</v>
      </c>
      <c r="CC379" s="269" t="str">
        <f t="shared" si="201"/>
        <v>.</v>
      </c>
      <c r="CL379" s="161">
        <f t="shared" si="202"/>
        <v>0</v>
      </c>
      <c r="CM379" s="271" t="b">
        <f t="shared" si="222"/>
        <v>0</v>
      </c>
      <c r="CN379" s="271" t="b">
        <f t="shared" si="223"/>
        <v>0</v>
      </c>
      <c r="CO379" s="271" t="b">
        <f t="shared" si="215"/>
        <v>0</v>
      </c>
      <c r="CP379" s="270" t="b">
        <f t="shared" si="216"/>
        <v>0</v>
      </c>
      <c r="CQ379" s="270" t="b">
        <f t="shared" si="217"/>
        <v>0</v>
      </c>
      <c r="CR379" s="270" t="b">
        <f t="shared" si="218"/>
        <v>0</v>
      </c>
      <c r="CS379" s="270" t="b">
        <f t="shared" si="219"/>
        <v>0</v>
      </c>
      <c r="CT379" s="270" t="b">
        <f t="shared" si="220"/>
        <v>0</v>
      </c>
      <c r="CU379" s="270" t="b">
        <f t="shared" si="221"/>
        <v>0</v>
      </c>
      <c r="CV379" s="270">
        <f t="shared" si="203"/>
        <v>0</v>
      </c>
      <c r="CW379" s="270">
        <f t="shared" si="204"/>
        <v>0</v>
      </c>
      <c r="CX379" s="270">
        <f t="shared" si="205"/>
        <v>0</v>
      </c>
      <c r="CY379" s="270">
        <f t="shared" si="206"/>
        <v>0</v>
      </c>
      <c r="CZ379" s="270">
        <f t="shared" si="207"/>
        <v>0</v>
      </c>
      <c r="DA379" s="270">
        <f t="shared" si="208"/>
        <v>0</v>
      </c>
      <c r="DB379" s="270">
        <f t="shared" si="209"/>
        <v>0</v>
      </c>
      <c r="DC379" s="270">
        <f t="shared" si="210"/>
        <v>0</v>
      </c>
      <c r="DD379" s="270">
        <f t="shared" si="211"/>
        <v>0</v>
      </c>
      <c r="DE379" s="270">
        <f t="shared" si="212"/>
        <v>0</v>
      </c>
      <c r="DF379" s="270">
        <f t="shared" si="213"/>
        <v>0</v>
      </c>
      <c r="DG379" s="270">
        <f t="shared" si="214"/>
        <v>0</v>
      </c>
    </row>
    <row r="380" spans="1:111">
      <c r="A380" s="266"/>
      <c r="BX380" s="331"/>
      <c r="BY380" s="269"/>
      <c r="BZ380" s="269" t="str">
        <f t="shared" si="199"/>
        <v>.</v>
      </c>
      <c r="CA380" s="269" t="str">
        <f t="shared" si="225"/>
        <v>.</v>
      </c>
      <c r="CB380" s="269" t="str">
        <f t="shared" si="200"/>
        <v>.</v>
      </c>
      <c r="CC380" s="269" t="str">
        <f t="shared" si="201"/>
        <v>.</v>
      </c>
      <c r="CL380" s="161">
        <f t="shared" si="202"/>
        <v>0</v>
      </c>
      <c r="CM380" s="271" t="b">
        <f t="shared" si="222"/>
        <v>0</v>
      </c>
      <c r="CN380" s="271" t="b">
        <f t="shared" si="223"/>
        <v>0</v>
      </c>
      <c r="CO380" s="271" t="b">
        <f t="shared" si="215"/>
        <v>0</v>
      </c>
      <c r="CP380" s="270" t="b">
        <f t="shared" si="216"/>
        <v>0</v>
      </c>
      <c r="CQ380" s="270" t="b">
        <f t="shared" si="217"/>
        <v>0</v>
      </c>
      <c r="CR380" s="270" t="b">
        <f t="shared" si="218"/>
        <v>0</v>
      </c>
      <c r="CS380" s="270" t="b">
        <f t="shared" si="219"/>
        <v>0</v>
      </c>
      <c r="CT380" s="270" t="b">
        <f t="shared" si="220"/>
        <v>0</v>
      </c>
      <c r="CU380" s="270" t="b">
        <f t="shared" si="221"/>
        <v>0</v>
      </c>
      <c r="CV380" s="270">
        <f t="shared" si="203"/>
        <v>0</v>
      </c>
      <c r="CW380" s="270">
        <f t="shared" si="204"/>
        <v>0</v>
      </c>
      <c r="CX380" s="270">
        <f t="shared" si="205"/>
        <v>0</v>
      </c>
      <c r="CY380" s="270">
        <f t="shared" si="206"/>
        <v>0</v>
      </c>
      <c r="CZ380" s="270">
        <f t="shared" si="207"/>
        <v>0</v>
      </c>
      <c r="DA380" s="270">
        <f t="shared" si="208"/>
        <v>0</v>
      </c>
      <c r="DB380" s="270">
        <f t="shared" si="209"/>
        <v>0</v>
      </c>
      <c r="DC380" s="270">
        <f t="shared" si="210"/>
        <v>0</v>
      </c>
      <c r="DD380" s="270">
        <f t="shared" si="211"/>
        <v>0</v>
      </c>
      <c r="DE380" s="270">
        <f t="shared" si="212"/>
        <v>0</v>
      </c>
      <c r="DF380" s="270">
        <f t="shared" si="213"/>
        <v>0</v>
      </c>
      <c r="DG380" s="270">
        <f t="shared" si="214"/>
        <v>0</v>
      </c>
    </row>
    <row r="381" spans="1:111">
      <c r="A381" s="266"/>
      <c r="BX381" s="331"/>
      <c r="BY381" s="269"/>
      <c r="BZ381" s="269" t="str">
        <f t="shared" si="199"/>
        <v>.</v>
      </c>
      <c r="CA381" s="269" t="str">
        <f t="shared" si="225"/>
        <v>.</v>
      </c>
      <c r="CB381" s="269" t="str">
        <f t="shared" si="200"/>
        <v>.</v>
      </c>
      <c r="CC381" s="269" t="str">
        <f t="shared" si="201"/>
        <v>.</v>
      </c>
      <c r="CL381" s="161">
        <f t="shared" si="202"/>
        <v>0</v>
      </c>
      <c r="CM381" s="271" t="b">
        <f t="shared" si="222"/>
        <v>0</v>
      </c>
      <c r="CN381" s="271" t="b">
        <f t="shared" si="223"/>
        <v>0</v>
      </c>
      <c r="CO381" s="271" t="b">
        <f t="shared" si="215"/>
        <v>0</v>
      </c>
      <c r="CP381" s="270" t="b">
        <f t="shared" si="216"/>
        <v>0</v>
      </c>
      <c r="CQ381" s="270" t="b">
        <f t="shared" si="217"/>
        <v>0</v>
      </c>
      <c r="CR381" s="270" t="b">
        <f t="shared" si="218"/>
        <v>0</v>
      </c>
      <c r="CS381" s="270" t="b">
        <f t="shared" si="219"/>
        <v>0</v>
      </c>
      <c r="CT381" s="270" t="b">
        <f t="shared" si="220"/>
        <v>0</v>
      </c>
      <c r="CU381" s="270" t="b">
        <f t="shared" si="221"/>
        <v>0</v>
      </c>
      <c r="CV381" s="270">
        <f t="shared" si="203"/>
        <v>0</v>
      </c>
      <c r="CW381" s="270">
        <f t="shared" si="204"/>
        <v>0</v>
      </c>
      <c r="CX381" s="270">
        <f t="shared" si="205"/>
        <v>0</v>
      </c>
      <c r="CY381" s="270">
        <f t="shared" si="206"/>
        <v>0</v>
      </c>
      <c r="CZ381" s="270">
        <f t="shared" si="207"/>
        <v>0</v>
      </c>
      <c r="DA381" s="270">
        <f t="shared" si="208"/>
        <v>0</v>
      </c>
      <c r="DB381" s="270">
        <f t="shared" si="209"/>
        <v>0</v>
      </c>
      <c r="DC381" s="270">
        <f t="shared" si="210"/>
        <v>0</v>
      </c>
      <c r="DD381" s="270">
        <f t="shared" si="211"/>
        <v>0</v>
      </c>
      <c r="DE381" s="270">
        <f t="shared" si="212"/>
        <v>0</v>
      </c>
      <c r="DF381" s="270">
        <f t="shared" si="213"/>
        <v>0</v>
      </c>
      <c r="DG381" s="270">
        <f t="shared" si="214"/>
        <v>0</v>
      </c>
    </row>
    <row r="382" spans="1:111">
      <c r="A382" s="266"/>
      <c r="BX382" s="331"/>
      <c r="BY382" s="269"/>
      <c r="BZ382" s="269" t="str">
        <f t="shared" si="199"/>
        <v>.</v>
      </c>
      <c r="CA382" s="269" t="str">
        <f t="shared" si="225"/>
        <v>.</v>
      </c>
      <c r="CB382" s="269" t="str">
        <f t="shared" si="200"/>
        <v>.</v>
      </c>
      <c r="CC382" s="269" t="str">
        <f t="shared" si="201"/>
        <v>.</v>
      </c>
      <c r="CL382" s="161">
        <f t="shared" si="202"/>
        <v>0</v>
      </c>
      <c r="CM382" s="271" t="b">
        <f t="shared" si="222"/>
        <v>0</v>
      </c>
      <c r="CN382" s="271" t="b">
        <f t="shared" si="223"/>
        <v>0</v>
      </c>
      <c r="CO382" s="271" t="b">
        <f t="shared" si="215"/>
        <v>0</v>
      </c>
      <c r="CP382" s="270" t="b">
        <f t="shared" si="216"/>
        <v>0</v>
      </c>
      <c r="CQ382" s="270" t="b">
        <f t="shared" si="217"/>
        <v>0</v>
      </c>
      <c r="CR382" s="270" t="b">
        <f t="shared" si="218"/>
        <v>0</v>
      </c>
      <c r="CS382" s="270" t="b">
        <f t="shared" si="219"/>
        <v>0</v>
      </c>
      <c r="CT382" s="270" t="b">
        <f t="shared" si="220"/>
        <v>0</v>
      </c>
      <c r="CU382" s="270" t="b">
        <f t="shared" si="221"/>
        <v>0</v>
      </c>
      <c r="CV382" s="270">
        <f t="shared" si="203"/>
        <v>0</v>
      </c>
      <c r="CW382" s="270">
        <f t="shared" si="204"/>
        <v>0</v>
      </c>
      <c r="CX382" s="270">
        <f t="shared" si="205"/>
        <v>0</v>
      </c>
      <c r="CY382" s="270">
        <f t="shared" si="206"/>
        <v>0</v>
      </c>
      <c r="CZ382" s="270">
        <f t="shared" si="207"/>
        <v>0</v>
      </c>
      <c r="DA382" s="270">
        <f t="shared" si="208"/>
        <v>0</v>
      </c>
      <c r="DB382" s="270">
        <f t="shared" si="209"/>
        <v>0</v>
      </c>
      <c r="DC382" s="270">
        <f t="shared" si="210"/>
        <v>0</v>
      </c>
      <c r="DD382" s="270">
        <f t="shared" si="211"/>
        <v>0</v>
      </c>
      <c r="DE382" s="270">
        <f t="shared" si="212"/>
        <v>0</v>
      </c>
      <c r="DF382" s="270">
        <f t="shared" si="213"/>
        <v>0</v>
      </c>
      <c r="DG382" s="270">
        <f t="shared" si="214"/>
        <v>0</v>
      </c>
    </row>
    <row r="383" spans="1:111">
      <c r="A383" s="266"/>
      <c r="BX383" s="331"/>
      <c r="BY383" s="269"/>
      <c r="BZ383" s="269" t="str">
        <f t="shared" si="199"/>
        <v>.</v>
      </c>
      <c r="CA383" s="269" t="str">
        <f t="shared" si="225"/>
        <v>.</v>
      </c>
      <c r="CB383" s="269" t="str">
        <f t="shared" si="200"/>
        <v>.</v>
      </c>
      <c r="CC383" s="269" t="str">
        <f t="shared" si="201"/>
        <v>.</v>
      </c>
      <c r="CL383" s="161">
        <f t="shared" si="202"/>
        <v>0</v>
      </c>
      <c r="CM383" s="271" t="b">
        <f t="shared" si="222"/>
        <v>0</v>
      </c>
      <c r="CN383" s="271" t="b">
        <f t="shared" si="223"/>
        <v>0</v>
      </c>
      <c r="CO383" s="271" t="b">
        <f t="shared" si="215"/>
        <v>0</v>
      </c>
      <c r="CP383" s="270" t="b">
        <f t="shared" si="216"/>
        <v>0</v>
      </c>
      <c r="CQ383" s="270" t="b">
        <f t="shared" si="217"/>
        <v>0</v>
      </c>
      <c r="CR383" s="270" t="b">
        <f t="shared" si="218"/>
        <v>0</v>
      </c>
      <c r="CS383" s="270" t="b">
        <f t="shared" si="219"/>
        <v>0</v>
      </c>
      <c r="CT383" s="270" t="b">
        <f t="shared" si="220"/>
        <v>0</v>
      </c>
      <c r="CU383" s="270" t="b">
        <f t="shared" si="221"/>
        <v>0</v>
      </c>
      <c r="CV383" s="270">
        <f t="shared" si="203"/>
        <v>0</v>
      </c>
      <c r="CW383" s="270">
        <f t="shared" si="204"/>
        <v>0</v>
      </c>
      <c r="CX383" s="270">
        <f t="shared" si="205"/>
        <v>0</v>
      </c>
      <c r="CY383" s="270">
        <f t="shared" si="206"/>
        <v>0</v>
      </c>
      <c r="CZ383" s="270">
        <f t="shared" si="207"/>
        <v>0</v>
      </c>
      <c r="DA383" s="270">
        <f t="shared" si="208"/>
        <v>0</v>
      </c>
      <c r="DB383" s="270">
        <f t="shared" si="209"/>
        <v>0</v>
      </c>
      <c r="DC383" s="270">
        <f t="shared" si="210"/>
        <v>0</v>
      </c>
      <c r="DD383" s="270">
        <f t="shared" si="211"/>
        <v>0</v>
      </c>
      <c r="DE383" s="270">
        <f t="shared" si="212"/>
        <v>0</v>
      </c>
      <c r="DF383" s="270">
        <f t="shared" si="213"/>
        <v>0</v>
      </c>
      <c r="DG383" s="270">
        <f t="shared" si="214"/>
        <v>0</v>
      </c>
    </row>
    <row r="384" spans="1:111">
      <c r="A384" s="266"/>
      <c r="BX384" s="331"/>
      <c r="BY384" s="269"/>
      <c r="BZ384" s="269" t="str">
        <f t="shared" si="199"/>
        <v>.</v>
      </c>
      <c r="CA384" s="269" t="str">
        <f t="shared" si="225"/>
        <v>.</v>
      </c>
      <c r="CB384" s="269" t="str">
        <f t="shared" si="200"/>
        <v>.</v>
      </c>
      <c r="CC384" s="269" t="str">
        <f t="shared" si="201"/>
        <v>.</v>
      </c>
      <c r="CL384" s="161">
        <f t="shared" si="202"/>
        <v>0</v>
      </c>
      <c r="CM384" s="271" t="b">
        <f t="shared" si="222"/>
        <v>0</v>
      </c>
      <c r="CN384" s="271" t="b">
        <f t="shared" si="223"/>
        <v>0</v>
      </c>
      <c r="CO384" s="271" t="b">
        <f t="shared" si="215"/>
        <v>0</v>
      </c>
      <c r="CP384" s="270" t="b">
        <f t="shared" si="216"/>
        <v>0</v>
      </c>
      <c r="CQ384" s="270" t="b">
        <f t="shared" si="217"/>
        <v>0</v>
      </c>
      <c r="CR384" s="270" t="b">
        <f t="shared" si="218"/>
        <v>0</v>
      </c>
      <c r="CS384" s="270" t="b">
        <f t="shared" si="219"/>
        <v>0</v>
      </c>
      <c r="CT384" s="270" t="b">
        <f t="shared" si="220"/>
        <v>0</v>
      </c>
      <c r="CU384" s="270" t="b">
        <f t="shared" si="221"/>
        <v>0</v>
      </c>
      <c r="CV384" s="270">
        <f t="shared" si="203"/>
        <v>0</v>
      </c>
      <c r="CW384" s="270">
        <f t="shared" si="204"/>
        <v>0</v>
      </c>
      <c r="CX384" s="270">
        <f t="shared" si="205"/>
        <v>0</v>
      </c>
      <c r="CY384" s="270">
        <f t="shared" si="206"/>
        <v>0</v>
      </c>
      <c r="CZ384" s="270">
        <f t="shared" si="207"/>
        <v>0</v>
      </c>
      <c r="DA384" s="270">
        <f t="shared" si="208"/>
        <v>0</v>
      </c>
      <c r="DB384" s="270">
        <f t="shared" si="209"/>
        <v>0</v>
      </c>
      <c r="DC384" s="270">
        <f t="shared" si="210"/>
        <v>0</v>
      </c>
      <c r="DD384" s="270">
        <f t="shared" si="211"/>
        <v>0</v>
      </c>
      <c r="DE384" s="270">
        <f t="shared" si="212"/>
        <v>0</v>
      </c>
      <c r="DF384" s="270">
        <f t="shared" si="213"/>
        <v>0</v>
      </c>
      <c r="DG384" s="270">
        <f t="shared" si="214"/>
        <v>0</v>
      </c>
    </row>
    <row r="385" spans="1:111">
      <c r="A385" s="266"/>
      <c r="BX385" s="331"/>
      <c r="BY385" s="269"/>
      <c r="BZ385" s="269" t="str">
        <f t="shared" si="199"/>
        <v>.</v>
      </c>
      <c r="CA385" s="269" t="str">
        <f t="shared" si="225"/>
        <v>.</v>
      </c>
      <c r="CB385" s="269" t="str">
        <f t="shared" si="200"/>
        <v>.</v>
      </c>
      <c r="CC385" s="269" t="str">
        <f t="shared" si="201"/>
        <v>.</v>
      </c>
      <c r="CL385" s="161">
        <f t="shared" si="202"/>
        <v>0</v>
      </c>
      <c r="CM385" s="271" t="b">
        <f t="shared" si="222"/>
        <v>0</v>
      </c>
      <c r="CN385" s="271" t="b">
        <f t="shared" si="223"/>
        <v>0</v>
      </c>
      <c r="CO385" s="271" t="b">
        <f t="shared" si="215"/>
        <v>0</v>
      </c>
      <c r="CP385" s="270" t="b">
        <f t="shared" si="216"/>
        <v>0</v>
      </c>
      <c r="CQ385" s="270" t="b">
        <f t="shared" si="217"/>
        <v>0</v>
      </c>
      <c r="CR385" s="270" t="b">
        <f t="shared" si="218"/>
        <v>0</v>
      </c>
      <c r="CS385" s="270" t="b">
        <f t="shared" si="219"/>
        <v>0</v>
      </c>
      <c r="CT385" s="270" t="b">
        <f t="shared" si="220"/>
        <v>0</v>
      </c>
      <c r="CU385" s="270" t="b">
        <f t="shared" si="221"/>
        <v>0</v>
      </c>
      <c r="CV385" s="270">
        <f t="shared" si="203"/>
        <v>0</v>
      </c>
      <c r="CW385" s="270">
        <f t="shared" si="204"/>
        <v>0</v>
      </c>
      <c r="CX385" s="270">
        <f t="shared" si="205"/>
        <v>0</v>
      </c>
      <c r="CY385" s="270">
        <f t="shared" si="206"/>
        <v>0</v>
      </c>
      <c r="CZ385" s="270">
        <f t="shared" si="207"/>
        <v>0</v>
      </c>
      <c r="DA385" s="270">
        <f t="shared" si="208"/>
        <v>0</v>
      </c>
      <c r="DB385" s="270">
        <f t="shared" si="209"/>
        <v>0</v>
      </c>
      <c r="DC385" s="270">
        <f t="shared" si="210"/>
        <v>0</v>
      </c>
      <c r="DD385" s="270">
        <f t="shared" si="211"/>
        <v>0</v>
      </c>
      <c r="DE385" s="270">
        <f t="shared" si="212"/>
        <v>0</v>
      </c>
      <c r="DF385" s="270">
        <f t="shared" si="213"/>
        <v>0</v>
      </c>
      <c r="DG385" s="270">
        <f t="shared" si="214"/>
        <v>0</v>
      </c>
    </row>
    <row r="386" spans="1:111">
      <c r="A386" s="266"/>
      <c r="BX386" s="331"/>
      <c r="BY386" s="269"/>
      <c r="BZ386" s="269" t="str">
        <f t="shared" si="199"/>
        <v>.</v>
      </c>
      <c r="CA386" s="269" t="str">
        <f t="shared" si="225"/>
        <v>.</v>
      </c>
      <c r="CB386" s="269" t="str">
        <f t="shared" si="200"/>
        <v>.</v>
      </c>
      <c r="CC386" s="269" t="str">
        <f t="shared" si="201"/>
        <v>.</v>
      </c>
      <c r="CL386" s="161">
        <f t="shared" si="202"/>
        <v>0</v>
      </c>
      <c r="CM386" s="271" t="b">
        <f t="shared" si="222"/>
        <v>0</v>
      </c>
      <c r="CN386" s="271" t="b">
        <f t="shared" si="223"/>
        <v>0</v>
      </c>
      <c r="CO386" s="271" t="b">
        <f t="shared" si="215"/>
        <v>0</v>
      </c>
      <c r="CP386" s="270" t="b">
        <f t="shared" si="216"/>
        <v>0</v>
      </c>
      <c r="CQ386" s="270" t="b">
        <f t="shared" si="217"/>
        <v>0</v>
      </c>
      <c r="CR386" s="270" t="b">
        <f t="shared" si="218"/>
        <v>0</v>
      </c>
      <c r="CS386" s="270" t="b">
        <f t="shared" si="219"/>
        <v>0</v>
      </c>
      <c r="CT386" s="270" t="b">
        <f t="shared" si="220"/>
        <v>0</v>
      </c>
      <c r="CU386" s="270" t="b">
        <f t="shared" si="221"/>
        <v>0</v>
      </c>
      <c r="CV386" s="270">
        <f t="shared" si="203"/>
        <v>0</v>
      </c>
      <c r="CW386" s="270">
        <f t="shared" si="204"/>
        <v>0</v>
      </c>
      <c r="CX386" s="270">
        <f t="shared" si="205"/>
        <v>0</v>
      </c>
      <c r="CY386" s="270">
        <f t="shared" si="206"/>
        <v>0</v>
      </c>
      <c r="CZ386" s="270">
        <f t="shared" si="207"/>
        <v>0</v>
      </c>
      <c r="DA386" s="270">
        <f t="shared" si="208"/>
        <v>0</v>
      </c>
      <c r="DB386" s="270">
        <f t="shared" si="209"/>
        <v>0</v>
      </c>
      <c r="DC386" s="270">
        <f t="shared" si="210"/>
        <v>0</v>
      </c>
      <c r="DD386" s="270">
        <f t="shared" si="211"/>
        <v>0</v>
      </c>
      <c r="DE386" s="270">
        <f t="shared" si="212"/>
        <v>0</v>
      </c>
      <c r="DF386" s="270">
        <f t="shared" si="213"/>
        <v>0</v>
      </c>
      <c r="DG386" s="270">
        <f t="shared" si="214"/>
        <v>0</v>
      </c>
    </row>
    <row r="387" spans="1:111">
      <c r="A387" s="266"/>
      <c r="BX387" s="331"/>
      <c r="BY387" s="269"/>
      <c r="BZ387" s="269" t="str">
        <f t="shared" si="199"/>
        <v>.</v>
      </c>
      <c r="CA387" s="269" t="str">
        <f t="shared" si="225"/>
        <v>.</v>
      </c>
      <c r="CB387" s="269" t="str">
        <f t="shared" si="200"/>
        <v>.</v>
      </c>
      <c r="CC387" s="269" t="str">
        <f t="shared" si="201"/>
        <v>.</v>
      </c>
      <c r="CL387" s="161">
        <f t="shared" si="202"/>
        <v>0</v>
      </c>
      <c r="CM387" s="271" t="b">
        <f t="shared" si="222"/>
        <v>0</v>
      </c>
      <c r="CN387" s="271" t="b">
        <f t="shared" si="223"/>
        <v>0</v>
      </c>
      <c r="CO387" s="271" t="b">
        <f t="shared" si="215"/>
        <v>0</v>
      </c>
      <c r="CP387" s="270" t="b">
        <f t="shared" si="216"/>
        <v>0</v>
      </c>
      <c r="CQ387" s="270" t="b">
        <f t="shared" si="217"/>
        <v>0</v>
      </c>
      <c r="CR387" s="270" t="b">
        <f t="shared" si="218"/>
        <v>0</v>
      </c>
      <c r="CS387" s="270" t="b">
        <f t="shared" si="219"/>
        <v>0</v>
      </c>
      <c r="CT387" s="270" t="b">
        <f t="shared" si="220"/>
        <v>0</v>
      </c>
      <c r="CU387" s="270" t="b">
        <f t="shared" si="221"/>
        <v>0</v>
      </c>
      <c r="CV387" s="270">
        <f t="shared" si="203"/>
        <v>0</v>
      </c>
      <c r="CW387" s="270">
        <f t="shared" si="204"/>
        <v>0</v>
      </c>
      <c r="CX387" s="270">
        <f t="shared" si="205"/>
        <v>0</v>
      </c>
      <c r="CY387" s="270">
        <f t="shared" si="206"/>
        <v>0</v>
      </c>
      <c r="CZ387" s="270">
        <f t="shared" si="207"/>
        <v>0</v>
      </c>
      <c r="DA387" s="270">
        <f t="shared" si="208"/>
        <v>0</v>
      </c>
      <c r="DB387" s="270">
        <f t="shared" si="209"/>
        <v>0</v>
      </c>
      <c r="DC387" s="270">
        <f t="shared" si="210"/>
        <v>0</v>
      </c>
      <c r="DD387" s="270">
        <f t="shared" si="211"/>
        <v>0</v>
      </c>
      <c r="DE387" s="270">
        <f t="shared" si="212"/>
        <v>0</v>
      </c>
      <c r="DF387" s="270">
        <f t="shared" si="213"/>
        <v>0</v>
      </c>
      <c r="DG387" s="270">
        <f t="shared" si="214"/>
        <v>0</v>
      </c>
    </row>
    <row r="388" spans="1:111">
      <c r="A388" s="266"/>
      <c r="BX388" s="331"/>
      <c r="BY388" s="269"/>
      <c r="BZ388" s="269" t="str">
        <f t="shared" si="199"/>
        <v>.</v>
      </c>
      <c r="CA388" s="269" t="str">
        <f t="shared" si="225"/>
        <v>.</v>
      </c>
      <c r="CB388" s="269" t="str">
        <f t="shared" si="200"/>
        <v>.</v>
      </c>
      <c r="CC388" s="269" t="str">
        <f t="shared" si="201"/>
        <v>.</v>
      </c>
      <c r="CL388" s="161">
        <f t="shared" si="202"/>
        <v>0</v>
      </c>
      <c r="CM388" s="271" t="b">
        <f t="shared" si="222"/>
        <v>0</v>
      </c>
      <c r="CN388" s="271" t="b">
        <f t="shared" si="223"/>
        <v>0</v>
      </c>
      <c r="CO388" s="271" t="b">
        <f t="shared" si="215"/>
        <v>0</v>
      </c>
      <c r="CP388" s="270" t="b">
        <f t="shared" si="216"/>
        <v>0</v>
      </c>
      <c r="CQ388" s="270" t="b">
        <f t="shared" si="217"/>
        <v>0</v>
      </c>
      <c r="CR388" s="270" t="b">
        <f t="shared" si="218"/>
        <v>0</v>
      </c>
      <c r="CS388" s="270" t="b">
        <f t="shared" si="219"/>
        <v>0</v>
      </c>
      <c r="CT388" s="270" t="b">
        <f t="shared" si="220"/>
        <v>0</v>
      </c>
      <c r="CU388" s="270" t="b">
        <f t="shared" si="221"/>
        <v>0</v>
      </c>
      <c r="CV388" s="270">
        <f t="shared" si="203"/>
        <v>0</v>
      </c>
      <c r="CW388" s="270">
        <f t="shared" si="204"/>
        <v>0</v>
      </c>
      <c r="CX388" s="270">
        <f t="shared" si="205"/>
        <v>0</v>
      </c>
      <c r="CY388" s="270">
        <f t="shared" si="206"/>
        <v>0</v>
      </c>
      <c r="CZ388" s="270">
        <f t="shared" si="207"/>
        <v>0</v>
      </c>
      <c r="DA388" s="270">
        <f t="shared" si="208"/>
        <v>0</v>
      </c>
      <c r="DB388" s="270">
        <f t="shared" si="209"/>
        <v>0</v>
      </c>
      <c r="DC388" s="270">
        <f t="shared" si="210"/>
        <v>0</v>
      </c>
      <c r="DD388" s="270">
        <f t="shared" si="211"/>
        <v>0</v>
      </c>
      <c r="DE388" s="270">
        <f t="shared" si="212"/>
        <v>0</v>
      </c>
      <c r="DF388" s="270">
        <f t="shared" si="213"/>
        <v>0</v>
      </c>
      <c r="DG388" s="270">
        <f t="shared" si="214"/>
        <v>0</v>
      </c>
    </row>
    <row r="389" spans="1:111">
      <c r="A389" s="266"/>
      <c r="BX389" s="331"/>
      <c r="BY389" s="269"/>
      <c r="BZ389" s="269" t="str">
        <f t="shared" ref="BZ389:BZ453" si="226">IF(BX389&lt;0.25,".",IF(BX389&gt;0.5,".","SI"))</f>
        <v>.</v>
      </c>
      <c r="CA389" s="269" t="str">
        <f t="shared" si="225"/>
        <v>.</v>
      </c>
      <c r="CB389" s="269" t="str">
        <f t="shared" ref="CB389:CB453" si="227">IF(BX389&lt;1,".",IF(BX389&gt;3,".","SI"))</f>
        <v>.</v>
      </c>
      <c r="CC389" s="269" t="str">
        <f t="shared" ref="CC389:CC453" si="228">IF(BX389&gt;3,"SI",".")</f>
        <v>.</v>
      </c>
      <c r="CL389" s="161">
        <f t="shared" ref="CL389:CL452" si="229">COUNTIF(BV389,"*")</f>
        <v>0</v>
      </c>
      <c r="CM389" s="271" t="b">
        <f t="shared" si="222"/>
        <v>0</v>
      </c>
      <c r="CN389" s="271" t="b">
        <f t="shared" si="223"/>
        <v>0</v>
      </c>
      <c r="CO389" s="271" t="b">
        <f t="shared" si="215"/>
        <v>0</v>
      </c>
      <c r="CP389" s="270" t="b">
        <f t="shared" si="216"/>
        <v>0</v>
      </c>
      <c r="CQ389" s="270" t="b">
        <f t="shared" si="217"/>
        <v>0</v>
      </c>
      <c r="CR389" s="270" t="b">
        <f t="shared" si="218"/>
        <v>0</v>
      </c>
      <c r="CS389" s="270" t="b">
        <f t="shared" si="219"/>
        <v>0</v>
      </c>
      <c r="CT389" s="270" t="b">
        <f t="shared" si="220"/>
        <v>0</v>
      </c>
      <c r="CU389" s="270" t="b">
        <f t="shared" si="221"/>
        <v>0</v>
      </c>
      <c r="CV389" s="270">
        <f t="shared" si="203"/>
        <v>0</v>
      </c>
      <c r="CW389" s="270">
        <f t="shared" si="204"/>
        <v>0</v>
      </c>
      <c r="CX389" s="270">
        <f t="shared" si="205"/>
        <v>0</v>
      </c>
      <c r="CY389" s="270">
        <f t="shared" si="206"/>
        <v>0</v>
      </c>
      <c r="CZ389" s="270">
        <f t="shared" si="207"/>
        <v>0</v>
      </c>
      <c r="DA389" s="270">
        <f t="shared" si="208"/>
        <v>0</v>
      </c>
      <c r="DB389" s="270">
        <f t="shared" si="209"/>
        <v>0</v>
      </c>
      <c r="DC389" s="270">
        <f t="shared" si="210"/>
        <v>0</v>
      </c>
      <c r="DD389" s="270">
        <f t="shared" si="211"/>
        <v>0</v>
      </c>
      <c r="DE389" s="270">
        <f t="shared" si="212"/>
        <v>0</v>
      </c>
      <c r="DF389" s="270">
        <f t="shared" si="213"/>
        <v>0</v>
      </c>
      <c r="DG389" s="270">
        <f t="shared" si="214"/>
        <v>0</v>
      </c>
    </row>
    <row r="390" spans="1:111">
      <c r="A390" s="266"/>
      <c r="BX390" s="331"/>
      <c r="BY390" s="269"/>
      <c r="BZ390" s="269" t="str">
        <f t="shared" si="226"/>
        <v>.</v>
      </c>
      <c r="CA390" s="269" t="str">
        <f t="shared" si="225"/>
        <v>.</v>
      </c>
      <c r="CB390" s="269" t="str">
        <f t="shared" si="227"/>
        <v>.</v>
      </c>
      <c r="CC390" s="269" t="str">
        <f t="shared" si="228"/>
        <v>.</v>
      </c>
      <c r="CL390" s="161">
        <f t="shared" si="229"/>
        <v>0</v>
      </c>
      <c r="CM390" s="271" t="b">
        <f t="shared" si="222"/>
        <v>0</v>
      </c>
      <c r="CN390" s="271" t="b">
        <f t="shared" si="223"/>
        <v>0</v>
      </c>
      <c r="CO390" s="271" t="b">
        <f t="shared" si="215"/>
        <v>0</v>
      </c>
      <c r="CP390" s="270" t="b">
        <f t="shared" si="216"/>
        <v>0</v>
      </c>
      <c r="CQ390" s="270" t="b">
        <f t="shared" si="217"/>
        <v>0</v>
      </c>
      <c r="CR390" s="270" t="b">
        <f t="shared" si="218"/>
        <v>0</v>
      </c>
      <c r="CS390" s="270" t="b">
        <f t="shared" si="219"/>
        <v>0</v>
      </c>
      <c r="CT390" s="270" t="b">
        <f t="shared" si="220"/>
        <v>0</v>
      </c>
      <c r="CU390" s="270" t="b">
        <f t="shared" si="221"/>
        <v>0</v>
      </c>
      <c r="CV390" s="270">
        <f t="shared" ref="CV390:CV453" si="230">COUNTIF(BU390,"&lt;01/02/2011")</f>
        <v>0</v>
      </c>
      <c r="CW390" s="270">
        <f t="shared" ref="CW390:CW453" si="231">COUNTIF(BU390,"&lt;01/03/2011")-CV390</f>
        <v>0</v>
      </c>
      <c r="CX390" s="270">
        <f t="shared" ref="CX390:CX453" si="232">COUNTIF(BU390,"&lt;01/04/2011")-CV390-CW390</f>
        <v>0</v>
      </c>
      <c r="CY390" s="270">
        <f t="shared" ref="CY390:CY453" si="233">COUNTIF(BU390,"&lt;01/05/2011")-CV390-CW390-CX390</f>
        <v>0</v>
      </c>
      <c r="CZ390" s="270">
        <f t="shared" ref="CZ390:CZ453" si="234">COUNTIF(BU390,"&lt;01/06/2011")-CV390-CW390-CX390-CY390</f>
        <v>0</v>
      </c>
      <c r="DA390" s="270">
        <f t="shared" ref="DA390:DA453" si="235">COUNTIF(BU390,"&lt;01/07/2011")-CV390-CW390-CX390-CY390-CZ390</f>
        <v>0</v>
      </c>
      <c r="DB390" s="270">
        <f t="shared" ref="DB390:DB453" si="236">COUNTIF(BU390,"&lt;01/08/2011")-CV390-CW390-CX390-CY390-CZ390-DA390</f>
        <v>0</v>
      </c>
      <c r="DC390" s="270">
        <f t="shared" ref="DC390:DC453" si="237">COUNTIF(BU390,"&lt;01/09/2011")-CV390-CW390-CX390-CY390-CZ390-DA390-DB390</f>
        <v>0</v>
      </c>
      <c r="DD390" s="270">
        <f t="shared" ref="DD390:DD453" si="238">COUNTIF(BU390,"&lt;01/10/2011")-CV390-CW390-CX390-CY390-CZ390-DA390-DB390-DC390</f>
        <v>0</v>
      </c>
      <c r="DE390" s="270">
        <f t="shared" ref="DE390:DE453" si="239">COUNTIF(BU390,"&lt;01/11/2011")-CV390-CW390-CX390-CY390-CZ390-DA390-DB390-DD390-DC390</f>
        <v>0</v>
      </c>
      <c r="DF390" s="270">
        <f t="shared" ref="DF390:DF453" si="240">COUNTIF(BU390,"&lt;01/12/2011")-CV390-CW390-CX390-CY390-CZ390-DA390-DB390-DC390-DD390-DE390</f>
        <v>0</v>
      </c>
      <c r="DG390" s="270">
        <f t="shared" ref="DG390:DG453" si="241">COUNTIF(BU390,"&lt;01/01/2012")-CV390-CW390-CX390-CY390-CZ390-DA390-DB390-DC390-DD390-DE390-DF390</f>
        <v>0</v>
      </c>
    </row>
    <row r="391" spans="1:111">
      <c r="A391" s="266"/>
      <c r="BX391" s="331"/>
      <c r="BY391" s="269"/>
      <c r="BZ391" s="269" t="str">
        <f t="shared" si="226"/>
        <v>.</v>
      </c>
      <c r="CA391" s="269" t="str">
        <f t="shared" si="225"/>
        <v>.</v>
      </c>
      <c r="CB391" s="269" t="str">
        <f t="shared" si="227"/>
        <v>.</v>
      </c>
      <c r="CC391" s="269" t="str">
        <f t="shared" si="228"/>
        <v>.</v>
      </c>
      <c r="CL391" s="161">
        <f t="shared" si="229"/>
        <v>0</v>
      </c>
      <c r="CM391" s="271" t="b">
        <f t="shared" si="222"/>
        <v>0</v>
      </c>
      <c r="CN391" s="271" t="b">
        <f t="shared" si="223"/>
        <v>0</v>
      </c>
      <c r="CO391" s="271" t="b">
        <f t="shared" ref="CO391:CO454" si="242">AND(C391="M",BU391="x")</f>
        <v>0</v>
      </c>
      <c r="CP391" s="270" t="b">
        <f t="shared" ref="CP391:CP454" si="243">AND(E391&lt;=5.999,BU391="x")</f>
        <v>0</v>
      </c>
      <c r="CQ391" s="270" t="b">
        <f t="shared" ref="CQ391:CQ454" si="244">AND(E391&gt;=6,E391&lt;=10.999,BU391="x")</f>
        <v>0</v>
      </c>
      <c r="CR391" s="270" t="b">
        <f t="shared" ref="CR391:CR454" si="245">AND(E391&gt;=11,E391&lt;=15.999,BU391="x")</f>
        <v>0</v>
      </c>
      <c r="CS391" s="270" t="b">
        <f t="shared" ref="CS391:CS454" si="246">AND(E391&gt;=16,E391&lt;=18.999,BU391="x")</f>
        <v>0</v>
      </c>
      <c r="CT391" s="270" t="b">
        <f t="shared" ref="CT391:CT454" si="247">AND(E391&gt;=19,BU391="x")</f>
        <v>0</v>
      </c>
      <c r="CU391" s="270" t="b">
        <f t="shared" ref="CU391:CU454" si="248">AND(E391&gt;=15,E391&lt;=15.999,BU391="x")</f>
        <v>0</v>
      </c>
      <c r="CV391" s="270">
        <f t="shared" si="230"/>
        <v>0</v>
      </c>
      <c r="CW391" s="270">
        <f t="shared" si="231"/>
        <v>0</v>
      </c>
      <c r="CX391" s="270">
        <f t="shared" si="232"/>
        <v>0</v>
      </c>
      <c r="CY391" s="270">
        <f t="shared" si="233"/>
        <v>0</v>
      </c>
      <c r="CZ391" s="270">
        <f t="shared" si="234"/>
        <v>0</v>
      </c>
      <c r="DA391" s="270">
        <f t="shared" si="235"/>
        <v>0</v>
      </c>
      <c r="DB391" s="270">
        <f t="shared" si="236"/>
        <v>0</v>
      </c>
      <c r="DC391" s="270">
        <f t="shared" si="237"/>
        <v>0</v>
      </c>
      <c r="DD391" s="270">
        <f t="shared" si="238"/>
        <v>0</v>
      </c>
      <c r="DE391" s="270">
        <f t="shared" si="239"/>
        <v>0</v>
      </c>
      <c r="DF391" s="270">
        <f t="shared" si="240"/>
        <v>0</v>
      </c>
      <c r="DG391" s="270">
        <f t="shared" si="241"/>
        <v>0</v>
      </c>
    </row>
    <row r="392" spans="1:111">
      <c r="BX392" s="331"/>
      <c r="BY392" s="269"/>
      <c r="BZ392" s="269" t="str">
        <f t="shared" si="226"/>
        <v>.</v>
      </c>
      <c r="CA392" s="269" t="str">
        <f t="shared" si="225"/>
        <v>.</v>
      </c>
      <c r="CB392" s="269" t="str">
        <f t="shared" si="227"/>
        <v>.</v>
      </c>
      <c r="CC392" s="269" t="str">
        <f t="shared" si="228"/>
        <v>.</v>
      </c>
      <c r="CL392" s="161">
        <f t="shared" si="229"/>
        <v>0</v>
      </c>
      <c r="CM392" s="271" t="b">
        <f t="shared" si="222"/>
        <v>0</v>
      </c>
      <c r="CN392" s="271" t="b">
        <f t="shared" si="223"/>
        <v>0</v>
      </c>
      <c r="CO392" s="271" t="b">
        <f t="shared" si="242"/>
        <v>0</v>
      </c>
      <c r="CP392" s="270" t="b">
        <f t="shared" si="243"/>
        <v>0</v>
      </c>
      <c r="CQ392" s="270" t="b">
        <f t="shared" si="244"/>
        <v>0</v>
      </c>
      <c r="CR392" s="270" t="b">
        <f t="shared" si="245"/>
        <v>0</v>
      </c>
      <c r="CS392" s="270" t="b">
        <f t="shared" si="246"/>
        <v>0</v>
      </c>
      <c r="CT392" s="270" t="b">
        <f t="shared" si="247"/>
        <v>0</v>
      </c>
      <c r="CU392" s="270" t="b">
        <f t="shared" si="248"/>
        <v>0</v>
      </c>
      <c r="CV392" s="270">
        <f t="shared" si="230"/>
        <v>0</v>
      </c>
      <c r="CW392" s="270">
        <f t="shared" si="231"/>
        <v>0</v>
      </c>
      <c r="CX392" s="270">
        <f t="shared" si="232"/>
        <v>0</v>
      </c>
      <c r="CY392" s="270">
        <f t="shared" si="233"/>
        <v>0</v>
      </c>
      <c r="CZ392" s="270">
        <f t="shared" si="234"/>
        <v>0</v>
      </c>
      <c r="DA392" s="270">
        <f t="shared" si="235"/>
        <v>0</v>
      </c>
      <c r="DB392" s="270">
        <f t="shared" si="236"/>
        <v>0</v>
      </c>
      <c r="DC392" s="270">
        <f t="shared" si="237"/>
        <v>0</v>
      </c>
      <c r="DD392" s="270">
        <f t="shared" si="238"/>
        <v>0</v>
      </c>
      <c r="DE392" s="270">
        <f t="shared" si="239"/>
        <v>0</v>
      </c>
      <c r="DF392" s="270">
        <f t="shared" si="240"/>
        <v>0</v>
      </c>
      <c r="DG392" s="270">
        <f t="shared" si="241"/>
        <v>0</v>
      </c>
    </row>
    <row r="393" spans="1:111">
      <c r="BX393" s="331"/>
      <c r="BY393" s="269"/>
      <c r="BZ393" s="269" t="str">
        <f t="shared" si="226"/>
        <v>.</v>
      </c>
      <c r="CA393" s="269" t="str">
        <f t="shared" si="225"/>
        <v>.</v>
      </c>
      <c r="CB393" s="269" t="str">
        <f t="shared" si="227"/>
        <v>.</v>
      </c>
      <c r="CC393" s="269" t="str">
        <f t="shared" si="228"/>
        <v>.</v>
      </c>
      <c r="CL393" s="161">
        <f t="shared" si="229"/>
        <v>0</v>
      </c>
      <c r="CM393" s="271" t="b">
        <f t="shared" si="222"/>
        <v>0</v>
      </c>
      <c r="CN393" s="271" t="b">
        <f t="shared" si="223"/>
        <v>0</v>
      </c>
      <c r="CO393" s="271" t="b">
        <f t="shared" si="242"/>
        <v>0</v>
      </c>
      <c r="CP393" s="270" t="b">
        <f t="shared" si="243"/>
        <v>0</v>
      </c>
      <c r="CQ393" s="270" t="b">
        <f t="shared" si="244"/>
        <v>0</v>
      </c>
      <c r="CR393" s="270" t="b">
        <f t="shared" si="245"/>
        <v>0</v>
      </c>
      <c r="CS393" s="270" t="b">
        <f t="shared" si="246"/>
        <v>0</v>
      </c>
      <c r="CT393" s="270" t="b">
        <f t="shared" si="247"/>
        <v>0</v>
      </c>
      <c r="CU393" s="270" t="b">
        <f t="shared" si="248"/>
        <v>0</v>
      </c>
      <c r="CV393" s="270">
        <f t="shared" si="230"/>
        <v>0</v>
      </c>
      <c r="CW393" s="270">
        <f t="shared" si="231"/>
        <v>0</v>
      </c>
      <c r="CX393" s="270">
        <f t="shared" si="232"/>
        <v>0</v>
      </c>
      <c r="CY393" s="270">
        <f t="shared" si="233"/>
        <v>0</v>
      </c>
      <c r="CZ393" s="270">
        <f t="shared" si="234"/>
        <v>0</v>
      </c>
      <c r="DA393" s="270">
        <f t="shared" si="235"/>
        <v>0</v>
      </c>
      <c r="DB393" s="270">
        <f t="shared" si="236"/>
        <v>0</v>
      </c>
      <c r="DC393" s="270">
        <f t="shared" si="237"/>
        <v>0</v>
      </c>
      <c r="DD393" s="270">
        <f t="shared" si="238"/>
        <v>0</v>
      </c>
      <c r="DE393" s="270">
        <f t="shared" si="239"/>
        <v>0</v>
      </c>
      <c r="DF393" s="270">
        <f t="shared" si="240"/>
        <v>0</v>
      </c>
      <c r="DG393" s="270">
        <f t="shared" si="241"/>
        <v>0</v>
      </c>
    </row>
    <row r="394" spans="1:111">
      <c r="BX394" s="331"/>
      <c r="BY394" s="269"/>
      <c r="BZ394" s="269" t="str">
        <f t="shared" si="226"/>
        <v>.</v>
      </c>
      <c r="CA394" s="269" t="str">
        <f t="shared" si="225"/>
        <v>.</v>
      </c>
      <c r="CB394" s="269" t="str">
        <f t="shared" si="227"/>
        <v>.</v>
      </c>
      <c r="CC394" s="269" t="str">
        <f t="shared" si="228"/>
        <v>.</v>
      </c>
      <c r="CL394" s="161">
        <f t="shared" si="229"/>
        <v>0</v>
      </c>
      <c r="CM394" s="271" t="b">
        <f t="shared" si="222"/>
        <v>0</v>
      </c>
      <c r="CN394" s="271" t="b">
        <f t="shared" si="223"/>
        <v>0</v>
      </c>
      <c r="CO394" s="271" t="b">
        <f t="shared" si="242"/>
        <v>0</v>
      </c>
      <c r="CP394" s="270" t="b">
        <f t="shared" si="243"/>
        <v>0</v>
      </c>
      <c r="CQ394" s="270" t="b">
        <f t="shared" si="244"/>
        <v>0</v>
      </c>
      <c r="CR394" s="270" t="b">
        <f t="shared" si="245"/>
        <v>0</v>
      </c>
      <c r="CS394" s="270" t="b">
        <f t="shared" si="246"/>
        <v>0</v>
      </c>
      <c r="CT394" s="270" t="b">
        <f t="shared" si="247"/>
        <v>0</v>
      </c>
      <c r="CU394" s="270" t="b">
        <f t="shared" si="248"/>
        <v>0</v>
      </c>
      <c r="CV394" s="270">
        <f t="shared" si="230"/>
        <v>0</v>
      </c>
      <c r="CW394" s="270">
        <f t="shared" si="231"/>
        <v>0</v>
      </c>
      <c r="CX394" s="270">
        <f t="shared" si="232"/>
        <v>0</v>
      </c>
      <c r="CY394" s="270">
        <f t="shared" si="233"/>
        <v>0</v>
      </c>
      <c r="CZ394" s="270">
        <f t="shared" si="234"/>
        <v>0</v>
      </c>
      <c r="DA394" s="270">
        <f t="shared" si="235"/>
        <v>0</v>
      </c>
      <c r="DB394" s="270">
        <f t="shared" si="236"/>
        <v>0</v>
      </c>
      <c r="DC394" s="270">
        <f t="shared" si="237"/>
        <v>0</v>
      </c>
      <c r="DD394" s="270">
        <f t="shared" si="238"/>
        <v>0</v>
      </c>
      <c r="DE394" s="270">
        <f t="shared" si="239"/>
        <v>0</v>
      </c>
      <c r="DF394" s="270">
        <f t="shared" si="240"/>
        <v>0</v>
      </c>
      <c r="DG394" s="270">
        <f t="shared" si="241"/>
        <v>0</v>
      </c>
    </row>
    <row r="395" spans="1:111">
      <c r="BX395" s="331"/>
      <c r="BY395" s="269"/>
      <c r="BZ395" s="269" t="str">
        <f t="shared" si="226"/>
        <v>.</v>
      </c>
      <c r="CA395" s="269" t="str">
        <f t="shared" si="225"/>
        <v>.</v>
      </c>
      <c r="CB395" s="269" t="str">
        <f t="shared" si="227"/>
        <v>.</v>
      </c>
      <c r="CC395" s="269" t="str">
        <f t="shared" si="228"/>
        <v>.</v>
      </c>
      <c r="CL395" s="161">
        <f t="shared" si="229"/>
        <v>0</v>
      </c>
      <c r="CM395" s="271" t="b">
        <f t="shared" si="222"/>
        <v>0</v>
      </c>
      <c r="CN395" s="271" t="b">
        <f t="shared" si="223"/>
        <v>0</v>
      </c>
      <c r="CO395" s="271" t="b">
        <f t="shared" si="242"/>
        <v>0</v>
      </c>
      <c r="CP395" s="270" t="b">
        <f t="shared" si="243"/>
        <v>0</v>
      </c>
      <c r="CQ395" s="270" t="b">
        <f t="shared" si="244"/>
        <v>0</v>
      </c>
      <c r="CR395" s="270" t="b">
        <f t="shared" si="245"/>
        <v>0</v>
      </c>
      <c r="CS395" s="270" t="b">
        <f t="shared" si="246"/>
        <v>0</v>
      </c>
      <c r="CT395" s="270" t="b">
        <f t="shared" si="247"/>
        <v>0</v>
      </c>
      <c r="CU395" s="270" t="b">
        <f t="shared" si="248"/>
        <v>0</v>
      </c>
      <c r="CV395" s="270">
        <f t="shared" si="230"/>
        <v>0</v>
      </c>
      <c r="CW395" s="270">
        <f t="shared" si="231"/>
        <v>0</v>
      </c>
      <c r="CX395" s="270">
        <f t="shared" si="232"/>
        <v>0</v>
      </c>
      <c r="CY395" s="270">
        <f t="shared" si="233"/>
        <v>0</v>
      </c>
      <c r="CZ395" s="270">
        <f t="shared" si="234"/>
        <v>0</v>
      </c>
      <c r="DA395" s="270">
        <f t="shared" si="235"/>
        <v>0</v>
      </c>
      <c r="DB395" s="270">
        <f t="shared" si="236"/>
        <v>0</v>
      </c>
      <c r="DC395" s="270">
        <f t="shared" si="237"/>
        <v>0</v>
      </c>
      <c r="DD395" s="270">
        <f t="shared" si="238"/>
        <v>0</v>
      </c>
      <c r="DE395" s="270">
        <f t="shared" si="239"/>
        <v>0</v>
      </c>
      <c r="DF395" s="270">
        <f t="shared" si="240"/>
        <v>0</v>
      </c>
      <c r="DG395" s="270">
        <f t="shared" si="241"/>
        <v>0</v>
      </c>
    </row>
    <row r="396" spans="1:111">
      <c r="BX396" s="331"/>
      <c r="BY396" s="269"/>
      <c r="BZ396" s="269" t="str">
        <f t="shared" si="226"/>
        <v>.</v>
      </c>
      <c r="CA396" s="269" t="str">
        <f t="shared" si="225"/>
        <v>.</v>
      </c>
      <c r="CB396" s="269" t="str">
        <f t="shared" si="227"/>
        <v>.</v>
      </c>
      <c r="CC396" s="269" t="str">
        <f t="shared" si="228"/>
        <v>.</v>
      </c>
      <c r="CL396" s="161">
        <f t="shared" si="229"/>
        <v>0</v>
      </c>
      <c r="CM396" s="271" t="b">
        <f t="shared" ref="CM396:CM459" si="249">AND(F396="x",CL396=1)</f>
        <v>0</v>
      </c>
      <c r="CN396" s="271" t="b">
        <f t="shared" ref="CN396:CN459" si="250">AND(G396="x",CL396=1)</f>
        <v>0</v>
      </c>
      <c r="CO396" s="271" t="b">
        <f t="shared" si="242"/>
        <v>0</v>
      </c>
      <c r="CP396" s="270" t="b">
        <f t="shared" si="243"/>
        <v>0</v>
      </c>
      <c r="CQ396" s="270" t="b">
        <f t="shared" si="244"/>
        <v>0</v>
      </c>
      <c r="CR396" s="270" t="b">
        <f t="shared" si="245"/>
        <v>0</v>
      </c>
      <c r="CS396" s="270" t="b">
        <f t="shared" si="246"/>
        <v>0</v>
      </c>
      <c r="CT396" s="270" t="b">
        <f t="shared" si="247"/>
        <v>0</v>
      </c>
      <c r="CU396" s="270" t="b">
        <f t="shared" si="248"/>
        <v>0</v>
      </c>
      <c r="CV396" s="270">
        <f t="shared" si="230"/>
        <v>0</v>
      </c>
      <c r="CW396" s="270">
        <f t="shared" si="231"/>
        <v>0</v>
      </c>
      <c r="CX396" s="270">
        <f t="shared" si="232"/>
        <v>0</v>
      </c>
      <c r="CY396" s="270">
        <f t="shared" si="233"/>
        <v>0</v>
      </c>
      <c r="CZ396" s="270">
        <f t="shared" si="234"/>
        <v>0</v>
      </c>
      <c r="DA396" s="270">
        <f t="shared" si="235"/>
        <v>0</v>
      </c>
      <c r="DB396" s="270">
        <f t="shared" si="236"/>
        <v>0</v>
      </c>
      <c r="DC396" s="270">
        <f t="shared" si="237"/>
        <v>0</v>
      </c>
      <c r="DD396" s="270">
        <f t="shared" si="238"/>
        <v>0</v>
      </c>
      <c r="DE396" s="270">
        <f t="shared" si="239"/>
        <v>0</v>
      </c>
      <c r="DF396" s="270">
        <f t="shared" si="240"/>
        <v>0</v>
      </c>
      <c r="DG396" s="270">
        <f t="shared" si="241"/>
        <v>0</v>
      </c>
    </row>
    <row r="397" spans="1:111">
      <c r="BX397" s="331"/>
      <c r="BY397" s="269"/>
      <c r="BZ397" s="269" t="str">
        <f t="shared" si="226"/>
        <v>.</v>
      </c>
      <c r="CA397" s="269" t="str">
        <f t="shared" si="225"/>
        <v>.</v>
      </c>
      <c r="CB397" s="269" t="str">
        <f t="shared" si="227"/>
        <v>.</v>
      </c>
      <c r="CC397" s="269" t="str">
        <f t="shared" si="228"/>
        <v>.</v>
      </c>
      <c r="CL397" s="161">
        <f t="shared" si="229"/>
        <v>0</v>
      </c>
      <c r="CM397" s="271" t="b">
        <f t="shared" si="249"/>
        <v>0</v>
      </c>
      <c r="CN397" s="271" t="b">
        <f t="shared" si="250"/>
        <v>0</v>
      </c>
      <c r="CO397" s="271" t="b">
        <f t="shared" si="242"/>
        <v>0</v>
      </c>
      <c r="CP397" s="270" t="b">
        <f t="shared" si="243"/>
        <v>0</v>
      </c>
      <c r="CQ397" s="270" t="b">
        <f t="shared" si="244"/>
        <v>0</v>
      </c>
      <c r="CR397" s="270" t="b">
        <f t="shared" si="245"/>
        <v>0</v>
      </c>
      <c r="CS397" s="270" t="b">
        <f t="shared" si="246"/>
        <v>0</v>
      </c>
      <c r="CT397" s="270" t="b">
        <f t="shared" si="247"/>
        <v>0</v>
      </c>
      <c r="CU397" s="270" t="b">
        <f t="shared" si="248"/>
        <v>0</v>
      </c>
      <c r="CV397" s="270">
        <f t="shared" si="230"/>
        <v>0</v>
      </c>
      <c r="CW397" s="270">
        <f t="shared" si="231"/>
        <v>0</v>
      </c>
      <c r="CX397" s="270">
        <f t="shared" si="232"/>
        <v>0</v>
      </c>
      <c r="CY397" s="270">
        <f t="shared" si="233"/>
        <v>0</v>
      </c>
      <c r="CZ397" s="270">
        <f t="shared" si="234"/>
        <v>0</v>
      </c>
      <c r="DA397" s="270">
        <f t="shared" si="235"/>
        <v>0</v>
      </c>
      <c r="DB397" s="270">
        <f t="shared" si="236"/>
        <v>0</v>
      </c>
      <c r="DC397" s="270">
        <f t="shared" si="237"/>
        <v>0</v>
      </c>
      <c r="DD397" s="270">
        <f t="shared" si="238"/>
        <v>0</v>
      </c>
      <c r="DE397" s="270">
        <f t="shared" si="239"/>
        <v>0</v>
      </c>
      <c r="DF397" s="270">
        <f t="shared" si="240"/>
        <v>0</v>
      </c>
      <c r="DG397" s="270">
        <f t="shared" si="241"/>
        <v>0</v>
      </c>
    </row>
    <row r="398" spans="1:111">
      <c r="BX398" s="331"/>
      <c r="BY398" s="269"/>
      <c r="BZ398" s="269" t="str">
        <f t="shared" si="226"/>
        <v>.</v>
      </c>
      <c r="CA398" s="269" t="str">
        <f t="shared" si="225"/>
        <v>.</v>
      </c>
      <c r="CB398" s="269" t="str">
        <f t="shared" si="227"/>
        <v>.</v>
      </c>
      <c r="CC398" s="269" t="str">
        <f t="shared" si="228"/>
        <v>.</v>
      </c>
      <c r="CL398" s="161">
        <f t="shared" si="229"/>
        <v>0</v>
      </c>
      <c r="CM398" s="271" t="b">
        <f t="shared" si="249"/>
        <v>0</v>
      </c>
      <c r="CN398" s="271" t="b">
        <f t="shared" si="250"/>
        <v>0</v>
      </c>
      <c r="CO398" s="271" t="b">
        <f t="shared" si="242"/>
        <v>0</v>
      </c>
      <c r="CP398" s="270" t="b">
        <f t="shared" si="243"/>
        <v>0</v>
      </c>
      <c r="CQ398" s="270" t="b">
        <f t="shared" si="244"/>
        <v>0</v>
      </c>
      <c r="CR398" s="270" t="b">
        <f t="shared" si="245"/>
        <v>0</v>
      </c>
      <c r="CS398" s="270" t="b">
        <f t="shared" si="246"/>
        <v>0</v>
      </c>
      <c r="CT398" s="270" t="b">
        <f t="shared" si="247"/>
        <v>0</v>
      </c>
      <c r="CU398" s="270" t="b">
        <f t="shared" si="248"/>
        <v>0</v>
      </c>
      <c r="CV398" s="270">
        <f t="shared" si="230"/>
        <v>0</v>
      </c>
      <c r="CW398" s="270">
        <f t="shared" si="231"/>
        <v>0</v>
      </c>
      <c r="CX398" s="270">
        <f t="shared" si="232"/>
        <v>0</v>
      </c>
      <c r="CY398" s="270">
        <f t="shared" si="233"/>
        <v>0</v>
      </c>
      <c r="CZ398" s="270">
        <f t="shared" si="234"/>
        <v>0</v>
      </c>
      <c r="DA398" s="270">
        <f t="shared" si="235"/>
        <v>0</v>
      </c>
      <c r="DB398" s="270">
        <f t="shared" si="236"/>
        <v>0</v>
      </c>
      <c r="DC398" s="270">
        <f t="shared" si="237"/>
        <v>0</v>
      </c>
      <c r="DD398" s="270">
        <f t="shared" si="238"/>
        <v>0</v>
      </c>
      <c r="DE398" s="270">
        <f t="shared" si="239"/>
        <v>0</v>
      </c>
      <c r="DF398" s="270">
        <f t="shared" si="240"/>
        <v>0</v>
      </c>
      <c r="DG398" s="270">
        <f t="shared" si="241"/>
        <v>0</v>
      </c>
    </row>
    <row r="399" spans="1:111">
      <c r="BX399" s="331"/>
      <c r="BY399" s="269"/>
      <c r="BZ399" s="269" t="str">
        <f t="shared" si="226"/>
        <v>.</v>
      </c>
      <c r="CA399" s="269" t="str">
        <f t="shared" si="225"/>
        <v>.</v>
      </c>
      <c r="CB399" s="269" t="str">
        <f t="shared" si="227"/>
        <v>.</v>
      </c>
      <c r="CC399" s="269" t="str">
        <f t="shared" si="228"/>
        <v>.</v>
      </c>
      <c r="CL399" s="161">
        <f t="shared" si="229"/>
        <v>0</v>
      </c>
      <c r="CM399" s="271" t="b">
        <f t="shared" si="249"/>
        <v>0</v>
      </c>
      <c r="CN399" s="271" t="b">
        <f t="shared" si="250"/>
        <v>0</v>
      </c>
      <c r="CO399" s="271" t="b">
        <f t="shared" si="242"/>
        <v>0</v>
      </c>
      <c r="CP399" s="270" t="b">
        <f t="shared" si="243"/>
        <v>0</v>
      </c>
      <c r="CQ399" s="270" t="b">
        <f t="shared" si="244"/>
        <v>0</v>
      </c>
      <c r="CR399" s="270" t="b">
        <f t="shared" si="245"/>
        <v>0</v>
      </c>
      <c r="CS399" s="270" t="b">
        <f t="shared" si="246"/>
        <v>0</v>
      </c>
      <c r="CT399" s="270" t="b">
        <f t="shared" si="247"/>
        <v>0</v>
      </c>
      <c r="CU399" s="270" t="b">
        <f t="shared" si="248"/>
        <v>0</v>
      </c>
      <c r="CV399" s="270">
        <f t="shared" si="230"/>
        <v>0</v>
      </c>
      <c r="CW399" s="270">
        <f t="shared" si="231"/>
        <v>0</v>
      </c>
      <c r="CX399" s="270">
        <f t="shared" si="232"/>
        <v>0</v>
      </c>
      <c r="CY399" s="270">
        <f t="shared" si="233"/>
        <v>0</v>
      </c>
      <c r="CZ399" s="270">
        <f t="shared" si="234"/>
        <v>0</v>
      </c>
      <c r="DA399" s="270">
        <f t="shared" si="235"/>
        <v>0</v>
      </c>
      <c r="DB399" s="270">
        <f t="shared" si="236"/>
        <v>0</v>
      </c>
      <c r="DC399" s="270">
        <f t="shared" si="237"/>
        <v>0</v>
      </c>
      <c r="DD399" s="270">
        <f t="shared" si="238"/>
        <v>0</v>
      </c>
      <c r="DE399" s="270">
        <f t="shared" si="239"/>
        <v>0</v>
      </c>
      <c r="DF399" s="270">
        <f t="shared" si="240"/>
        <v>0</v>
      </c>
      <c r="DG399" s="270">
        <f t="shared" si="241"/>
        <v>0</v>
      </c>
    </row>
    <row r="400" spans="1:111">
      <c r="BX400" s="331"/>
      <c r="BY400" s="269"/>
      <c r="BZ400" s="269" t="str">
        <f t="shared" si="226"/>
        <v>.</v>
      </c>
      <c r="CA400" s="269" t="str">
        <f t="shared" si="225"/>
        <v>.</v>
      </c>
      <c r="CB400" s="269" t="str">
        <f t="shared" si="227"/>
        <v>.</v>
      </c>
      <c r="CC400" s="269" t="str">
        <f t="shared" si="228"/>
        <v>.</v>
      </c>
      <c r="CL400" s="161">
        <f t="shared" si="229"/>
        <v>0</v>
      </c>
      <c r="CM400" s="271" t="b">
        <f t="shared" si="249"/>
        <v>0</v>
      </c>
      <c r="CN400" s="271" t="b">
        <f t="shared" si="250"/>
        <v>0</v>
      </c>
      <c r="CO400" s="271" t="b">
        <f t="shared" si="242"/>
        <v>0</v>
      </c>
      <c r="CP400" s="270" t="b">
        <f t="shared" si="243"/>
        <v>0</v>
      </c>
      <c r="CQ400" s="270" t="b">
        <f t="shared" si="244"/>
        <v>0</v>
      </c>
      <c r="CR400" s="270" t="b">
        <f t="shared" si="245"/>
        <v>0</v>
      </c>
      <c r="CS400" s="270" t="b">
        <f t="shared" si="246"/>
        <v>0</v>
      </c>
      <c r="CT400" s="270" t="b">
        <f t="shared" si="247"/>
        <v>0</v>
      </c>
      <c r="CU400" s="270" t="b">
        <f t="shared" si="248"/>
        <v>0</v>
      </c>
      <c r="CV400" s="270">
        <f t="shared" si="230"/>
        <v>0</v>
      </c>
      <c r="CW400" s="270">
        <f t="shared" si="231"/>
        <v>0</v>
      </c>
      <c r="CX400" s="270">
        <f t="shared" si="232"/>
        <v>0</v>
      </c>
      <c r="CY400" s="270">
        <f t="shared" si="233"/>
        <v>0</v>
      </c>
      <c r="CZ400" s="270">
        <f t="shared" si="234"/>
        <v>0</v>
      </c>
      <c r="DA400" s="270">
        <f t="shared" si="235"/>
        <v>0</v>
      </c>
      <c r="DB400" s="270">
        <f t="shared" si="236"/>
        <v>0</v>
      </c>
      <c r="DC400" s="270">
        <f t="shared" si="237"/>
        <v>0</v>
      </c>
      <c r="DD400" s="270">
        <f t="shared" si="238"/>
        <v>0</v>
      </c>
      <c r="DE400" s="270">
        <f t="shared" si="239"/>
        <v>0</v>
      </c>
      <c r="DF400" s="270">
        <f t="shared" si="240"/>
        <v>0</v>
      </c>
      <c r="DG400" s="270">
        <f t="shared" si="241"/>
        <v>0</v>
      </c>
    </row>
    <row r="401" spans="76:111">
      <c r="BX401" s="331"/>
      <c r="BY401" s="269"/>
      <c r="BZ401" s="269" t="str">
        <f t="shared" si="226"/>
        <v>.</v>
      </c>
      <c r="CA401" s="269" t="str">
        <f t="shared" si="225"/>
        <v>.</v>
      </c>
      <c r="CB401" s="269" t="str">
        <f t="shared" si="227"/>
        <v>.</v>
      </c>
      <c r="CC401" s="269" t="str">
        <f t="shared" si="228"/>
        <v>.</v>
      </c>
      <c r="CL401" s="161">
        <f t="shared" si="229"/>
        <v>0</v>
      </c>
      <c r="CM401" s="271" t="b">
        <f t="shared" si="249"/>
        <v>0</v>
      </c>
      <c r="CN401" s="271" t="b">
        <f t="shared" si="250"/>
        <v>0</v>
      </c>
      <c r="CO401" s="271" t="b">
        <f t="shared" si="242"/>
        <v>0</v>
      </c>
      <c r="CP401" s="270" t="b">
        <f t="shared" si="243"/>
        <v>0</v>
      </c>
      <c r="CQ401" s="270" t="b">
        <f t="shared" si="244"/>
        <v>0</v>
      </c>
      <c r="CR401" s="270" t="b">
        <f t="shared" si="245"/>
        <v>0</v>
      </c>
      <c r="CS401" s="270" t="b">
        <f t="shared" si="246"/>
        <v>0</v>
      </c>
      <c r="CT401" s="270" t="b">
        <f t="shared" si="247"/>
        <v>0</v>
      </c>
      <c r="CU401" s="270" t="b">
        <f t="shared" si="248"/>
        <v>0</v>
      </c>
      <c r="CV401" s="270">
        <f t="shared" si="230"/>
        <v>0</v>
      </c>
      <c r="CW401" s="270">
        <f t="shared" si="231"/>
        <v>0</v>
      </c>
      <c r="CX401" s="270">
        <f t="shared" si="232"/>
        <v>0</v>
      </c>
      <c r="CY401" s="270">
        <f t="shared" si="233"/>
        <v>0</v>
      </c>
      <c r="CZ401" s="270">
        <f t="shared" si="234"/>
        <v>0</v>
      </c>
      <c r="DA401" s="270">
        <f t="shared" si="235"/>
        <v>0</v>
      </c>
      <c r="DB401" s="270">
        <f t="shared" si="236"/>
        <v>0</v>
      </c>
      <c r="DC401" s="270">
        <f t="shared" si="237"/>
        <v>0</v>
      </c>
      <c r="DD401" s="270">
        <f t="shared" si="238"/>
        <v>0</v>
      </c>
      <c r="DE401" s="270">
        <f t="shared" si="239"/>
        <v>0</v>
      </c>
      <c r="DF401" s="270">
        <f t="shared" si="240"/>
        <v>0</v>
      </c>
      <c r="DG401" s="270">
        <f t="shared" si="241"/>
        <v>0</v>
      </c>
    </row>
    <row r="402" spans="76:111">
      <c r="BX402" s="331"/>
      <c r="BY402" s="269"/>
      <c r="BZ402" s="269" t="str">
        <f t="shared" si="226"/>
        <v>.</v>
      </c>
      <c r="CA402" s="269" t="str">
        <f t="shared" si="225"/>
        <v>.</v>
      </c>
      <c r="CB402" s="269" t="str">
        <f t="shared" si="227"/>
        <v>.</v>
      </c>
      <c r="CC402" s="269" t="str">
        <f t="shared" si="228"/>
        <v>.</v>
      </c>
      <c r="CL402" s="161">
        <f t="shared" si="229"/>
        <v>0</v>
      </c>
      <c r="CM402" s="271" t="b">
        <f t="shared" si="249"/>
        <v>0</v>
      </c>
      <c r="CN402" s="271" t="b">
        <f t="shared" si="250"/>
        <v>0</v>
      </c>
      <c r="CO402" s="271" t="b">
        <f t="shared" si="242"/>
        <v>0</v>
      </c>
      <c r="CP402" s="270" t="b">
        <f t="shared" si="243"/>
        <v>0</v>
      </c>
      <c r="CQ402" s="270" t="b">
        <f t="shared" si="244"/>
        <v>0</v>
      </c>
      <c r="CR402" s="270" t="b">
        <f t="shared" si="245"/>
        <v>0</v>
      </c>
      <c r="CS402" s="270" t="b">
        <f t="shared" si="246"/>
        <v>0</v>
      </c>
      <c r="CT402" s="270" t="b">
        <f t="shared" si="247"/>
        <v>0</v>
      </c>
      <c r="CU402" s="270" t="b">
        <f t="shared" si="248"/>
        <v>0</v>
      </c>
      <c r="CV402" s="270">
        <f t="shared" si="230"/>
        <v>0</v>
      </c>
      <c r="CW402" s="270">
        <f t="shared" si="231"/>
        <v>0</v>
      </c>
      <c r="CX402" s="270">
        <f t="shared" si="232"/>
        <v>0</v>
      </c>
      <c r="CY402" s="270">
        <f t="shared" si="233"/>
        <v>0</v>
      </c>
      <c r="CZ402" s="270">
        <f t="shared" si="234"/>
        <v>0</v>
      </c>
      <c r="DA402" s="270">
        <f t="shared" si="235"/>
        <v>0</v>
      </c>
      <c r="DB402" s="270">
        <f t="shared" si="236"/>
        <v>0</v>
      </c>
      <c r="DC402" s="270">
        <f t="shared" si="237"/>
        <v>0</v>
      </c>
      <c r="DD402" s="270">
        <f t="shared" si="238"/>
        <v>0</v>
      </c>
      <c r="DE402" s="270">
        <f t="shared" si="239"/>
        <v>0</v>
      </c>
      <c r="DF402" s="270">
        <f t="shared" si="240"/>
        <v>0</v>
      </c>
      <c r="DG402" s="270">
        <f t="shared" si="241"/>
        <v>0</v>
      </c>
    </row>
    <row r="403" spans="76:111">
      <c r="BX403" s="331"/>
      <c r="BY403" s="269"/>
      <c r="BZ403" s="269" t="str">
        <f t="shared" si="226"/>
        <v>.</v>
      </c>
      <c r="CA403" s="269" t="str">
        <f t="shared" si="225"/>
        <v>.</v>
      </c>
      <c r="CB403" s="269" t="str">
        <f t="shared" si="227"/>
        <v>.</v>
      </c>
      <c r="CC403" s="269" t="str">
        <f t="shared" si="228"/>
        <v>.</v>
      </c>
      <c r="CL403" s="161">
        <f t="shared" si="229"/>
        <v>0</v>
      </c>
      <c r="CM403" s="271" t="b">
        <f t="shared" si="249"/>
        <v>0</v>
      </c>
      <c r="CN403" s="271" t="b">
        <f t="shared" si="250"/>
        <v>0</v>
      </c>
      <c r="CO403" s="271" t="b">
        <f t="shared" si="242"/>
        <v>0</v>
      </c>
      <c r="CP403" s="270" t="b">
        <f t="shared" si="243"/>
        <v>0</v>
      </c>
      <c r="CQ403" s="270" t="b">
        <f t="shared" si="244"/>
        <v>0</v>
      </c>
      <c r="CR403" s="270" t="b">
        <f t="shared" si="245"/>
        <v>0</v>
      </c>
      <c r="CS403" s="270" t="b">
        <f t="shared" si="246"/>
        <v>0</v>
      </c>
      <c r="CT403" s="270" t="b">
        <f t="shared" si="247"/>
        <v>0</v>
      </c>
      <c r="CU403" s="270" t="b">
        <f t="shared" si="248"/>
        <v>0</v>
      </c>
      <c r="CV403" s="270">
        <f t="shared" si="230"/>
        <v>0</v>
      </c>
      <c r="CW403" s="270">
        <f t="shared" si="231"/>
        <v>0</v>
      </c>
      <c r="CX403" s="270">
        <f t="shared" si="232"/>
        <v>0</v>
      </c>
      <c r="CY403" s="270">
        <f t="shared" si="233"/>
        <v>0</v>
      </c>
      <c r="CZ403" s="270">
        <f t="shared" si="234"/>
        <v>0</v>
      </c>
      <c r="DA403" s="270">
        <f t="shared" si="235"/>
        <v>0</v>
      </c>
      <c r="DB403" s="270">
        <f t="shared" si="236"/>
        <v>0</v>
      </c>
      <c r="DC403" s="270">
        <f t="shared" si="237"/>
        <v>0</v>
      </c>
      <c r="DD403" s="270">
        <f t="shared" si="238"/>
        <v>0</v>
      </c>
      <c r="DE403" s="270">
        <f t="shared" si="239"/>
        <v>0</v>
      </c>
      <c r="DF403" s="270">
        <f t="shared" si="240"/>
        <v>0</v>
      </c>
      <c r="DG403" s="270">
        <f t="shared" si="241"/>
        <v>0</v>
      </c>
    </row>
    <row r="404" spans="76:111">
      <c r="BX404" s="331"/>
      <c r="BY404" s="269"/>
      <c r="BZ404" s="269" t="str">
        <f t="shared" si="226"/>
        <v>.</v>
      </c>
      <c r="CA404" s="269" t="str">
        <f t="shared" si="225"/>
        <v>.</v>
      </c>
      <c r="CB404" s="269" t="str">
        <f t="shared" si="227"/>
        <v>.</v>
      </c>
      <c r="CC404" s="269" t="str">
        <f t="shared" si="228"/>
        <v>.</v>
      </c>
      <c r="CL404" s="161">
        <f t="shared" si="229"/>
        <v>0</v>
      </c>
      <c r="CM404" s="271" t="b">
        <f t="shared" si="249"/>
        <v>0</v>
      </c>
      <c r="CN404" s="271" t="b">
        <f t="shared" si="250"/>
        <v>0</v>
      </c>
      <c r="CO404" s="271" t="b">
        <f t="shared" si="242"/>
        <v>0</v>
      </c>
      <c r="CP404" s="270" t="b">
        <f t="shared" si="243"/>
        <v>0</v>
      </c>
      <c r="CQ404" s="270" t="b">
        <f t="shared" si="244"/>
        <v>0</v>
      </c>
      <c r="CR404" s="270" t="b">
        <f t="shared" si="245"/>
        <v>0</v>
      </c>
      <c r="CS404" s="270" t="b">
        <f t="shared" si="246"/>
        <v>0</v>
      </c>
      <c r="CT404" s="270" t="b">
        <f t="shared" si="247"/>
        <v>0</v>
      </c>
      <c r="CU404" s="270" t="b">
        <f t="shared" si="248"/>
        <v>0</v>
      </c>
      <c r="CV404" s="270">
        <f t="shared" si="230"/>
        <v>0</v>
      </c>
      <c r="CW404" s="270">
        <f t="shared" si="231"/>
        <v>0</v>
      </c>
      <c r="CX404" s="270">
        <f t="shared" si="232"/>
        <v>0</v>
      </c>
      <c r="CY404" s="270">
        <f t="shared" si="233"/>
        <v>0</v>
      </c>
      <c r="CZ404" s="270">
        <f t="shared" si="234"/>
        <v>0</v>
      </c>
      <c r="DA404" s="270">
        <f t="shared" si="235"/>
        <v>0</v>
      </c>
      <c r="DB404" s="270">
        <f t="shared" si="236"/>
        <v>0</v>
      </c>
      <c r="DC404" s="270">
        <f t="shared" si="237"/>
        <v>0</v>
      </c>
      <c r="DD404" s="270">
        <f t="shared" si="238"/>
        <v>0</v>
      </c>
      <c r="DE404" s="270">
        <f t="shared" si="239"/>
        <v>0</v>
      </c>
      <c r="DF404" s="270">
        <f t="shared" si="240"/>
        <v>0</v>
      </c>
      <c r="DG404" s="270">
        <f t="shared" si="241"/>
        <v>0</v>
      </c>
    </row>
    <row r="405" spans="76:111">
      <c r="BX405" s="331"/>
      <c r="BY405" s="269"/>
      <c r="BZ405" s="269" t="str">
        <f t="shared" si="226"/>
        <v>.</v>
      </c>
      <c r="CA405" s="269" t="str">
        <f t="shared" si="225"/>
        <v>.</v>
      </c>
      <c r="CB405" s="269" t="str">
        <f t="shared" si="227"/>
        <v>.</v>
      </c>
      <c r="CC405" s="269" t="str">
        <f t="shared" si="228"/>
        <v>.</v>
      </c>
      <c r="CL405" s="161">
        <f t="shared" si="229"/>
        <v>0</v>
      </c>
      <c r="CM405" s="271" t="b">
        <f t="shared" si="249"/>
        <v>0</v>
      </c>
      <c r="CN405" s="271" t="b">
        <f t="shared" si="250"/>
        <v>0</v>
      </c>
      <c r="CO405" s="271" t="b">
        <f t="shared" si="242"/>
        <v>0</v>
      </c>
      <c r="CP405" s="270" t="b">
        <f t="shared" si="243"/>
        <v>0</v>
      </c>
      <c r="CQ405" s="270" t="b">
        <f t="shared" si="244"/>
        <v>0</v>
      </c>
      <c r="CR405" s="270" t="b">
        <f t="shared" si="245"/>
        <v>0</v>
      </c>
      <c r="CS405" s="270" t="b">
        <f t="shared" si="246"/>
        <v>0</v>
      </c>
      <c r="CT405" s="270" t="b">
        <f t="shared" si="247"/>
        <v>0</v>
      </c>
      <c r="CU405" s="270" t="b">
        <f t="shared" si="248"/>
        <v>0</v>
      </c>
      <c r="CV405" s="270">
        <f t="shared" si="230"/>
        <v>0</v>
      </c>
      <c r="CW405" s="270">
        <f t="shared" si="231"/>
        <v>0</v>
      </c>
      <c r="CX405" s="270">
        <f t="shared" si="232"/>
        <v>0</v>
      </c>
      <c r="CY405" s="270">
        <f t="shared" si="233"/>
        <v>0</v>
      </c>
      <c r="CZ405" s="270">
        <f t="shared" si="234"/>
        <v>0</v>
      </c>
      <c r="DA405" s="270">
        <f t="shared" si="235"/>
        <v>0</v>
      </c>
      <c r="DB405" s="270">
        <f t="shared" si="236"/>
        <v>0</v>
      </c>
      <c r="DC405" s="270">
        <f t="shared" si="237"/>
        <v>0</v>
      </c>
      <c r="DD405" s="270">
        <f t="shared" si="238"/>
        <v>0</v>
      </c>
      <c r="DE405" s="270">
        <f t="shared" si="239"/>
        <v>0</v>
      </c>
      <c r="DF405" s="270">
        <f t="shared" si="240"/>
        <v>0</v>
      </c>
      <c r="DG405" s="270">
        <f t="shared" si="241"/>
        <v>0</v>
      </c>
    </row>
    <row r="406" spans="76:111">
      <c r="BX406" s="331"/>
      <c r="BY406" s="269"/>
      <c r="BZ406" s="269" t="str">
        <f t="shared" si="226"/>
        <v>.</v>
      </c>
      <c r="CA406" s="269" t="str">
        <f t="shared" si="225"/>
        <v>.</v>
      </c>
      <c r="CB406" s="269" t="str">
        <f t="shared" si="227"/>
        <v>.</v>
      </c>
      <c r="CC406" s="269" t="str">
        <f t="shared" si="228"/>
        <v>.</v>
      </c>
      <c r="CL406" s="161">
        <f t="shared" si="229"/>
        <v>0</v>
      </c>
      <c r="CM406" s="271" t="b">
        <f t="shared" si="249"/>
        <v>0</v>
      </c>
      <c r="CN406" s="271" t="b">
        <f t="shared" si="250"/>
        <v>0</v>
      </c>
      <c r="CO406" s="271" t="b">
        <f t="shared" si="242"/>
        <v>0</v>
      </c>
      <c r="CP406" s="270" t="b">
        <f t="shared" si="243"/>
        <v>0</v>
      </c>
      <c r="CQ406" s="270" t="b">
        <f t="shared" si="244"/>
        <v>0</v>
      </c>
      <c r="CR406" s="270" t="b">
        <f t="shared" si="245"/>
        <v>0</v>
      </c>
      <c r="CS406" s="270" t="b">
        <f t="shared" si="246"/>
        <v>0</v>
      </c>
      <c r="CT406" s="270" t="b">
        <f t="shared" si="247"/>
        <v>0</v>
      </c>
      <c r="CU406" s="270" t="b">
        <f t="shared" si="248"/>
        <v>0</v>
      </c>
      <c r="CV406" s="270">
        <f t="shared" si="230"/>
        <v>0</v>
      </c>
      <c r="CW406" s="270">
        <f t="shared" si="231"/>
        <v>0</v>
      </c>
      <c r="CX406" s="270">
        <f t="shared" si="232"/>
        <v>0</v>
      </c>
      <c r="CY406" s="270">
        <f t="shared" si="233"/>
        <v>0</v>
      </c>
      <c r="CZ406" s="270">
        <f t="shared" si="234"/>
        <v>0</v>
      </c>
      <c r="DA406" s="270">
        <f t="shared" si="235"/>
        <v>0</v>
      </c>
      <c r="DB406" s="270">
        <f t="shared" si="236"/>
        <v>0</v>
      </c>
      <c r="DC406" s="270">
        <f t="shared" si="237"/>
        <v>0</v>
      </c>
      <c r="DD406" s="270">
        <f t="shared" si="238"/>
        <v>0</v>
      </c>
      <c r="DE406" s="270">
        <f t="shared" si="239"/>
        <v>0</v>
      </c>
      <c r="DF406" s="270">
        <f t="shared" si="240"/>
        <v>0</v>
      </c>
      <c r="DG406" s="270">
        <f t="shared" si="241"/>
        <v>0</v>
      </c>
    </row>
    <row r="407" spans="76:111">
      <c r="BX407" s="331"/>
      <c r="BY407" s="269"/>
      <c r="BZ407" s="269" t="str">
        <f t="shared" si="226"/>
        <v>.</v>
      </c>
      <c r="CA407" s="269" t="str">
        <f t="shared" si="225"/>
        <v>.</v>
      </c>
      <c r="CB407" s="269" t="str">
        <f t="shared" si="227"/>
        <v>.</v>
      </c>
      <c r="CC407" s="269" t="str">
        <f t="shared" si="228"/>
        <v>.</v>
      </c>
      <c r="CL407" s="161">
        <f t="shared" si="229"/>
        <v>0</v>
      </c>
      <c r="CM407" s="271" t="b">
        <f t="shared" si="249"/>
        <v>0</v>
      </c>
      <c r="CN407" s="271" t="b">
        <f t="shared" si="250"/>
        <v>0</v>
      </c>
      <c r="CO407" s="271" t="b">
        <f t="shared" si="242"/>
        <v>0</v>
      </c>
      <c r="CP407" s="270" t="b">
        <f t="shared" si="243"/>
        <v>0</v>
      </c>
      <c r="CQ407" s="270" t="b">
        <f t="shared" si="244"/>
        <v>0</v>
      </c>
      <c r="CR407" s="270" t="b">
        <f t="shared" si="245"/>
        <v>0</v>
      </c>
      <c r="CS407" s="270" t="b">
        <f t="shared" si="246"/>
        <v>0</v>
      </c>
      <c r="CT407" s="270" t="b">
        <f t="shared" si="247"/>
        <v>0</v>
      </c>
      <c r="CU407" s="270" t="b">
        <f t="shared" si="248"/>
        <v>0</v>
      </c>
      <c r="CV407" s="270">
        <f t="shared" si="230"/>
        <v>0</v>
      </c>
      <c r="CW407" s="270">
        <f t="shared" si="231"/>
        <v>0</v>
      </c>
      <c r="CX407" s="270">
        <f t="shared" si="232"/>
        <v>0</v>
      </c>
      <c r="CY407" s="270">
        <f t="shared" si="233"/>
        <v>0</v>
      </c>
      <c r="CZ407" s="270">
        <f t="shared" si="234"/>
        <v>0</v>
      </c>
      <c r="DA407" s="270">
        <f t="shared" si="235"/>
        <v>0</v>
      </c>
      <c r="DB407" s="270">
        <f t="shared" si="236"/>
        <v>0</v>
      </c>
      <c r="DC407" s="270">
        <f t="shared" si="237"/>
        <v>0</v>
      </c>
      <c r="DD407" s="270">
        <f t="shared" si="238"/>
        <v>0</v>
      </c>
      <c r="DE407" s="270">
        <f t="shared" si="239"/>
        <v>0</v>
      </c>
      <c r="DF407" s="270">
        <f t="shared" si="240"/>
        <v>0</v>
      </c>
      <c r="DG407" s="270">
        <f t="shared" si="241"/>
        <v>0</v>
      </c>
    </row>
    <row r="408" spans="76:111">
      <c r="BX408" s="331"/>
      <c r="BY408" s="269"/>
      <c r="BZ408" s="269" t="str">
        <f t="shared" si="226"/>
        <v>.</v>
      </c>
      <c r="CA408" s="269" t="str">
        <f t="shared" si="225"/>
        <v>.</v>
      </c>
      <c r="CB408" s="269" t="str">
        <f t="shared" si="227"/>
        <v>.</v>
      </c>
      <c r="CC408" s="269" t="str">
        <f t="shared" si="228"/>
        <v>.</v>
      </c>
      <c r="CL408" s="161">
        <f t="shared" si="229"/>
        <v>0</v>
      </c>
      <c r="CM408" s="271" t="b">
        <f t="shared" si="249"/>
        <v>0</v>
      </c>
      <c r="CN408" s="271" t="b">
        <f t="shared" si="250"/>
        <v>0</v>
      </c>
      <c r="CO408" s="271" t="b">
        <f t="shared" si="242"/>
        <v>0</v>
      </c>
      <c r="CP408" s="270" t="b">
        <f t="shared" si="243"/>
        <v>0</v>
      </c>
      <c r="CQ408" s="270" t="b">
        <f t="shared" si="244"/>
        <v>0</v>
      </c>
      <c r="CR408" s="270" t="b">
        <f t="shared" si="245"/>
        <v>0</v>
      </c>
      <c r="CS408" s="270" t="b">
        <f t="shared" si="246"/>
        <v>0</v>
      </c>
      <c r="CT408" s="270" t="b">
        <f t="shared" si="247"/>
        <v>0</v>
      </c>
      <c r="CU408" s="270" t="b">
        <f t="shared" si="248"/>
        <v>0</v>
      </c>
      <c r="CV408" s="270">
        <f t="shared" si="230"/>
        <v>0</v>
      </c>
      <c r="CW408" s="270">
        <f t="shared" si="231"/>
        <v>0</v>
      </c>
      <c r="CX408" s="270">
        <f t="shared" si="232"/>
        <v>0</v>
      </c>
      <c r="CY408" s="270">
        <f t="shared" si="233"/>
        <v>0</v>
      </c>
      <c r="CZ408" s="270">
        <f t="shared" si="234"/>
        <v>0</v>
      </c>
      <c r="DA408" s="270">
        <f t="shared" si="235"/>
        <v>0</v>
      </c>
      <c r="DB408" s="270">
        <f t="shared" si="236"/>
        <v>0</v>
      </c>
      <c r="DC408" s="270">
        <f t="shared" si="237"/>
        <v>0</v>
      </c>
      <c r="DD408" s="270">
        <f t="shared" si="238"/>
        <v>0</v>
      </c>
      <c r="DE408" s="270">
        <f t="shared" si="239"/>
        <v>0</v>
      </c>
      <c r="DF408" s="270">
        <f t="shared" si="240"/>
        <v>0</v>
      </c>
      <c r="DG408" s="270">
        <f t="shared" si="241"/>
        <v>0</v>
      </c>
    </row>
    <row r="409" spans="76:111">
      <c r="BX409" s="331"/>
      <c r="BY409" s="269"/>
      <c r="BZ409" s="269" t="str">
        <f t="shared" si="226"/>
        <v>.</v>
      </c>
      <c r="CA409" s="269" t="str">
        <f t="shared" si="225"/>
        <v>.</v>
      </c>
      <c r="CB409" s="269" t="str">
        <f t="shared" si="227"/>
        <v>.</v>
      </c>
      <c r="CC409" s="269" t="str">
        <f t="shared" si="228"/>
        <v>.</v>
      </c>
      <c r="CL409" s="161">
        <f t="shared" si="229"/>
        <v>0</v>
      </c>
      <c r="CM409" s="271" t="b">
        <f t="shared" si="249"/>
        <v>0</v>
      </c>
      <c r="CN409" s="271" t="b">
        <f t="shared" si="250"/>
        <v>0</v>
      </c>
      <c r="CO409" s="271" t="b">
        <f t="shared" si="242"/>
        <v>0</v>
      </c>
      <c r="CP409" s="270" t="b">
        <f t="shared" si="243"/>
        <v>0</v>
      </c>
      <c r="CQ409" s="270" t="b">
        <f t="shared" si="244"/>
        <v>0</v>
      </c>
      <c r="CR409" s="270" t="b">
        <f t="shared" si="245"/>
        <v>0</v>
      </c>
      <c r="CS409" s="270" t="b">
        <f t="shared" si="246"/>
        <v>0</v>
      </c>
      <c r="CT409" s="270" t="b">
        <f t="shared" si="247"/>
        <v>0</v>
      </c>
      <c r="CU409" s="270" t="b">
        <f t="shared" si="248"/>
        <v>0</v>
      </c>
      <c r="CV409" s="270">
        <f t="shared" si="230"/>
        <v>0</v>
      </c>
      <c r="CW409" s="270">
        <f t="shared" si="231"/>
        <v>0</v>
      </c>
      <c r="CX409" s="270">
        <f t="shared" si="232"/>
        <v>0</v>
      </c>
      <c r="CY409" s="270">
        <f t="shared" si="233"/>
        <v>0</v>
      </c>
      <c r="CZ409" s="270">
        <f t="shared" si="234"/>
        <v>0</v>
      </c>
      <c r="DA409" s="270">
        <f t="shared" si="235"/>
        <v>0</v>
      </c>
      <c r="DB409" s="270">
        <f t="shared" si="236"/>
        <v>0</v>
      </c>
      <c r="DC409" s="270">
        <f t="shared" si="237"/>
        <v>0</v>
      </c>
      <c r="DD409" s="270">
        <f t="shared" si="238"/>
        <v>0</v>
      </c>
      <c r="DE409" s="270">
        <f t="shared" si="239"/>
        <v>0</v>
      </c>
      <c r="DF409" s="270">
        <f t="shared" si="240"/>
        <v>0</v>
      </c>
      <c r="DG409" s="270">
        <f t="shared" si="241"/>
        <v>0</v>
      </c>
    </row>
    <row r="410" spans="76:111">
      <c r="BX410" s="331"/>
      <c r="BY410" s="269"/>
      <c r="BZ410" s="269" t="str">
        <f t="shared" si="226"/>
        <v>.</v>
      </c>
      <c r="CA410" s="269" t="str">
        <f t="shared" si="225"/>
        <v>.</v>
      </c>
      <c r="CB410" s="269" t="str">
        <f t="shared" si="227"/>
        <v>.</v>
      </c>
      <c r="CC410" s="269" t="str">
        <f t="shared" si="228"/>
        <v>.</v>
      </c>
      <c r="CL410" s="161">
        <f t="shared" si="229"/>
        <v>0</v>
      </c>
      <c r="CM410" s="271" t="b">
        <f t="shared" si="249"/>
        <v>0</v>
      </c>
      <c r="CN410" s="271" t="b">
        <f t="shared" si="250"/>
        <v>0</v>
      </c>
      <c r="CO410" s="271" t="b">
        <f t="shared" si="242"/>
        <v>0</v>
      </c>
      <c r="CP410" s="270" t="b">
        <f t="shared" si="243"/>
        <v>0</v>
      </c>
      <c r="CQ410" s="270" t="b">
        <f t="shared" si="244"/>
        <v>0</v>
      </c>
      <c r="CR410" s="270" t="b">
        <f t="shared" si="245"/>
        <v>0</v>
      </c>
      <c r="CS410" s="270" t="b">
        <f t="shared" si="246"/>
        <v>0</v>
      </c>
      <c r="CT410" s="270" t="b">
        <f t="shared" si="247"/>
        <v>0</v>
      </c>
      <c r="CU410" s="270" t="b">
        <f t="shared" si="248"/>
        <v>0</v>
      </c>
      <c r="CV410" s="270">
        <f t="shared" si="230"/>
        <v>0</v>
      </c>
      <c r="CW410" s="270">
        <f t="shared" si="231"/>
        <v>0</v>
      </c>
      <c r="CX410" s="270">
        <f t="shared" si="232"/>
        <v>0</v>
      </c>
      <c r="CY410" s="270">
        <f t="shared" si="233"/>
        <v>0</v>
      </c>
      <c r="CZ410" s="270">
        <f t="shared" si="234"/>
        <v>0</v>
      </c>
      <c r="DA410" s="270">
        <f t="shared" si="235"/>
        <v>0</v>
      </c>
      <c r="DB410" s="270">
        <f t="shared" si="236"/>
        <v>0</v>
      </c>
      <c r="DC410" s="270">
        <f t="shared" si="237"/>
        <v>0</v>
      </c>
      <c r="DD410" s="270">
        <f t="shared" si="238"/>
        <v>0</v>
      </c>
      <c r="DE410" s="270">
        <f t="shared" si="239"/>
        <v>0</v>
      </c>
      <c r="DF410" s="270">
        <f t="shared" si="240"/>
        <v>0</v>
      </c>
      <c r="DG410" s="270">
        <f t="shared" si="241"/>
        <v>0</v>
      </c>
    </row>
    <row r="411" spans="76:111">
      <c r="BX411" s="331"/>
      <c r="BY411" s="269"/>
      <c r="BZ411" s="269" t="str">
        <f t="shared" si="226"/>
        <v>.</v>
      </c>
      <c r="CA411" s="269" t="str">
        <f t="shared" ref="CA411:CA442" si="251">IF(BX411&gt;0.5&lt;=1,"SI",".")</f>
        <v>.</v>
      </c>
      <c r="CB411" s="269" t="str">
        <f t="shared" si="227"/>
        <v>.</v>
      </c>
      <c r="CC411" s="269" t="str">
        <f t="shared" si="228"/>
        <v>.</v>
      </c>
      <c r="CL411" s="161">
        <f t="shared" si="229"/>
        <v>0</v>
      </c>
      <c r="CM411" s="271" t="b">
        <f t="shared" si="249"/>
        <v>0</v>
      </c>
      <c r="CN411" s="271" t="b">
        <f t="shared" si="250"/>
        <v>0</v>
      </c>
      <c r="CO411" s="271" t="b">
        <f t="shared" si="242"/>
        <v>0</v>
      </c>
      <c r="CP411" s="270" t="b">
        <f t="shared" si="243"/>
        <v>0</v>
      </c>
      <c r="CQ411" s="270" t="b">
        <f t="shared" si="244"/>
        <v>0</v>
      </c>
      <c r="CR411" s="270" t="b">
        <f t="shared" si="245"/>
        <v>0</v>
      </c>
      <c r="CS411" s="270" t="b">
        <f t="shared" si="246"/>
        <v>0</v>
      </c>
      <c r="CT411" s="270" t="b">
        <f t="shared" si="247"/>
        <v>0</v>
      </c>
      <c r="CU411" s="270" t="b">
        <f t="shared" si="248"/>
        <v>0</v>
      </c>
      <c r="CV411" s="270">
        <f t="shared" si="230"/>
        <v>0</v>
      </c>
      <c r="CW411" s="270">
        <f t="shared" si="231"/>
        <v>0</v>
      </c>
      <c r="CX411" s="270">
        <f t="shared" si="232"/>
        <v>0</v>
      </c>
      <c r="CY411" s="270">
        <f t="shared" si="233"/>
        <v>0</v>
      </c>
      <c r="CZ411" s="270">
        <f t="shared" si="234"/>
        <v>0</v>
      </c>
      <c r="DA411" s="270">
        <f t="shared" si="235"/>
        <v>0</v>
      </c>
      <c r="DB411" s="270">
        <f t="shared" si="236"/>
        <v>0</v>
      </c>
      <c r="DC411" s="270">
        <f t="shared" si="237"/>
        <v>0</v>
      </c>
      <c r="DD411" s="270">
        <f t="shared" si="238"/>
        <v>0</v>
      </c>
      <c r="DE411" s="270">
        <f t="shared" si="239"/>
        <v>0</v>
      </c>
      <c r="DF411" s="270">
        <f t="shared" si="240"/>
        <v>0</v>
      </c>
      <c r="DG411" s="270">
        <f t="shared" si="241"/>
        <v>0</v>
      </c>
    </row>
    <row r="412" spans="76:111">
      <c r="BX412" s="331"/>
      <c r="BY412" s="269"/>
      <c r="BZ412" s="269" t="str">
        <f t="shared" si="226"/>
        <v>.</v>
      </c>
      <c r="CA412" s="269" t="str">
        <f t="shared" si="251"/>
        <v>.</v>
      </c>
      <c r="CB412" s="269" t="str">
        <f t="shared" si="227"/>
        <v>.</v>
      </c>
      <c r="CC412" s="269" t="str">
        <f t="shared" si="228"/>
        <v>.</v>
      </c>
      <c r="CL412" s="161">
        <f t="shared" si="229"/>
        <v>0</v>
      </c>
      <c r="CM412" s="271" t="b">
        <f t="shared" si="249"/>
        <v>0</v>
      </c>
      <c r="CN412" s="271" t="b">
        <f t="shared" si="250"/>
        <v>0</v>
      </c>
      <c r="CO412" s="271" t="b">
        <f t="shared" si="242"/>
        <v>0</v>
      </c>
      <c r="CP412" s="270" t="b">
        <f t="shared" si="243"/>
        <v>0</v>
      </c>
      <c r="CQ412" s="270" t="b">
        <f t="shared" si="244"/>
        <v>0</v>
      </c>
      <c r="CR412" s="270" t="b">
        <f t="shared" si="245"/>
        <v>0</v>
      </c>
      <c r="CS412" s="270" t="b">
        <f t="shared" si="246"/>
        <v>0</v>
      </c>
      <c r="CT412" s="270" t="b">
        <f t="shared" si="247"/>
        <v>0</v>
      </c>
      <c r="CU412" s="270" t="b">
        <f t="shared" si="248"/>
        <v>0</v>
      </c>
      <c r="CV412" s="270">
        <f t="shared" si="230"/>
        <v>0</v>
      </c>
      <c r="CW412" s="270">
        <f t="shared" si="231"/>
        <v>0</v>
      </c>
      <c r="CX412" s="270">
        <f t="shared" si="232"/>
        <v>0</v>
      </c>
      <c r="CY412" s="270">
        <f t="shared" si="233"/>
        <v>0</v>
      </c>
      <c r="CZ412" s="270">
        <f t="shared" si="234"/>
        <v>0</v>
      </c>
      <c r="DA412" s="270">
        <f t="shared" si="235"/>
        <v>0</v>
      </c>
      <c r="DB412" s="270">
        <f t="shared" si="236"/>
        <v>0</v>
      </c>
      <c r="DC412" s="270">
        <f t="shared" si="237"/>
        <v>0</v>
      </c>
      <c r="DD412" s="270">
        <f t="shared" si="238"/>
        <v>0</v>
      </c>
      <c r="DE412" s="270">
        <f t="shared" si="239"/>
        <v>0</v>
      </c>
      <c r="DF412" s="270">
        <f t="shared" si="240"/>
        <v>0</v>
      </c>
      <c r="DG412" s="270">
        <f t="shared" si="241"/>
        <v>0</v>
      </c>
    </row>
    <row r="413" spans="76:111">
      <c r="BX413" s="331"/>
      <c r="BY413" s="269"/>
      <c r="BZ413" s="269" t="str">
        <f t="shared" si="226"/>
        <v>.</v>
      </c>
      <c r="CA413" s="269" t="str">
        <f t="shared" si="251"/>
        <v>.</v>
      </c>
      <c r="CB413" s="269" t="str">
        <f t="shared" si="227"/>
        <v>.</v>
      </c>
      <c r="CC413" s="269" t="str">
        <f t="shared" si="228"/>
        <v>.</v>
      </c>
      <c r="CL413" s="161">
        <f t="shared" si="229"/>
        <v>0</v>
      </c>
      <c r="CM413" s="271" t="b">
        <f t="shared" si="249"/>
        <v>0</v>
      </c>
      <c r="CN413" s="271" t="b">
        <f t="shared" si="250"/>
        <v>0</v>
      </c>
      <c r="CO413" s="271" t="b">
        <f t="shared" si="242"/>
        <v>0</v>
      </c>
      <c r="CP413" s="270" t="b">
        <f t="shared" si="243"/>
        <v>0</v>
      </c>
      <c r="CQ413" s="270" t="b">
        <f t="shared" si="244"/>
        <v>0</v>
      </c>
      <c r="CR413" s="270" t="b">
        <f t="shared" si="245"/>
        <v>0</v>
      </c>
      <c r="CS413" s="270" t="b">
        <f t="shared" si="246"/>
        <v>0</v>
      </c>
      <c r="CT413" s="270" t="b">
        <f t="shared" si="247"/>
        <v>0</v>
      </c>
      <c r="CU413" s="270" t="b">
        <f t="shared" si="248"/>
        <v>0</v>
      </c>
      <c r="CV413" s="270">
        <f t="shared" si="230"/>
        <v>0</v>
      </c>
      <c r="CW413" s="270">
        <f t="shared" si="231"/>
        <v>0</v>
      </c>
      <c r="CX413" s="270">
        <f t="shared" si="232"/>
        <v>0</v>
      </c>
      <c r="CY413" s="270">
        <f t="shared" si="233"/>
        <v>0</v>
      </c>
      <c r="CZ413" s="270">
        <f t="shared" si="234"/>
        <v>0</v>
      </c>
      <c r="DA413" s="270">
        <f t="shared" si="235"/>
        <v>0</v>
      </c>
      <c r="DB413" s="270">
        <f t="shared" si="236"/>
        <v>0</v>
      </c>
      <c r="DC413" s="270">
        <f t="shared" si="237"/>
        <v>0</v>
      </c>
      <c r="DD413" s="270">
        <f t="shared" si="238"/>
        <v>0</v>
      </c>
      <c r="DE413" s="270">
        <f t="shared" si="239"/>
        <v>0</v>
      </c>
      <c r="DF413" s="270">
        <f t="shared" si="240"/>
        <v>0</v>
      </c>
      <c r="DG413" s="270">
        <f t="shared" si="241"/>
        <v>0</v>
      </c>
    </row>
    <row r="414" spans="76:111">
      <c r="BX414" s="331"/>
      <c r="BY414" s="269"/>
      <c r="BZ414" s="269" t="str">
        <f t="shared" si="226"/>
        <v>.</v>
      </c>
      <c r="CA414" s="269" t="str">
        <f t="shared" si="251"/>
        <v>.</v>
      </c>
      <c r="CB414" s="269" t="str">
        <f t="shared" si="227"/>
        <v>.</v>
      </c>
      <c r="CC414" s="269" t="str">
        <f t="shared" si="228"/>
        <v>.</v>
      </c>
      <c r="CL414" s="161">
        <f t="shared" si="229"/>
        <v>0</v>
      </c>
      <c r="CM414" s="271" t="b">
        <f t="shared" si="249"/>
        <v>0</v>
      </c>
      <c r="CN414" s="271" t="b">
        <f t="shared" si="250"/>
        <v>0</v>
      </c>
      <c r="CO414" s="271" t="b">
        <f t="shared" si="242"/>
        <v>0</v>
      </c>
      <c r="CP414" s="270" t="b">
        <f t="shared" si="243"/>
        <v>0</v>
      </c>
      <c r="CQ414" s="270" t="b">
        <f t="shared" si="244"/>
        <v>0</v>
      </c>
      <c r="CR414" s="270" t="b">
        <f t="shared" si="245"/>
        <v>0</v>
      </c>
      <c r="CS414" s="270" t="b">
        <f t="shared" si="246"/>
        <v>0</v>
      </c>
      <c r="CT414" s="270" t="b">
        <f t="shared" si="247"/>
        <v>0</v>
      </c>
      <c r="CU414" s="270" t="b">
        <f t="shared" si="248"/>
        <v>0</v>
      </c>
      <c r="CV414" s="270">
        <f t="shared" si="230"/>
        <v>0</v>
      </c>
      <c r="CW414" s="270">
        <f t="shared" si="231"/>
        <v>0</v>
      </c>
      <c r="CX414" s="270">
        <f t="shared" si="232"/>
        <v>0</v>
      </c>
      <c r="CY414" s="270">
        <f t="shared" si="233"/>
        <v>0</v>
      </c>
      <c r="CZ414" s="270">
        <f t="shared" si="234"/>
        <v>0</v>
      </c>
      <c r="DA414" s="270">
        <f t="shared" si="235"/>
        <v>0</v>
      </c>
      <c r="DB414" s="270">
        <f t="shared" si="236"/>
        <v>0</v>
      </c>
      <c r="DC414" s="270">
        <f t="shared" si="237"/>
        <v>0</v>
      </c>
      <c r="DD414" s="270">
        <f t="shared" si="238"/>
        <v>0</v>
      </c>
      <c r="DE414" s="270">
        <f t="shared" si="239"/>
        <v>0</v>
      </c>
      <c r="DF414" s="270">
        <f t="shared" si="240"/>
        <v>0</v>
      </c>
      <c r="DG414" s="270">
        <f t="shared" si="241"/>
        <v>0</v>
      </c>
    </row>
    <row r="415" spans="76:111">
      <c r="BX415" s="331"/>
      <c r="BY415" s="269"/>
      <c r="BZ415" s="269" t="str">
        <f t="shared" si="226"/>
        <v>.</v>
      </c>
      <c r="CA415" s="269" t="str">
        <f t="shared" si="251"/>
        <v>.</v>
      </c>
      <c r="CB415" s="269" t="str">
        <f t="shared" si="227"/>
        <v>.</v>
      </c>
      <c r="CC415" s="269" t="str">
        <f t="shared" si="228"/>
        <v>.</v>
      </c>
      <c r="CL415" s="161">
        <f t="shared" si="229"/>
        <v>0</v>
      </c>
      <c r="CM415" s="271" t="b">
        <f t="shared" si="249"/>
        <v>0</v>
      </c>
      <c r="CN415" s="271" t="b">
        <f t="shared" si="250"/>
        <v>0</v>
      </c>
      <c r="CO415" s="271" t="b">
        <f t="shared" si="242"/>
        <v>0</v>
      </c>
      <c r="CP415" s="270" t="b">
        <f t="shared" si="243"/>
        <v>0</v>
      </c>
      <c r="CQ415" s="270" t="b">
        <f t="shared" si="244"/>
        <v>0</v>
      </c>
      <c r="CR415" s="270" t="b">
        <f t="shared" si="245"/>
        <v>0</v>
      </c>
      <c r="CS415" s="270" t="b">
        <f t="shared" si="246"/>
        <v>0</v>
      </c>
      <c r="CT415" s="270" t="b">
        <f t="shared" si="247"/>
        <v>0</v>
      </c>
      <c r="CU415" s="270" t="b">
        <f t="shared" si="248"/>
        <v>0</v>
      </c>
      <c r="CV415" s="270">
        <f t="shared" si="230"/>
        <v>0</v>
      </c>
      <c r="CW415" s="270">
        <f t="shared" si="231"/>
        <v>0</v>
      </c>
      <c r="CX415" s="270">
        <f t="shared" si="232"/>
        <v>0</v>
      </c>
      <c r="CY415" s="270">
        <f t="shared" si="233"/>
        <v>0</v>
      </c>
      <c r="CZ415" s="270">
        <f t="shared" si="234"/>
        <v>0</v>
      </c>
      <c r="DA415" s="270">
        <f t="shared" si="235"/>
        <v>0</v>
      </c>
      <c r="DB415" s="270">
        <f t="shared" si="236"/>
        <v>0</v>
      </c>
      <c r="DC415" s="270">
        <f t="shared" si="237"/>
        <v>0</v>
      </c>
      <c r="DD415" s="270">
        <f t="shared" si="238"/>
        <v>0</v>
      </c>
      <c r="DE415" s="270">
        <f t="shared" si="239"/>
        <v>0</v>
      </c>
      <c r="DF415" s="270">
        <f t="shared" si="240"/>
        <v>0</v>
      </c>
      <c r="DG415" s="270">
        <f t="shared" si="241"/>
        <v>0</v>
      </c>
    </row>
    <row r="416" spans="76:111">
      <c r="BX416" s="331"/>
      <c r="BY416" s="269"/>
      <c r="BZ416" s="269" t="str">
        <f t="shared" si="226"/>
        <v>.</v>
      </c>
      <c r="CA416" s="269" t="str">
        <f t="shared" si="251"/>
        <v>.</v>
      </c>
      <c r="CB416" s="269" t="str">
        <f t="shared" si="227"/>
        <v>.</v>
      </c>
      <c r="CC416" s="269" t="str">
        <f t="shared" si="228"/>
        <v>.</v>
      </c>
      <c r="CL416" s="161">
        <f t="shared" si="229"/>
        <v>0</v>
      </c>
      <c r="CM416" s="271" t="b">
        <f t="shared" si="249"/>
        <v>0</v>
      </c>
      <c r="CN416" s="271" t="b">
        <f t="shared" si="250"/>
        <v>0</v>
      </c>
      <c r="CO416" s="271" t="b">
        <f t="shared" si="242"/>
        <v>0</v>
      </c>
      <c r="CP416" s="270" t="b">
        <f t="shared" si="243"/>
        <v>0</v>
      </c>
      <c r="CQ416" s="270" t="b">
        <f t="shared" si="244"/>
        <v>0</v>
      </c>
      <c r="CR416" s="270" t="b">
        <f t="shared" si="245"/>
        <v>0</v>
      </c>
      <c r="CS416" s="270" t="b">
        <f t="shared" si="246"/>
        <v>0</v>
      </c>
      <c r="CT416" s="270" t="b">
        <f t="shared" si="247"/>
        <v>0</v>
      </c>
      <c r="CU416" s="270" t="b">
        <f t="shared" si="248"/>
        <v>0</v>
      </c>
      <c r="CV416" s="270">
        <f t="shared" si="230"/>
        <v>0</v>
      </c>
      <c r="CW416" s="270">
        <f t="shared" si="231"/>
        <v>0</v>
      </c>
      <c r="CX416" s="270">
        <f t="shared" si="232"/>
        <v>0</v>
      </c>
      <c r="CY416" s="270">
        <f t="shared" si="233"/>
        <v>0</v>
      </c>
      <c r="CZ416" s="270">
        <f t="shared" si="234"/>
        <v>0</v>
      </c>
      <c r="DA416" s="270">
        <f t="shared" si="235"/>
        <v>0</v>
      </c>
      <c r="DB416" s="270">
        <f t="shared" si="236"/>
        <v>0</v>
      </c>
      <c r="DC416" s="270">
        <f t="shared" si="237"/>
        <v>0</v>
      </c>
      <c r="DD416" s="270">
        <f t="shared" si="238"/>
        <v>0</v>
      </c>
      <c r="DE416" s="270">
        <f t="shared" si="239"/>
        <v>0</v>
      </c>
      <c r="DF416" s="270">
        <f t="shared" si="240"/>
        <v>0</v>
      </c>
      <c r="DG416" s="270">
        <f t="shared" si="241"/>
        <v>0</v>
      </c>
    </row>
    <row r="417" spans="76:111">
      <c r="BX417" s="331"/>
      <c r="BY417" s="269"/>
      <c r="BZ417" s="269" t="str">
        <f t="shared" si="226"/>
        <v>.</v>
      </c>
      <c r="CA417" s="269" t="str">
        <f t="shared" si="251"/>
        <v>.</v>
      </c>
      <c r="CB417" s="269" t="str">
        <f t="shared" si="227"/>
        <v>.</v>
      </c>
      <c r="CC417" s="269" t="str">
        <f t="shared" si="228"/>
        <v>.</v>
      </c>
      <c r="CL417" s="161">
        <f t="shared" si="229"/>
        <v>0</v>
      </c>
      <c r="CM417" s="271" t="b">
        <f t="shared" si="249"/>
        <v>0</v>
      </c>
      <c r="CN417" s="271" t="b">
        <f t="shared" si="250"/>
        <v>0</v>
      </c>
      <c r="CO417" s="271" t="b">
        <f t="shared" si="242"/>
        <v>0</v>
      </c>
      <c r="CP417" s="270" t="b">
        <f t="shared" si="243"/>
        <v>0</v>
      </c>
      <c r="CQ417" s="270" t="b">
        <f t="shared" si="244"/>
        <v>0</v>
      </c>
      <c r="CR417" s="270" t="b">
        <f t="shared" si="245"/>
        <v>0</v>
      </c>
      <c r="CS417" s="270" t="b">
        <f t="shared" si="246"/>
        <v>0</v>
      </c>
      <c r="CT417" s="270" t="b">
        <f t="shared" si="247"/>
        <v>0</v>
      </c>
      <c r="CU417" s="270" t="b">
        <f t="shared" si="248"/>
        <v>0</v>
      </c>
      <c r="CV417" s="270">
        <f t="shared" si="230"/>
        <v>0</v>
      </c>
      <c r="CW417" s="270">
        <f t="shared" si="231"/>
        <v>0</v>
      </c>
      <c r="CX417" s="270">
        <f t="shared" si="232"/>
        <v>0</v>
      </c>
      <c r="CY417" s="270">
        <f t="shared" si="233"/>
        <v>0</v>
      </c>
      <c r="CZ417" s="270">
        <f t="shared" si="234"/>
        <v>0</v>
      </c>
      <c r="DA417" s="270">
        <f t="shared" si="235"/>
        <v>0</v>
      </c>
      <c r="DB417" s="270">
        <f t="shared" si="236"/>
        <v>0</v>
      </c>
      <c r="DC417" s="270">
        <f t="shared" si="237"/>
        <v>0</v>
      </c>
      <c r="DD417" s="270">
        <f t="shared" si="238"/>
        <v>0</v>
      </c>
      <c r="DE417" s="270">
        <f t="shared" si="239"/>
        <v>0</v>
      </c>
      <c r="DF417" s="270">
        <f t="shared" si="240"/>
        <v>0</v>
      </c>
      <c r="DG417" s="270">
        <f t="shared" si="241"/>
        <v>0</v>
      </c>
    </row>
    <row r="418" spans="76:111">
      <c r="BX418" s="331"/>
      <c r="BY418" s="269"/>
      <c r="BZ418" s="269" t="str">
        <f t="shared" si="226"/>
        <v>.</v>
      </c>
      <c r="CA418" s="269" t="str">
        <f t="shared" si="251"/>
        <v>.</v>
      </c>
      <c r="CB418" s="269" t="str">
        <f t="shared" si="227"/>
        <v>.</v>
      </c>
      <c r="CC418" s="269" t="str">
        <f t="shared" si="228"/>
        <v>.</v>
      </c>
      <c r="CL418" s="161">
        <f t="shared" si="229"/>
        <v>0</v>
      </c>
      <c r="CM418" s="271" t="b">
        <f t="shared" si="249"/>
        <v>0</v>
      </c>
      <c r="CN418" s="271" t="b">
        <f t="shared" si="250"/>
        <v>0</v>
      </c>
      <c r="CO418" s="271" t="b">
        <f t="shared" si="242"/>
        <v>0</v>
      </c>
      <c r="CP418" s="270" t="b">
        <f t="shared" si="243"/>
        <v>0</v>
      </c>
      <c r="CQ418" s="270" t="b">
        <f t="shared" si="244"/>
        <v>0</v>
      </c>
      <c r="CR418" s="270" t="b">
        <f t="shared" si="245"/>
        <v>0</v>
      </c>
      <c r="CS418" s="270" t="b">
        <f t="shared" si="246"/>
        <v>0</v>
      </c>
      <c r="CT418" s="270" t="b">
        <f t="shared" si="247"/>
        <v>0</v>
      </c>
      <c r="CU418" s="270" t="b">
        <f t="shared" si="248"/>
        <v>0</v>
      </c>
      <c r="CV418" s="270">
        <f t="shared" si="230"/>
        <v>0</v>
      </c>
      <c r="CW418" s="270">
        <f t="shared" si="231"/>
        <v>0</v>
      </c>
      <c r="CX418" s="270">
        <f t="shared" si="232"/>
        <v>0</v>
      </c>
      <c r="CY418" s="270">
        <f t="shared" si="233"/>
        <v>0</v>
      </c>
      <c r="CZ418" s="270">
        <f t="shared" si="234"/>
        <v>0</v>
      </c>
      <c r="DA418" s="270">
        <f t="shared" si="235"/>
        <v>0</v>
      </c>
      <c r="DB418" s="270">
        <f t="shared" si="236"/>
        <v>0</v>
      </c>
      <c r="DC418" s="270">
        <f t="shared" si="237"/>
        <v>0</v>
      </c>
      <c r="DD418" s="270">
        <f t="shared" si="238"/>
        <v>0</v>
      </c>
      <c r="DE418" s="270">
        <f t="shared" si="239"/>
        <v>0</v>
      </c>
      <c r="DF418" s="270">
        <f t="shared" si="240"/>
        <v>0</v>
      </c>
      <c r="DG418" s="270">
        <f t="shared" si="241"/>
        <v>0</v>
      </c>
    </row>
    <row r="419" spans="76:111">
      <c r="BX419" s="331"/>
      <c r="BY419" s="269"/>
      <c r="BZ419" s="269" t="str">
        <f t="shared" si="226"/>
        <v>.</v>
      </c>
      <c r="CA419" s="269" t="str">
        <f t="shared" si="251"/>
        <v>.</v>
      </c>
      <c r="CB419" s="269" t="str">
        <f t="shared" si="227"/>
        <v>.</v>
      </c>
      <c r="CC419" s="269" t="str">
        <f t="shared" si="228"/>
        <v>.</v>
      </c>
      <c r="CL419" s="161">
        <f t="shared" si="229"/>
        <v>0</v>
      </c>
      <c r="CM419" s="271" t="b">
        <f t="shared" si="249"/>
        <v>0</v>
      </c>
      <c r="CN419" s="271" t="b">
        <f t="shared" si="250"/>
        <v>0</v>
      </c>
      <c r="CO419" s="271" t="b">
        <f t="shared" si="242"/>
        <v>0</v>
      </c>
      <c r="CP419" s="270" t="b">
        <f t="shared" si="243"/>
        <v>0</v>
      </c>
      <c r="CQ419" s="270" t="b">
        <f t="shared" si="244"/>
        <v>0</v>
      </c>
      <c r="CR419" s="270" t="b">
        <f t="shared" si="245"/>
        <v>0</v>
      </c>
      <c r="CS419" s="270" t="b">
        <f t="shared" si="246"/>
        <v>0</v>
      </c>
      <c r="CT419" s="270" t="b">
        <f t="shared" si="247"/>
        <v>0</v>
      </c>
      <c r="CU419" s="270" t="b">
        <f t="shared" si="248"/>
        <v>0</v>
      </c>
      <c r="CV419" s="270">
        <f t="shared" si="230"/>
        <v>0</v>
      </c>
      <c r="CW419" s="270">
        <f t="shared" si="231"/>
        <v>0</v>
      </c>
      <c r="CX419" s="270">
        <f t="shared" si="232"/>
        <v>0</v>
      </c>
      <c r="CY419" s="270">
        <f t="shared" si="233"/>
        <v>0</v>
      </c>
      <c r="CZ419" s="270">
        <f t="shared" si="234"/>
        <v>0</v>
      </c>
      <c r="DA419" s="270">
        <f t="shared" si="235"/>
        <v>0</v>
      </c>
      <c r="DB419" s="270">
        <f t="shared" si="236"/>
        <v>0</v>
      </c>
      <c r="DC419" s="270">
        <f t="shared" si="237"/>
        <v>0</v>
      </c>
      <c r="DD419" s="270">
        <f t="shared" si="238"/>
        <v>0</v>
      </c>
      <c r="DE419" s="270">
        <f t="shared" si="239"/>
        <v>0</v>
      </c>
      <c r="DF419" s="270">
        <f t="shared" si="240"/>
        <v>0</v>
      </c>
      <c r="DG419" s="270">
        <f t="shared" si="241"/>
        <v>0</v>
      </c>
    </row>
    <row r="420" spans="76:111">
      <c r="BX420" s="331"/>
      <c r="BY420" s="269"/>
      <c r="BZ420" s="269" t="str">
        <f t="shared" si="226"/>
        <v>.</v>
      </c>
      <c r="CA420" s="269" t="str">
        <f t="shared" si="251"/>
        <v>.</v>
      </c>
      <c r="CB420" s="269" t="str">
        <f t="shared" si="227"/>
        <v>.</v>
      </c>
      <c r="CC420" s="269" t="str">
        <f t="shared" si="228"/>
        <v>.</v>
      </c>
      <c r="CL420" s="161">
        <f t="shared" si="229"/>
        <v>0</v>
      </c>
      <c r="CM420" s="271" t="b">
        <f t="shared" si="249"/>
        <v>0</v>
      </c>
      <c r="CN420" s="271" t="b">
        <f t="shared" si="250"/>
        <v>0</v>
      </c>
      <c r="CO420" s="271" t="b">
        <f t="shared" si="242"/>
        <v>0</v>
      </c>
      <c r="CP420" s="270" t="b">
        <f t="shared" si="243"/>
        <v>0</v>
      </c>
      <c r="CQ420" s="270" t="b">
        <f t="shared" si="244"/>
        <v>0</v>
      </c>
      <c r="CR420" s="270" t="b">
        <f t="shared" si="245"/>
        <v>0</v>
      </c>
      <c r="CS420" s="270" t="b">
        <f t="shared" si="246"/>
        <v>0</v>
      </c>
      <c r="CT420" s="270" t="b">
        <f t="shared" si="247"/>
        <v>0</v>
      </c>
      <c r="CU420" s="270" t="b">
        <f t="shared" si="248"/>
        <v>0</v>
      </c>
      <c r="CV420" s="270">
        <f t="shared" si="230"/>
        <v>0</v>
      </c>
      <c r="CW420" s="270">
        <f t="shared" si="231"/>
        <v>0</v>
      </c>
      <c r="CX420" s="270">
        <f t="shared" si="232"/>
        <v>0</v>
      </c>
      <c r="CY420" s="270">
        <f t="shared" si="233"/>
        <v>0</v>
      </c>
      <c r="CZ420" s="270">
        <f t="shared" si="234"/>
        <v>0</v>
      </c>
      <c r="DA420" s="270">
        <f t="shared" si="235"/>
        <v>0</v>
      </c>
      <c r="DB420" s="270">
        <f t="shared" si="236"/>
        <v>0</v>
      </c>
      <c r="DC420" s="270">
        <f t="shared" si="237"/>
        <v>0</v>
      </c>
      <c r="DD420" s="270">
        <f t="shared" si="238"/>
        <v>0</v>
      </c>
      <c r="DE420" s="270">
        <f t="shared" si="239"/>
        <v>0</v>
      </c>
      <c r="DF420" s="270">
        <f t="shared" si="240"/>
        <v>0</v>
      </c>
      <c r="DG420" s="270">
        <f t="shared" si="241"/>
        <v>0</v>
      </c>
    </row>
    <row r="421" spans="76:111">
      <c r="BX421" s="331"/>
      <c r="BY421" s="269"/>
      <c r="BZ421" s="269" t="str">
        <f t="shared" si="226"/>
        <v>.</v>
      </c>
      <c r="CA421" s="269" t="str">
        <f t="shared" si="251"/>
        <v>.</v>
      </c>
      <c r="CB421" s="269" t="str">
        <f t="shared" si="227"/>
        <v>.</v>
      </c>
      <c r="CC421" s="269" t="str">
        <f t="shared" si="228"/>
        <v>.</v>
      </c>
      <c r="CL421" s="161">
        <f t="shared" si="229"/>
        <v>0</v>
      </c>
      <c r="CM421" s="271" t="b">
        <f t="shared" si="249"/>
        <v>0</v>
      </c>
      <c r="CN421" s="271" t="b">
        <f t="shared" si="250"/>
        <v>0</v>
      </c>
      <c r="CO421" s="271" t="b">
        <f t="shared" si="242"/>
        <v>0</v>
      </c>
      <c r="CP421" s="270" t="b">
        <f t="shared" si="243"/>
        <v>0</v>
      </c>
      <c r="CQ421" s="270" t="b">
        <f t="shared" si="244"/>
        <v>0</v>
      </c>
      <c r="CR421" s="270" t="b">
        <f t="shared" si="245"/>
        <v>0</v>
      </c>
      <c r="CS421" s="270" t="b">
        <f t="shared" si="246"/>
        <v>0</v>
      </c>
      <c r="CT421" s="270" t="b">
        <f t="shared" si="247"/>
        <v>0</v>
      </c>
      <c r="CU421" s="270" t="b">
        <f t="shared" si="248"/>
        <v>0</v>
      </c>
      <c r="CV421" s="270">
        <f t="shared" si="230"/>
        <v>0</v>
      </c>
      <c r="CW421" s="270">
        <f t="shared" si="231"/>
        <v>0</v>
      </c>
      <c r="CX421" s="270">
        <f t="shared" si="232"/>
        <v>0</v>
      </c>
      <c r="CY421" s="270">
        <f t="shared" si="233"/>
        <v>0</v>
      </c>
      <c r="CZ421" s="270">
        <f t="shared" si="234"/>
        <v>0</v>
      </c>
      <c r="DA421" s="270">
        <f t="shared" si="235"/>
        <v>0</v>
      </c>
      <c r="DB421" s="270">
        <f t="shared" si="236"/>
        <v>0</v>
      </c>
      <c r="DC421" s="270">
        <f t="shared" si="237"/>
        <v>0</v>
      </c>
      <c r="DD421" s="270">
        <f t="shared" si="238"/>
        <v>0</v>
      </c>
      <c r="DE421" s="270">
        <f t="shared" si="239"/>
        <v>0</v>
      </c>
      <c r="DF421" s="270">
        <f t="shared" si="240"/>
        <v>0</v>
      </c>
      <c r="DG421" s="270">
        <f t="shared" si="241"/>
        <v>0</v>
      </c>
    </row>
    <row r="422" spans="76:111">
      <c r="BX422" s="331"/>
      <c r="BY422" s="269"/>
      <c r="BZ422" s="269" t="str">
        <f t="shared" si="226"/>
        <v>.</v>
      </c>
      <c r="CA422" s="269" t="str">
        <f t="shared" si="251"/>
        <v>.</v>
      </c>
      <c r="CB422" s="269" t="str">
        <f t="shared" si="227"/>
        <v>.</v>
      </c>
      <c r="CC422" s="269" t="str">
        <f t="shared" si="228"/>
        <v>.</v>
      </c>
      <c r="CL422" s="161">
        <f t="shared" si="229"/>
        <v>0</v>
      </c>
      <c r="CM422" s="271" t="b">
        <f t="shared" si="249"/>
        <v>0</v>
      </c>
      <c r="CN422" s="271" t="b">
        <f t="shared" si="250"/>
        <v>0</v>
      </c>
      <c r="CO422" s="271" t="b">
        <f t="shared" si="242"/>
        <v>0</v>
      </c>
      <c r="CP422" s="270" t="b">
        <f t="shared" si="243"/>
        <v>0</v>
      </c>
      <c r="CQ422" s="270" t="b">
        <f t="shared" si="244"/>
        <v>0</v>
      </c>
      <c r="CR422" s="270" t="b">
        <f t="shared" si="245"/>
        <v>0</v>
      </c>
      <c r="CS422" s="270" t="b">
        <f t="shared" si="246"/>
        <v>0</v>
      </c>
      <c r="CT422" s="270" t="b">
        <f t="shared" si="247"/>
        <v>0</v>
      </c>
      <c r="CU422" s="270" t="b">
        <f t="shared" si="248"/>
        <v>0</v>
      </c>
      <c r="CV422" s="270">
        <f t="shared" si="230"/>
        <v>0</v>
      </c>
      <c r="CW422" s="270">
        <f t="shared" si="231"/>
        <v>0</v>
      </c>
      <c r="CX422" s="270">
        <f t="shared" si="232"/>
        <v>0</v>
      </c>
      <c r="CY422" s="270">
        <f t="shared" si="233"/>
        <v>0</v>
      </c>
      <c r="CZ422" s="270">
        <f t="shared" si="234"/>
        <v>0</v>
      </c>
      <c r="DA422" s="270">
        <f t="shared" si="235"/>
        <v>0</v>
      </c>
      <c r="DB422" s="270">
        <f t="shared" si="236"/>
        <v>0</v>
      </c>
      <c r="DC422" s="270">
        <f t="shared" si="237"/>
        <v>0</v>
      </c>
      <c r="DD422" s="270">
        <f t="shared" si="238"/>
        <v>0</v>
      </c>
      <c r="DE422" s="270">
        <f t="shared" si="239"/>
        <v>0</v>
      </c>
      <c r="DF422" s="270">
        <f t="shared" si="240"/>
        <v>0</v>
      </c>
      <c r="DG422" s="270">
        <f t="shared" si="241"/>
        <v>0</v>
      </c>
    </row>
    <row r="423" spans="76:111">
      <c r="BX423" s="331"/>
      <c r="BY423" s="269"/>
      <c r="BZ423" s="269" t="str">
        <f t="shared" si="226"/>
        <v>.</v>
      </c>
      <c r="CA423" s="269" t="str">
        <f t="shared" si="251"/>
        <v>.</v>
      </c>
      <c r="CB423" s="269" t="str">
        <f t="shared" si="227"/>
        <v>.</v>
      </c>
      <c r="CC423" s="269" t="str">
        <f t="shared" si="228"/>
        <v>.</v>
      </c>
      <c r="CL423" s="161">
        <f t="shared" si="229"/>
        <v>0</v>
      </c>
      <c r="CM423" s="271" t="b">
        <f t="shared" si="249"/>
        <v>0</v>
      </c>
      <c r="CN423" s="271" t="b">
        <f t="shared" si="250"/>
        <v>0</v>
      </c>
      <c r="CO423" s="271" t="b">
        <f t="shared" si="242"/>
        <v>0</v>
      </c>
      <c r="CP423" s="270" t="b">
        <f t="shared" si="243"/>
        <v>0</v>
      </c>
      <c r="CQ423" s="270" t="b">
        <f t="shared" si="244"/>
        <v>0</v>
      </c>
      <c r="CR423" s="270" t="b">
        <f t="shared" si="245"/>
        <v>0</v>
      </c>
      <c r="CS423" s="270" t="b">
        <f t="shared" si="246"/>
        <v>0</v>
      </c>
      <c r="CT423" s="270" t="b">
        <f t="shared" si="247"/>
        <v>0</v>
      </c>
      <c r="CU423" s="270" t="b">
        <f t="shared" si="248"/>
        <v>0</v>
      </c>
      <c r="CV423" s="270">
        <f t="shared" si="230"/>
        <v>0</v>
      </c>
      <c r="CW423" s="270">
        <f t="shared" si="231"/>
        <v>0</v>
      </c>
      <c r="CX423" s="270">
        <f t="shared" si="232"/>
        <v>0</v>
      </c>
      <c r="CY423" s="270">
        <f t="shared" si="233"/>
        <v>0</v>
      </c>
      <c r="CZ423" s="270">
        <f t="shared" si="234"/>
        <v>0</v>
      </c>
      <c r="DA423" s="270">
        <f t="shared" si="235"/>
        <v>0</v>
      </c>
      <c r="DB423" s="270">
        <f t="shared" si="236"/>
        <v>0</v>
      </c>
      <c r="DC423" s="270">
        <f t="shared" si="237"/>
        <v>0</v>
      </c>
      <c r="DD423" s="270">
        <f t="shared" si="238"/>
        <v>0</v>
      </c>
      <c r="DE423" s="270">
        <f t="shared" si="239"/>
        <v>0</v>
      </c>
      <c r="DF423" s="270">
        <f t="shared" si="240"/>
        <v>0</v>
      </c>
      <c r="DG423" s="270">
        <f t="shared" si="241"/>
        <v>0</v>
      </c>
    </row>
    <row r="424" spans="76:111">
      <c r="BX424" s="331"/>
      <c r="BY424" s="269"/>
      <c r="BZ424" s="269" t="str">
        <f t="shared" si="226"/>
        <v>.</v>
      </c>
      <c r="CA424" s="269" t="str">
        <f t="shared" si="251"/>
        <v>.</v>
      </c>
      <c r="CB424" s="269" t="str">
        <f t="shared" si="227"/>
        <v>.</v>
      </c>
      <c r="CC424" s="269" t="str">
        <f t="shared" si="228"/>
        <v>.</v>
      </c>
      <c r="CL424" s="161">
        <f t="shared" si="229"/>
        <v>0</v>
      </c>
      <c r="CM424" s="271" t="b">
        <f t="shared" si="249"/>
        <v>0</v>
      </c>
      <c r="CN424" s="271" t="b">
        <f t="shared" si="250"/>
        <v>0</v>
      </c>
      <c r="CO424" s="271" t="b">
        <f t="shared" si="242"/>
        <v>0</v>
      </c>
      <c r="CP424" s="270" t="b">
        <f t="shared" si="243"/>
        <v>0</v>
      </c>
      <c r="CQ424" s="270" t="b">
        <f t="shared" si="244"/>
        <v>0</v>
      </c>
      <c r="CR424" s="270" t="b">
        <f t="shared" si="245"/>
        <v>0</v>
      </c>
      <c r="CS424" s="270" t="b">
        <f t="shared" si="246"/>
        <v>0</v>
      </c>
      <c r="CT424" s="270" t="b">
        <f t="shared" si="247"/>
        <v>0</v>
      </c>
      <c r="CU424" s="270" t="b">
        <f t="shared" si="248"/>
        <v>0</v>
      </c>
      <c r="CV424" s="270">
        <f t="shared" si="230"/>
        <v>0</v>
      </c>
      <c r="CW424" s="270">
        <f t="shared" si="231"/>
        <v>0</v>
      </c>
      <c r="CX424" s="270">
        <f t="shared" si="232"/>
        <v>0</v>
      </c>
      <c r="CY424" s="270">
        <f t="shared" si="233"/>
        <v>0</v>
      </c>
      <c r="CZ424" s="270">
        <f t="shared" si="234"/>
        <v>0</v>
      </c>
      <c r="DA424" s="270">
        <f t="shared" si="235"/>
        <v>0</v>
      </c>
      <c r="DB424" s="270">
        <f t="shared" si="236"/>
        <v>0</v>
      </c>
      <c r="DC424" s="270">
        <f t="shared" si="237"/>
        <v>0</v>
      </c>
      <c r="DD424" s="270">
        <f t="shared" si="238"/>
        <v>0</v>
      </c>
      <c r="DE424" s="270">
        <f t="shared" si="239"/>
        <v>0</v>
      </c>
      <c r="DF424" s="270">
        <f t="shared" si="240"/>
        <v>0</v>
      </c>
      <c r="DG424" s="270">
        <f t="shared" si="241"/>
        <v>0</v>
      </c>
    </row>
    <row r="425" spans="76:111">
      <c r="BX425" s="331"/>
      <c r="BY425" s="269"/>
      <c r="BZ425" s="269" t="str">
        <f t="shared" si="226"/>
        <v>.</v>
      </c>
      <c r="CA425" s="269" t="str">
        <f t="shared" si="251"/>
        <v>.</v>
      </c>
      <c r="CB425" s="269" t="str">
        <f t="shared" si="227"/>
        <v>.</v>
      </c>
      <c r="CC425" s="269" t="str">
        <f t="shared" si="228"/>
        <v>.</v>
      </c>
      <c r="CL425" s="161">
        <f t="shared" si="229"/>
        <v>0</v>
      </c>
      <c r="CM425" s="271" t="b">
        <f t="shared" si="249"/>
        <v>0</v>
      </c>
      <c r="CN425" s="271" t="b">
        <f t="shared" si="250"/>
        <v>0</v>
      </c>
      <c r="CO425" s="271" t="b">
        <f t="shared" si="242"/>
        <v>0</v>
      </c>
      <c r="CP425" s="270" t="b">
        <f t="shared" si="243"/>
        <v>0</v>
      </c>
      <c r="CQ425" s="270" t="b">
        <f t="shared" si="244"/>
        <v>0</v>
      </c>
      <c r="CR425" s="270" t="b">
        <f t="shared" si="245"/>
        <v>0</v>
      </c>
      <c r="CS425" s="270" t="b">
        <f t="shared" si="246"/>
        <v>0</v>
      </c>
      <c r="CT425" s="270" t="b">
        <f t="shared" si="247"/>
        <v>0</v>
      </c>
      <c r="CU425" s="270" t="b">
        <f t="shared" si="248"/>
        <v>0</v>
      </c>
      <c r="CV425" s="270">
        <f t="shared" si="230"/>
        <v>0</v>
      </c>
      <c r="CW425" s="270">
        <f t="shared" si="231"/>
        <v>0</v>
      </c>
      <c r="CX425" s="270">
        <f t="shared" si="232"/>
        <v>0</v>
      </c>
      <c r="CY425" s="270">
        <f t="shared" si="233"/>
        <v>0</v>
      </c>
      <c r="CZ425" s="270">
        <f t="shared" si="234"/>
        <v>0</v>
      </c>
      <c r="DA425" s="270">
        <f t="shared" si="235"/>
        <v>0</v>
      </c>
      <c r="DB425" s="270">
        <f t="shared" si="236"/>
        <v>0</v>
      </c>
      <c r="DC425" s="270">
        <f t="shared" si="237"/>
        <v>0</v>
      </c>
      <c r="DD425" s="270">
        <f t="shared" si="238"/>
        <v>0</v>
      </c>
      <c r="DE425" s="270">
        <f t="shared" si="239"/>
        <v>0</v>
      </c>
      <c r="DF425" s="270">
        <f t="shared" si="240"/>
        <v>0</v>
      </c>
      <c r="DG425" s="270">
        <f t="shared" si="241"/>
        <v>0</v>
      </c>
    </row>
    <row r="426" spans="76:111">
      <c r="BX426" s="331"/>
      <c r="BY426" s="269"/>
      <c r="BZ426" s="269" t="str">
        <f t="shared" si="226"/>
        <v>.</v>
      </c>
      <c r="CA426" s="269" t="str">
        <f t="shared" si="251"/>
        <v>.</v>
      </c>
      <c r="CB426" s="269" t="str">
        <f t="shared" si="227"/>
        <v>.</v>
      </c>
      <c r="CC426" s="269" t="str">
        <f t="shared" si="228"/>
        <v>.</v>
      </c>
      <c r="CL426" s="161">
        <f t="shared" si="229"/>
        <v>0</v>
      </c>
      <c r="CM426" s="271" t="b">
        <f t="shared" si="249"/>
        <v>0</v>
      </c>
      <c r="CN426" s="271" t="b">
        <f t="shared" si="250"/>
        <v>0</v>
      </c>
      <c r="CO426" s="271" t="b">
        <f t="shared" si="242"/>
        <v>0</v>
      </c>
      <c r="CP426" s="270" t="b">
        <f t="shared" si="243"/>
        <v>0</v>
      </c>
      <c r="CQ426" s="270" t="b">
        <f t="shared" si="244"/>
        <v>0</v>
      </c>
      <c r="CR426" s="270" t="b">
        <f t="shared" si="245"/>
        <v>0</v>
      </c>
      <c r="CS426" s="270" t="b">
        <f t="shared" si="246"/>
        <v>0</v>
      </c>
      <c r="CT426" s="270" t="b">
        <f t="shared" si="247"/>
        <v>0</v>
      </c>
      <c r="CU426" s="270" t="b">
        <f t="shared" si="248"/>
        <v>0</v>
      </c>
      <c r="CV426" s="270">
        <f t="shared" si="230"/>
        <v>0</v>
      </c>
      <c r="CW426" s="270">
        <f t="shared" si="231"/>
        <v>0</v>
      </c>
      <c r="CX426" s="270">
        <f t="shared" si="232"/>
        <v>0</v>
      </c>
      <c r="CY426" s="270">
        <f t="shared" si="233"/>
        <v>0</v>
      </c>
      <c r="CZ426" s="270">
        <f t="shared" si="234"/>
        <v>0</v>
      </c>
      <c r="DA426" s="270">
        <f t="shared" si="235"/>
        <v>0</v>
      </c>
      <c r="DB426" s="270">
        <f t="shared" si="236"/>
        <v>0</v>
      </c>
      <c r="DC426" s="270">
        <f t="shared" si="237"/>
        <v>0</v>
      </c>
      <c r="DD426" s="270">
        <f t="shared" si="238"/>
        <v>0</v>
      </c>
      <c r="DE426" s="270">
        <f t="shared" si="239"/>
        <v>0</v>
      </c>
      <c r="DF426" s="270">
        <f t="shared" si="240"/>
        <v>0</v>
      </c>
      <c r="DG426" s="270">
        <f t="shared" si="241"/>
        <v>0</v>
      </c>
    </row>
    <row r="427" spans="76:111">
      <c r="BX427" s="331"/>
      <c r="BY427" s="269"/>
      <c r="BZ427" s="269" t="str">
        <f t="shared" si="226"/>
        <v>.</v>
      </c>
      <c r="CA427" s="269" t="str">
        <f t="shared" si="251"/>
        <v>.</v>
      </c>
      <c r="CB427" s="269" t="str">
        <f t="shared" si="227"/>
        <v>.</v>
      </c>
      <c r="CC427" s="269" t="str">
        <f t="shared" si="228"/>
        <v>.</v>
      </c>
      <c r="CL427" s="161">
        <f t="shared" si="229"/>
        <v>0</v>
      </c>
      <c r="CM427" s="271" t="b">
        <f t="shared" si="249"/>
        <v>0</v>
      </c>
      <c r="CN427" s="271" t="b">
        <f t="shared" si="250"/>
        <v>0</v>
      </c>
      <c r="CO427" s="271" t="b">
        <f t="shared" si="242"/>
        <v>0</v>
      </c>
      <c r="CP427" s="270" t="b">
        <f t="shared" si="243"/>
        <v>0</v>
      </c>
      <c r="CQ427" s="270" t="b">
        <f t="shared" si="244"/>
        <v>0</v>
      </c>
      <c r="CR427" s="270" t="b">
        <f t="shared" si="245"/>
        <v>0</v>
      </c>
      <c r="CS427" s="270" t="b">
        <f t="shared" si="246"/>
        <v>0</v>
      </c>
      <c r="CT427" s="270" t="b">
        <f t="shared" si="247"/>
        <v>0</v>
      </c>
      <c r="CU427" s="270" t="b">
        <f t="shared" si="248"/>
        <v>0</v>
      </c>
      <c r="CV427" s="270">
        <f t="shared" si="230"/>
        <v>0</v>
      </c>
      <c r="CW427" s="270">
        <f t="shared" si="231"/>
        <v>0</v>
      </c>
      <c r="CX427" s="270">
        <f t="shared" si="232"/>
        <v>0</v>
      </c>
      <c r="CY427" s="270">
        <f t="shared" si="233"/>
        <v>0</v>
      </c>
      <c r="CZ427" s="270">
        <f t="shared" si="234"/>
        <v>0</v>
      </c>
      <c r="DA427" s="270">
        <f t="shared" si="235"/>
        <v>0</v>
      </c>
      <c r="DB427" s="270">
        <f t="shared" si="236"/>
        <v>0</v>
      </c>
      <c r="DC427" s="270">
        <f t="shared" si="237"/>
        <v>0</v>
      </c>
      <c r="DD427" s="270">
        <f t="shared" si="238"/>
        <v>0</v>
      </c>
      <c r="DE427" s="270">
        <f t="shared" si="239"/>
        <v>0</v>
      </c>
      <c r="DF427" s="270">
        <f t="shared" si="240"/>
        <v>0</v>
      </c>
      <c r="DG427" s="270">
        <f t="shared" si="241"/>
        <v>0</v>
      </c>
    </row>
    <row r="428" spans="76:111">
      <c r="BX428" s="331"/>
      <c r="BY428" s="269"/>
      <c r="BZ428" s="269" t="str">
        <f t="shared" si="226"/>
        <v>.</v>
      </c>
      <c r="CA428" s="269" t="str">
        <f t="shared" si="251"/>
        <v>.</v>
      </c>
      <c r="CB428" s="269" t="str">
        <f t="shared" si="227"/>
        <v>.</v>
      </c>
      <c r="CC428" s="269" t="str">
        <f t="shared" si="228"/>
        <v>.</v>
      </c>
      <c r="CL428" s="161">
        <f t="shared" si="229"/>
        <v>0</v>
      </c>
      <c r="CM428" s="271" t="b">
        <f t="shared" si="249"/>
        <v>0</v>
      </c>
      <c r="CN428" s="271" t="b">
        <f t="shared" si="250"/>
        <v>0</v>
      </c>
      <c r="CO428" s="271" t="b">
        <f t="shared" si="242"/>
        <v>0</v>
      </c>
      <c r="CP428" s="270" t="b">
        <f t="shared" si="243"/>
        <v>0</v>
      </c>
      <c r="CQ428" s="270" t="b">
        <f t="shared" si="244"/>
        <v>0</v>
      </c>
      <c r="CR428" s="270" t="b">
        <f t="shared" si="245"/>
        <v>0</v>
      </c>
      <c r="CS428" s="270" t="b">
        <f t="shared" si="246"/>
        <v>0</v>
      </c>
      <c r="CT428" s="270" t="b">
        <f t="shared" si="247"/>
        <v>0</v>
      </c>
      <c r="CU428" s="270" t="b">
        <f t="shared" si="248"/>
        <v>0</v>
      </c>
      <c r="CV428" s="270">
        <f t="shared" si="230"/>
        <v>0</v>
      </c>
      <c r="CW428" s="270">
        <f t="shared" si="231"/>
        <v>0</v>
      </c>
      <c r="CX428" s="270">
        <f t="shared" si="232"/>
        <v>0</v>
      </c>
      <c r="CY428" s="270">
        <f t="shared" si="233"/>
        <v>0</v>
      </c>
      <c r="CZ428" s="270">
        <f t="shared" si="234"/>
        <v>0</v>
      </c>
      <c r="DA428" s="270">
        <f t="shared" si="235"/>
        <v>0</v>
      </c>
      <c r="DB428" s="270">
        <f t="shared" si="236"/>
        <v>0</v>
      </c>
      <c r="DC428" s="270">
        <f t="shared" si="237"/>
        <v>0</v>
      </c>
      <c r="DD428" s="270">
        <f t="shared" si="238"/>
        <v>0</v>
      </c>
      <c r="DE428" s="270">
        <f t="shared" si="239"/>
        <v>0</v>
      </c>
      <c r="DF428" s="270">
        <f t="shared" si="240"/>
        <v>0</v>
      </c>
      <c r="DG428" s="270">
        <f t="shared" si="241"/>
        <v>0</v>
      </c>
    </row>
    <row r="429" spans="76:111">
      <c r="BX429" s="331"/>
      <c r="BY429" s="269"/>
      <c r="BZ429" s="269" t="str">
        <f t="shared" si="226"/>
        <v>.</v>
      </c>
      <c r="CA429" s="269" t="str">
        <f t="shared" si="251"/>
        <v>.</v>
      </c>
      <c r="CB429" s="269" t="str">
        <f t="shared" si="227"/>
        <v>.</v>
      </c>
      <c r="CC429" s="269" t="str">
        <f t="shared" si="228"/>
        <v>.</v>
      </c>
      <c r="CL429" s="161">
        <f t="shared" si="229"/>
        <v>0</v>
      </c>
      <c r="CM429" s="271" t="b">
        <f t="shared" si="249"/>
        <v>0</v>
      </c>
      <c r="CN429" s="271" t="b">
        <f t="shared" si="250"/>
        <v>0</v>
      </c>
      <c r="CO429" s="271" t="b">
        <f t="shared" si="242"/>
        <v>0</v>
      </c>
      <c r="CP429" s="270" t="b">
        <f t="shared" si="243"/>
        <v>0</v>
      </c>
      <c r="CQ429" s="270" t="b">
        <f t="shared" si="244"/>
        <v>0</v>
      </c>
      <c r="CR429" s="270" t="b">
        <f t="shared" si="245"/>
        <v>0</v>
      </c>
      <c r="CS429" s="270" t="b">
        <f t="shared" si="246"/>
        <v>0</v>
      </c>
      <c r="CT429" s="270" t="b">
        <f t="shared" si="247"/>
        <v>0</v>
      </c>
      <c r="CU429" s="270" t="b">
        <f t="shared" si="248"/>
        <v>0</v>
      </c>
      <c r="CV429" s="270">
        <f t="shared" si="230"/>
        <v>0</v>
      </c>
      <c r="CW429" s="270">
        <f t="shared" si="231"/>
        <v>0</v>
      </c>
      <c r="CX429" s="270">
        <f t="shared" si="232"/>
        <v>0</v>
      </c>
      <c r="CY429" s="270">
        <f t="shared" si="233"/>
        <v>0</v>
      </c>
      <c r="CZ429" s="270">
        <f t="shared" si="234"/>
        <v>0</v>
      </c>
      <c r="DA429" s="270">
        <f t="shared" si="235"/>
        <v>0</v>
      </c>
      <c r="DB429" s="270">
        <f t="shared" si="236"/>
        <v>0</v>
      </c>
      <c r="DC429" s="270">
        <f t="shared" si="237"/>
        <v>0</v>
      </c>
      <c r="DD429" s="270">
        <f t="shared" si="238"/>
        <v>0</v>
      </c>
      <c r="DE429" s="270">
        <f t="shared" si="239"/>
        <v>0</v>
      </c>
      <c r="DF429" s="270">
        <f t="shared" si="240"/>
        <v>0</v>
      </c>
      <c r="DG429" s="270">
        <f t="shared" si="241"/>
        <v>0</v>
      </c>
    </row>
    <row r="430" spans="76:111">
      <c r="BX430" s="331"/>
      <c r="BY430" s="269"/>
      <c r="BZ430" s="269" t="str">
        <f t="shared" si="226"/>
        <v>.</v>
      </c>
      <c r="CA430" s="269" t="str">
        <f t="shared" si="251"/>
        <v>.</v>
      </c>
      <c r="CB430" s="269" t="str">
        <f t="shared" si="227"/>
        <v>.</v>
      </c>
      <c r="CC430" s="269" t="str">
        <f t="shared" si="228"/>
        <v>.</v>
      </c>
      <c r="CL430" s="161">
        <f t="shared" si="229"/>
        <v>0</v>
      </c>
      <c r="CM430" s="271" t="b">
        <f t="shared" si="249"/>
        <v>0</v>
      </c>
      <c r="CN430" s="271" t="b">
        <f t="shared" si="250"/>
        <v>0</v>
      </c>
      <c r="CO430" s="271" t="b">
        <f t="shared" si="242"/>
        <v>0</v>
      </c>
      <c r="CP430" s="270" t="b">
        <f t="shared" si="243"/>
        <v>0</v>
      </c>
      <c r="CQ430" s="270" t="b">
        <f t="shared" si="244"/>
        <v>0</v>
      </c>
      <c r="CR430" s="270" t="b">
        <f t="shared" si="245"/>
        <v>0</v>
      </c>
      <c r="CS430" s="270" t="b">
        <f t="shared" si="246"/>
        <v>0</v>
      </c>
      <c r="CT430" s="270" t="b">
        <f t="shared" si="247"/>
        <v>0</v>
      </c>
      <c r="CU430" s="270" t="b">
        <f t="shared" si="248"/>
        <v>0</v>
      </c>
      <c r="CV430" s="270">
        <f t="shared" si="230"/>
        <v>0</v>
      </c>
      <c r="CW430" s="270">
        <f t="shared" si="231"/>
        <v>0</v>
      </c>
      <c r="CX430" s="270">
        <f t="shared" si="232"/>
        <v>0</v>
      </c>
      <c r="CY430" s="270">
        <f t="shared" si="233"/>
        <v>0</v>
      </c>
      <c r="CZ430" s="270">
        <f t="shared" si="234"/>
        <v>0</v>
      </c>
      <c r="DA430" s="270">
        <f t="shared" si="235"/>
        <v>0</v>
      </c>
      <c r="DB430" s="270">
        <f t="shared" si="236"/>
        <v>0</v>
      </c>
      <c r="DC430" s="270">
        <f t="shared" si="237"/>
        <v>0</v>
      </c>
      <c r="DD430" s="270">
        <f t="shared" si="238"/>
        <v>0</v>
      </c>
      <c r="DE430" s="270">
        <f t="shared" si="239"/>
        <v>0</v>
      </c>
      <c r="DF430" s="270">
        <f t="shared" si="240"/>
        <v>0</v>
      </c>
      <c r="DG430" s="270">
        <f t="shared" si="241"/>
        <v>0</v>
      </c>
    </row>
    <row r="431" spans="76:111">
      <c r="BX431" s="331"/>
      <c r="BY431" s="269"/>
      <c r="BZ431" s="269" t="str">
        <f t="shared" si="226"/>
        <v>.</v>
      </c>
      <c r="CA431" s="269" t="str">
        <f t="shared" si="251"/>
        <v>.</v>
      </c>
      <c r="CB431" s="269" t="str">
        <f t="shared" si="227"/>
        <v>.</v>
      </c>
      <c r="CC431" s="269" t="str">
        <f t="shared" si="228"/>
        <v>.</v>
      </c>
      <c r="CL431" s="161">
        <f t="shared" si="229"/>
        <v>0</v>
      </c>
      <c r="CM431" s="271" t="b">
        <f t="shared" si="249"/>
        <v>0</v>
      </c>
      <c r="CN431" s="271" t="b">
        <f t="shared" si="250"/>
        <v>0</v>
      </c>
      <c r="CO431" s="271" t="b">
        <f t="shared" si="242"/>
        <v>0</v>
      </c>
      <c r="CP431" s="270" t="b">
        <f t="shared" si="243"/>
        <v>0</v>
      </c>
      <c r="CQ431" s="270" t="b">
        <f t="shared" si="244"/>
        <v>0</v>
      </c>
      <c r="CR431" s="270" t="b">
        <f t="shared" si="245"/>
        <v>0</v>
      </c>
      <c r="CS431" s="270" t="b">
        <f t="shared" si="246"/>
        <v>0</v>
      </c>
      <c r="CT431" s="270" t="b">
        <f t="shared" si="247"/>
        <v>0</v>
      </c>
      <c r="CU431" s="270" t="b">
        <f t="shared" si="248"/>
        <v>0</v>
      </c>
      <c r="CV431" s="270">
        <f t="shared" si="230"/>
        <v>0</v>
      </c>
      <c r="CW431" s="270">
        <f t="shared" si="231"/>
        <v>0</v>
      </c>
      <c r="CX431" s="270">
        <f t="shared" si="232"/>
        <v>0</v>
      </c>
      <c r="CY431" s="270">
        <f t="shared" si="233"/>
        <v>0</v>
      </c>
      <c r="CZ431" s="270">
        <f t="shared" si="234"/>
        <v>0</v>
      </c>
      <c r="DA431" s="270">
        <f t="shared" si="235"/>
        <v>0</v>
      </c>
      <c r="DB431" s="270">
        <f t="shared" si="236"/>
        <v>0</v>
      </c>
      <c r="DC431" s="270">
        <f t="shared" si="237"/>
        <v>0</v>
      </c>
      <c r="DD431" s="270">
        <f t="shared" si="238"/>
        <v>0</v>
      </c>
      <c r="DE431" s="270">
        <f t="shared" si="239"/>
        <v>0</v>
      </c>
      <c r="DF431" s="270">
        <f t="shared" si="240"/>
        <v>0</v>
      </c>
      <c r="DG431" s="270">
        <f t="shared" si="241"/>
        <v>0</v>
      </c>
    </row>
    <row r="432" spans="76:111">
      <c r="BX432" s="331"/>
      <c r="BY432" s="269"/>
      <c r="BZ432" s="269" t="str">
        <f t="shared" si="226"/>
        <v>.</v>
      </c>
      <c r="CA432" s="269" t="str">
        <f t="shared" si="251"/>
        <v>.</v>
      </c>
      <c r="CB432" s="269" t="str">
        <f t="shared" si="227"/>
        <v>.</v>
      </c>
      <c r="CC432" s="269" t="str">
        <f t="shared" si="228"/>
        <v>.</v>
      </c>
      <c r="CL432" s="161">
        <f t="shared" si="229"/>
        <v>0</v>
      </c>
      <c r="CM432" s="271" t="b">
        <f t="shared" si="249"/>
        <v>0</v>
      </c>
      <c r="CN432" s="271" t="b">
        <f t="shared" si="250"/>
        <v>0</v>
      </c>
      <c r="CO432" s="271" t="b">
        <f t="shared" si="242"/>
        <v>0</v>
      </c>
      <c r="CP432" s="270" t="b">
        <f t="shared" si="243"/>
        <v>0</v>
      </c>
      <c r="CQ432" s="270" t="b">
        <f t="shared" si="244"/>
        <v>0</v>
      </c>
      <c r="CR432" s="270" t="b">
        <f t="shared" si="245"/>
        <v>0</v>
      </c>
      <c r="CS432" s="270" t="b">
        <f t="shared" si="246"/>
        <v>0</v>
      </c>
      <c r="CT432" s="270" t="b">
        <f t="shared" si="247"/>
        <v>0</v>
      </c>
      <c r="CU432" s="270" t="b">
        <f t="shared" si="248"/>
        <v>0</v>
      </c>
      <c r="CV432" s="270">
        <f t="shared" si="230"/>
        <v>0</v>
      </c>
      <c r="CW432" s="270">
        <f t="shared" si="231"/>
        <v>0</v>
      </c>
      <c r="CX432" s="270">
        <f t="shared" si="232"/>
        <v>0</v>
      </c>
      <c r="CY432" s="270">
        <f t="shared" si="233"/>
        <v>0</v>
      </c>
      <c r="CZ432" s="270">
        <f t="shared" si="234"/>
        <v>0</v>
      </c>
      <c r="DA432" s="270">
        <f t="shared" si="235"/>
        <v>0</v>
      </c>
      <c r="DB432" s="270">
        <f t="shared" si="236"/>
        <v>0</v>
      </c>
      <c r="DC432" s="270">
        <f t="shared" si="237"/>
        <v>0</v>
      </c>
      <c r="DD432" s="270">
        <f t="shared" si="238"/>
        <v>0</v>
      </c>
      <c r="DE432" s="270">
        <f t="shared" si="239"/>
        <v>0</v>
      </c>
      <c r="DF432" s="270">
        <f t="shared" si="240"/>
        <v>0</v>
      </c>
      <c r="DG432" s="270">
        <f t="shared" si="241"/>
        <v>0</v>
      </c>
    </row>
    <row r="433" spans="76:111">
      <c r="BX433" s="331"/>
      <c r="BY433" s="269"/>
      <c r="BZ433" s="269" t="str">
        <f t="shared" si="226"/>
        <v>.</v>
      </c>
      <c r="CA433" s="269" t="str">
        <f t="shared" si="251"/>
        <v>.</v>
      </c>
      <c r="CB433" s="269" t="str">
        <f t="shared" si="227"/>
        <v>.</v>
      </c>
      <c r="CC433" s="269" t="str">
        <f t="shared" si="228"/>
        <v>.</v>
      </c>
      <c r="CL433" s="161">
        <f t="shared" si="229"/>
        <v>0</v>
      </c>
      <c r="CM433" s="271" t="b">
        <f t="shared" si="249"/>
        <v>0</v>
      </c>
      <c r="CN433" s="271" t="b">
        <f t="shared" si="250"/>
        <v>0</v>
      </c>
      <c r="CO433" s="271" t="b">
        <f t="shared" si="242"/>
        <v>0</v>
      </c>
      <c r="CP433" s="270" t="b">
        <f t="shared" si="243"/>
        <v>0</v>
      </c>
      <c r="CQ433" s="270" t="b">
        <f t="shared" si="244"/>
        <v>0</v>
      </c>
      <c r="CR433" s="270" t="b">
        <f t="shared" si="245"/>
        <v>0</v>
      </c>
      <c r="CS433" s="270" t="b">
        <f t="shared" si="246"/>
        <v>0</v>
      </c>
      <c r="CT433" s="270" t="b">
        <f t="shared" si="247"/>
        <v>0</v>
      </c>
      <c r="CU433" s="270" t="b">
        <f t="shared" si="248"/>
        <v>0</v>
      </c>
      <c r="CV433" s="270">
        <f t="shared" si="230"/>
        <v>0</v>
      </c>
      <c r="CW433" s="270">
        <f t="shared" si="231"/>
        <v>0</v>
      </c>
      <c r="CX433" s="270">
        <f t="shared" si="232"/>
        <v>0</v>
      </c>
      <c r="CY433" s="270">
        <f t="shared" si="233"/>
        <v>0</v>
      </c>
      <c r="CZ433" s="270">
        <f t="shared" si="234"/>
        <v>0</v>
      </c>
      <c r="DA433" s="270">
        <f t="shared" si="235"/>
        <v>0</v>
      </c>
      <c r="DB433" s="270">
        <f t="shared" si="236"/>
        <v>0</v>
      </c>
      <c r="DC433" s="270">
        <f t="shared" si="237"/>
        <v>0</v>
      </c>
      <c r="DD433" s="270">
        <f t="shared" si="238"/>
        <v>0</v>
      </c>
      <c r="DE433" s="270">
        <f t="shared" si="239"/>
        <v>0</v>
      </c>
      <c r="DF433" s="270">
        <f t="shared" si="240"/>
        <v>0</v>
      </c>
      <c r="DG433" s="270">
        <f t="shared" si="241"/>
        <v>0</v>
      </c>
    </row>
    <row r="434" spans="76:111">
      <c r="BX434" s="331"/>
      <c r="BY434" s="269"/>
      <c r="BZ434" s="269" t="str">
        <f t="shared" si="226"/>
        <v>.</v>
      </c>
      <c r="CA434" s="269" t="str">
        <f t="shared" si="251"/>
        <v>.</v>
      </c>
      <c r="CB434" s="269" t="str">
        <f t="shared" si="227"/>
        <v>.</v>
      </c>
      <c r="CC434" s="269" t="str">
        <f t="shared" si="228"/>
        <v>.</v>
      </c>
      <c r="CL434" s="161">
        <f t="shared" si="229"/>
        <v>0</v>
      </c>
      <c r="CM434" s="271" t="b">
        <f t="shared" si="249"/>
        <v>0</v>
      </c>
      <c r="CN434" s="271" t="b">
        <f t="shared" si="250"/>
        <v>0</v>
      </c>
      <c r="CO434" s="271" t="b">
        <f t="shared" si="242"/>
        <v>0</v>
      </c>
      <c r="CP434" s="270" t="b">
        <f t="shared" si="243"/>
        <v>0</v>
      </c>
      <c r="CQ434" s="270" t="b">
        <f t="shared" si="244"/>
        <v>0</v>
      </c>
      <c r="CR434" s="270" t="b">
        <f t="shared" si="245"/>
        <v>0</v>
      </c>
      <c r="CS434" s="270" t="b">
        <f t="shared" si="246"/>
        <v>0</v>
      </c>
      <c r="CT434" s="270" t="b">
        <f t="shared" si="247"/>
        <v>0</v>
      </c>
      <c r="CU434" s="270" t="b">
        <f t="shared" si="248"/>
        <v>0</v>
      </c>
      <c r="CV434" s="270">
        <f t="shared" si="230"/>
        <v>0</v>
      </c>
      <c r="CW434" s="270">
        <f t="shared" si="231"/>
        <v>0</v>
      </c>
      <c r="CX434" s="270">
        <f t="shared" si="232"/>
        <v>0</v>
      </c>
      <c r="CY434" s="270">
        <f t="shared" si="233"/>
        <v>0</v>
      </c>
      <c r="CZ434" s="270">
        <f t="shared" si="234"/>
        <v>0</v>
      </c>
      <c r="DA434" s="270">
        <f t="shared" si="235"/>
        <v>0</v>
      </c>
      <c r="DB434" s="270">
        <f t="shared" si="236"/>
        <v>0</v>
      </c>
      <c r="DC434" s="270">
        <f t="shared" si="237"/>
        <v>0</v>
      </c>
      <c r="DD434" s="270">
        <f t="shared" si="238"/>
        <v>0</v>
      </c>
      <c r="DE434" s="270">
        <f t="shared" si="239"/>
        <v>0</v>
      </c>
      <c r="DF434" s="270">
        <f t="shared" si="240"/>
        <v>0</v>
      </c>
      <c r="DG434" s="270">
        <f t="shared" si="241"/>
        <v>0</v>
      </c>
    </row>
    <row r="435" spans="76:111">
      <c r="BX435" s="331"/>
      <c r="BY435" s="269"/>
      <c r="BZ435" s="269" t="str">
        <f t="shared" si="226"/>
        <v>.</v>
      </c>
      <c r="CA435" s="269" t="str">
        <f t="shared" si="251"/>
        <v>.</v>
      </c>
      <c r="CB435" s="269" t="str">
        <f t="shared" si="227"/>
        <v>.</v>
      </c>
      <c r="CC435" s="269" t="str">
        <f t="shared" si="228"/>
        <v>.</v>
      </c>
      <c r="CL435" s="161">
        <f t="shared" si="229"/>
        <v>0</v>
      </c>
      <c r="CM435" s="271" t="b">
        <f t="shared" si="249"/>
        <v>0</v>
      </c>
      <c r="CN435" s="271" t="b">
        <f t="shared" si="250"/>
        <v>0</v>
      </c>
      <c r="CO435" s="271" t="b">
        <f t="shared" si="242"/>
        <v>0</v>
      </c>
      <c r="CP435" s="270" t="b">
        <f t="shared" si="243"/>
        <v>0</v>
      </c>
      <c r="CQ435" s="270" t="b">
        <f t="shared" si="244"/>
        <v>0</v>
      </c>
      <c r="CR435" s="270" t="b">
        <f t="shared" si="245"/>
        <v>0</v>
      </c>
      <c r="CS435" s="270" t="b">
        <f t="shared" si="246"/>
        <v>0</v>
      </c>
      <c r="CT435" s="270" t="b">
        <f t="shared" si="247"/>
        <v>0</v>
      </c>
      <c r="CU435" s="270" t="b">
        <f t="shared" si="248"/>
        <v>0</v>
      </c>
      <c r="CV435" s="270">
        <f t="shared" si="230"/>
        <v>0</v>
      </c>
      <c r="CW435" s="270">
        <f t="shared" si="231"/>
        <v>0</v>
      </c>
      <c r="CX435" s="270">
        <f t="shared" si="232"/>
        <v>0</v>
      </c>
      <c r="CY435" s="270">
        <f t="shared" si="233"/>
        <v>0</v>
      </c>
      <c r="CZ435" s="270">
        <f t="shared" si="234"/>
        <v>0</v>
      </c>
      <c r="DA435" s="270">
        <f t="shared" si="235"/>
        <v>0</v>
      </c>
      <c r="DB435" s="270">
        <f t="shared" si="236"/>
        <v>0</v>
      </c>
      <c r="DC435" s="270">
        <f t="shared" si="237"/>
        <v>0</v>
      </c>
      <c r="DD435" s="270">
        <f t="shared" si="238"/>
        <v>0</v>
      </c>
      <c r="DE435" s="270">
        <f t="shared" si="239"/>
        <v>0</v>
      </c>
      <c r="DF435" s="270">
        <f t="shared" si="240"/>
        <v>0</v>
      </c>
      <c r="DG435" s="270">
        <f t="shared" si="241"/>
        <v>0</v>
      </c>
    </row>
    <row r="436" spans="76:111">
      <c r="BX436" s="331"/>
      <c r="BY436" s="269"/>
      <c r="BZ436" s="269" t="str">
        <f t="shared" si="226"/>
        <v>.</v>
      </c>
      <c r="CA436" s="269" t="str">
        <f t="shared" si="251"/>
        <v>.</v>
      </c>
      <c r="CB436" s="269" t="str">
        <f t="shared" si="227"/>
        <v>.</v>
      </c>
      <c r="CC436" s="269" t="str">
        <f t="shared" si="228"/>
        <v>.</v>
      </c>
      <c r="CL436" s="161">
        <f t="shared" si="229"/>
        <v>0</v>
      </c>
      <c r="CM436" s="271" t="b">
        <f t="shared" si="249"/>
        <v>0</v>
      </c>
      <c r="CN436" s="271" t="b">
        <f t="shared" si="250"/>
        <v>0</v>
      </c>
      <c r="CO436" s="271" t="b">
        <f t="shared" si="242"/>
        <v>0</v>
      </c>
      <c r="CP436" s="270" t="b">
        <f t="shared" si="243"/>
        <v>0</v>
      </c>
      <c r="CQ436" s="270" t="b">
        <f t="shared" si="244"/>
        <v>0</v>
      </c>
      <c r="CR436" s="270" t="b">
        <f t="shared" si="245"/>
        <v>0</v>
      </c>
      <c r="CS436" s="270" t="b">
        <f t="shared" si="246"/>
        <v>0</v>
      </c>
      <c r="CT436" s="270" t="b">
        <f t="shared" si="247"/>
        <v>0</v>
      </c>
      <c r="CU436" s="270" t="b">
        <f t="shared" si="248"/>
        <v>0</v>
      </c>
      <c r="CV436" s="270">
        <f t="shared" si="230"/>
        <v>0</v>
      </c>
      <c r="CW436" s="270">
        <f t="shared" si="231"/>
        <v>0</v>
      </c>
      <c r="CX436" s="270">
        <f t="shared" si="232"/>
        <v>0</v>
      </c>
      <c r="CY436" s="270">
        <f t="shared" si="233"/>
        <v>0</v>
      </c>
      <c r="CZ436" s="270">
        <f t="shared" si="234"/>
        <v>0</v>
      </c>
      <c r="DA436" s="270">
        <f t="shared" si="235"/>
        <v>0</v>
      </c>
      <c r="DB436" s="270">
        <f t="shared" si="236"/>
        <v>0</v>
      </c>
      <c r="DC436" s="270">
        <f t="shared" si="237"/>
        <v>0</v>
      </c>
      <c r="DD436" s="270">
        <f t="shared" si="238"/>
        <v>0</v>
      </c>
      <c r="DE436" s="270">
        <f t="shared" si="239"/>
        <v>0</v>
      </c>
      <c r="DF436" s="270">
        <f t="shared" si="240"/>
        <v>0</v>
      </c>
      <c r="DG436" s="270">
        <f t="shared" si="241"/>
        <v>0</v>
      </c>
    </row>
    <row r="437" spans="76:111">
      <c r="BX437" s="331"/>
      <c r="BY437" s="269"/>
      <c r="BZ437" s="269" t="str">
        <f t="shared" si="226"/>
        <v>.</v>
      </c>
      <c r="CA437" s="269" t="str">
        <f t="shared" si="251"/>
        <v>.</v>
      </c>
      <c r="CB437" s="269" t="str">
        <f t="shared" si="227"/>
        <v>.</v>
      </c>
      <c r="CC437" s="269" t="str">
        <f t="shared" si="228"/>
        <v>.</v>
      </c>
      <c r="CL437" s="161">
        <f t="shared" si="229"/>
        <v>0</v>
      </c>
      <c r="CM437" s="271" t="b">
        <f t="shared" si="249"/>
        <v>0</v>
      </c>
      <c r="CN437" s="271" t="b">
        <f t="shared" si="250"/>
        <v>0</v>
      </c>
      <c r="CO437" s="271" t="b">
        <f t="shared" si="242"/>
        <v>0</v>
      </c>
      <c r="CP437" s="270" t="b">
        <f t="shared" si="243"/>
        <v>0</v>
      </c>
      <c r="CQ437" s="270" t="b">
        <f t="shared" si="244"/>
        <v>0</v>
      </c>
      <c r="CR437" s="270" t="b">
        <f t="shared" si="245"/>
        <v>0</v>
      </c>
      <c r="CS437" s="270" t="b">
        <f t="shared" si="246"/>
        <v>0</v>
      </c>
      <c r="CT437" s="270" t="b">
        <f t="shared" si="247"/>
        <v>0</v>
      </c>
      <c r="CU437" s="270" t="b">
        <f t="shared" si="248"/>
        <v>0</v>
      </c>
      <c r="CV437" s="270">
        <f t="shared" si="230"/>
        <v>0</v>
      </c>
      <c r="CW437" s="270">
        <f t="shared" si="231"/>
        <v>0</v>
      </c>
      <c r="CX437" s="270">
        <f t="shared" si="232"/>
        <v>0</v>
      </c>
      <c r="CY437" s="270">
        <f t="shared" si="233"/>
        <v>0</v>
      </c>
      <c r="CZ437" s="270">
        <f t="shared" si="234"/>
        <v>0</v>
      </c>
      <c r="DA437" s="270">
        <f t="shared" si="235"/>
        <v>0</v>
      </c>
      <c r="DB437" s="270">
        <f t="shared" si="236"/>
        <v>0</v>
      </c>
      <c r="DC437" s="270">
        <f t="shared" si="237"/>
        <v>0</v>
      </c>
      <c r="DD437" s="270">
        <f t="shared" si="238"/>
        <v>0</v>
      </c>
      <c r="DE437" s="270">
        <f t="shared" si="239"/>
        <v>0</v>
      </c>
      <c r="DF437" s="270">
        <f t="shared" si="240"/>
        <v>0</v>
      </c>
      <c r="DG437" s="270">
        <f t="shared" si="241"/>
        <v>0</v>
      </c>
    </row>
    <row r="438" spans="76:111">
      <c r="BX438" s="331"/>
      <c r="BY438" s="269"/>
      <c r="BZ438" s="269" t="str">
        <f t="shared" si="226"/>
        <v>.</v>
      </c>
      <c r="CA438" s="269" t="str">
        <f t="shared" si="251"/>
        <v>.</v>
      </c>
      <c r="CB438" s="269" t="str">
        <f t="shared" si="227"/>
        <v>.</v>
      </c>
      <c r="CC438" s="269" t="str">
        <f t="shared" si="228"/>
        <v>.</v>
      </c>
      <c r="CL438" s="161">
        <f t="shared" si="229"/>
        <v>0</v>
      </c>
      <c r="CM438" s="271" t="b">
        <f t="shared" si="249"/>
        <v>0</v>
      </c>
      <c r="CN438" s="271" t="b">
        <f t="shared" si="250"/>
        <v>0</v>
      </c>
      <c r="CO438" s="271" t="b">
        <f t="shared" si="242"/>
        <v>0</v>
      </c>
      <c r="CP438" s="270" t="b">
        <f t="shared" si="243"/>
        <v>0</v>
      </c>
      <c r="CQ438" s="270" t="b">
        <f t="shared" si="244"/>
        <v>0</v>
      </c>
      <c r="CR438" s="270" t="b">
        <f t="shared" si="245"/>
        <v>0</v>
      </c>
      <c r="CS438" s="270" t="b">
        <f t="shared" si="246"/>
        <v>0</v>
      </c>
      <c r="CT438" s="270" t="b">
        <f t="shared" si="247"/>
        <v>0</v>
      </c>
      <c r="CU438" s="270" t="b">
        <f t="shared" si="248"/>
        <v>0</v>
      </c>
      <c r="CV438" s="270">
        <f t="shared" si="230"/>
        <v>0</v>
      </c>
      <c r="CW438" s="270">
        <f t="shared" si="231"/>
        <v>0</v>
      </c>
      <c r="CX438" s="270">
        <f t="shared" si="232"/>
        <v>0</v>
      </c>
      <c r="CY438" s="270">
        <f t="shared" si="233"/>
        <v>0</v>
      </c>
      <c r="CZ438" s="270">
        <f t="shared" si="234"/>
        <v>0</v>
      </c>
      <c r="DA438" s="270">
        <f t="shared" si="235"/>
        <v>0</v>
      </c>
      <c r="DB438" s="270">
        <f t="shared" si="236"/>
        <v>0</v>
      </c>
      <c r="DC438" s="270">
        <f t="shared" si="237"/>
        <v>0</v>
      </c>
      <c r="DD438" s="270">
        <f t="shared" si="238"/>
        <v>0</v>
      </c>
      <c r="DE438" s="270">
        <f t="shared" si="239"/>
        <v>0</v>
      </c>
      <c r="DF438" s="270">
        <f t="shared" si="240"/>
        <v>0</v>
      </c>
      <c r="DG438" s="270">
        <f t="shared" si="241"/>
        <v>0</v>
      </c>
    </row>
    <row r="439" spans="76:111">
      <c r="BX439" s="331"/>
      <c r="BY439" s="269"/>
      <c r="BZ439" s="269" t="str">
        <f t="shared" si="226"/>
        <v>.</v>
      </c>
      <c r="CA439" s="269" t="str">
        <f t="shared" si="251"/>
        <v>.</v>
      </c>
      <c r="CB439" s="269" t="str">
        <f t="shared" si="227"/>
        <v>.</v>
      </c>
      <c r="CC439" s="269" t="str">
        <f t="shared" si="228"/>
        <v>.</v>
      </c>
      <c r="CL439" s="161">
        <f t="shared" si="229"/>
        <v>0</v>
      </c>
      <c r="CM439" s="271" t="b">
        <f t="shared" si="249"/>
        <v>0</v>
      </c>
      <c r="CN439" s="271" t="b">
        <f t="shared" si="250"/>
        <v>0</v>
      </c>
      <c r="CO439" s="271" t="b">
        <f t="shared" si="242"/>
        <v>0</v>
      </c>
      <c r="CP439" s="270" t="b">
        <f t="shared" si="243"/>
        <v>0</v>
      </c>
      <c r="CQ439" s="270" t="b">
        <f t="shared" si="244"/>
        <v>0</v>
      </c>
      <c r="CR439" s="270" t="b">
        <f t="shared" si="245"/>
        <v>0</v>
      </c>
      <c r="CS439" s="270" t="b">
        <f t="shared" si="246"/>
        <v>0</v>
      </c>
      <c r="CT439" s="270" t="b">
        <f t="shared" si="247"/>
        <v>0</v>
      </c>
      <c r="CU439" s="270" t="b">
        <f t="shared" si="248"/>
        <v>0</v>
      </c>
      <c r="CV439" s="270">
        <f t="shared" si="230"/>
        <v>0</v>
      </c>
      <c r="CW439" s="270">
        <f t="shared" si="231"/>
        <v>0</v>
      </c>
      <c r="CX439" s="270">
        <f t="shared" si="232"/>
        <v>0</v>
      </c>
      <c r="CY439" s="270">
        <f t="shared" si="233"/>
        <v>0</v>
      </c>
      <c r="CZ439" s="270">
        <f t="shared" si="234"/>
        <v>0</v>
      </c>
      <c r="DA439" s="270">
        <f t="shared" si="235"/>
        <v>0</v>
      </c>
      <c r="DB439" s="270">
        <f t="shared" si="236"/>
        <v>0</v>
      </c>
      <c r="DC439" s="270">
        <f t="shared" si="237"/>
        <v>0</v>
      </c>
      <c r="DD439" s="270">
        <f t="shared" si="238"/>
        <v>0</v>
      </c>
      <c r="DE439" s="270">
        <f t="shared" si="239"/>
        <v>0</v>
      </c>
      <c r="DF439" s="270">
        <f t="shared" si="240"/>
        <v>0</v>
      </c>
      <c r="DG439" s="270">
        <f t="shared" si="241"/>
        <v>0</v>
      </c>
    </row>
    <row r="440" spans="76:111">
      <c r="BX440" s="331"/>
      <c r="BY440" s="269"/>
      <c r="BZ440" s="269" t="str">
        <f t="shared" si="226"/>
        <v>.</v>
      </c>
      <c r="CA440" s="269" t="str">
        <f t="shared" si="251"/>
        <v>.</v>
      </c>
      <c r="CB440" s="269" t="str">
        <f t="shared" si="227"/>
        <v>.</v>
      </c>
      <c r="CC440" s="269" t="str">
        <f t="shared" si="228"/>
        <v>.</v>
      </c>
      <c r="CL440" s="161">
        <f t="shared" si="229"/>
        <v>0</v>
      </c>
      <c r="CM440" s="271" t="b">
        <f t="shared" si="249"/>
        <v>0</v>
      </c>
      <c r="CN440" s="271" t="b">
        <f t="shared" si="250"/>
        <v>0</v>
      </c>
      <c r="CO440" s="271" t="b">
        <f t="shared" si="242"/>
        <v>0</v>
      </c>
      <c r="CP440" s="270" t="b">
        <f t="shared" si="243"/>
        <v>0</v>
      </c>
      <c r="CQ440" s="270" t="b">
        <f t="shared" si="244"/>
        <v>0</v>
      </c>
      <c r="CR440" s="270" t="b">
        <f t="shared" si="245"/>
        <v>0</v>
      </c>
      <c r="CS440" s="270" t="b">
        <f t="shared" si="246"/>
        <v>0</v>
      </c>
      <c r="CT440" s="270" t="b">
        <f t="shared" si="247"/>
        <v>0</v>
      </c>
      <c r="CU440" s="270" t="b">
        <f t="shared" si="248"/>
        <v>0</v>
      </c>
      <c r="CV440" s="270">
        <f t="shared" si="230"/>
        <v>0</v>
      </c>
      <c r="CW440" s="270">
        <f t="shared" si="231"/>
        <v>0</v>
      </c>
      <c r="CX440" s="270">
        <f t="shared" si="232"/>
        <v>0</v>
      </c>
      <c r="CY440" s="270">
        <f t="shared" si="233"/>
        <v>0</v>
      </c>
      <c r="CZ440" s="270">
        <f t="shared" si="234"/>
        <v>0</v>
      </c>
      <c r="DA440" s="270">
        <f t="shared" si="235"/>
        <v>0</v>
      </c>
      <c r="DB440" s="270">
        <f t="shared" si="236"/>
        <v>0</v>
      </c>
      <c r="DC440" s="270">
        <f t="shared" si="237"/>
        <v>0</v>
      </c>
      <c r="DD440" s="270">
        <f t="shared" si="238"/>
        <v>0</v>
      </c>
      <c r="DE440" s="270">
        <f t="shared" si="239"/>
        <v>0</v>
      </c>
      <c r="DF440" s="270">
        <f t="shared" si="240"/>
        <v>0</v>
      </c>
      <c r="DG440" s="270">
        <f t="shared" si="241"/>
        <v>0</v>
      </c>
    </row>
    <row r="441" spans="76:111">
      <c r="BX441" s="331"/>
      <c r="BY441" s="269"/>
      <c r="BZ441" s="269" t="str">
        <f t="shared" si="226"/>
        <v>.</v>
      </c>
      <c r="CA441" s="269" t="str">
        <f t="shared" si="251"/>
        <v>.</v>
      </c>
      <c r="CB441" s="269" t="str">
        <f t="shared" si="227"/>
        <v>.</v>
      </c>
      <c r="CC441" s="269" t="str">
        <f t="shared" si="228"/>
        <v>.</v>
      </c>
      <c r="CL441" s="161">
        <f t="shared" si="229"/>
        <v>0</v>
      </c>
      <c r="CM441" s="271" t="b">
        <f t="shared" si="249"/>
        <v>0</v>
      </c>
      <c r="CN441" s="271" t="b">
        <f t="shared" si="250"/>
        <v>0</v>
      </c>
      <c r="CO441" s="271" t="b">
        <f t="shared" si="242"/>
        <v>0</v>
      </c>
      <c r="CP441" s="270" t="b">
        <f t="shared" si="243"/>
        <v>0</v>
      </c>
      <c r="CQ441" s="270" t="b">
        <f t="shared" si="244"/>
        <v>0</v>
      </c>
      <c r="CR441" s="270" t="b">
        <f t="shared" si="245"/>
        <v>0</v>
      </c>
      <c r="CS441" s="270" t="b">
        <f t="shared" si="246"/>
        <v>0</v>
      </c>
      <c r="CT441" s="270" t="b">
        <f t="shared" si="247"/>
        <v>0</v>
      </c>
      <c r="CU441" s="270" t="b">
        <f t="shared" si="248"/>
        <v>0</v>
      </c>
      <c r="CV441" s="270">
        <f t="shared" si="230"/>
        <v>0</v>
      </c>
      <c r="CW441" s="270">
        <f t="shared" si="231"/>
        <v>0</v>
      </c>
      <c r="CX441" s="270">
        <f t="shared" si="232"/>
        <v>0</v>
      </c>
      <c r="CY441" s="270">
        <f t="shared" si="233"/>
        <v>0</v>
      </c>
      <c r="CZ441" s="270">
        <f t="shared" si="234"/>
        <v>0</v>
      </c>
      <c r="DA441" s="270">
        <f t="shared" si="235"/>
        <v>0</v>
      </c>
      <c r="DB441" s="270">
        <f t="shared" si="236"/>
        <v>0</v>
      </c>
      <c r="DC441" s="270">
        <f t="shared" si="237"/>
        <v>0</v>
      </c>
      <c r="DD441" s="270">
        <f t="shared" si="238"/>
        <v>0</v>
      </c>
      <c r="DE441" s="270">
        <f t="shared" si="239"/>
        <v>0</v>
      </c>
      <c r="DF441" s="270">
        <f t="shared" si="240"/>
        <v>0</v>
      </c>
      <c r="DG441" s="270">
        <f t="shared" si="241"/>
        <v>0</v>
      </c>
    </row>
    <row r="442" spans="76:111">
      <c r="BX442" s="331"/>
      <c r="BY442" s="269"/>
      <c r="BZ442" s="269" t="str">
        <f t="shared" si="226"/>
        <v>.</v>
      </c>
      <c r="CA442" s="269" t="str">
        <f t="shared" si="251"/>
        <v>.</v>
      </c>
      <c r="CB442" s="269" t="str">
        <f t="shared" si="227"/>
        <v>.</v>
      </c>
      <c r="CC442" s="269" t="str">
        <f t="shared" si="228"/>
        <v>.</v>
      </c>
      <c r="CL442" s="161">
        <f t="shared" si="229"/>
        <v>0</v>
      </c>
      <c r="CM442" s="271" t="b">
        <f t="shared" si="249"/>
        <v>0</v>
      </c>
      <c r="CN442" s="271" t="b">
        <f t="shared" si="250"/>
        <v>0</v>
      </c>
      <c r="CO442" s="271" t="b">
        <f t="shared" si="242"/>
        <v>0</v>
      </c>
      <c r="CP442" s="270" t="b">
        <f t="shared" si="243"/>
        <v>0</v>
      </c>
      <c r="CQ442" s="270" t="b">
        <f t="shared" si="244"/>
        <v>0</v>
      </c>
      <c r="CR442" s="270" t="b">
        <f t="shared" si="245"/>
        <v>0</v>
      </c>
      <c r="CS442" s="270" t="b">
        <f t="shared" si="246"/>
        <v>0</v>
      </c>
      <c r="CT442" s="270" t="b">
        <f t="shared" si="247"/>
        <v>0</v>
      </c>
      <c r="CU442" s="270" t="b">
        <f t="shared" si="248"/>
        <v>0</v>
      </c>
      <c r="CV442" s="270">
        <f t="shared" si="230"/>
        <v>0</v>
      </c>
      <c r="CW442" s="270">
        <f t="shared" si="231"/>
        <v>0</v>
      </c>
      <c r="CX442" s="270">
        <f t="shared" si="232"/>
        <v>0</v>
      </c>
      <c r="CY442" s="270">
        <f t="shared" si="233"/>
        <v>0</v>
      </c>
      <c r="CZ442" s="270">
        <f t="shared" si="234"/>
        <v>0</v>
      </c>
      <c r="DA442" s="270">
        <f t="shared" si="235"/>
        <v>0</v>
      </c>
      <c r="DB442" s="270">
        <f t="shared" si="236"/>
        <v>0</v>
      </c>
      <c r="DC442" s="270">
        <f t="shared" si="237"/>
        <v>0</v>
      </c>
      <c r="DD442" s="270">
        <f t="shared" si="238"/>
        <v>0</v>
      </c>
      <c r="DE442" s="270">
        <f t="shared" si="239"/>
        <v>0</v>
      </c>
      <c r="DF442" s="270">
        <f t="shared" si="240"/>
        <v>0</v>
      </c>
      <c r="DG442" s="270">
        <f t="shared" si="241"/>
        <v>0</v>
      </c>
    </row>
    <row r="443" spans="76:111">
      <c r="BX443" s="331"/>
      <c r="BY443" s="269"/>
      <c r="BZ443" s="269" t="str">
        <f t="shared" si="226"/>
        <v>.</v>
      </c>
      <c r="CA443" s="269" t="str">
        <f t="shared" ref="CA443:CA453" si="252">IF(BX443&gt;0.5&lt;=1,"SI",".")</f>
        <v>.</v>
      </c>
      <c r="CB443" s="269" t="str">
        <f t="shared" si="227"/>
        <v>.</v>
      </c>
      <c r="CC443" s="269" t="str">
        <f t="shared" si="228"/>
        <v>.</v>
      </c>
      <c r="CL443" s="161">
        <f t="shared" si="229"/>
        <v>0</v>
      </c>
      <c r="CM443" s="271" t="b">
        <f t="shared" si="249"/>
        <v>0</v>
      </c>
      <c r="CN443" s="271" t="b">
        <f t="shared" si="250"/>
        <v>0</v>
      </c>
      <c r="CO443" s="271" t="b">
        <f t="shared" si="242"/>
        <v>0</v>
      </c>
      <c r="CP443" s="270" t="b">
        <f t="shared" si="243"/>
        <v>0</v>
      </c>
      <c r="CQ443" s="270" t="b">
        <f t="shared" si="244"/>
        <v>0</v>
      </c>
      <c r="CR443" s="270" t="b">
        <f t="shared" si="245"/>
        <v>0</v>
      </c>
      <c r="CS443" s="270" t="b">
        <f t="shared" si="246"/>
        <v>0</v>
      </c>
      <c r="CT443" s="270" t="b">
        <f t="shared" si="247"/>
        <v>0</v>
      </c>
      <c r="CU443" s="270" t="b">
        <f t="shared" si="248"/>
        <v>0</v>
      </c>
      <c r="CV443" s="270">
        <f t="shared" si="230"/>
        <v>0</v>
      </c>
      <c r="CW443" s="270">
        <f t="shared" si="231"/>
        <v>0</v>
      </c>
      <c r="CX443" s="270">
        <f t="shared" si="232"/>
        <v>0</v>
      </c>
      <c r="CY443" s="270">
        <f t="shared" si="233"/>
        <v>0</v>
      </c>
      <c r="CZ443" s="270">
        <f t="shared" si="234"/>
        <v>0</v>
      </c>
      <c r="DA443" s="270">
        <f t="shared" si="235"/>
        <v>0</v>
      </c>
      <c r="DB443" s="270">
        <f t="shared" si="236"/>
        <v>0</v>
      </c>
      <c r="DC443" s="270">
        <f t="shared" si="237"/>
        <v>0</v>
      </c>
      <c r="DD443" s="270">
        <f t="shared" si="238"/>
        <v>0</v>
      </c>
      <c r="DE443" s="270">
        <f t="shared" si="239"/>
        <v>0</v>
      </c>
      <c r="DF443" s="270">
        <f t="shared" si="240"/>
        <v>0</v>
      </c>
      <c r="DG443" s="270">
        <f t="shared" si="241"/>
        <v>0</v>
      </c>
    </row>
    <row r="444" spans="76:111">
      <c r="BX444" s="331"/>
      <c r="BY444" s="269"/>
      <c r="BZ444" s="269" t="str">
        <f t="shared" si="226"/>
        <v>.</v>
      </c>
      <c r="CA444" s="269" t="str">
        <f t="shared" si="252"/>
        <v>.</v>
      </c>
      <c r="CB444" s="269" t="str">
        <f t="shared" si="227"/>
        <v>.</v>
      </c>
      <c r="CC444" s="269" t="str">
        <f t="shared" si="228"/>
        <v>.</v>
      </c>
      <c r="CL444" s="161">
        <f t="shared" si="229"/>
        <v>0</v>
      </c>
      <c r="CM444" s="271" t="b">
        <f t="shared" si="249"/>
        <v>0</v>
      </c>
      <c r="CN444" s="271" t="b">
        <f t="shared" si="250"/>
        <v>0</v>
      </c>
      <c r="CO444" s="271" t="b">
        <f t="shared" si="242"/>
        <v>0</v>
      </c>
      <c r="CP444" s="270" t="b">
        <f t="shared" si="243"/>
        <v>0</v>
      </c>
      <c r="CQ444" s="270" t="b">
        <f t="shared" si="244"/>
        <v>0</v>
      </c>
      <c r="CR444" s="270" t="b">
        <f t="shared" si="245"/>
        <v>0</v>
      </c>
      <c r="CS444" s="270" t="b">
        <f t="shared" si="246"/>
        <v>0</v>
      </c>
      <c r="CT444" s="270" t="b">
        <f t="shared" si="247"/>
        <v>0</v>
      </c>
      <c r="CU444" s="270" t="b">
        <f t="shared" si="248"/>
        <v>0</v>
      </c>
      <c r="CV444" s="270">
        <f t="shared" si="230"/>
        <v>0</v>
      </c>
      <c r="CW444" s="270">
        <f t="shared" si="231"/>
        <v>0</v>
      </c>
      <c r="CX444" s="270">
        <f t="shared" si="232"/>
        <v>0</v>
      </c>
      <c r="CY444" s="270">
        <f t="shared" si="233"/>
        <v>0</v>
      </c>
      <c r="CZ444" s="270">
        <f t="shared" si="234"/>
        <v>0</v>
      </c>
      <c r="DA444" s="270">
        <f t="shared" si="235"/>
        <v>0</v>
      </c>
      <c r="DB444" s="270">
        <f t="shared" si="236"/>
        <v>0</v>
      </c>
      <c r="DC444" s="270">
        <f t="shared" si="237"/>
        <v>0</v>
      </c>
      <c r="DD444" s="270">
        <f t="shared" si="238"/>
        <v>0</v>
      </c>
      <c r="DE444" s="270">
        <f t="shared" si="239"/>
        <v>0</v>
      </c>
      <c r="DF444" s="270">
        <f t="shared" si="240"/>
        <v>0</v>
      </c>
      <c r="DG444" s="270">
        <f t="shared" si="241"/>
        <v>0</v>
      </c>
    </row>
    <row r="445" spans="76:111">
      <c r="BX445" s="331"/>
      <c r="BY445" s="269"/>
      <c r="BZ445" s="269" t="str">
        <f t="shared" si="226"/>
        <v>.</v>
      </c>
      <c r="CA445" s="269" t="str">
        <f t="shared" si="252"/>
        <v>.</v>
      </c>
      <c r="CB445" s="269" t="str">
        <f t="shared" si="227"/>
        <v>.</v>
      </c>
      <c r="CC445" s="269" t="str">
        <f t="shared" si="228"/>
        <v>.</v>
      </c>
      <c r="CL445" s="161">
        <f t="shared" si="229"/>
        <v>0</v>
      </c>
      <c r="CM445" s="271" t="b">
        <f t="shared" si="249"/>
        <v>0</v>
      </c>
      <c r="CN445" s="271" t="b">
        <f t="shared" si="250"/>
        <v>0</v>
      </c>
      <c r="CO445" s="271" t="b">
        <f t="shared" si="242"/>
        <v>0</v>
      </c>
      <c r="CP445" s="270" t="b">
        <f t="shared" si="243"/>
        <v>0</v>
      </c>
      <c r="CQ445" s="270" t="b">
        <f t="shared" si="244"/>
        <v>0</v>
      </c>
      <c r="CR445" s="270" t="b">
        <f t="shared" si="245"/>
        <v>0</v>
      </c>
      <c r="CS445" s="270" t="b">
        <f t="shared" si="246"/>
        <v>0</v>
      </c>
      <c r="CT445" s="270" t="b">
        <f t="shared" si="247"/>
        <v>0</v>
      </c>
      <c r="CU445" s="270" t="b">
        <f t="shared" si="248"/>
        <v>0</v>
      </c>
      <c r="CV445" s="270">
        <f t="shared" si="230"/>
        <v>0</v>
      </c>
      <c r="CW445" s="270">
        <f t="shared" si="231"/>
        <v>0</v>
      </c>
      <c r="CX445" s="270">
        <f t="shared" si="232"/>
        <v>0</v>
      </c>
      <c r="CY445" s="270">
        <f t="shared" si="233"/>
        <v>0</v>
      </c>
      <c r="CZ445" s="270">
        <f t="shared" si="234"/>
        <v>0</v>
      </c>
      <c r="DA445" s="270">
        <f t="shared" si="235"/>
        <v>0</v>
      </c>
      <c r="DB445" s="270">
        <f t="shared" si="236"/>
        <v>0</v>
      </c>
      <c r="DC445" s="270">
        <f t="shared" si="237"/>
        <v>0</v>
      </c>
      <c r="DD445" s="270">
        <f t="shared" si="238"/>
        <v>0</v>
      </c>
      <c r="DE445" s="270">
        <f t="shared" si="239"/>
        <v>0</v>
      </c>
      <c r="DF445" s="270">
        <f t="shared" si="240"/>
        <v>0</v>
      </c>
      <c r="DG445" s="270">
        <f t="shared" si="241"/>
        <v>0</v>
      </c>
    </row>
    <row r="446" spans="76:111">
      <c r="BX446" s="331"/>
      <c r="BY446" s="269"/>
      <c r="BZ446" s="269" t="str">
        <f t="shared" si="226"/>
        <v>.</v>
      </c>
      <c r="CA446" s="269" t="str">
        <f t="shared" si="252"/>
        <v>.</v>
      </c>
      <c r="CB446" s="269" t="str">
        <f t="shared" si="227"/>
        <v>.</v>
      </c>
      <c r="CC446" s="269" t="str">
        <f t="shared" si="228"/>
        <v>.</v>
      </c>
      <c r="CL446" s="161">
        <f t="shared" si="229"/>
        <v>0</v>
      </c>
      <c r="CM446" s="271" t="b">
        <f t="shared" si="249"/>
        <v>0</v>
      </c>
      <c r="CN446" s="271" t="b">
        <f t="shared" si="250"/>
        <v>0</v>
      </c>
      <c r="CO446" s="271" t="b">
        <f t="shared" si="242"/>
        <v>0</v>
      </c>
      <c r="CP446" s="270" t="b">
        <f t="shared" si="243"/>
        <v>0</v>
      </c>
      <c r="CQ446" s="270" t="b">
        <f t="shared" si="244"/>
        <v>0</v>
      </c>
      <c r="CR446" s="270" t="b">
        <f t="shared" si="245"/>
        <v>0</v>
      </c>
      <c r="CS446" s="270" t="b">
        <f t="shared" si="246"/>
        <v>0</v>
      </c>
      <c r="CT446" s="270" t="b">
        <f t="shared" si="247"/>
        <v>0</v>
      </c>
      <c r="CU446" s="270" t="b">
        <f t="shared" si="248"/>
        <v>0</v>
      </c>
      <c r="CV446" s="270">
        <f t="shared" si="230"/>
        <v>0</v>
      </c>
      <c r="CW446" s="270">
        <f t="shared" si="231"/>
        <v>0</v>
      </c>
      <c r="CX446" s="270">
        <f t="shared" si="232"/>
        <v>0</v>
      </c>
      <c r="CY446" s="270">
        <f t="shared" si="233"/>
        <v>0</v>
      </c>
      <c r="CZ446" s="270">
        <f t="shared" si="234"/>
        <v>0</v>
      </c>
      <c r="DA446" s="270">
        <f t="shared" si="235"/>
        <v>0</v>
      </c>
      <c r="DB446" s="270">
        <f t="shared" si="236"/>
        <v>0</v>
      </c>
      <c r="DC446" s="270">
        <f t="shared" si="237"/>
        <v>0</v>
      </c>
      <c r="DD446" s="270">
        <f t="shared" si="238"/>
        <v>0</v>
      </c>
      <c r="DE446" s="270">
        <f t="shared" si="239"/>
        <v>0</v>
      </c>
      <c r="DF446" s="270">
        <f t="shared" si="240"/>
        <v>0</v>
      </c>
      <c r="DG446" s="270">
        <f t="shared" si="241"/>
        <v>0</v>
      </c>
    </row>
    <row r="447" spans="76:111">
      <c r="BX447" s="331"/>
      <c r="BY447" s="269"/>
      <c r="BZ447" s="269" t="str">
        <f t="shared" si="226"/>
        <v>.</v>
      </c>
      <c r="CA447" s="269" t="str">
        <f t="shared" si="252"/>
        <v>.</v>
      </c>
      <c r="CB447" s="269" t="str">
        <f t="shared" si="227"/>
        <v>.</v>
      </c>
      <c r="CC447" s="269" t="str">
        <f t="shared" si="228"/>
        <v>.</v>
      </c>
      <c r="CL447" s="161">
        <f t="shared" si="229"/>
        <v>0</v>
      </c>
      <c r="CM447" s="271" t="b">
        <f t="shared" si="249"/>
        <v>0</v>
      </c>
      <c r="CN447" s="271" t="b">
        <f t="shared" si="250"/>
        <v>0</v>
      </c>
      <c r="CO447" s="271" t="b">
        <f t="shared" si="242"/>
        <v>0</v>
      </c>
      <c r="CP447" s="270" t="b">
        <f t="shared" si="243"/>
        <v>0</v>
      </c>
      <c r="CQ447" s="270" t="b">
        <f t="shared" si="244"/>
        <v>0</v>
      </c>
      <c r="CR447" s="270" t="b">
        <f t="shared" si="245"/>
        <v>0</v>
      </c>
      <c r="CS447" s="270" t="b">
        <f t="shared" si="246"/>
        <v>0</v>
      </c>
      <c r="CT447" s="270" t="b">
        <f t="shared" si="247"/>
        <v>0</v>
      </c>
      <c r="CU447" s="270" t="b">
        <f t="shared" si="248"/>
        <v>0</v>
      </c>
      <c r="CV447" s="270">
        <f t="shared" si="230"/>
        <v>0</v>
      </c>
      <c r="CW447" s="270">
        <f t="shared" si="231"/>
        <v>0</v>
      </c>
      <c r="CX447" s="270">
        <f t="shared" si="232"/>
        <v>0</v>
      </c>
      <c r="CY447" s="270">
        <f t="shared" si="233"/>
        <v>0</v>
      </c>
      <c r="CZ447" s="270">
        <f t="shared" si="234"/>
        <v>0</v>
      </c>
      <c r="DA447" s="270">
        <f t="shared" si="235"/>
        <v>0</v>
      </c>
      <c r="DB447" s="270">
        <f t="shared" si="236"/>
        <v>0</v>
      </c>
      <c r="DC447" s="270">
        <f t="shared" si="237"/>
        <v>0</v>
      </c>
      <c r="DD447" s="270">
        <f t="shared" si="238"/>
        <v>0</v>
      </c>
      <c r="DE447" s="270">
        <f t="shared" si="239"/>
        <v>0</v>
      </c>
      <c r="DF447" s="270">
        <f t="shared" si="240"/>
        <v>0</v>
      </c>
      <c r="DG447" s="270">
        <f t="shared" si="241"/>
        <v>0</v>
      </c>
    </row>
    <row r="448" spans="76:111">
      <c r="BX448" s="331"/>
      <c r="BY448" s="269"/>
      <c r="BZ448" s="269" t="str">
        <f t="shared" si="226"/>
        <v>.</v>
      </c>
      <c r="CA448" s="269" t="str">
        <f t="shared" si="252"/>
        <v>.</v>
      </c>
      <c r="CB448" s="269" t="str">
        <f t="shared" si="227"/>
        <v>.</v>
      </c>
      <c r="CC448" s="269" t="str">
        <f t="shared" si="228"/>
        <v>.</v>
      </c>
      <c r="CL448" s="161">
        <f t="shared" si="229"/>
        <v>0</v>
      </c>
      <c r="CM448" s="271" t="b">
        <f t="shared" si="249"/>
        <v>0</v>
      </c>
      <c r="CN448" s="271" t="b">
        <f t="shared" si="250"/>
        <v>0</v>
      </c>
      <c r="CO448" s="271" t="b">
        <f t="shared" si="242"/>
        <v>0</v>
      </c>
      <c r="CP448" s="270" t="b">
        <f t="shared" si="243"/>
        <v>0</v>
      </c>
      <c r="CQ448" s="270" t="b">
        <f t="shared" si="244"/>
        <v>0</v>
      </c>
      <c r="CR448" s="270" t="b">
        <f t="shared" si="245"/>
        <v>0</v>
      </c>
      <c r="CS448" s="270" t="b">
        <f t="shared" si="246"/>
        <v>0</v>
      </c>
      <c r="CT448" s="270" t="b">
        <f t="shared" si="247"/>
        <v>0</v>
      </c>
      <c r="CU448" s="270" t="b">
        <f t="shared" si="248"/>
        <v>0</v>
      </c>
      <c r="CV448" s="270">
        <f t="shared" si="230"/>
        <v>0</v>
      </c>
      <c r="CW448" s="270">
        <f t="shared" si="231"/>
        <v>0</v>
      </c>
      <c r="CX448" s="270">
        <f t="shared" si="232"/>
        <v>0</v>
      </c>
      <c r="CY448" s="270">
        <f t="shared" si="233"/>
        <v>0</v>
      </c>
      <c r="CZ448" s="270">
        <f t="shared" si="234"/>
        <v>0</v>
      </c>
      <c r="DA448" s="270">
        <f t="shared" si="235"/>
        <v>0</v>
      </c>
      <c r="DB448" s="270">
        <f t="shared" si="236"/>
        <v>0</v>
      </c>
      <c r="DC448" s="270">
        <f t="shared" si="237"/>
        <v>0</v>
      </c>
      <c r="DD448" s="270">
        <f t="shared" si="238"/>
        <v>0</v>
      </c>
      <c r="DE448" s="270">
        <f t="shared" si="239"/>
        <v>0</v>
      </c>
      <c r="DF448" s="270">
        <f t="shared" si="240"/>
        <v>0</v>
      </c>
      <c r="DG448" s="270">
        <f t="shared" si="241"/>
        <v>0</v>
      </c>
    </row>
    <row r="449" spans="76:111">
      <c r="BX449" s="331"/>
      <c r="BY449" s="269"/>
      <c r="BZ449" s="269" t="str">
        <f t="shared" si="226"/>
        <v>.</v>
      </c>
      <c r="CA449" s="269" t="str">
        <f t="shared" si="252"/>
        <v>.</v>
      </c>
      <c r="CB449" s="269" t="str">
        <f t="shared" si="227"/>
        <v>.</v>
      </c>
      <c r="CC449" s="269" t="str">
        <f t="shared" si="228"/>
        <v>.</v>
      </c>
      <c r="CL449" s="161">
        <f t="shared" si="229"/>
        <v>0</v>
      </c>
      <c r="CM449" s="271" t="b">
        <f t="shared" si="249"/>
        <v>0</v>
      </c>
      <c r="CN449" s="271" t="b">
        <f t="shared" si="250"/>
        <v>0</v>
      </c>
      <c r="CO449" s="271" t="b">
        <f t="shared" si="242"/>
        <v>0</v>
      </c>
      <c r="CP449" s="270" t="b">
        <f t="shared" si="243"/>
        <v>0</v>
      </c>
      <c r="CQ449" s="270" t="b">
        <f t="shared" si="244"/>
        <v>0</v>
      </c>
      <c r="CR449" s="270" t="b">
        <f t="shared" si="245"/>
        <v>0</v>
      </c>
      <c r="CS449" s="270" t="b">
        <f t="shared" si="246"/>
        <v>0</v>
      </c>
      <c r="CT449" s="270" t="b">
        <f t="shared" si="247"/>
        <v>0</v>
      </c>
      <c r="CU449" s="270" t="b">
        <f t="shared" si="248"/>
        <v>0</v>
      </c>
      <c r="CV449" s="270">
        <f t="shared" si="230"/>
        <v>0</v>
      </c>
      <c r="CW449" s="270">
        <f t="shared" si="231"/>
        <v>0</v>
      </c>
      <c r="CX449" s="270">
        <f t="shared" si="232"/>
        <v>0</v>
      </c>
      <c r="CY449" s="270">
        <f t="shared" si="233"/>
        <v>0</v>
      </c>
      <c r="CZ449" s="270">
        <f t="shared" si="234"/>
        <v>0</v>
      </c>
      <c r="DA449" s="270">
        <f t="shared" si="235"/>
        <v>0</v>
      </c>
      <c r="DB449" s="270">
        <f t="shared" si="236"/>
        <v>0</v>
      </c>
      <c r="DC449" s="270">
        <f t="shared" si="237"/>
        <v>0</v>
      </c>
      <c r="DD449" s="270">
        <f t="shared" si="238"/>
        <v>0</v>
      </c>
      <c r="DE449" s="270">
        <f t="shared" si="239"/>
        <v>0</v>
      </c>
      <c r="DF449" s="270">
        <f t="shared" si="240"/>
        <v>0</v>
      </c>
      <c r="DG449" s="270">
        <f t="shared" si="241"/>
        <v>0</v>
      </c>
    </row>
    <row r="450" spans="76:111">
      <c r="BX450" s="331"/>
      <c r="BY450" s="269"/>
      <c r="BZ450" s="269" t="str">
        <f t="shared" si="226"/>
        <v>.</v>
      </c>
      <c r="CA450" s="269" t="str">
        <f t="shared" si="252"/>
        <v>.</v>
      </c>
      <c r="CB450" s="269" t="str">
        <f t="shared" si="227"/>
        <v>.</v>
      </c>
      <c r="CC450" s="269" t="str">
        <f t="shared" si="228"/>
        <v>.</v>
      </c>
      <c r="CL450" s="161">
        <f t="shared" si="229"/>
        <v>0</v>
      </c>
      <c r="CM450" s="271" t="b">
        <f t="shared" si="249"/>
        <v>0</v>
      </c>
      <c r="CN450" s="271" t="b">
        <f t="shared" si="250"/>
        <v>0</v>
      </c>
      <c r="CO450" s="271" t="b">
        <f t="shared" si="242"/>
        <v>0</v>
      </c>
      <c r="CP450" s="270" t="b">
        <f t="shared" si="243"/>
        <v>0</v>
      </c>
      <c r="CQ450" s="270" t="b">
        <f t="shared" si="244"/>
        <v>0</v>
      </c>
      <c r="CR450" s="270" t="b">
        <f t="shared" si="245"/>
        <v>0</v>
      </c>
      <c r="CS450" s="270" t="b">
        <f t="shared" si="246"/>
        <v>0</v>
      </c>
      <c r="CT450" s="270" t="b">
        <f t="shared" si="247"/>
        <v>0</v>
      </c>
      <c r="CU450" s="270" t="b">
        <f t="shared" si="248"/>
        <v>0</v>
      </c>
      <c r="CV450" s="270">
        <f t="shared" si="230"/>
        <v>0</v>
      </c>
      <c r="CW450" s="270">
        <f t="shared" si="231"/>
        <v>0</v>
      </c>
      <c r="CX450" s="270">
        <f t="shared" si="232"/>
        <v>0</v>
      </c>
      <c r="CY450" s="270">
        <f t="shared" si="233"/>
        <v>0</v>
      </c>
      <c r="CZ450" s="270">
        <f t="shared" si="234"/>
        <v>0</v>
      </c>
      <c r="DA450" s="270">
        <f t="shared" si="235"/>
        <v>0</v>
      </c>
      <c r="DB450" s="270">
        <f t="shared" si="236"/>
        <v>0</v>
      </c>
      <c r="DC450" s="270">
        <f t="shared" si="237"/>
        <v>0</v>
      </c>
      <c r="DD450" s="270">
        <f t="shared" si="238"/>
        <v>0</v>
      </c>
      <c r="DE450" s="270">
        <f t="shared" si="239"/>
        <v>0</v>
      </c>
      <c r="DF450" s="270">
        <f t="shared" si="240"/>
        <v>0</v>
      </c>
      <c r="DG450" s="270">
        <f t="shared" si="241"/>
        <v>0</v>
      </c>
    </row>
    <row r="451" spans="76:111">
      <c r="BX451" s="331"/>
      <c r="BY451" s="269"/>
      <c r="BZ451" s="269" t="str">
        <f t="shared" si="226"/>
        <v>.</v>
      </c>
      <c r="CA451" s="269" t="str">
        <f t="shared" si="252"/>
        <v>.</v>
      </c>
      <c r="CB451" s="269" t="str">
        <f t="shared" si="227"/>
        <v>.</v>
      </c>
      <c r="CC451" s="269" t="str">
        <f t="shared" si="228"/>
        <v>.</v>
      </c>
      <c r="CL451" s="161">
        <f t="shared" si="229"/>
        <v>0</v>
      </c>
      <c r="CM451" s="271" t="b">
        <f t="shared" si="249"/>
        <v>0</v>
      </c>
      <c r="CN451" s="271" t="b">
        <f t="shared" si="250"/>
        <v>0</v>
      </c>
      <c r="CO451" s="271" t="b">
        <f t="shared" si="242"/>
        <v>0</v>
      </c>
      <c r="CP451" s="270" t="b">
        <f t="shared" si="243"/>
        <v>0</v>
      </c>
      <c r="CQ451" s="270" t="b">
        <f t="shared" si="244"/>
        <v>0</v>
      </c>
      <c r="CR451" s="270" t="b">
        <f t="shared" si="245"/>
        <v>0</v>
      </c>
      <c r="CS451" s="270" t="b">
        <f t="shared" si="246"/>
        <v>0</v>
      </c>
      <c r="CT451" s="270" t="b">
        <f t="shared" si="247"/>
        <v>0</v>
      </c>
      <c r="CU451" s="270" t="b">
        <f t="shared" si="248"/>
        <v>0</v>
      </c>
      <c r="CV451" s="270">
        <f t="shared" si="230"/>
        <v>0</v>
      </c>
      <c r="CW451" s="270">
        <f t="shared" si="231"/>
        <v>0</v>
      </c>
      <c r="CX451" s="270">
        <f t="shared" si="232"/>
        <v>0</v>
      </c>
      <c r="CY451" s="270">
        <f t="shared" si="233"/>
        <v>0</v>
      </c>
      <c r="CZ451" s="270">
        <f t="shared" si="234"/>
        <v>0</v>
      </c>
      <c r="DA451" s="270">
        <f t="shared" si="235"/>
        <v>0</v>
      </c>
      <c r="DB451" s="270">
        <f t="shared" si="236"/>
        <v>0</v>
      </c>
      <c r="DC451" s="270">
        <f t="shared" si="237"/>
        <v>0</v>
      </c>
      <c r="DD451" s="270">
        <f t="shared" si="238"/>
        <v>0</v>
      </c>
      <c r="DE451" s="270">
        <f t="shared" si="239"/>
        <v>0</v>
      </c>
      <c r="DF451" s="270">
        <f t="shared" si="240"/>
        <v>0</v>
      </c>
      <c r="DG451" s="270">
        <f t="shared" si="241"/>
        <v>0</v>
      </c>
    </row>
    <row r="452" spans="76:111">
      <c r="BX452" s="331"/>
      <c r="BY452" s="269"/>
      <c r="BZ452" s="269" t="str">
        <f t="shared" si="226"/>
        <v>.</v>
      </c>
      <c r="CA452" s="269" t="str">
        <f t="shared" si="252"/>
        <v>.</v>
      </c>
      <c r="CB452" s="269" t="str">
        <f t="shared" si="227"/>
        <v>.</v>
      </c>
      <c r="CC452" s="269" t="str">
        <f t="shared" si="228"/>
        <v>.</v>
      </c>
      <c r="CL452" s="161">
        <f t="shared" si="229"/>
        <v>0</v>
      </c>
      <c r="CM452" s="271" t="b">
        <f t="shared" si="249"/>
        <v>0</v>
      </c>
      <c r="CN452" s="271" t="b">
        <f t="shared" si="250"/>
        <v>0</v>
      </c>
      <c r="CO452" s="271" t="b">
        <f t="shared" si="242"/>
        <v>0</v>
      </c>
      <c r="CP452" s="270" t="b">
        <f t="shared" si="243"/>
        <v>0</v>
      </c>
      <c r="CQ452" s="270" t="b">
        <f t="shared" si="244"/>
        <v>0</v>
      </c>
      <c r="CR452" s="270" t="b">
        <f t="shared" si="245"/>
        <v>0</v>
      </c>
      <c r="CS452" s="270" t="b">
        <f t="shared" si="246"/>
        <v>0</v>
      </c>
      <c r="CT452" s="270" t="b">
        <f t="shared" si="247"/>
        <v>0</v>
      </c>
      <c r="CU452" s="270" t="b">
        <f t="shared" si="248"/>
        <v>0</v>
      </c>
      <c r="CV452" s="270">
        <f t="shared" si="230"/>
        <v>0</v>
      </c>
      <c r="CW452" s="270">
        <f t="shared" si="231"/>
        <v>0</v>
      </c>
      <c r="CX452" s="270">
        <f t="shared" si="232"/>
        <v>0</v>
      </c>
      <c r="CY452" s="270">
        <f t="shared" si="233"/>
        <v>0</v>
      </c>
      <c r="CZ452" s="270">
        <f t="shared" si="234"/>
        <v>0</v>
      </c>
      <c r="DA452" s="270">
        <f t="shared" si="235"/>
        <v>0</v>
      </c>
      <c r="DB452" s="270">
        <f t="shared" si="236"/>
        <v>0</v>
      </c>
      <c r="DC452" s="270">
        <f t="shared" si="237"/>
        <v>0</v>
      </c>
      <c r="DD452" s="270">
        <f t="shared" si="238"/>
        <v>0</v>
      </c>
      <c r="DE452" s="270">
        <f t="shared" si="239"/>
        <v>0</v>
      </c>
      <c r="DF452" s="270">
        <f t="shared" si="240"/>
        <v>0</v>
      </c>
      <c r="DG452" s="270">
        <f t="shared" si="241"/>
        <v>0</v>
      </c>
    </row>
    <row r="453" spans="76:111">
      <c r="BX453" s="331"/>
      <c r="BY453" s="269"/>
      <c r="BZ453" s="269" t="str">
        <f t="shared" si="226"/>
        <v>.</v>
      </c>
      <c r="CA453" s="269" t="str">
        <f t="shared" si="252"/>
        <v>.</v>
      </c>
      <c r="CB453" s="269" t="str">
        <f t="shared" si="227"/>
        <v>.</v>
      </c>
      <c r="CC453" s="269" t="str">
        <f t="shared" si="228"/>
        <v>.</v>
      </c>
      <c r="CL453" s="161">
        <f t="shared" ref="CL453:CL516" si="253">COUNTIF(BV453,"*")</f>
        <v>0</v>
      </c>
      <c r="CM453" s="271" t="b">
        <f t="shared" si="249"/>
        <v>0</v>
      </c>
      <c r="CN453" s="271" t="b">
        <f t="shared" si="250"/>
        <v>0</v>
      </c>
      <c r="CO453" s="271" t="b">
        <f t="shared" si="242"/>
        <v>0</v>
      </c>
      <c r="CP453" s="270" t="b">
        <f t="shared" si="243"/>
        <v>0</v>
      </c>
      <c r="CQ453" s="270" t="b">
        <f t="shared" si="244"/>
        <v>0</v>
      </c>
      <c r="CR453" s="270" t="b">
        <f t="shared" si="245"/>
        <v>0</v>
      </c>
      <c r="CS453" s="270" t="b">
        <f t="shared" si="246"/>
        <v>0</v>
      </c>
      <c r="CT453" s="270" t="b">
        <f t="shared" si="247"/>
        <v>0</v>
      </c>
      <c r="CU453" s="270" t="b">
        <f t="shared" si="248"/>
        <v>0</v>
      </c>
      <c r="CV453" s="270">
        <f t="shared" si="230"/>
        <v>0</v>
      </c>
      <c r="CW453" s="270">
        <f t="shared" si="231"/>
        <v>0</v>
      </c>
      <c r="CX453" s="270">
        <f t="shared" si="232"/>
        <v>0</v>
      </c>
      <c r="CY453" s="270">
        <f t="shared" si="233"/>
        <v>0</v>
      </c>
      <c r="CZ453" s="270">
        <f t="shared" si="234"/>
        <v>0</v>
      </c>
      <c r="DA453" s="270">
        <f t="shared" si="235"/>
        <v>0</v>
      </c>
      <c r="DB453" s="270">
        <f t="shared" si="236"/>
        <v>0</v>
      </c>
      <c r="DC453" s="270">
        <f t="shared" si="237"/>
        <v>0</v>
      </c>
      <c r="DD453" s="270">
        <f t="shared" si="238"/>
        <v>0</v>
      </c>
      <c r="DE453" s="270">
        <f t="shared" si="239"/>
        <v>0</v>
      </c>
      <c r="DF453" s="270">
        <f t="shared" si="240"/>
        <v>0</v>
      </c>
      <c r="DG453" s="270">
        <f t="shared" si="241"/>
        <v>0</v>
      </c>
    </row>
    <row r="454" spans="76:111">
      <c r="CL454" s="161">
        <f t="shared" si="253"/>
        <v>0</v>
      </c>
      <c r="CM454" s="271" t="b">
        <f t="shared" si="249"/>
        <v>0</v>
      </c>
      <c r="CN454" s="271" t="b">
        <f t="shared" si="250"/>
        <v>0</v>
      </c>
      <c r="CO454" s="271" t="b">
        <f t="shared" si="242"/>
        <v>0</v>
      </c>
      <c r="CP454" s="270" t="b">
        <f t="shared" si="243"/>
        <v>0</v>
      </c>
      <c r="CQ454" s="270" t="b">
        <f t="shared" si="244"/>
        <v>0</v>
      </c>
      <c r="CR454" s="270" t="b">
        <f t="shared" si="245"/>
        <v>0</v>
      </c>
      <c r="CS454" s="270" t="b">
        <f t="shared" si="246"/>
        <v>0</v>
      </c>
      <c r="CT454" s="270" t="b">
        <f t="shared" si="247"/>
        <v>0</v>
      </c>
      <c r="CU454" s="270" t="b">
        <f t="shared" si="248"/>
        <v>0</v>
      </c>
      <c r="CV454" s="270">
        <f t="shared" ref="CV454:CV496" si="254">COUNTIF(BU454,"&lt;01/02/2011")</f>
        <v>0</v>
      </c>
      <c r="CW454" s="270">
        <f t="shared" ref="CW454:CW496" si="255">COUNTIF(BU454,"&lt;01/03/2011")-CV454</f>
        <v>0</v>
      </c>
      <c r="CX454" s="270">
        <f t="shared" ref="CX454:CX496" si="256">COUNTIF(BU454,"&lt;01/04/2011")-CV454-CW454</f>
        <v>0</v>
      </c>
      <c r="CY454" s="270">
        <f t="shared" ref="CY454:CY496" si="257">COUNTIF(BU454,"&lt;01/05/2011")-CV454-CW454-CX454</f>
        <v>0</v>
      </c>
      <c r="CZ454" s="270">
        <f t="shared" ref="CZ454:CZ496" si="258">COUNTIF(BU454,"&lt;01/06/2011")-CV454-CW454-CX454-CY454</f>
        <v>0</v>
      </c>
      <c r="DA454" s="270">
        <f t="shared" ref="DA454:DA496" si="259">COUNTIF(BU454,"&lt;01/07/2011")-CV454-CW454-CX454-CY454-CZ454</f>
        <v>0</v>
      </c>
      <c r="DB454" s="270">
        <f t="shared" ref="DB454:DB496" si="260">COUNTIF(BU454,"&lt;01/08/2011")-CV454-CW454-CX454-CY454-CZ454-DA454</f>
        <v>0</v>
      </c>
      <c r="DC454" s="270">
        <f t="shared" ref="DC454:DC496" si="261">COUNTIF(BU454,"&lt;01/09/2011")-CV454-CW454-CX454-CY454-CZ454-DA454-DB454</f>
        <v>0</v>
      </c>
      <c r="DD454" s="270">
        <f t="shared" ref="DD454:DD496" si="262">COUNTIF(BU454,"&lt;01/10/2011")-CV454-CW454-CX454-CY454-CZ454-DA454-DB454-DC454</f>
        <v>0</v>
      </c>
      <c r="DE454" s="270">
        <f t="shared" ref="DE454:DE496" si="263">COUNTIF(BU454,"&lt;01/11/2011")-CV454-CW454-CX454-CY454-CZ454-DA454-DB454-DD454-DC454</f>
        <v>0</v>
      </c>
      <c r="DF454" s="270">
        <f t="shared" ref="DF454:DF496" si="264">COUNTIF(BU454,"&lt;01/12/2011")-CV454-CW454-CX454-CY454-CZ454-DA454-DB454-DC454-DD454-DE454</f>
        <v>0</v>
      </c>
      <c r="DG454" s="270">
        <f t="shared" ref="DG454:DG496" si="265">COUNTIF(BU454,"&lt;01/01/2012")-CV454-CW454-CX454-CY454-CZ454-DA454-DB454-DC454-DD454-DE454-DF454</f>
        <v>0</v>
      </c>
    </row>
    <row r="455" spans="76:111">
      <c r="CL455" s="161">
        <f t="shared" si="253"/>
        <v>0</v>
      </c>
      <c r="CM455" s="271" t="b">
        <f t="shared" si="249"/>
        <v>0</v>
      </c>
      <c r="CN455" s="271" t="b">
        <f t="shared" si="250"/>
        <v>0</v>
      </c>
      <c r="CO455" s="271" t="b">
        <f t="shared" ref="CO455:CO518" si="266">AND(C455="M",BU455="x")</f>
        <v>0</v>
      </c>
      <c r="CP455" s="270" t="b">
        <f t="shared" ref="CP455:CP518" si="267">AND(E455&lt;=5.999,BU455="x")</f>
        <v>0</v>
      </c>
      <c r="CQ455" s="270" t="b">
        <f t="shared" ref="CQ455:CQ518" si="268">AND(E455&gt;=6,E455&lt;=10.999,BU455="x")</f>
        <v>0</v>
      </c>
      <c r="CR455" s="270" t="b">
        <f t="shared" ref="CR455:CR518" si="269">AND(E455&gt;=11,E455&lt;=15.999,BU455="x")</f>
        <v>0</v>
      </c>
      <c r="CS455" s="270" t="b">
        <f t="shared" ref="CS455:CS518" si="270">AND(E455&gt;=16,E455&lt;=18.999,BU455="x")</f>
        <v>0</v>
      </c>
      <c r="CT455" s="270" t="b">
        <f t="shared" ref="CT455:CT518" si="271">AND(E455&gt;=19,BU455="x")</f>
        <v>0</v>
      </c>
      <c r="CU455" s="270" t="b">
        <f t="shared" ref="CU455:CU518" si="272">AND(E455&gt;=15,E455&lt;=15.999,BU455="x")</f>
        <v>0</v>
      </c>
      <c r="CV455" s="270">
        <f t="shared" si="254"/>
        <v>0</v>
      </c>
      <c r="CW455" s="270">
        <f t="shared" si="255"/>
        <v>0</v>
      </c>
      <c r="CX455" s="270">
        <f t="shared" si="256"/>
        <v>0</v>
      </c>
      <c r="CY455" s="270">
        <f t="shared" si="257"/>
        <v>0</v>
      </c>
      <c r="CZ455" s="270">
        <f t="shared" si="258"/>
        <v>0</v>
      </c>
      <c r="DA455" s="270">
        <f t="shared" si="259"/>
        <v>0</v>
      </c>
      <c r="DB455" s="270">
        <f t="shared" si="260"/>
        <v>0</v>
      </c>
      <c r="DC455" s="270">
        <f t="shared" si="261"/>
        <v>0</v>
      </c>
      <c r="DD455" s="270">
        <f t="shared" si="262"/>
        <v>0</v>
      </c>
      <c r="DE455" s="270">
        <f t="shared" si="263"/>
        <v>0</v>
      </c>
      <c r="DF455" s="270">
        <f t="shared" si="264"/>
        <v>0</v>
      </c>
      <c r="DG455" s="270">
        <f t="shared" si="265"/>
        <v>0</v>
      </c>
    </row>
    <row r="456" spans="76:111">
      <c r="CL456" s="161">
        <f t="shared" si="253"/>
        <v>0</v>
      </c>
      <c r="CM456" s="271" t="b">
        <f t="shared" si="249"/>
        <v>0</v>
      </c>
      <c r="CN456" s="271" t="b">
        <f t="shared" si="250"/>
        <v>0</v>
      </c>
      <c r="CO456" s="271" t="b">
        <f t="shared" si="266"/>
        <v>0</v>
      </c>
      <c r="CP456" s="270" t="b">
        <f t="shared" si="267"/>
        <v>0</v>
      </c>
      <c r="CQ456" s="270" t="b">
        <f t="shared" si="268"/>
        <v>0</v>
      </c>
      <c r="CR456" s="270" t="b">
        <f t="shared" si="269"/>
        <v>0</v>
      </c>
      <c r="CS456" s="270" t="b">
        <f t="shared" si="270"/>
        <v>0</v>
      </c>
      <c r="CT456" s="270" t="b">
        <f t="shared" si="271"/>
        <v>0</v>
      </c>
      <c r="CU456" s="270" t="b">
        <f t="shared" si="272"/>
        <v>0</v>
      </c>
      <c r="CV456" s="270">
        <f t="shared" si="254"/>
        <v>0</v>
      </c>
      <c r="CW456" s="270">
        <f t="shared" si="255"/>
        <v>0</v>
      </c>
      <c r="CX456" s="270">
        <f t="shared" si="256"/>
        <v>0</v>
      </c>
      <c r="CY456" s="270">
        <f t="shared" si="257"/>
        <v>0</v>
      </c>
      <c r="CZ456" s="270">
        <f t="shared" si="258"/>
        <v>0</v>
      </c>
      <c r="DA456" s="270">
        <f t="shared" si="259"/>
        <v>0</v>
      </c>
      <c r="DB456" s="270">
        <f t="shared" si="260"/>
        <v>0</v>
      </c>
      <c r="DC456" s="270">
        <f t="shared" si="261"/>
        <v>0</v>
      </c>
      <c r="DD456" s="270">
        <f t="shared" si="262"/>
        <v>0</v>
      </c>
      <c r="DE456" s="270">
        <f t="shared" si="263"/>
        <v>0</v>
      </c>
      <c r="DF456" s="270">
        <f t="shared" si="264"/>
        <v>0</v>
      </c>
      <c r="DG456" s="270">
        <f t="shared" si="265"/>
        <v>0</v>
      </c>
    </row>
    <row r="457" spans="76:111">
      <c r="CL457" s="161">
        <f t="shared" si="253"/>
        <v>0</v>
      </c>
      <c r="CM457" s="271" t="b">
        <f t="shared" si="249"/>
        <v>0</v>
      </c>
      <c r="CN457" s="271" t="b">
        <f t="shared" si="250"/>
        <v>0</v>
      </c>
      <c r="CO457" s="271" t="b">
        <f t="shared" si="266"/>
        <v>0</v>
      </c>
      <c r="CP457" s="270" t="b">
        <f t="shared" si="267"/>
        <v>0</v>
      </c>
      <c r="CQ457" s="270" t="b">
        <f t="shared" si="268"/>
        <v>0</v>
      </c>
      <c r="CR457" s="270" t="b">
        <f t="shared" si="269"/>
        <v>0</v>
      </c>
      <c r="CS457" s="270" t="b">
        <f t="shared" si="270"/>
        <v>0</v>
      </c>
      <c r="CT457" s="270" t="b">
        <f t="shared" si="271"/>
        <v>0</v>
      </c>
      <c r="CU457" s="270" t="b">
        <f t="shared" si="272"/>
        <v>0</v>
      </c>
      <c r="CV457" s="270">
        <f t="shared" si="254"/>
        <v>0</v>
      </c>
      <c r="CW457" s="270">
        <f t="shared" si="255"/>
        <v>0</v>
      </c>
      <c r="CX457" s="270">
        <f t="shared" si="256"/>
        <v>0</v>
      </c>
      <c r="CY457" s="270">
        <f t="shared" si="257"/>
        <v>0</v>
      </c>
      <c r="CZ457" s="270">
        <f t="shared" si="258"/>
        <v>0</v>
      </c>
      <c r="DA457" s="270">
        <f t="shared" si="259"/>
        <v>0</v>
      </c>
      <c r="DB457" s="270">
        <f t="shared" si="260"/>
        <v>0</v>
      </c>
      <c r="DC457" s="270">
        <f t="shared" si="261"/>
        <v>0</v>
      </c>
      <c r="DD457" s="270">
        <f t="shared" si="262"/>
        <v>0</v>
      </c>
      <c r="DE457" s="270">
        <f t="shared" si="263"/>
        <v>0</v>
      </c>
      <c r="DF457" s="270">
        <f t="shared" si="264"/>
        <v>0</v>
      </c>
      <c r="DG457" s="270">
        <f t="shared" si="265"/>
        <v>0</v>
      </c>
    </row>
    <row r="458" spans="76:111">
      <c r="CL458" s="161">
        <f t="shared" si="253"/>
        <v>0</v>
      </c>
      <c r="CM458" s="271" t="b">
        <f t="shared" si="249"/>
        <v>0</v>
      </c>
      <c r="CN458" s="271" t="b">
        <f t="shared" si="250"/>
        <v>0</v>
      </c>
      <c r="CO458" s="271" t="b">
        <f t="shared" si="266"/>
        <v>0</v>
      </c>
      <c r="CP458" s="270" t="b">
        <f t="shared" si="267"/>
        <v>0</v>
      </c>
      <c r="CQ458" s="270" t="b">
        <f t="shared" si="268"/>
        <v>0</v>
      </c>
      <c r="CR458" s="270" t="b">
        <f t="shared" si="269"/>
        <v>0</v>
      </c>
      <c r="CS458" s="270" t="b">
        <f t="shared" si="270"/>
        <v>0</v>
      </c>
      <c r="CT458" s="270" t="b">
        <f t="shared" si="271"/>
        <v>0</v>
      </c>
      <c r="CU458" s="270" t="b">
        <f t="shared" si="272"/>
        <v>0</v>
      </c>
      <c r="CV458" s="270">
        <f t="shared" si="254"/>
        <v>0</v>
      </c>
      <c r="CW458" s="270">
        <f t="shared" si="255"/>
        <v>0</v>
      </c>
      <c r="CX458" s="270">
        <f t="shared" si="256"/>
        <v>0</v>
      </c>
      <c r="CY458" s="270">
        <f t="shared" si="257"/>
        <v>0</v>
      </c>
      <c r="CZ458" s="270">
        <f t="shared" si="258"/>
        <v>0</v>
      </c>
      <c r="DA458" s="270">
        <f t="shared" si="259"/>
        <v>0</v>
      </c>
      <c r="DB458" s="270">
        <f t="shared" si="260"/>
        <v>0</v>
      </c>
      <c r="DC458" s="270">
        <f t="shared" si="261"/>
        <v>0</v>
      </c>
      <c r="DD458" s="270">
        <f t="shared" si="262"/>
        <v>0</v>
      </c>
      <c r="DE458" s="270">
        <f t="shared" si="263"/>
        <v>0</v>
      </c>
      <c r="DF458" s="270">
        <f t="shared" si="264"/>
        <v>0</v>
      </c>
      <c r="DG458" s="270">
        <f t="shared" si="265"/>
        <v>0</v>
      </c>
    </row>
    <row r="459" spans="76:111">
      <c r="CL459" s="161">
        <f t="shared" si="253"/>
        <v>0</v>
      </c>
      <c r="CM459" s="271" t="b">
        <f t="shared" si="249"/>
        <v>0</v>
      </c>
      <c r="CN459" s="271" t="b">
        <f t="shared" si="250"/>
        <v>0</v>
      </c>
      <c r="CO459" s="271" t="b">
        <f t="shared" si="266"/>
        <v>0</v>
      </c>
      <c r="CP459" s="270" t="b">
        <f t="shared" si="267"/>
        <v>0</v>
      </c>
      <c r="CQ459" s="270" t="b">
        <f t="shared" si="268"/>
        <v>0</v>
      </c>
      <c r="CR459" s="270" t="b">
        <f t="shared" si="269"/>
        <v>0</v>
      </c>
      <c r="CS459" s="270" t="b">
        <f t="shared" si="270"/>
        <v>0</v>
      </c>
      <c r="CT459" s="270" t="b">
        <f t="shared" si="271"/>
        <v>0</v>
      </c>
      <c r="CU459" s="270" t="b">
        <f t="shared" si="272"/>
        <v>0</v>
      </c>
      <c r="CV459" s="270">
        <f t="shared" si="254"/>
        <v>0</v>
      </c>
      <c r="CW459" s="270">
        <f t="shared" si="255"/>
        <v>0</v>
      </c>
      <c r="CX459" s="270">
        <f t="shared" si="256"/>
        <v>0</v>
      </c>
      <c r="CY459" s="270">
        <f t="shared" si="257"/>
        <v>0</v>
      </c>
      <c r="CZ459" s="270">
        <f t="shared" si="258"/>
        <v>0</v>
      </c>
      <c r="DA459" s="270">
        <f t="shared" si="259"/>
        <v>0</v>
      </c>
      <c r="DB459" s="270">
        <f t="shared" si="260"/>
        <v>0</v>
      </c>
      <c r="DC459" s="270">
        <f t="shared" si="261"/>
        <v>0</v>
      </c>
      <c r="DD459" s="270">
        <f t="shared" si="262"/>
        <v>0</v>
      </c>
      <c r="DE459" s="270">
        <f t="shared" si="263"/>
        <v>0</v>
      </c>
      <c r="DF459" s="270">
        <f t="shared" si="264"/>
        <v>0</v>
      </c>
      <c r="DG459" s="270">
        <f t="shared" si="265"/>
        <v>0</v>
      </c>
    </row>
    <row r="460" spans="76:111">
      <c r="CL460" s="161">
        <f t="shared" si="253"/>
        <v>0</v>
      </c>
      <c r="CM460" s="271" t="b">
        <f t="shared" ref="CM460:CM523" si="273">AND(F460="x",CL460=1)</f>
        <v>0</v>
      </c>
      <c r="CN460" s="271" t="b">
        <f t="shared" ref="CN460:CN523" si="274">AND(G460="x",CL460=1)</f>
        <v>0</v>
      </c>
      <c r="CO460" s="271" t="b">
        <f t="shared" si="266"/>
        <v>0</v>
      </c>
      <c r="CP460" s="270" t="b">
        <f t="shared" si="267"/>
        <v>0</v>
      </c>
      <c r="CQ460" s="270" t="b">
        <f t="shared" si="268"/>
        <v>0</v>
      </c>
      <c r="CR460" s="270" t="b">
        <f t="shared" si="269"/>
        <v>0</v>
      </c>
      <c r="CS460" s="270" t="b">
        <f t="shared" si="270"/>
        <v>0</v>
      </c>
      <c r="CT460" s="270" t="b">
        <f t="shared" si="271"/>
        <v>0</v>
      </c>
      <c r="CU460" s="270" t="b">
        <f t="shared" si="272"/>
        <v>0</v>
      </c>
      <c r="CV460" s="270">
        <f t="shared" si="254"/>
        <v>0</v>
      </c>
      <c r="CW460" s="270">
        <f t="shared" si="255"/>
        <v>0</v>
      </c>
      <c r="CX460" s="270">
        <f t="shared" si="256"/>
        <v>0</v>
      </c>
      <c r="CY460" s="270">
        <f t="shared" si="257"/>
        <v>0</v>
      </c>
      <c r="CZ460" s="270">
        <f t="shared" si="258"/>
        <v>0</v>
      </c>
      <c r="DA460" s="270">
        <f t="shared" si="259"/>
        <v>0</v>
      </c>
      <c r="DB460" s="270">
        <f t="shared" si="260"/>
        <v>0</v>
      </c>
      <c r="DC460" s="270">
        <f t="shared" si="261"/>
        <v>0</v>
      </c>
      <c r="DD460" s="270">
        <f t="shared" si="262"/>
        <v>0</v>
      </c>
      <c r="DE460" s="270">
        <f t="shared" si="263"/>
        <v>0</v>
      </c>
      <c r="DF460" s="270">
        <f t="shared" si="264"/>
        <v>0</v>
      </c>
      <c r="DG460" s="270">
        <f t="shared" si="265"/>
        <v>0</v>
      </c>
    </row>
    <row r="461" spans="76:111">
      <c r="CL461" s="161">
        <f t="shared" si="253"/>
        <v>0</v>
      </c>
      <c r="CM461" s="271" t="b">
        <f t="shared" si="273"/>
        <v>0</v>
      </c>
      <c r="CN461" s="271" t="b">
        <f t="shared" si="274"/>
        <v>0</v>
      </c>
      <c r="CO461" s="271" t="b">
        <f t="shared" si="266"/>
        <v>0</v>
      </c>
      <c r="CP461" s="270" t="b">
        <f t="shared" si="267"/>
        <v>0</v>
      </c>
      <c r="CQ461" s="270" t="b">
        <f t="shared" si="268"/>
        <v>0</v>
      </c>
      <c r="CR461" s="270" t="b">
        <f t="shared" si="269"/>
        <v>0</v>
      </c>
      <c r="CS461" s="270" t="b">
        <f t="shared" si="270"/>
        <v>0</v>
      </c>
      <c r="CT461" s="270" t="b">
        <f t="shared" si="271"/>
        <v>0</v>
      </c>
      <c r="CU461" s="270" t="b">
        <f t="shared" si="272"/>
        <v>0</v>
      </c>
      <c r="CV461" s="270">
        <f t="shared" si="254"/>
        <v>0</v>
      </c>
      <c r="CW461" s="270">
        <f t="shared" si="255"/>
        <v>0</v>
      </c>
      <c r="CX461" s="270">
        <f t="shared" si="256"/>
        <v>0</v>
      </c>
      <c r="CY461" s="270">
        <f t="shared" si="257"/>
        <v>0</v>
      </c>
      <c r="CZ461" s="270">
        <f t="shared" si="258"/>
        <v>0</v>
      </c>
      <c r="DA461" s="270">
        <f t="shared" si="259"/>
        <v>0</v>
      </c>
      <c r="DB461" s="270">
        <f t="shared" si="260"/>
        <v>0</v>
      </c>
      <c r="DC461" s="270">
        <f t="shared" si="261"/>
        <v>0</v>
      </c>
      <c r="DD461" s="270">
        <f t="shared" si="262"/>
        <v>0</v>
      </c>
      <c r="DE461" s="270">
        <f t="shared" si="263"/>
        <v>0</v>
      </c>
      <c r="DF461" s="270">
        <f t="shared" si="264"/>
        <v>0</v>
      </c>
      <c r="DG461" s="270">
        <f t="shared" si="265"/>
        <v>0</v>
      </c>
    </row>
    <row r="462" spans="76:111">
      <c r="CL462" s="161">
        <f t="shared" si="253"/>
        <v>0</v>
      </c>
      <c r="CM462" s="271" t="b">
        <f t="shared" si="273"/>
        <v>0</v>
      </c>
      <c r="CN462" s="271" t="b">
        <f t="shared" si="274"/>
        <v>0</v>
      </c>
      <c r="CO462" s="271" t="b">
        <f t="shared" si="266"/>
        <v>0</v>
      </c>
      <c r="CP462" s="270" t="b">
        <f t="shared" si="267"/>
        <v>0</v>
      </c>
      <c r="CQ462" s="270" t="b">
        <f t="shared" si="268"/>
        <v>0</v>
      </c>
      <c r="CR462" s="270" t="b">
        <f t="shared" si="269"/>
        <v>0</v>
      </c>
      <c r="CS462" s="270" t="b">
        <f t="shared" si="270"/>
        <v>0</v>
      </c>
      <c r="CT462" s="270" t="b">
        <f t="shared" si="271"/>
        <v>0</v>
      </c>
      <c r="CU462" s="270" t="b">
        <f t="shared" si="272"/>
        <v>0</v>
      </c>
      <c r="CV462" s="270">
        <f t="shared" si="254"/>
        <v>0</v>
      </c>
      <c r="CW462" s="270">
        <f t="shared" si="255"/>
        <v>0</v>
      </c>
      <c r="CX462" s="270">
        <f t="shared" si="256"/>
        <v>0</v>
      </c>
      <c r="CY462" s="270">
        <f t="shared" si="257"/>
        <v>0</v>
      </c>
      <c r="CZ462" s="270">
        <f t="shared" si="258"/>
        <v>0</v>
      </c>
      <c r="DA462" s="270">
        <f t="shared" si="259"/>
        <v>0</v>
      </c>
      <c r="DB462" s="270">
        <f t="shared" si="260"/>
        <v>0</v>
      </c>
      <c r="DC462" s="270">
        <f t="shared" si="261"/>
        <v>0</v>
      </c>
      <c r="DD462" s="270">
        <f t="shared" si="262"/>
        <v>0</v>
      </c>
      <c r="DE462" s="270">
        <f t="shared" si="263"/>
        <v>0</v>
      </c>
      <c r="DF462" s="270">
        <f t="shared" si="264"/>
        <v>0</v>
      </c>
      <c r="DG462" s="270">
        <f t="shared" si="265"/>
        <v>0</v>
      </c>
    </row>
    <row r="463" spans="76:111">
      <c r="CL463" s="161">
        <f t="shared" si="253"/>
        <v>0</v>
      </c>
      <c r="CM463" s="271" t="b">
        <f t="shared" si="273"/>
        <v>0</v>
      </c>
      <c r="CN463" s="271" t="b">
        <f t="shared" si="274"/>
        <v>0</v>
      </c>
      <c r="CO463" s="271" t="b">
        <f t="shared" si="266"/>
        <v>0</v>
      </c>
      <c r="CP463" s="270" t="b">
        <f t="shared" si="267"/>
        <v>0</v>
      </c>
      <c r="CQ463" s="270" t="b">
        <f t="shared" si="268"/>
        <v>0</v>
      </c>
      <c r="CR463" s="270" t="b">
        <f t="shared" si="269"/>
        <v>0</v>
      </c>
      <c r="CS463" s="270" t="b">
        <f t="shared" si="270"/>
        <v>0</v>
      </c>
      <c r="CT463" s="270" t="b">
        <f t="shared" si="271"/>
        <v>0</v>
      </c>
      <c r="CU463" s="270" t="b">
        <f t="shared" si="272"/>
        <v>0</v>
      </c>
      <c r="CV463" s="270">
        <f t="shared" si="254"/>
        <v>0</v>
      </c>
      <c r="CW463" s="270">
        <f t="shared" si="255"/>
        <v>0</v>
      </c>
      <c r="CX463" s="270">
        <f t="shared" si="256"/>
        <v>0</v>
      </c>
      <c r="CY463" s="270">
        <f t="shared" si="257"/>
        <v>0</v>
      </c>
      <c r="CZ463" s="270">
        <f t="shared" si="258"/>
        <v>0</v>
      </c>
      <c r="DA463" s="270">
        <f t="shared" si="259"/>
        <v>0</v>
      </c>
      <c r="DB463" s="270">
        <f t="shared" si="260"/>
        <v>0</v>
      </c>
      <c r="DC463" s="270">
        <f t="shared" si="261"/>
        <v>0</v>
      </c>
      <c r="DD463" s="270">
        <f t="shared" si="262"/>
        <v>0</v>
      </c>
      <c r="DE463" s="270">
        <f t="shared" si="263"/>
        <v>0</v>
      </c>
      <c r="DF463" s="270">
        <f t="shared" si="264"/>
        <v>0</v>
      </c>
      <c r="DG463" s="270">
        <f t="shared" si="265"/>
        <v>0</v>
      </c>
    </row>
    <row r="464" spans="76:111">
      <c r="CL464" s="161">
        <f t="shared" si="253"/>
        <v>0</v>
      </c>
      <c r="CM464" s="271" t="b">
        <f t="shared" si="273"/>
        <v>0</v>
      </c>
      <c r="CN464" s="271" t="b">
        <f t="shared" si="274"/>
        <v>0</v>
      </c>
      <c r="CO464" s="271" t="b">
        <f t="shared" si="266"/>
        <v>0</v>
      </c>
      <c r="CP464" s="270" t="b">
        <f t="shared" si="267"/>
        <v>0</v>
      </c>
      <c r="CQ464" s="270" t="b">
        <f t="shared" si="268"/>
        <v>0</v>
      </c>
      <c r="CR464" s="270" t="b">
        <f t="shared" si="269"/>
        <v>0</v>
      </c>
      <c r="CS464" s="270" t="b">
        <f t="shared" si="270"/>
        <v>0</v>
      </c>
      <c r="CT464" s="270" t="b">
        <f t="shared" si="271"/>
        <v>0</v>
      </c>
      <c r="CU464" s="270" t="b">
        <f t="shared" si="272"/>
        <v>0</v>
      </c>
      <c r="CV464" s="270">
        <f t="shared" si="254"/>
        <v>0</v>
      </c>
      <c r="CW464" s="270">
        <f t="shared" si="255"/>
        <v>0</v>
      </c>
      <c r="CX464" s="270">
        <f t="shared" si="256"/>
        <v>0</v>
      </c>
      <c r="CY464" s="270">
        <f t="shared" si="257"/>
        <v>0</v>
      </c>
      <c r="CZ464" s="270">
        <f t="shared" si="258"/>
        <v>0</v>
      </c>
      <c r="DA464" s="270">
        <f t="shared" si="259"/>
        <v>0</v>
      </c>
      <c r="DB464" s="270">
        <f t="shared" si="260"/>
        <v>0</v>
      </c>
      <c r="DC464" s="270">
        <f t="shared" si="261"/>
        <v>0</v>
      </c>
      <c r="DD464" s="270">
        <f t="shared" si="262"/>
        <v>0</v>
      </c>
      <c r="DE464" s="270">
        <f t="shared" si="263"/>
        <v>0</v>
      </c>
      <c r="DF464" s="270">
        <f t="shared" si="264"/>
        <v>0</v>
      </c>
      <c r="DG464" s="270">
        <f t="shared" si="265"/>
        <v>0</v>
      </c>
    </row>
    <row r="465" spans="90:111">
      <c r="CL465" s="161">
        <f t="shared" si="253"/>
        <v>0</v>
      </c>
      <c r="CM465" s="271" t="b">
        <f t="shared" si="273"/>
        <v>0</v>
      </c>
      <c r="CN465" s="271" t="b">
        <f t="shared" si="274"/>
        <v>0</v>
      </c>
      <c r="CO465" s="271" t="b">
        <f t="shared" si="266"/>
        <v>0</v>
      </c>
      <c r="CP465" s="270" t="b">
        <f t="shared" si="267"/>
        <v>0</v>
      </c>
      <c r="CQ465" s="270" t="b">
        <f t="shared" si="268"/>
        <v>0</v>
      </c>
      <c r="CR465" s="270" t="b">
        <f t="shared" si="269"/>
        <v>0</v>
      </c>
      <c r="CS465" s="270" t="b">
        <f t="shared" si="270"/>
        <v>0</v>
      </c>
      <c r="CT465" s="270" t="b">
        <f t="shared" si="271"/>
        <v>0</v>
      </c>
      <c r="CU465" s="270" t="b">
        <f t="shared" si="272"/>
        <v>0</v>
      </c>
      <c r="CV465" s="270">
        <f t="shared" si="254"/>
        <v>0</v>
      </c>
      <c r="CW465" s="270">
        <f t="shared" si="255"/>
        <v>0</v>
      </c>
      <c r="CX465" s="270">
        <f t="shared" si="256"/>
        <v>0</v>
      </c>
      <c r="CY465" s="270">
        <f t="shared" si="257"/>
        <v>0</v>
      </c>
      <c r="CZ465" s="270">
        <f t="shared" si="258"/>
        <v>0</v>
      </c>
      <c r="DA465" s="270">
        <f t="shared" si="259"/>
        <v>0</v>
      </c>
      <c r="DB465" s="270">
        <f t="shared" si="260"/>
        <v>0</v>
      </c>
      <c r="DC465" s="270">
        <f t="shared" si="261"/>
        <v>0</v>
      </c>
      <c r="DD465" s="270">
        <f t="shared" si="262"/>
        <v>0</v>
      </c>
      <c r="DE465" s="270">
        <f t="shared" si="263"/>
        <v>0</v>
      </c>
      <c r="DF465" s="270">
        <f t="shared" si="264"/>
        <v>0</v>
      </c>
      <c r="DG465" s="270">
        <f t="shared" si="265"/>
        <v>0</v>
      </c>
    </row>
    <row r="466" spans="90:111">
      <c r="CL466" s="161">
        <f t="shared" si="253"/>
        <v>0</v>
      </c>
      <c r="CM466" s="271" t="b">
        <f t="shared" si="273"/>
        <v>0</v>
      </c>
      <c r="CN466" s="271" t="b">
        <f t="shared" si="274"/>
        <v>0</v>
      </c>
      <c r="CO466" s="271" t="b">
        <f t="shared" si="266"/>
        <v>0</v>
      </c>
      <c r="CP466" s="270" t="b">
        <f t="shared" si="267"/>
        <v>0</v>
      </c>
      <c r="CQ466" s="270" t="b">
        <f t="shared" si="268"/>
        <v>0</v>
      </c>
      <c r="CR466" s="270" t="b">
        <f t="shared" si="269"/>
        <v>0</v>
      </c>
      <c r="CS466" s="270" t="b">
        <f t="shared" si="270"/>
        <v>0</v>
      </c>
      <c r="CT466" s="270" t="b">
        <f t="shared" si="271"/>
        <v>0</v>
      </c>
      <c r="CU466" s="270" t="b">
        <f t="shared" si="272"/>
        <v>0</v>
      </c>
      <c r="CV466" s="270">
        <f t="shared" si="254"/>
        <v>0</v>
      </c>
      <c r="CW466" s="270">
        <f t="shared" si="255"/>
        <v>0</v>
      </c>
      <c r="CX466" s="270">
        <f t="shared" si="256"/>
        <v>0</v>
      </c>
      <c r="CY466" s="270">
        <f t="shared" si="257"/>
        <v>0</v>
      </c>
      <c r="CZ466" s="270">
        <f t="shared" si="258"/>
        <v>0</v>
      </c>
      <c r="DA466" s="270">
        <f t="shared" si="259"/>
        <v>0</v>
      </c>
      <c r="DB466" s="270">
        <f t="shared" si="260"/>
        <v>0</v>
      </c>
      <c r="DC466" s="270">
        <f t="shared" si="261"/>
        <v>0</v>
      </c>
      <c r="DD466" s="270">
        <f t="shared" si="262"/>
        <v>0</v>
      </c>
      <c r="DE466" s="270">
        <f t="shared" si="263"/>
        <v>0</v>
      </c>
      <c r="DF466" s="270">
        <f t="shared" si="264"/>
        <v>0</v>
      </c>
      <c r="DG466" s="270">
        <f t="shared" si="265"/>
        <v>0</v>
      </c>
    </row>
    <row r="467" spans="90:111">
      <c r="CL467" s="161">
        <f t="shared" si="253"/>
        <v>0</v>
      </c>
      <c r="CM467" s="271" t="b">
        <f t="shared" si="273"/>
        <v>0</v>
      </c>
      <c r="CN467" s="271" t="b">
        <f t="shared" si="274"/>
        <v>0</v>
      </c>
      <c r="CO467" s="271" t="b">
        <f t="shared" si="266"/>
        <v>0</v>
      </c>
      <c r="CP467" s="270" t="b">
        <f t="shared" si="267"/>
        <v>0</v>
      </c>
      <c r="CQ467" s="270" t="b">
        <f t="shared" si="268"/>
        <v>0</v>
      </c>
      <c r="CR467" s="270" t="b">
        <f t="shared" si="269"/>
        <v>0</v>
      </c>
      <c r="CS467" s="270" t="b">
        <f t="shared" si="270"/>
        <v>0</v>
      </c>
      <c r="CT467" s="270" t="b">
        <f t="shared" si="271"/>
        <v>0</v>
      </c>
      <c r="CU467" s="270" t="b">
        <f t="shared" si="272"/>
        <v>0</v>
      </c>
      <c r="CV467" s="270">
        <f t="shared" si="254"/>
        <v>0</v>
      </c>
      <c r="CW467" s="270">
        <f t="shared" si="255"/>
        <v>0</v>
      </c>
      <c r="CX467" s="270">
        <f t="shared" si="256"/>
        <v>0</v>
      </c>
      <c r="CY467" s="270">
        <f t="shared" si="257"/>
        <v>0</v>
      </c>
      <c r="CZ467" s="270">
        <f t="shared" si="258"/>
        <v>0</v>
      </c>
      <c r="DA467" s="270">
        <f t="shared" si="259"/>
        <v>0</v>
      </c>
      <c r="DB467" s="270">
        <f t="shared" si="260"/>
        <v>0</v>
      </c>
      <c r="DC467" s="270">
        <f t="shared" si="261"/>
        <v>0</v>
      </c>
      <c r="DD467" s="270">
        <f t="shared" si="262"/>
        <v>0</v>
      </c>
      <c r="DE467" s="270">
        <f t="shared" si="263"/>
        <v>0</v>
      </c>
      <c r="DF467" s="270">
        <f t="shared" si="264"/>
        <v>0</v>
      </c>
      <c r="DG467" s="270">
        <f t="shared" si="265"/>
        <v>0</v>
      </c>
    </row>
    <row r="468" spans="90:111">
      <c r="CL468" s="161">
        <f t="shared" si="253"/>
        <v>0</v>
      </c>
      <c r="CM468" s="271" t="b">
        <f t="shared" si="273"/>
        <v>0</v>
      </c>
      <c r="CN468" s="271" t="b">
        <f t="shared" si="274"/>
        <v>0</v>
      </c>
      <c r="CO468" s="271" t="b">
        <f t="shared" si="266"/>
        <v>0</v>
      </c>
      <c r="CP468" s="270" t="b">
        <f t="shared" si="267"/>
        <v>0</v>
      </c>
      <c r="CQ468" s="270" t="b">
        <f t="shared" si="268"/>
        <v>0</v>
      </c>
      <c r="CR468" s="270" t="b">
        <f t="shared" si="269"/>
        <v>0</v>
      </c>
      <c r="CS468" s="270" t="b">
        <f t="shared" si="270"/>
        <v>0</v>
      </c>
      <c r="CT468" s="270" t="b">
        <f t="shared" si="271"/>
        <v>0</v>
      </c>
      <c r="CU468" s="270" t="b">
        <f t="shared" si="272"/>
        <v>0</v>
      </c>
      <c r="CV468" s="270">
        <f t="shared" si="254"/>
        <v>0</v>
      </c>
      <c r="CW468" s="270">
        <f t="shared" si="255"/>
        <v>0</v>
      </c>
      <c r="CX468" s="270">
        <f t="shared" si="256"/>
        <v>0</v>
      </c>
      <c r="CY468" s="270">
        <f t="shared" si="257"/>
        <v>0</v>
      </c>
      <c r="CZ468" s="270">
        <f t="shared" si="258"/>
        <v>0</v>
      </c>
      <c r="DA468" s="270">
        <f t="shared" si="259"/>
        <v>0</v>
      </c>
      <c r="DB468" s="270">
        <f t="shared" si="260"/>
        <v>0</v>
      </c>
      <c r="DC468" s="270">
        <f t="shared" si="261"/>
        <v>0</v>
      </c>
      <c r="DD468" s="270">
        <f t="shared" si="262"/>
        <v>0</v>
      </c>
      <c r="DE468" s="270">
        <f t="shared" si="263"/>
        <v>0</v>
      </c>
      <c r="DF468" s="270">
        <f t="shared" si="264"/>
        <v>0</v>
      </c>
      <c r="DG468" s="270">
        <f t="shared" si="265"/>
        <v>0</v>
      </c>
    </row>
    <row r="469" spans="90:111">
      <c r="CL469" s="161">
        <f t="shared" si="253"/>
        <v>0</v>
      </c>
      <c r="CM469" s="271" t="b">
        <f t="shared" si="273"/>
        <v>0</v>
      </c>
      <c r="CN469" s="271" t="b">
        <f t="shared" si="274"/>
        <v>0</v>
      </c>
      <c r="CO469" s="271" t="b">
        <f t="shared" si="266"/>
        <v>0</v>
      </c>
      <c r="CP469" s="270" t="b">
        <f t="shared" si="267"/>
        <v>0</v>
      </c>
      <c r="CQ469" s="270" t="b">
        <f t="shared" si="268"/>
        <v>0</v>
      </c>
      <c r="CR469" s="270" t="b">
        <f t="shared" si="269"/>
        <v>0</v>
      </c>
      <c r="CS469" s="270" t="b">
        <f t="shared" si="270"/>
        <v>0</v>
      </c>
      <c r="CT469" s="270" t="b">
        <f t="shared" si="271"/>
        <v>0</v>
      </c>
      <c r="CU469" s="270" t="b">
        <f t="shared" si="272"/>
        <v>0</v>
      </c>
      <c r="CV469" s="270">
        <f t="shared" si="254"/>
        <v>0</v>
      </c>
      <c r="CW469" s="270">
        <f t="shared" si="255"/>
        <v>0</v>
      </c>
      <c r="CX469" s="270">
        <f t="shared" si="256"/>
        <v>0</v>
      </c>
      <c r="CY469" s="270">
        <f t="shared" si="257"/>
        <v>0</v>
      </c>
      <c r="CZ469" s="270">
        <f t="shared" si="258"/>
        <v>0</v>
      </c>
      <c r="DA469" s="270">
        <f t="shared" si="259"/>
        <v>0</v>
      </c>
      <c r="DB469" s="270">
        <f t="shared" si="260"/>
        <v>0</v>
      </c>
      <c r="DC469" s="270">
        <f t="shared" si="261"/>
        <v>0</v>
      </c>
      <c r="DD469" s="270">
        <f t="shared" si="262"/>
        <v>0</v>
      </c>
      <c r="DE469" s="270">
        <f t="shared" si="263"/>
        <v>0</v>
      </c>
      <c r="DF469" s="270">
        <f t="shared" si="264"/>
        <v>0</v>
      </c>
      <c r="DG469" s="270">
        <f t="shared" si="265"/>
        <v>0</v>
      </c>
    </row>
    <row r="470" spans="90:111">
      <c r="CL470" s="161">
        <f t="shared" si="253"/>
        <v>0</v>
      </c>
      <c r="CM470" s="271" t="b">
        <f t="shared" si="273"/>
        <v>0</v>
      </c>
      <c r="CN470" s="271" t="b">
        <f t="shared" si="274"/>
        <v>0</v>
      </c>
      <c r="CO470" s="271" t="b">
        <f t="shared" si="266"/>
        <v>0</v>
      </c>
      <c r="CP470" s="270" t="b">
        <f t="shared" si="267"/>
        <v>0</v>
      </c>
      <c r="CQ470" s="270" t="b">
        <f t="shared" si="268"/>
        <v>0</v>
      </c>
      <c r="CR470" s="270" t="b">
        <f t="shared" si="269"/>
        <v>0</v>
      </c>
      <c r="CS470" s="270" t="b">
        <f t="shared" si="270"/>
        <v>0</v>
      </c>
      <c r="CT470" s="270" t="b">
        <f t="shared" si="271"/>
        <v>0</v>
      </c>
      <c r="CU470" s="270" t="b">
        <f t="shared" si="272"/>
        <v>0</v>
      </c>
      <c r="CV470" s="270">
        <f t="shared" si="254"/>
        <v>0</v>
      </c>
      <c r="CW470" s="270">
        <f t="shared" si="255"/>
        <v>0</v>
      </c>
      <c r="CX470" s="270">
        <f t="shared" si="256"/>
        <v>0</v>
      </c>
      <c r="CY470" s="270">
        <f t="shared" si="257"/>
        <v>0</v>
      </c>
      <c r="CZ470" s="270">
        <f t="shared" si="258"/>
        <v>0</v>
      </c>
      <c r="DA470" s="270">
        <f t="shared" si="259"/>
        <v>0</v>
      </c>
      <c r="DB470" s="270">
        <f t="shared" si="260"/>
        <v>0</v>
      </c>
      <c r="DC470" s="270">
        <f t="shared" si="261"/>
        <v>0</v>
      </c>
      <c r="DD470" s="270">
        <f t="shared" si="262"/>
        <v>0</v>
      </c>
      <c r="DE470" s="270">
        <f t="shared" si="263"/>
        <v>0</v>
      </c>
      <c r="DF470" s="270">
        <f t="shared" si="264"/>
        <v>0</v>
      </c>
      <c r="DG470" s="270">
        <f t="shared" si="265"/>
        <v>0</v>
      </c>
    </row>
    <row r="471" spans="90:111">
      <c r="CL471" s="161">
        <f t="shared" si="253"/>
        <v>0</v>
      </c>
      <c r="CM471" s="271" t="b">
        <f t="shared" si="273"/>
        <v>0</v>
      </c>
      <c r="CN471" s="271" t="b">
        <f t="shared" si="274"/>
        <v>0</v>
      </c>
      <c r="CO471" s="271" t="b">
        <f t="shared" si="266"/>
        <v>0</v>
      </c>
      <c r="CP471" s="270" t="b">
        <f t="shared" si="267"/>
        <v>0</v>
      </c>
      <c r="CQ471" s="270" t="b">
        <f t="shared" si="268"/>
        <v>0</v>
      </c>
      <c r="CR471" s="270" t="b">
        <f t="shared" si="269"/>
        <v>0</v>
      </c>
      <c r="CS471" s="270" t="b">
        <f t="shared" si="270"/>
        <v>0</v>
      </c>
      <c r="CT471" s="270" t="b">
        <f t="shared" si="271"/>
        <v>0</v>
      </c>
      <c r="CU471" s="270" t="b">
        <f t="shared" si="272"/>
        <v>0</v>
      </c>
      <c r="CV471" s="270">
        <f t="shared" si="254"/>
        <v>0</v>
      </c>
      <c r="CW471" s="270">
        <f t="shared" si="255"/>
        <v>0</v>
      </c>
      <c r="CX471" s="270">
        <f t="shared" si="256"/>
        <v>0</v>
      </c>
      <c r="CY471" s="270">
        <f t="shared" si="257"/>
        <v>0</v>
      </c>
      <c r="CZ471" s="270">
        <f t="shared" si="258"/>
        <v>0</v>
      </c>
      <c r="DA471" s="270">
        <f t="shared" si="259"/>
        <v>0</v>
      </c>
      <c r="DB471" s="270">
        <f t="shared" si="260"/>
        <v>0</v>
      </c>
      <c r="DC471" s="270">
        <f t="shared" si="261"/>
        <v>0</v>
      </c>
      <c r="DD471" s="270">
        <f t="shared" si="262"/>
        <v>0</v>
      </c>
      <c r="DE471" s="270">
        <f t="shared" si="263"/>
        <v>0</v>
      </c>
      <c r="DF471" s="270">
        <f t="shared" si="264"/>
        <v>0</v>
      </c>
      <c r="DG471" s="270">
        <f t="shared" si="265"/>
        <v>0</v>
      </c>
    </row>
    <row r="472" spans="90:111">
      <c r="CL472" s="161">
        <f t="shared" si="253"/>
        <v>0</v>
      </c>
      <c r="CM472" s="271" t="b">
        <f t="shared" si="273"/>
        <v>0</v>
      </c>
      <c r="CN472" s="271" t="b">
        <f t="shared" si="274"/>
        <v>0</v>
      </c>
      <c r="CO472" s="271" t="b">
        <f t="shared" si="266"/>
        <v>0</v>
      </c>
      <c r="CP472" s="270" t="b">
        <f t="shared" si="267"/>
        <v>0</v>
      </c>
      <c r="CQ472" s="270" t="b">
        <f t="shared" si="268"/>
        <v>0</v>
      </c>
      <c r="CR472" s="270" t="b">
        <f t="shared" si="269"/>
        <v>0</v>
      </c>
      <c r="CS472" s="270" t="b">
        <f t="shared" si="270"/>
        <v>0</v>
      </c>
      <c r="CT472" s="270" t="b">
        <f t="shared" si="271"/>
        <v>0</v>
      </c>
      <c r="CU472" s="270" t="b">
        <f t="shared" si="272"/>
        <v>0</v>
      </c>
      <c r="CV472" s="270">
        <f t="shared" si="254"/>
        <v>0</v>
      </c>
      <c r="CW472" s="270">
        <f t="shared" si="255"/>
        <v>0</v>
      </c>
      <c r="CX472" s="270">
        <f t="shared" si="256"/>
        <v>0</v>
      </c>
      <c r="CY472" s="270">
        <f t="shared" si="257"/>
        <v>0</v>
      </c>
      <c r="CZ472" s="270">
        <f t="shared" si="258"/>
        <v>0</v>
      </c>
      <c r="DA472" s="270">
        <f t="shared" si="259"/>
        <v>0</v>
      </c>
      <c r="DB472" s="270">
        <f t="shared" si="260"/>
        <v>0</v>
      </c>
      <c r="DC472" s="270">
        <f t="shared" si="261"/>
        <v>0</v>
      </c>
      <c r="DD472" s="270">
        <f t="shared" si="262"/>
        <v>0</v>
      </c>
      <c r="DE472" s="270">
        <f t="shared" si="263"/>
        <v>0</v>
      </c>
      <c r="DF472" s="270">
        <f t="shared" si="264"/>
        <v>0</v>
      </c>
      <c r="DG472" s="270">
        <f t="shared" si="265"/>
        <v>0</v>
      </c>
    </row>
    <row r="473" spans="90:111">
      <c r="CL473" s="161">
        <f t="shared" si="253"/>
        <v>0</v>
      </c>
      <c r="CM473" s="271" t="b">
        <f t="shared" si="273"/>
        <v>0</v>
      </c>
      <c r="CN473" s="271" t="b">
        <f t="shared" si="274"/>
        <v>0</v>
      </c>
      <c r="CO473" s="271" t="b">
        <f t="shared" si="266"/>
        <v>0</v>
      </c>
      <c r="CP473" s="270" t="b">
        <f t="shared" si="267"/>
        <v>0</v>
      </c>
      <c r="CQ473" s="270" t="b">
        <f t="shared" si="268"/>
        <v>0</v>
      </c>
      <c r="CR473" s="270" t="b">
        <f t="shared" si="269"/>
        <v>0</v>
      </c>
      <c r="CS473" s="270" t="b">
        <f t="shared" si="270"/>
        <v>0</v>
      </c>
      <c r="CT473" s="270" t="b">
        <f t="shared" si="271"/>
        <v>0</v>
      </c>
      <c r="CU473" s="270" t="b">
        <f t="shared" si="272"/>
        <v>0</v>
      </c>
      <c r="CV473" s="270">
        <f t="shared" si="254"/>
        <v>0</v>
      </c>
      <c r="CW473" s="270">
        <f t="shared" si="255"/>
        <v>0</v>
      </c>
      <c r="CX473" s="270">
        <f t="shared" si="256"/>
        <v>0</v>
      </c>
      <c r="CY473" s="270">
        <f t="shared" si="257"/>
        <v>0</v>
      </c>
      <c r="CZ473" s="270">
        <f t="shared" si="258"/>
        <v>0</v>
      </c>
      <c r="DA473" s="270">
        <f t="shared" si="259"/>
        <v>0</v>
      </c>
      <c r="DB473" s="270">
        <f t="shared" si="260"/>
        <v>0</v>
      </c>
      <c r="DC473" s="270">
        <f t="shared" si="261"/>
        <v>0</v>
      </c>
      <c r="DD473" s="270">
        <f t="shared" si="262"/>
        <v>0</v>
      </c>
      <c r="DE473" s="270">
        <f t="shared" si="263"/>
        <v>0</v>
      </c>
      <c r="DF473" s="270">
        <f t="shared" si="264"/>
        <v>0</v>
      </c>
      <c r="DG473" s="270">
        <f t="shared" si="265"/>
        <v>0</v>
      </c>
    </row>
    <row r="474" spans="90:111">
      <c r="CL474" s="161">
        <f t="shared" si="253"/>
        <v>0</v>
      </c>
      <c r="CM474" s="271" t="b">
        <f t="shared" si="273"/>
        <v>0</v>
      </c>
      <c r="CN474" s="271" t="b">
        <f t="shared" si="274"/>
        <v>0</v>
      </c>
      <c r="CO474" s="271" t="b">
        <f t="shared" si="266"/>
        <v>0</v>
      </c>
      <c r="CP474" s="270" t="b">
        <f t="shared" si="267"/>
        <v>0</v>
      </c>
      <c r="CQ474" s="270" t="b">
        <f t="shared" si="268"/>
        <v>0</v>
      </c>
      <c r="CR474" s="270" t="b">
        <f t="shared" si="269"/>
        <v>0</v>
      </c>
      <c r="CS474" s="270" t="b">
        <f t="shared" si="270"/>
        <v>0</v>
      </c>
      <c r="CT474" s="270" t="b">
        <f t="shared" si="271"/>
        <v>0</v>
      </c>
      <c r="CU474" s="270" t="b">
        <f t="shared" si="272"/>
        <v>0</v>
      </c>
      <c r="CV474" s="270">
        <f t="shared" si="254"/>
        <v>0</v>
      </c>
      <c r="CW474" s="270">
        <f t="shared" si="255"/>
        <v>0</v>
      </c>
      <c r="CX474" s="270">
        <f t="shared" si="256"/>
        <v>0</v>
      </c>
      <c r="CY474" s="270">
        <f t="shared" si="257"/>
        <v>0</v>
      </c>
      <c r="CZ474" s="270">
        <f t="shared" si="258"/>
        <v>0</v>
      </c>
      <c r="DA474" s="270">
        <f t="shared" si="259"/>
        <v>0</v>
      </c>
      <c r="DB474" s="270">
        <f t="shared" si="260"/>
        <v>0</v>
      </c>
      <c r="DC474" s="270">
        <f t="shared" si="261"/>
        <v>0</v>
      </c>
      <c r="DD474" s="270">
        <f t="shared" si="262"/>
        <v>0</v>
      </c>
      <c r="DE474" s="270">
        <f t="shared" si="263"/>
        <v>0</v>
      </c>
      <c r="DF474" s="270">
        <f t="shared" si="264"/>
        <v>0</v>
      </c>
      <c r="DG474" s="270">
        <f t="shared" si="265"/>
        <v>0</v>
      </c>
    </row>
    <row r="475" spans="90:111">
      <c r="CL475" s="161">
        <f t="shared" si="253"/>
        <v>0</v>
      </c>
      <c r="CM475" s="271" t="b">
        <f t="shared" si="273"/>
        <v>0</v>
      </c>
      <c r="CN475" s="271" t="b">
        <f t="shared" si="274"/>
        <v>0</v>
      </c>
      <c r="CO475" s="271" t="b">
        <f t="shared" si="266"/>
        <v>0</v>
      </c>
      <c r="CP475" s="270" t="b">
        <f t="shared" si="267"/>
        <v>0</v>
      </c>
      <c r="CQ475" s="270" t="b">
        <f t="shared" si="268"/>
        <v>0</v>
      </c>
      <c r="CR475" s="270" t="b">
        <f t="shared" si="269"/>
        <v>0</v>
      </c>
      <c r="CS475" s="270" t="b">
        <f t="shared" si="270"/>
        <v>0</v>
      </c>
      <c r="CT475" s="270" t="b">
        <f t="shared" si="271"/>
        <v>0</v>
      </c>
      <c r="CU475" s="270" t="b">
        <f t="shared" si="272"/>
        <v>0</v>
      </c>
      <c r="CV475" s="270">
        <f t="shared" si="254"/>
        <v>0</v>
      </c>
      <c r="CW475" s="270">
        <f t="shared" si="255"/>
        <v>0</v>
      </c>
      <c r="CX475" s="270">
        <f t="shared" si="256"/>
        <v>0</v>
      </c>
      <c r="CY475" s="270">
        <f t="shared" si="257"/>
        <v>0</v>
      </c>
      <c r="CZ475" s="270">
        <f t="shared" si="258"/>
        <v>0</v>
      </c>
      <c r="DA475" s="270">
        <f t="shared" si="259"/>
        <v>0</v>
      </c>
      <c r="DB475" s="270">
        <f t="shared" si="260"/>
        <v>0</v>
      </c>
      <c r="DC475" s="270">
        <f t="shared" si="261"/>
        <v>0</v>
      </c>
      <c r="DD475" s="270">
        <f t="shared" si="262"/>
        <v>0</v>
      </c>
      <c r="DE475" s="270">
        <f t="shared" si="263"/>
        <v>0</v>
      </c>
      <c r="DF475" s="270">
        <f t="shared" si="264"/>
        <v>0</v>
      </c>
      <c r="DG475" s="270">
        <f t="shared" si="265"/>
        <v>0</v>
      </c>
    </row>
    <row r="476" spans="90:111">
      <c r="CL476" s="161">
        <f t="shared" si="253"/>
        <v>0</v>
      </c>
      <c r="CM476" s="271" t="b">
        <f t="shared" si="273"/>
        <v>0</v>
      </c>
      <c r="CN476" s="271" t="b">
        <f t="shared" si="274"/>
        <v>0</v>
      </c>
      <c r="CO476" s="271" t="b">
        <f t="shared" si="266"/>
        <v>0</v>
      </c>
      <c r="CP476" s="270" t="b">
        <f t="shared" si="267"/>
        <v>0</v>
      </c>
      <c r="CQ476" s="270" t="b">
        <f t="shared" si="268"/>
        <v>0</v>
      </c>
      <c r="CR476" s="270" t="b">
        <f t="shared" si="269"/>
        <v>0</v>
      </c>
      <c r="CS476" s="270" t="b">
        <f t="shared" si="270"/>
        <v>0</v>
      </c>
      <c r="CT476" s="270" t="b">
        <f t="shared" si="271"/>
        <v>0</v>
      </c>
      <c r="CU476" s="270" t="b">
        <f t="shared" si="272"/>
        <v>0</v>
      </c>
      <c r="CV476" s="270">
        <f t="shared" si="254"/>
        <v>0</v>
      </c>
      <c r="CW476" s="270">
        <f t="shared" si="255"/>
        <v>0</v>
      </c>
      <c r="CX476" s="270">
        <f t="shared" si="256"/>
        <v>0</v>
      </c>
      <c r="CY476" s="270">
        <f t="shared" si="257"/>
        <v>0</v>
      </c>
      <c r="CZ476" s="270">
        <f t="shared" si="258"/>
        <v>0</v>
      </c>
      <c r="DA476" s="270">
        <f t="shared" si="259"/>
        <v>0</v>
      </c>
      <c r="DB476" s="270">
        <f t="shared" si="260"/>
        <v>0</v>
      </c>
      <c r="DC476" s="270">
        <f t="shared" si="261"/>
        <v>0</v>
      </c>
      <c r="DD476" s="270">
        <f t="shared" si="262"/>
        <v>0</v>
      </c>
      <c r="DE476" s="270">
        <f t="shared" si="263"/>
        <v>0</v>
      </c>
      <c r="DF476" s="270">
        <f t="shared" si="264"/>
        <v>0</v>
      </c>
      <c r="DG476" s="270">
        <f t="shared" si="265"/>
        <v>0</v>
      </c>
    </row>
    <row r="477" spans="90:111">
      <c r="CL477" s="161">
        <f t="shared" si="253"/>
        <v>0</v>
      </c>
      <c r="CM477" s="271" t="b">
        <f t="shared" si="273"/>
        <v>0</v>
      </c>
      <c r="CN477" s="271" t="b">
        <f t="shared" si="274"/>
        <v>0</v>
      </c>
      <c r="CO477" s="271" t="b">
        <f t="shared" si="266"/>
        <v>0</v>
      </c>
      <c r="CP477" s="270" t="b">
        <f t="shared" si="267"/>
        <v>0</v>
      </c>
      <c r="CQ477" s="270" t="b">
        <f t="shared" si="268"/>
        <v>0</v>
      </c>
      <c r="CR477" s="270" t="b">
        <f t="shared" si="269"/>
        <v>0</v>
      </c>
      <c r="CS477" s="270" t="b">
        <f t="shared" si="270"/>
        <v>0</v>
      </c>
      <c r="CT477" s="270" t="b">
        <f t="shared" si="271"/>
        <v>0</v>
      </c>
      <c r="CU477" s="270" t="b">
        <f t="shared" si="272"/>
        <v>0</v>
      </c>
      <c r="CV477" s="270">
        <f t="shared" si="254"/>
        <v>0</v>
      </c>
      <c r="CW477" s="270">
        <f t="shared" si="255"/>
        <v>0</v>
      </c>
      <c r="CX477" s="270">
        <f t="shared" si="256"/>
        <v>0</v>
      </c>
      <c r="CY477" s="270">
        <f t="shared" si="257"/>
        <v>0</v>
      </c>
      <c r="CZ477" s="270">
        <f t="shared" si="258"/>
        <v>0</v>
      </c>
      <c r="DA477" s="270">
        <f t="shared" si="259"/>
        <v>0</v>
      </c>
      <c r="DB477" s="270">
        <f t="shared" si="260"/>
        <v>0</v>
      </c>
      <c r="DC477" s="270">
        <f t="shared" si="261"/>
        <v>0</v>
      </c>
      <c r="DD477" s="270">
        <f t="shared" si="262"/>
        <v>0</v>
      </c>
      <c r="DE477" s="270">
        <f t="shared" si="263"/>
        <v>0</v>
      </c>
      <c r="DF477" s="270">
        <f t="shared" si="264"/>
        <v>0</v>
      </c>
      <c r="DG477" s="270">
        <f t="shared" si="265"/>
        <v>0</v>
      </c>
    </row>
    <row r="478" spans="90:111">
      <c r="CL478" s="161">
        <f t="shared" si="253"/>
        <v>0</v>
      </c>
      <c r="CM478" s="271" t="b">
        <f t="shared" si="273"/>
        <v>0</v>
      </c>
      <c r="CN478" s="271" t="b">
        <f t="shared" si="274"/>
        <v>0</v>
      </c>
      <c r="CO478" s="271" t="b">
        <f t="shared" si="266"/>
        <v>0</v>
      </c>
      <c r="CP478" s="270" t="b">
        <f t="shared" si="267"/>
        <v>0</v>
      </c>
      <c r="CQ478" s="270" t="b">
        <f t="shared" si="268"/>
        <v>0</v>
      </c>
      <c r="CR478" s="270" t="b">
        <f t="shared" si="269"/>
        <v>0</v>
      </c>
      <c r="CS478" s="270" t="b">
        <f t="shared" si="270"/>
        <v>0</v>
      </c>
      <c r="CT478" s="270" t="b">
        <f t="shared" si="271"/>
        <v>0</v>
      </c>
      <c r="CU478" s="270" t="b">
        <f t="shared" si="272"/>
        <v>0</v>
      </c>
      <c r="CV478" s="270">
        <f t="shared" si="254"/>
        <v>0</v>
      </c>
      <c r="CW478" s="270">
        <f t="shared" si="255"/>
        <v>0</v>
      </c>
      <c r="CX478" s="270">
        <f t="shared" si="256"/>
        <v>0</v>
      </c>
      <c r="CY478" s="270">
        <f t="shared" si="257"/>
        <v>0</v>
      </c>
      <c r="CZ478" s="270">
        <f t="shared" si="258"/>
        <v>0</v>
      </c>
      <c r="DA478" s="270">
        <f t="shared" si="259"/>
        <v>0</v>
      </c>
      <c r="DB478" s="270">
        <f t="shared" si="260"/>
        <v>0</v>
      </c>
      <c r="DC478" s="270">
        <f t="shared" si="261"/>
        <v>0</v>
      </c>
      <c r="DD478" s="270">
        <f t="shared" si="262"/>
        <v>0</v>
      </c>
      <c r="DE478" s="270">
        <f t="shared" si="263"/>
        <v>0</v>
      </c>
      <c r="DF478" s="270">
        <f t="shared" si="264"/>
        <v>0</v>
      </c>
      <c r="DG478" s="270">
        <f t="shared" si="265"/>
        <v>0</v>
      </c>
    </row>
    <row r="479" spans="90:111">
      <c r="CL479" s="161">
        <f t="shared" si="253"/>
        <v>0</v>
      </c>
      <c r="CM479" s="271" t="b">
        <f t="shared" si="273"/>
        <v>0</v>
      </c>
      <c r="CN479" s="271" t="b">
        <f t="shared" si="274"/>
        <v>0</v>
      </c>
      <c r="CO479" s="271" t="b">
        <f t="shared" si="266"/>
        <v>0</v>
      </c>
      <c r="CP479" s="270" t="b">
        <f t="shared" si="267"/>
        <v>0</v>
      </c>
      <c r="CQ479" s="270" t="b">
        <f t="shared" si="268"/>
        <v>0</v>
      </c>
      <c r="CR479" s="270" t="b">
        <f t="shared" si="269"/>
        <v>0</v>
      </c>
      <c r="CS479" s="270" t="b">
        <f t="shared" si="270"/>
        <v>0</v>
      </c>
      <c r="CT479" s="270" t="b">
        <f t="shared" si="271"/>
        <v>0</v>
      </c>
      <c r="CU479" s="270" t="b">
        <f t="shared" si="272"/>
        <v>0</v>
      </c>
      <c r="CV479" s="270">
        <f t="shared" si="254"/>
        <v>0</v>
      </c>
      <c r="CW479" s="270">
        <f t="shared" si="255"/>
        <v>0</v>
      </c>
      <c r="CX479" s="270">
        <f t="shared" si="256"/>
        <v>0</v>
      </c>
      <c r="CY479" s="270">
        <f t="shared" si="257"/>
        <v>0</v>
      </c>
      <c r="CZ479" s="270">
        <f t="shared" si="258"/>
        <v>0</v>
      </c>
      <c r="DA479" s="270">
        <f t="shared" si="259"/>
        <v>0</v>
      </c>
      <c r="DB479" s="270">
        <f t="shared" si="260"/>
        <v>0</v>
      </c>
      <c r="DC479" s="270">
        <f t="shared" si="261"/>
        <v>0</v>
      </c>
      <c r="DD479" s="270">
        <f t="shared" si="262"/>
        <v>0</v>
      </c>
      <c r="DE479" s="270">
        <f t="shared" si="263"/>
        <v>0</v>
      </c>
      <c r="DF479" s="270">
        <f t="shared" si="264"/>
        <v>0</v>
      </c>
      <c r="DG479" s="270">
        <f t="shared" si="265"/>
        <v>0</v>
      </c>
    </row>
    <row r="480" spans="90:111">
      <c r="CL480" s="161">
        <f t="shared" si="253"/>
        <v>0</v>
      </c>
      <c r="CM480" s="271" t="b">
        <f t="shared" si="273"/>
        <v>0</v>
      </c>
      <c r="CN480" s="271" t="b">
        <f t="shared" si="274"/>
        <v>0</v>
      </c>
      <c r="CO480" s="271" t="b">
        <f t="shared" si="266"/>
        <v>0</v>
      </c>
      <c r="CP480" s="270" t="b">
        <f t="shared" si="267"/>
        <v>0</v>
      </c>
      <c r="CQ480" s="270" t="b">
        <f t="shared" si="268"/>
        <v>0</v>
      </c>
      <c r="CR480" s="270" t="b">
        <f t="shared" si="269"/>
        <v>0</v>
      </c>
      <c r="CS480" s="270" t="b">
        <f t="shared" si="270"/>
        <v>0</v>
      </c>
      <c r="CT480" s="270" t="b">
        <f t="shared" si="271"/>
        <v>0</v>
      </c>
      <c r="CU480" s="270" t="b">
        <f t="shared" si="272"/>
        <v>0</v>
      </c>
      <c r="CV480" s="270">
        <f t="shared" si="254"/>
        <v>0</v>
      </c>
      <c r="CW480" s="270">
        <f t="shared" si="255"/>
        <v>0</v>
      </c>
      <c r="CX480" s="270">
        <f t="shared" si="256"/>
        <v>0</v>
      </c>
      <c r="CY480" s="270">
        <f t="shared" si="257"/>
        <v>0</v>
      </c>
      <c r="CZ480" s="270">
        <f t="shared" si="258"/>
        <v>0</v>
      </c>
      <c r="DA480" s="270">
        <f t="shared" si="259"/>
        <v>0</v>
      </c>
      <c r="DB480" s="270">
        <f t="shared" si="260"/>
        <v>0</v>
      </c>
      <c r="DC480" s="270">
        <f t="shared" si="261"/>
        <v>0</v>
      </c>
      <c r="DD480" s="270">
        <f t="shared" si="262"/>
        <v>0</v>
      </c>
      <c r="DE480" s="270">
        <f t="shared" si="263"/>
        <v>0</v>
      </c>
      <c r="DF480" s="270">
        <f t="shared" si="264"/>
        <v>0</v>
      </c>
      <c r="DG480" s="270">
        <f t="shared" si="265"/>
        <v>0</v>
      </c>
    </row>
    <row r="481" spans="90:111">
      <c r="CL481" s="161">
        <f t="shared" si="253"/>
        <v>0</v>
      </c>
      <c r="CM481" s="271" t="b">
        <f t="shared" si="273"/>
        <v>0</v>
      </c>
      <c r="CN481" s="271" t="b">
        <f t="shared" si="274"/>
        <v>0</v>
      </c>
      <c r="CO481" s="271" t="b">
        <f t="shared" si="266"/>
        <v>0</v>
      </c>
      <c r="CP481" s="270" t="b">
        <f t="shared" si="267"/>
        <v>0</v>
      </c>
      <c r="CQ481" s="270" t="b">
        <f t="shared" si="268"/>
        <v>0</v>
      </c>
      <c r="CR481" s="270" t="b">
        <f t="shared" si="269"/>
        <v>0</v>
      </c>
      <c r="CS481" s="270" t="b">
        <f t="shared" si="270"/>
        <v>0</v>
      </c>
      <c r="CT481" s="270" t="b">
        <f t="shared" si="271"/>
        <v>0</v>
      </c>
      <c r="CU481" s="270" t="b">
        <f t="shared" si="272"/>
        <v>0</v>
      </c>
      <c r="CV481" s="270">
        <f t="shared" si="254"/>
        <v>0</v>
      </c>
      <c r="CW481" s="270">
        <f t="shared" si="255"/>
        <v>0</v>
      </c>
      <c r="CX481" s="270">
        <f t="shared" si="256"/>
        <v>0</v>
      </c>
      <c r="CY481" s="270">
        <f t="shared" si="257"/>
        <v>0</v>
      </c>
      <c r="CZ481" s="270">
        <f t="shared" si="258"/>
        <v>0</v>
      </c>
      <c r="DA481" s="270">
        <f t="shared" si="259"/>
        <v>0</v>
      </c>
      <c r="DB481" s="270">
        <f t="shared" si="260"/>
        <v>0</v>
      </c>
      <c r="DC481" s="270">
        <f t="shared" si="261"/>
        <v>0</v>
      </c>
      <c r="DD481" s="270">
        <f t="shared" si="262"/>
        <v>0</v>
      </c>
      <c r="DE481" s="270">
        <f t="shared" si="263"/>
        <v>0</v>
      </c>
      <c r="DF481" s="270">
        <f t="shared" si="264"/>
        <v>0</v>
      </c>
      <c r="DG481" s="270">
        <f t="shared" si="265"/>
        <v>0</v>
      </c>
    </row>
    <row r="482" spans="90:111">
      <c r="CL482" s="161">
        <f t="shared" si="253"/>
        <v>0</v>
      </c>
      <c r="CM482" s="271" t="b">
        <f t="shared" si="273"/>
        <v>0</v>
      </c>
      <c r="CN482" s="271" t="b">
        <f t="shared" si="274"/>
        <v>0</v>
      </c>
      <c r="CO482" s="271" t="b">
        <f t="shared" si="266"/>
        <v>0</v>
      </c>
      <c r="CP482" s="270" t="b">
        <f t="shared" si="267"/>
        <v>0</v>
      </c>
      <c r="CQ482" s="270" t="b">
        <f t="shared" si="268"/>
        <v>0</v>
      </c>
      <c r="CR482" s="270" t="b">
        <f t="shared" si="269"/>
        <v>0</v>
      </c>
      <c r="CS482" s="270" t="b">
        <f t="shared" si="270"/>
        <v>0</v>
      </c>
      <c r="CT482" s="270" t="b">
        <f t="shared" si="271"/>
        <v>0</v>
      </c>
      <c r="CU482" s="270" t="b">
        <f t="shared" si="272"/>
        <v>0</v>
      </c>
      <c r="CV482" s="270">
        <f t="shared" si="254"/>
        <v>0</v>
      </c>
      <c r="CW482" s="270">
        <f t="shared" si="255"/>
        <v>0</v>
      </c>
      <c r="CX482" s="270">
        <f t="shared" si="256"/>
        <v>0</v>
      </c>
      <c r="CY482" s="270">
        <f t="shared" si="257"/>
        <v>0</v>
      </c>
      <c r="CZ482" s="270">
        <f t="shared" si="258"/>
        <v>0</v>
      </c>
      <c r="DA482" s="270">
        <f t="shared" si="259"/>
        <v>0</v>
      </c>
      <c r="DB482" s="270">
        <f t="shared" si="260"/>
        <v>0</v>
      </c>
      <c r="DC482" s="270">
        <f t="shared" si="261"/>
        <v>0</v>
      </c>
      <c r="DD482" s="270">
        <f t="shared" si="262"/>
        <v>0</v>
      </c>
      <c r="DE482" s="270">
        <f t="shared" si="263"/>
        <v>0</v>
      </c>
      <c r="DF482" s="270">
        <f t="shared" si="264"/>
        <v>0</v>
      </c>
      <c r="DG482" s="270">
        <f t="shared" si="265"/>
        <v>0</v>
      </c>
    </row>
    <row r="483" spans="90:111">
      <c r="CL483" s="161">
        <f t="shared" si="253"/>
        <v>0</v>
      </c>
      <c r="CM483" s="271" t="b">
        <f t="shared" si="273"/>
        <v>0</v>
      </c>
      <c r="CN483" s="271" t="b">
        <f t="shared" si="274"/>
        <v>0</v>
      </c>
      <c r="CO483" s="271" t="b">
        <f t="shared" si="266"/>
        <v>0</v>
      </c>
      <c r="CP483" s="270" t="b">
        <f t="shared" si="267"/>
        <v>0</v>
      </c>
      <c r="CQ483" s="270" t="b">
        <f t="shared" si="268"/>
        <v>0</v>
      </c>
      <c r="CR483" s="270" t="b">
        <f t="shared" si="269"/>
        <v>0</v>
      </c>
      <c r="CS483" s="270" t="b">
        <f t="shared" si="270"/>
        <v>0</v>
      </c>
      <c r="CT483" s="270" t="b">
        <f t="shared" si="271"/>
        <v>0</v>
      </c>
      <c r="CU483" s="270" t="b">
        <f t="shared" si="272"/>
        <v>0</v>
      </c>
      <c r="CV483" s="270">
        <f t="shared" si="254"/>
        <v>0</v>
      </c>
      <c r="CW483" s="270">
        <f t="shared" si="255"/>
        <v>0</v>
      </c>
      <c r="CX483" s="270">
        <f t="shared" si="256"/>
        <v>0</v>
      </c>
      <c r="CY483" s="270">
        <f t="shared" si="257"/>
        <v>0</v>
      </c>
      <c r="CZ483" s="270">
        <f t="shared" si="258"/>
        <v>0</v>
      </c>
      <c r="DA483" s="270">
        <f t="shared" si="259"/>
        <v>0</v>
      </c>
      <c r="DB483" s="270">
        <f t="shared" si="260"/>
        <v>0</v>
      </c>
      <c r="DC483" s="270">
        <f t="shared" si="261"/>
        <v>0</v>
      </c>
      <c r="DD483" s="270">
        <f t="shared" si="262"/>
        <v>0</v>
      </c>
      <c r="DE483" s="270">
        <f t="shared" si="263"/>
        <v>0</v>
      </c>
      <c r="DF483" s="270">
        <f t="shared" si="264"/>
        <v>0</v>
      </c>
      <c r="DG483" s="270">
        <f t="shared" si="265"/>
        <v>0</v>
      </c>
    </row>
    <row r="484" spans="90:111">
      <c r="CL484" s="161">
        <f t="shared" si="253"/>
        <v>0</v>
      </c>
      <c r="CM484" s="271" t="b">
        <f t="shared" si="273"/>
        <v>0</v>
      </c>
      <c r="CN484" s="271" t="b">
        <f t="shared" si="274"/>
        <v>0</v>
      </c>
      <c r="CO484" s="271" t="b">
        <f t="shared" si="266"/>
        <v>0</v>
      </c>
      <c r="CP484" s="270" t="b">
        <f t="shared" si="267"/>
        <v>0</v>
      </c>
      <c r="CQ484" s="270" t="b">
        <f t="shared" si="268"/>
        <v>0</v>
      </c>
      <c r="CR484" s="270" t="b">
        <f t="shared" si="269"/>
        <v>0</v>
      </c>
      <c r="CS484" s="270" t="b">
        <f t="shared" si="270"/>
        <v>0</v>
      </c>
      <c r="CT484" s="270" t="b">
        <f t="shared" si="271"/>
        <v>0</v>
      </c>
      <c r="CU484" s="270" t="b">
        <f t="shared" si="272"/>
        <v>0</v>
      </c>
      <c r="CV484" s="270">
        <f t="shared" si="254"/>
        <v>0</v>
      </c>
      <c r="CW484" s="270">
        <f t="shared" si="255"/>
        <v>0</v>
      </c>
      <c r="CX484" s="270">
        <f t="shared" si="256"/>
        <v>0</v>
      </c>
      <c r="CY484" s="270">
        <f t="shared" si="257"/>
        <v>0</v>
      </c>
      <c r="CZ484" s="270">
        <f t="shared" si="258"/>
        <v>0</v>
      </c>
      <c r="DA484" s="270">
        <f t="shared" si="259"/>
        <v>0</v>
      </c>
      <c r="DB484" s="270">
        <f t="shared" si="260"/>
        <v>0</v>
      </c>
      <c r="DC484" s="270">
        <f t="shared" si="261"/>
        <v>0</v>
      </c>
      <c r="DD484" s="270">
        <f t="shared" si="262"/>
        <v>0</v>
      </c>
      <c r="DE484" s="270">
        <f t="shared" si="263"/>
        <v>0</v>
      </c>
      <c r="DF484" s="270">
        <f t="shared" si="264"/>
        <v>0</v>
      </c>
      <c r="DG484" s="270">
        <f t="shared" si="265"/>
        <v>0</v>
      </c>
    </row>
    <row r="485" spans="90:111">
      <c r="CL485" s="161">
        <f t="shared" si="253"/>
        <v>0</v>
      </c>
      <c r="CM485" s="271" t="b">
        <f t="shared" si="273"/>
        <v>0</v>
      </c>
      <c r="CN485" s="271" t="b">
        <f t="shared" si="274"/>
        <v>0</v>
      </c>
      <c r="CO485" s="271" t="b">
        <f t="shared" si="266"/>
        <v>0</v>
      </c>
      <c r="CP485" s="270" t="b">
        <f t="shared" si="267"/>
        <v>0</v>
      </c>
      <c r="CQ485" s="270" t="b">
        <f t="shared" si="268"/>
        <v>0</v>
      </c>
      <c r="CR485" s="270" t="b">
        <f t="shared" si="269"/>
        <v>0</v>
      </c>
      <c r="CS485" s="270" t="b">
        <f t="shared" si="270"/>
        <v>0</v>
      </c>
      <c r="CT485" s="270" t="b">
        <f t="shared" si="271"/>
        <v>0</v>
      </c>
      <c r="CU485" s="270" t="b">
        <f t="shared" si="272"/>
        <v>0</v>
      </c>
      <c r="CV485" s="270">
        <f t="shared" si="254"/>
        <v>0</v>
      </c>
      <c r="CW485" s="270">
        <f t="shared" si="255"/>
        <v>0</v>
      </c>
      <c r="CX485" s="270">
        <f t="shared" si="256"/>
        <v>0</v>
      </c>
      <c r="CY485" s="270">
        <f t="shared" si="257"/>
        <v>0</v>
      </c>
      <c r="CZ485" s="270">
        <f t="shared" si="258"/>
        <v>0</v>
      </c>
      <c r="DA485" s="270">
        <f t="shared" si="259"/>
        <v>0</v>
      </c>
      <c r="DB485" s="270">
        <f t="shared" si="260"/>
        <v>0</v>
      </c>
      <c r="DC485" s="270">
        <f t="shared" si="261"/>
        <v>0</v>
      </c>
      <c r="DD485" s="270">
        <f t="shared" si="262"/>
        <v>0</v>
      </c>
      <c r="DE485" s="270">
        <f t="shared" si="263"/>
        <v>0</v>
      </c>
      <c r="DF485" s="270">
        <f t="shared" si="264"/>
        <v>0</v>
      </c>
      <c r="DG485" s="270">
        <f t="shared" si="265"/>
        <v>0</v>
      </c>
    </row>
    <row r="486" spans="90:111">
      <c r="CL486" s="161">
        <f t="shared" si="253"/>
        <v>0</v>
      </c>
      <c r="CM486" s="271" t="b">
        <f t="shared" si="273"/>
        <v>0</v>
      </c>
      <c r="CN486" s="271" t="b">
        <f t="shared" si="274"/>
        <v>0</v>
      </c>
      <c r="CO486" s="271" t="b">
        <f t="shared" si="266"/>
        <v>0</v>
      </c>
      <c r="CP486" s="270" t="b">
        <f t="shared" si="267"/>
        <v>0</v>
      </c>
      <c r="CQ486" s="270" t="b">
        <f t="shared" si="268"/>
        <v>0</v>
      </c>
      <c r="CR486" s="270" t="b">
        <f t="shared" si="269"/>
        <v>0</v>
      </c>
      <c r="CS486" s="270" t="b">
        <f t="shared" si="270"/>
        <v>0</v>
      </c>
      <c r="CT486" s="270" t="b">
        <f t="shared" si="271"/>
        <v>0</v>
      </c>
      <c r="CU486" s="270" t="b">
        <f t="shared" si="272"/>
        <v>0</v>
      </c>
      <c r="CV486" s="270">
        <f t="shared" si="254"/>
        <v>0</v>
      </c>
      <c r="CW486" s="270">
        <f t="shared" si="255"/>
        <v>0</v>
      </c>
      <c r="CX486" s="270">
        <f t="shared" si="256"/>
        <v>0</v>
      </c>
      <c r="CY486" s="270">
        <f t="shared" si="257"/>
        <v>0</v>
      </c>
      <c r="CZ486" s="270">
        <f t="shared" si="258"/>
        <v>0</v>
      </c>
      <c r="DA486" s="270">
        <f t="shared" si="259"/>
        <v>0</v>
      </c>
      <c r="DB486" s="270">
        <f t="shared" si="260"/>
        <v>0</v>
      </c>
      <c r="DC486" s="270">
        <f t="shared" si="261"/>
        <v>0</v>
      </c>
      <c r="DD486" s="270">
        <f t="shared" si="262"/>
        <v>0</v>
      </c>
      <c r="DE486" s="270">
        <f t="shared" si="263"/>
        <v>0</v>
      </c>
      <c r="DF486" s="270">
        <f t="shared" si="264"/>
        <v>0</v>
      </c>
      <c r="DG486" s="270">
        <f t="shared" si="265"/>
        <v>0</v>
      </c>
    </row>
    <row r="487" spans="90:111">
      <c r="CL487" s="161">
        <f t="shared" si="253"/>
        <v>0</v>
      </c>
      <c r="CM487" s="271" t="b">
        <f t="shared" si="273"/>
        <v>0</v>
      </c>
      <c r="CN487" s="271" t="b">
        <f t="shared" si="274"/>
        <v>0</v>
      </c>
      <c r="CO487" s="271" t="b">
        <f t="shared" si="266"/>
        <v>0</v>
      </c>
      <c r="CP487" s="270" t="b">
        <f t="shared" si="267"/>
        <v>0</v>
      </c>
      <c r="CQ487" s="270" t="b">
        <f t="shared" si="268"/>
        <v>0</v>
      </c>
      <c r="CR487" s="270" t="b">
        <f t="shared" si="269"/>
        <v>0</v>
      </c>
      <c r="CS487" s="270" t="b">
        <f t="shared" si="270"/>
        <v>0</v>
      </c>
      <c r="CT487" s="270" t="b">
        <f t="shared" si="271"/>
        <v>0</v>
      </c>
      <c r="CU487" s="270" t="b">
        <f t="shared" si="272"/>
        <v>0</v>
      </c>
      <c r="CV487" s="270">
        <f t="shared" si="254"/>
        <v>0</v>
      </c>
      <c r="CW487" s="270">
        <f t="shared" si="255"/>
        <v>0</v>
      </c>
      <c r="CX487" s="270">
        <f t="shared" si="256"/>
        <v>0</v>
      </c>
      <c r="CY487" s="270">
        <f t="shared" si="257"/>
        <v>0</v>
      </c>
      <c r="CZ487" s="270">
        <f t="shared" si="258"/>
        <v>0</v>
      </c>
      <c r="DA487" s="270">
        <f t="shared" si="259"/>
        <v>0</v>
      </c>
      <c r="DB487" s="270">
        <f t="shared" si="260"/>
        <v>0</v>
      </c>
      <c r="DC487" s="270">
        <f t="shared" si="261"/>
        <v>0</v>
      </c>
      <c r="DD487" s="270">
        <f t="shared" si="262"/>
        <v>0</v>
      </c>
      <c r="DE487" s="270">
        <f t="shared" si="263"/>
        <v>0</v>
      </c>
      <c r="DF487" s="270">
        <f t="shared" si="264"/>
        <v>0</v>
      </c>
      <c r="DG487" s="270">
        <f t="shared" si="265"/>
        <v>0</v>
      </c>
    </row>
    <row r="488" spans="90:111">
      <c r="CL488" s="161">
        <f t="shared" si="253"/>
        <v>0</v>
      </c>
      <c r="CM488" s="271" t="b">
        <f t="shared" si="273"/>
        <v>0</v>
      </c>
      <c r="CN488" s="271" t="b">
        <f t="shared" si="274"/>
        <v>0</v>
      </c>
      <c r="CO488" s="271" t="b">
        <f t="shared" si="266"/>
        <v>0</v>
      </c>
      <c r="CP488" s="270" t="b">
        <f t="shared" si="267"/>
        <v>0</v>
      </c>
      <c r="CQ488" s="270" t="b">
        <f t="shared" si="268"/>
        <v>0</v>
      </c>
      <c r="CR488" s="270" t="b">
        <f t="shared" si="269"/>
        <v>0</v>
      </c>
      <c r="CS488" s="270" t="b">
        <f t="shared" si="270"/>
        <v>0</v>
      </c>
      <c r="CT488" s="270" t="b">
        <f t="shared" si="271"/>
        <v>0</v>
      </c>
      <c r="CU488" s="270" t="b">
        <f t="shared" si="272"/>
        <v>0</v>
      </c>
      <c r="CV488" s="270">
        <f t="shared" si="254"/>
        <v>0</v>
      </c>
      <c r="CW488" s="270">
        <f t="shared" si="255"/>
        <v>0</v>
      </c>
      <c r="CX488" s="270">
        <f t="shared" si="256"/>
        <v>0</v>
      </c>
      <c r="CY488" s="270">
        <f t="shared" si="257"/>
        <v>0</v>
      </c>
      <c r="CZ488" s="270">
        <f t="shared" si="258"/>
        <v>0</v>
      </c>
      <c r="DA488" s="270">
        <f t="shared" si="259"/>
        <v>0</v>
      </c>
      <c r="DB488" s="270">
        <f t="shared" si="260"/>
        <v>0</v>
      </c>
      <c r="DC488" s="270">
        <f t="shared" si="261"/>
        <v>0</v>
      </c>
      <c r="DD488" s="270">
        <f t="shared" si="262"/>
        <v>0</v>
      </c>
      <c r="DE488" s="270">
        <f t="shared" si="263"/>
        <v>0</v>
      </c>
      <c r="DF488" s="270">
        <f t="shared" si="264"/>
        <v>0</v>
      </c>
      <c r="DG488" s="270">
        <f t="shared" si="265"/>
        <v>0</v>
      </c>
    </row>
    <row r="489" spans="90:111">
      <c r="CL489" s="161">
        <f t="shared" si="253"/>
        <v>0</v>
      </c>
      <c r="CM489" s="271" t="b">
        <f t="shared" si="273"/>
        <v>0</v>
      </c>
      <c r="CN489" s="271" t="b">
        <f t="shared" si="274"/>
        <v>0</v>
      </c>
      <c r="CO489" s="271" t="b">
        <f t="shared" si="266"/>
        <v>0</v>
      </c>
      <c r="CP489" s="270" t="b">
        <f t="shared" si="267"/>
        <v>0</v>
      </c>
      <c r="CQ489" s="270" t="b">
        <f t="shared" si="268"/>
        <v>0</v>
      </c>
      <c r="CR489" s="270" t="b">
        <f t="shared" si="269"/>
        <v>0</v>
      </c>
      <c r="CS489" s="270" t="b">
        <f t="shared" si="270"/>
        <v>0</v>
      </c>
      <c r="CT489" s="270" t="b">
        <f t="shared" si="271"/>
        <v>0</v>
      </c>
      <c r="CU489" s="270" t="b">
        <f t="shared" si="272"/>
        <v>0</v>
      </c>
      <c r="CV489" s="270">
        <f t="shared" si="254"/>
        <v>0</v>
      </c>
      <c r="CW489" s="270">
        <f t="shared" si="255"/>
        <v>0</v>
      </c>
      <c r="CX489" s="270">
        <f t="shared" si="256"/>
        <v>0</v>
      </c>
      <c r="CY489" s="270">
        <f t="shared" si="257"/>
        <v>0</v>
      </c>
      <c r="CZ489" s="270">
        <f t="shared" si="258"/>
        <v>0</v>
      </c>
      <c r="DA489" s="270">
        <f t="shared" si="259"/>
        <v>0</v>
      </c>
      <c r="DB489" s="270">
        <f t="shared" si="260"/>
        <v>0</v>
      </c>
      <c r="DC489" s="270">
        <f t="shared" si="261"/>
        <v>0</v>
      </c>
      <c r="DD489" s="270">
        <f t="shared" si="262"/>
        <v>0</v>
      </c>
      <c r="DE489" s="270">
        <f t="shared" si="263"/>
        <v>0</v>
      </c>
      <c r="DF489" s="270">
        <f t="shared" si="264"/>
        <v>0</v>
      </c>
      <c r="DG489" s="270">
        <f t="shared" si="265"/>
        <v>0</v>
      </c>
    </row>
    <row r="490" spans="90:111">
      <c r="CL490" s="161">
        <f t="shared" si="253"/>
        <v>0</v>
      </c>
      <c r="CM490" s="271" t="b">
        <f t="shared" si="273"/>
        <v>0</v>
      </c>
      <c r="CN490" s="271" t="b">
        <f t="shared" si="274"/>
        <v>0</v>
      </c>
      <c r="CO490" s="271" t="b">
        <f t="shared" si="266"/>
        <v>0</v>
      </c>
      <c r="CP490" s="270" t="b">
        <f t="shared" si="267"/>
        <v>0</v>
      </c>
      <c r="CQ490" s="270" t="b">
        <f t="shared" si="268"/>
        <v>0</v>
      </c>
      <c r="CR490" s="270" t="b">
        <f t="shared" si="269"/>
        <v>0</v>
      </c>
      <c r="CS490" s="270" t="b">
        <f t="shared" si="270"/>
        <v>0</v>
      </c>
      <c r="CT490" s="270" t="b">
        <f t="shared" si="271"/>
        <v>0</v>
      </c>
      <c r="CU490" s="270" t="b">
        <f t="shared" si="272"/>
        <v>0</v>
      </c>
      <c r="CV490" s="270">
        <f t="shared" si="254"/>
        <v>0</v>
      </c>
      <c r="CW490" s="270">
        <f t="shared" si="255"/>
        <v>0</v>
      </c>
      <c r="CX490" s="270">
        <f t="shared" si="256"/>
        <v>0</v>
      </c>
      <c r="CY490" s="270">
        <f t="shared" si="257"/>
        <v>0</v>
      </c>
      <c r="CZ490" s="270">
        <f t="shared" si="258"/>
        <v>0</v>
      </c>
      <c r="DA490" s="270">
        <f t="shared" si="259"/>
        <v>0</v>
      </c>
      <c r="DB490" s="270">
        <f t="shared" si="260"/>
        <v>0</v>
      </c>
      <c r="DC490" s="270">
        <f t="shared" si="261"/>
        <v>0</v>
      </c>
      <c r="DD490" s="270">
        <f t="shared" si="262"/>
        <v>0</v>
      </c>
      <c r="DE490" s="270">
        <f t="shared" si="263"/>
        <v>0</v>
      </c>
      <c r="DF490" s="270">
        <f t="shared" si="264"/>
        <v>0</v>
      </c>
      <c r="DG490" s="270">
        <f t="shared" si="265"/>
        <v>0</v>
      </c>
    </row>
    <row r="491" spans="90:111">
      <c r="CL491" s="161">
        <f t="shared" si="253"/>
        <v>0</v>
      </c>
      <c r="CM491" s="271" t="b">
        <f t="shared" si="273"/>
        <v>0</v>
      </c>
      <c r="CN491" s="271" t="b">
        <f t="shared" si="274"/>
        <v>0</v>
      </c>
      <c r="CO491" s="271" t="b">
        <f t="shared" si="266"/>
        <v>0</v>
      </c>
      <c r="CP491" s="270" t="b">
        <f t="shared" si="267"/>
        <v>0</v>
      </c>
      <c r="CQ491" s="270" t="b">
        <f t="shared" si="268"/>
        <v>0</v>
      </c>
      <c r="CR491" s="270" t="b">
        <f t="shared" si="269"/>
        <v>0</v>
      </c>
      <c r="CS491" s="270" t="b">
        <f t="shared" si="270"/>
        <v>0</v>
      </c>
      <c r="CT491" s="270" t="b">
        <f t="shared" si="271"/>
        <v>0</v>
      </c>
      <c r="CU491" s="270" t="b">
        <f t="shared" si="272"/>
        <v>0</v>
      </c>
      <c r="CV491" s="270">
        <f t="shared" si="254"/>
        <v>0</v>
      </c>
      <c r="CW491" s="270">
        <f t="shared" si="255"/>
        <v>0</v>
      </c>
      <c r="CX491" s="270">
        <f t="shared" si="256"/>
        <v>0</v>
      </c>
      <c r="CY491" s="270">
        <f t="shared" si="257"/>
        <v>0</v>
      </c>
      <c r="CZ491" s="270">
        <f t="shared" si="258"/>
        <v>0</v>
      </c>
      <c r="DA491" s="270">
        <f t="shared" si="259"/>
        <v>0</v>
      </c>
      <c r="DB491" s="270">
        <f t="shared" si="260"/>
        <v>0</v>
      </c>
      <c r="DC491" s="270">
        <f t="shared" si="261"/>
        <v>0</v>
      </c>
      <c r="DD491" s="270">
        <f t="shared" si="262"/>
        <v>0</v>
      </c>
      <c r="DE491" s="270">
        <f t="shared" si="263"/>
        <v>0</v>
      </c>
      <c r="DF491" s="270">
        <f t="shared" si="264"/>
        <v>0</v>
      </c>
      <c r="DG491" s="270">
        <f t="shared" si="265"/>
        <v>0</v>
      </c>
    </row>
    <row r="492" spans="90:111">
      <c r="CL492" s="161">
        <f t="shared" si="253"/>
        <v>0</v>
      </c>
      <c r="CM492" s="271" t="b">
        <f t="shared" si="273"/>
        <v>0</v>
      </c>
      <c r="CN492" s="271" t="b">
        <f t="shared" si="274"/>
        <v>0</v>
      </c>
      <c r="CO492" s="271" t="b">
        <f t="shared" si="266"/>
        <v>0</v>
      </c>
      <c r="CP492" s="270" t="b">
        <f t="shared" si="267"/>
        <v>0</v>
      </c>
      <c r="CQ492" s="270" t="b">
        <f t="shared" si="268"/>
        <v>0</v>
      </c>
      <c r="CR492" s="270" t="b">
        <f t="shared" si="269"/>
        <v>0</v>
      </c>
      <c r="CS492" s="270" t="b">
        <f t="shared" si="270"/>
        <v>0</v>
      </c>
      <c r="CT492" s="270" t="b">
        <f t="shared" si="271"/>
        <v>0</v>
      </c>
      <c r="CU492" s="270" t="b">
        <f t="shared" si="272"/>
        <v>0</v>
      </c>
      <c r="CV492" s="270">
        <f t="shared" si="254"/>
        <v>0</v>
      </c>
      <c r="CW492" s="270">
        <f t="shared" si="255"/>
        <v>0</v>
      </c>
      <c r="CX492" s="270">
        <f t="shared" si="256"/>
        <v>0</v>
      </c>
      <c r="CY492" s="270">
        <f t="shared" si="257"/>
        <v>0</v>
      </c>
      <c r="CZ492" s="270">
        <f t="shared" si="258"/>
        <v>0</v>
      </c>
      <c r="DA492" s="270">
        <f t="shared" si="259"/>
        <v>0</v>
      </c>
      <c r="DB492" s="270">
        <f t="shared" si="260"/>
        <v>0</v>
      </c>
      <c r="DC492" s="270">
        <f t="shared" si="261"/>
        <v>0</v>
      </c>
      <c r="DD492" s="270">
        <f t="shared" si="262"/>
        <v>0</v>
      </c>
      <c r="DE492" s="270">
        <f t="shared" si="263"/>
        <v>0</v>
      </c>
      <c r="DF492" s="270">
        <f t="shared" si="264"/>
        <v>0</v>
      </c>
      <c r="DG492" s="270">
        <f t="shared" si="265"/>
        <v>0</v>
      </c>
    </row>
    <row r="493" spans="90:111">
      <c r="CL493" s="161">
        <f t="shared" si="253"/>
        <v>0</v>
      </c>
      <c r="CM493" s="271" t="b">
        <f t="shared" si="273"/>
        <v>0</v>
      </c>
      <c r="CN493" s="271" t="b">
        <f t="shared" si="274"/>
        <v>0</v>
      </c>
      <c r="CO493" s="271" t="b">
        <f t="shared" si="266"/>
        <v>0</v>
      </c>
      <c r="CP493" s="270" t="b">
        <f t="shared" si="267"/>
        <v>0</v>
      </c>
      <c r="CQ493" s="270" t="b">
        <f t="shared" si="268"/>
        <v>0</v>
      </c>
      <c r="CR493" s="270" t="b">
        <f t="shared" si="269"/>
        <v>0</v>
      </c>
      <c r="CS493" s="270" t="b">
        <f t="shared" si="270"/>
        <v>0</v>
      </c>
      <c r="CT493" s="270" t="b">
        <f t="shared" si="271"/>
        <v>0</v>
      </c>
      <c r="CU493" s="270" t="b">
        <f t="shared" si="272"/>
        <v>0</v>
      </c>
      <c r="CV493" s="270">
        <f t="shared" si="254"/>
        <v>0</v>
      </c>
      <c r="CW493" s="270">
        <f t="shared" si="255"/>
        <v>0</v>
      </c>
      <c r="CX493" s="270">
        <f t="shared" si="256"/>
        <v>0</v>
      </c>
      <c r="CY493" s="270">
        <f t="shared" si="257"/>
        <v>0</v>
      </c>
      <c r="CZ493" s="270">
        <f t="shared" si="258"/>
        <v>0</v>
      </c>
      <c r="DA493" s="270">
        <f t="shared" si="259"/>
        <v>0</v>
      </c>
      <c r="DB493" s="270">
        <f t="shared" si="260"/>
        <v>0</v>
      </c>
      <c r="DC493" s="270">
        <f t="shared" si="261"/>
        <v>0</v>
      </c>
      <c r="DD493" s="270">
        <f t="shared" si="262"/>
        <v>0</v>
      </c>
      <c r="DE493" s="270">
        <f t="shared" si="263"/>
        <v>0</v>
      </c>
      <c r="DF493" s="270">
        <f t="shared" si="264"/>
        <v>0</v>
      </c>
      <c r="DG493" s="270">
        <f t="shared" si="265"/>
        <v>0</v>
      </c>
    </row>
    <row r="494" spans="90:111">
      <c r="CL494" s="161">
        <f t="shared" si="253"/>
        <v>0</v>
      </c>
      <c r="CM494" s="271" t="b">
        <f t="shared" si="273"/>
        <v>0</v>
      </c>
      <c r="CN494" s="271" t="b">
        <f t="shared" si="274"/>
        <v>0</v>
      </c>
      <c r="CO494" s="271" t="b">
        <f t="shared" si="266"/>
        <v>0</v>
      </c>
      <c r="CP494" s="270" t="b">
        <f t="shared" si="267"/>
        <v>0</v>
      </c>
      <c r="CQ494" s="270" t="b">
        <f t="shared" si="268"/>
        <v>0</v>
      </c>
      <c r="CR494" s="270" t="b">
        <f t="shared" si="269"/>
        <v>0</v>
      </c>
      <c r="CS494" s="270" t="b">
        <f t="shared" si="270"/>
        <v>0</v>
      </c>
      <c r="CT494" s="270" t="b">
        <f t="shared" si="271"/>
        <v>0</v>
      </c>
      <c r="CU494" s="270" t="b">
        <f t="shared" si="272"/>
        <v>0</v>
      </c>
      <c r="CV494" s="270">
        <f t="shared" si="254"/>
        <v>0</v>
      </c>
      <c r="CW494" s="270">
        <f t="shared" si="255"/>
        <v>0</v>
      </c>
      <c r="CX494" s="270">
        <f t="shared" si="256"/>
        <v>0</v>
      </c>
      <c r="CY494" s="270">
        <f t="shared" si="257"/>
        <v>0</v>
      </c>
      <c r="CZ494" s="270">
        <f t="shared" si="258"/>
        <v>0</v>
      </c>
      <c r="DA494" s="270">
        <f t="shared" si="259"/>
        <v>0</v>
      </c>
      <c r="DB494" s="270">
        <f t="shared" si="260"/>
        <v>0</v>
      </c>
      <c r="DC494" s="270">
        <f t="shared" si="261"/>
        <v>0</v>
      </c>
      <c r="DD494" s="270">
        <f t="shared" si="262"/>
        <v>0</v>
      </c>
      <c r="DE494" s="270">
        <f t="shared" si="263"/>
        <v>0</v>
      </c>
      <c r="DF494" s="270">
        <f t="shared" si="264"/>
        <v>0</v>
      </c>
      <c r="DG494" s="270">
        <f t="shared" si="265"/>
        <v>0</v>
      </c>
    </row>
    <row r="495" spans="90:111">
      <c r="CL495" s="161">
        <f t="shared" si="253"/>
        <v>0</v>
      </c>
      <c r="CM495" s="271" t="b">
        <f t="shared" si="273"/>
        <v>0</v>
      </c>
      <c r="CN495" s="271" t="b">
        <f t="shared" si="274"/>
        <v>0</v>
      </c>
      <c r="CO495" s="271" t="b">
        <f t="shared" si="266"/>
        <v>0</v>
      </c>
      <c r="CP495" s="270" t="b">
        <f t="shared" si="267"/>
        <v>0</v>
      </c>
      <c r="CQ495" s="270" t="b">
        <f t="shared" si="268"/>
        <v>0</v>
      </c>
      <c r="CR495" s="270" t="b">
        <f t="shared" si="269"/>
        <v>0</v>
      </c>
      <c r="CS495" s="270" t="b">
        <f t="shared" si="270"/>
        <v>0</v>
      </c>
      <c r="CT495" s="270" t="b">
        <f t="shared" si="271"/>
        <v>0</v>
      </c>
      <c r="CU495" s="270" t="b">
        <f t="shared" si="272"/>
        <v>0</v>
      </c>
      <c r="CV495" s="270">
        <f t="shared" si="254"/>
        <v>0</v>
      </c>
      <c r="CW495" s="270">
        <f t="shared" si="255"/>
        <v>0</v>
      </c>
      <c r="CX495" s="270">
        <f t="shared" si="256"/>
        <v>0</v>
      </c>
      <c r="CY495" s="270">
        <f t="shared" si="257"/>
        <v>0</v>
      </c>
      <c r="CZ495" s="270">
        <f t="shared" si="258"/>
        <v>0</v>
      </c>
      <c r="DA495" s="270">
        <f t="shared" si="259"/>
        <v>0</v>
      </c>
      <c r="DB495" s="270">
        <f t="shared" si="260"/>
        <v>0</v>
      </c>
      <c r="DC495" s="270">
        <f t="shared" si="261"/>
        <v>0</v>
      </c>
      <c r="DD495" s="270">
        <f t="shared" si="262"/>
        <v>0</v>
      </c>
      <c r="DE495" s="270">
        <f t="shared" si="263"/>
        <v>0</v>
      </c>
      <c r="DF495" s="270">
        <f t="shared" si="264"/>
        <v>0</v>
      </c>
      <c r="DG495" s="270">
        <f t="shared" si="265"/>
        <v>0</v>
      </c>
    </row>
    <row r="496" spans="90:111">
      <c r="CL496" s="161">
        <f t="shared" si="253"/>
        <v>0</v>
      </c>
      <c r="CM496" s="271" t="b">
        <f t="shared" si="273"/>
        <v>0</v>
      </c>
      <c r="CN496" s="271" t="b">
        <f t="shared" si="274"/>
        <v>0</v>
      </c>
      <c r="CO496" s="271" t="b">
        <f t="shared" si="266"/>
        <v>0</v>
      </c>
      <c r="CP496" s="270" t="b">
        <f t="shared" si="267"/>
        <v>0</v>
      </c>
      <c r="CQ496" s="270" t="b">
        <f t="shared" si="268"/>
        <v>0</v>
      </c>
      <c r="CR496" s="270" t="b">
        <f t="shared" si="269"/>
        <v>0</v>
      </c>
      <c r="CS496" s="270" t="b">
        <f t="shared" si="270"/>
        <v>0</v>
      </c>
      <c r="CT496" s="270" t="b">
        <f t="shared" si="271"/>
        <v>0</v>
      </c>
      <c r="CU496" s="270" t="b">
        <f t="shared" si="272"/>
        <v>0</v>
      </c>
      <c r="CV496" s="270">
        <f t="shared" si="254"/>
        <v>0</v>
      </c>
      <c r="CW496" s="270">
        <f t="shared" si="255"/>
        <v>0</v>
      </c>
      <c r="CX496" s="270">
        <f t="shared" si="256"/>
        <v>0</v>
      </c>
      <c r="CY496" s="270">
        <f t="shared" si="257"/>
        <v>0</v>
      </c>
      <c r="CZ496" s="270">
        <f t="shared" si="258"/>
        <v>0</v>
      </c>
      <c r="DA496" s="270">
        <f t="shared" si="259"/>
        <v>0</v>
      </c>
      <c r="DB496" s="270">
        <f t="shared" si="260"/>
        <v>0</v>
      </c>
      <c r="DC496" s="270">
        <f t="shared" si="261"/>
        <v>0</v>
      </c>
      <c r="DD496" s="270">
        <f t="shared" si="262"/>
        <v>0</v>
      </c>
      <c r="DE496" s="270">
        <f t="shared" si="263"/>
        <v>0</v>
      </c>
      <c r="DF496" s="270">
        <f t="shared" si="264"/>
        <v>0</v>
      </c>
      <c r="DG496" s="270">
        <f t="shared" si="265"/>
        <v>0</v>
      </c>
    </row>
    <row r="497" spans="90:99">
      <c r="CL497" s="161">
        <f t="shared" si="253"/>
        <v>0</v>
      </c>
      <c r="CM497" s="271" t="b">
        <f t="shared" si="273"/>
        <v>0</v>
      </c>
      <c r="CN497" s="271" t="b">
        <f t="shared" si="274"/>
        <v>0</v>
      </c>
      <c r="CO497" s="271" t="b">
        <f t="shared" si="266"/>
        <v>0</v>
      </c>
      <c r="CP497" s="270" t="b">
        <f t="shared" si="267"/>
        <v>0</v>
      </c>
      <c r="CQ497" s="270" t="b">
        <f t="shared" si="268"/>
        <v>0</v>
      </c>
      <c r="CR497" s="270" t="b">
        <f t="shared" si="269"/>
        <v>0</v>
      </c>
      <c r="CS497" s="270" t="b">
        <f t="shared" si="270"/>
        <v>0</v>
      </c>
      <c r="CT497" s="270" t="b">
        <f t="shared" si="271"/>
        <v>0</v>
      </c>
      <c r="CU497" s="270" t="b">
        <f t="shared" si="272"/>
        <v>0</v>
      </c>
    </row>
    <row r="498" spans="90:99">
      <c r="CL498" s="161">
        <f t="shared" si="253"/>
        <v>0</v>
      </c>
      <c r="CM498" s="271" t="b">
        <f t="shared" si="273"/>
        <v>0</v>
      </c>
      <c r="CN498" s="271" t="b">
        <f t="shared" si="274"/>
        <v>0</v>
      </c>
      <c r="CO498" s="271" t="b">
        <f t="shared" si="266"/>
        <v>0</v>
      </c>
      <c r="CP498" s="270" t="b">
        <f t="shared" si="267"/>
        <v>0</v>
      </c>
      <c r="CQ498" s="270" t="b">
        <f t="shared" si="268"/>
        <v>0</v>
      </c>
      <c r="CR498" s="270" t="b">
        <f t="shared" si="269"/>
        <v>0</v>
      </c>
      <c r="CS498" s="270" t="b">
        <f t="shared" si="270"/>
        <v>0</v>
      </c>
      <c r="CT498" s="270" t="b">
        <f t="shared" si="271"/>
        <v>0</v>
      </c>
      <c r="CU498" s="270" t="b">
        <f t="shared" si="272"/>
        <v>0</v>
      </c>
    </row>
    <row r="499" spans="90:99">
      <c r="CL499" s="161">
        <f t="shared" si="253"/>
        <v>0</v>
      </c>
      <c r="CM499" s="271" t="b">
        <f t="shared" si="273"/>
        <v>0</v>
      </c>
      <c r="CN499" s="271" t="b">
        <f t="shared" si="274"/>
        <v>0</v>
      </c>
      <c r="CO499" s="271" t="b">
        <f t="shared" si="266"/>
        <v>0</v>
      </c>
      <c r="CP499" s="270" t="b">
        <f t="shared" si="267"/>
        <v>0</v>
      </c>
      <c r="CQ499" s="270" t="b">
        <f t="shared" si="268"/>
        <v>0</v>
      </c>
      <c r="CR499" s="270" t="b">
        <f t="shared" si="269"/>
        <v>0</v>
      </c>
      <c r="CS499" s="270" t="b">
        <f t="shared" si="270"/>
        <v>0</v>
      </c>
      <c r="CT499" s="270" t="b">
        <f t="shared" si="271"/>
        <v>0</v>
      </c>
      <c r="CU499" s="270" t="b">
        <f t="shared" si="272"/>
        <v>0</v>
      </c>
    </row>
    <row r="500" spans="90:99">
      <c r="CL500" s="161">
        <f t="shared" si="253"/>
        <v>0</v>
      </c>
      <c r="CM500" s="271" t="b">
        <f t="shared" si="273"/>
        <v>0</v>
      </c>
      <c r="CN500" s="271" t="b">
        <f t="shared" si="274"/>
        <v>0</v>
      </c>
      <c r="CO500" s="271" t="b">
        <f t="shared" si="266"/>
        <v>0</v>
      </c>
      <c r="CP500" s="270" t="b">
        <f t="shared" si="267"/>
        <v>0</v>
      </c>
      <c r="CQ500" s="270" t="b">
        <f t="shared" si="268"/>
        <v>0</v>
      </c>
      <c r="CR500" s="270" t="b">
        <f t="shared" si="269"/>
        <v>0</v>
      </c>
      <c r="CS500" s="270" t="b">
        <f t="shared" si="270"/>
        <v>0</v>
      </c>
      <c r="CT500" s="270" t="b">
        <f t="shared" si="271"/>
        <v>0</v>
      </c>
      <c r="CU500" s="270" t="b">
        <f t="shared" si="272"/>
        <v>0</v>
      </c>
    </row>
    <row r="501" spans="90:99">
      <c r="CL501" s="161">
        <f t="shared" si="253"/>
        <v>0</v>
      </c>
      <c r="CM501" s="271" t="b">
        <f t="shared" si="273"/>
        <v>0</v>
      </c>
      <c r="CN501" s="271" t="b">
        <f t="shared" si="274"/>
        <v>0</v>
      </c>
      <c r="CO501" s="271" t="b">
        <f t="shared" si="266"/>
        <v>0</v>
      </c>
      <c r="CP501" s="270" t="b">
        <f t="shared" si="267"/>
        <v>0</v>
      </c>
      <c r="CQ501" s="270" t="b">
        <f t="shared" si="268"/>
        <v>0</v>
      </c>
      <c r="CR501" s="270" t="b">
        <f t="shared" si="269"/>
        <v>0</v>
      </c>
      <c r="CS501" s="270" t="b">
        <f t="shared" si="270"/>
        <v>0</v>
      </c>
      <c r="CT501" s="270" t="b">
        <f t="shared" si="271"/>
        <v>0</v>
      </c>
      <c r="CU501" s="270" t="b">
        <f t="shared" si="272"/>
        <v>0</v>
      </c>
    </row>
    <row r="502" spans="90:99">
      <c r="CL502" s="161">
        <f t="shared" si="253"/>
        <v>0</v>
      </c>
      <c r="CM502" s="271" t="b">
        <f t="shared" si="273"/>
        <v>0</v>
      </c>
      <c r="CN502" s="271" t="b">
        <f t="shared" si="274"/>
        <v>0</v>
      </c>
      <c r="CO502" s="271" t="b">
        <f t="shared" si="266"/>
        <v>0</v>
      </c>
      <c r="CP502" s="270" t="b">
        <f t="shared" si="267"/>
        <v>0</v>
      </c>
      <c r="CQ502" s="270" t="b">
        <f t="shared" si="268"/>
        <v>0</v>
      </c>
      <c r="CR502" s="270" t="b">
        <f t="shared" si="269"/>
        <v>0</v>
      </c>
      <c r="CS502" s="270" t="b">
        <f t="shared" si="270"/>
        <v>0</v>
      </c>
      <c r="CT502" s="270" t="b">
        <f t="shared" si="271"/>
        <v>0</v>
      </c>
      <c r="CU502" s="270" t="b">
        <f t="shared" si="272"/>
        <v>0</v>
      </c>
    </row>
    <row r="503" spans="90:99">
      <c r="CL503" s="161">
        <f t="shared" si="253"/>
        <v>0</v>
      </c>
      <c r="CM503" s="271" t="b">
        <f t="shared" si="273"/>
        <v>0</v>
      </c>
      <c r="CN503" s="271" t="b">
        <f t="shared" si="274"/>
        <v>0</v>
      </c>
      <c r="CO503" s="271" t="b">
        <f t="shared" si="266"/>
        <v>0</v>
      </c>
      <c r="CP503" s="270" t="b">
        <f t="shared" si="267"/>
        <v>0</v>
      </c>
      <c r="CQ503" s="270" t="b">
        <f t="shared" si="268"/>
        <v>0</v>
      </c>
      <c r="CR503" s="270" t="b">
        <f t="shared" si="269"/>
        <v>0</v>
      </c>
      <c r="CS503" s="270" t="b">
        <f t="shared" si="270"/>
        <v>0</v>
      </c>
      <c r="CT503" s="270" t="b">
        <f t="shared" si="271"/>
        <v>0</v>
      </c>
      <c r="CU503" s="270" t="b">
        <f t="shared" si="272"/>
        <v>0</v>
      </c>
    </row>
    <row r="504" spans="90:99">
      <c r="CL504" s="161">
        <f t="shared" si="253"/>
        <v>0</v>
      </c>
      <c r="CM504" s="271" t="b">
        <f t="shared" si="273"/>
        <v>0</v>
      </c>
      <c r="CN504" s="271" t="b">
        <f t="shared" si="274"/>
        <v>0</v>
      </c>
      <c r="CO504" s="271" t="b">
        <f t="shared" si="266"/>
        <v>0</v>
      </c>
      <c r="CP504" s="270" t="b">
        <f t="shared" si="267"/>
        <v>0</v>
      </c>
      <c r="CQ504" s="270" t="b">
        <f t="shared" si="268"/>
        <v>0</v>
      </c>
      <c r="CR504" s="270" t="b">
        <f t="shared" si="269"/>
        <v>0</v>
      </c>
      <c r="CS504" s="270" t="b">
        <f t="shared" si="270"/>
        <v>0</v>
      </c>
      <c r="CT504" s="270" t="b">
        <f t="shared" si="271"/>
        <v>0</v>
      </c>
      <c r="CU504" s="270" t="b">
        <f t="shared" si="272"/>
        <v>0</v>
      </c>
    </row>
    <row r="505" spans="90:99">
      <c r="CL505" s="161">
        <f t="shared" si="253"/>
        <v>0</v>
      </c>
      <c r="CM505" s="271" t="b">
        <f t="shared" si="273"/>
        <v>0</v>
      </c>
      <c r="CN505" s="271" t="b">
        <f t="shared" si="274"/>
        <v>0</v>
      </c>
      <c r="CO505" s="271" t="b">
        <f t="shared" si="266"/>
        <v>0</v>
      </c>
      <c r="CP505" s="270" t="b">
        <f t="shared" si="267"/>
        <v>0</v>
      </c>
      <c r="CQ505" s="270" t="b">
        <f t="shared" si="268"/>
        <v>0</v>
      </c>
      <c r="CR505" s="270" t="b">
        <f t="shared" si="269"/>
        <v>0</v>
      </c>
      <c r="CS505" s="270" t="b">
        <f t="shared" si="270"/>
        <v>0</v>
      </c>
      <c r="CT505" s="270" t="b">
        <f t="shared" si="271"/>
        <v>0</v>
      </c>
      <c r="CU505" s="270" t="b">
        <f t="shared" si="272"/>
        <v>0</v>
      </c>
    </row>
    <row r="506" spans="90:99">
      <c r="CL506" s="161">
        <f t="shared" si="253"/>
        <v>0</v>
      </c>
      <c r="CM506" s="271" t="b">
        <f t="shared" si="273"/>
        <v>0</v>
      </c>
      <c r="CN506" s="271" t="b">
        <f t="shared" si="274"/>
        <v>0</v>
      </c>
      <c r="CO506" s="271" t="b">
        <f t="shared" si="266"/>
        <v>0</v>
      </c>
      <c r="CP506" s="270" t="b">
        <f t="shared" si="267"/>
        <v>0</v>
      </c>
      <c r="CQ506" s="270" t="b">
        <f t="shared" si="268"/>
        <v>0</v>
      </c>
      <c r="CR506" s="270" t="b">
        <f t="shared" si="269"/>
        <v>0</v>
      </c>
      <c r="CS506" s="270" t="b">
        <f t="shared" si="270"/>
        <v>0</v>
      </c>
      <c r="CT506" s="270" t="b">
        <f t="shared" si="271"/>
        <v>0</v>
      </c>
      <c r="CU506" s="270" t="b">
        <f t="shared" si="272"/>
        <v>0</v>
      </c>
    </row>
    <row r="507" spans="90:99">
      <c r="CL507" s="161">
        <f t="shared" si="253"/>
        <v>0</v>
      </c>
      <c r="CM507" s="271" t="b">
        <f t="shared" si="273"/>
        <v>0</v>
      </c>
      <c r="CN507" s="271" t="b">
        <f t="shared" si="274"/>
        <v>0</v>
      </c>
      <c r="CO507" s="271" t="b">
        <f t="shared" si="266"/>
        <v>0</v>
      </c>
      <c r="CP507" s="270" t="b">
        <f t="shared" si="267"/>
        <v>0</v>
      </c>
      <c r="CQ507" s="270" t="b">
        <f t="shared" si="268"/>
        <v>0</v>
      </c>
      <c r="CR507" s="270" t="b">
        <f t="shared" si="269"/>
        <v>0</v>
      </c>
      <c r="CS507" s="270" t="b">
        <f t="shared" si="270"/>
        <v>0</v>
      </c>
      <c r="CT507" s="270" t="b">
        <f t="shared" si="271"/>
        <v>0</v>
      </c>
      <c r="CU507" s="270" t="b">
        <f t="shared" si="272"/>
        <v>0</v>
      </c>
    </row>
    <row r="508" spans="90:99">
      <c r="CL508" s="161">
        <f t="shared" si="253"/>
        <v>0</v>
      </c>
      <c r="CM508" s="271" t="b">
        <f t="shared" si="273"/>
        <v>0</v>
      </c>
      <c r="CN508" s="271" t="b">
        <f t="shared" si="274"/>
        <v>0</v>
      </c>
      <c r="CO508" s="271" t="b">
        <f t="shared" si="266"/>
        <v>0</v>
      </c>
      <c r="CP508" s="270" t="b">
        <f t="shared" si="267"/>
        <v>0</v>
      </c>
      <c r="CQ508" s="270" t="b">
        <f t="shared" si="268"/>
        <v>0</v>
      </c>
      <c r="CR508" s="270" t="b">
        <f t="shared" si="269"/>
        <v>0</v>
      </c>
      <c r="CS508" s="270" t="b">
        <f t="shared" si="270"/>
        <v>0</v>
      </c>
      <c r="CT508" s="270" t="b">
        <f t="shared" si="271"/>
        <v>0</v>
      </c>
      <c r="CU508" s="270" t="b">
        <f t="shared" si="272"/>
        <v>0</v>
      </c>
    </row>
    <row r="509" spans="90:99">
      <c r="CL509" s="161">
        <f t="shared" si="253"/>
        <v>0</v>
      </c>
      <c r="CM509" s="271" t="b">
        <f t="shared" si="273"/>
        <v>0</v>
      </c>
      <c r="CN509" s="271" t="b">
        <f t="shared" si="274"/>
        <v>0</v>
      </c>
      <c r="CO509" s="271" t="b">
        <f t="shared" si="266"/>
        <v>0</v>
      </c>
      <c r="CP509" s="270" t="b">
        <f t="shared" si="267"/>
        <v>0</v>
      </c>
      <c r="CQ509" s="270" t="b">
        <f t="shared" si="268"/>
        <v>0</v>
      </c>
      <c r="CR509" s="270" t="b">
        <f t="shared" si="269"/>
        <v>0</v>
      </c>
      <c r="CS509" s="270" t="b">
        <f t="shared" si="270"/>
        <v>0</v>
      </c>
      <c r="CT509" s="270" t="b">
        <f t="shared" si="271"/>
        <v>0</v>
      </c>
      <c r="CU509" s="270" t="b">
        <f t="shared" si="272"/>
        <v>0</v>
      </c>
    </row>
    <row r="510" spans="90:99">
      <c r="CL510" s="161">
        <f t="shared" si="253"/>
        <v>0</v>
      </c>
      <c r="CM510" s="271" t="b">
        <f t="shared" si="273"/>
        <v>0</v>
      </c>
      <c r="CN510" s="271" t="b">
        <f t="shared" si="274"/>
        <v>0</v>
      </c>
      <c r="CO510" s="271" t="b">
        <f t="shared" si="266"/>
        <v>0</v>
      </c>
      <c r="CP510" s="270" t="b">
        <f t="shared" si="267"/>
        <v>0</v>
      </c>
      <c r="CQ510" s="270" t="b">
        <f t="shared" si="268"/>
        <v>0</v>
      </c>
      <c r="CR510" s="270" t="b">
        <f t="shared" si="269"/>
        <v>0</v>
      </c>
      <c r="CS510" s="270" t="b">
        <f t="shared" si="270"/>
        <v>0</v>
      </c>
      <c r="CT510" s="270" t="b">
        <f t="shared" si="271"/>
        <v>0</v>
      </c>
      <c r="CU510" s="270" t="b">
        <f t="shared" si="272"/>
        <v>0</v>
      </c>
    </row>
    <row r="511" spans="90:99">
      <c r="CL511" s="161">
        <f t="shared" si="253"/>
        <v>0</v>
      </c>
      <c r="CM511" s="271" t="b">
        <f t="shared" si="273"/>
        <v>0</v>
      </c>
      <c r="CN511" s="271" t="b">
        <f t="shared" si="274"/>
        <v>0</v>
      </c>
      <c r="CO511" s="271" t="b">
        <f t="shared" si="266"/>
        <v>0</v>
      </c>
      <c r="CP511" s="270" t="b">
        <f t="shared" si="267"/>
        <v>0</v>
      </c>
      <c r="CQ511" s="270" t="b">
        <f t="shared" si="268"/>
        <v>0</v>
      </c>
      <c r="CR511" s="270" t="b">
        <f t="shared" si="269"/>
        <v>0</v>
      </c>
      <c r="CS511" s="270" t="b">
        <f t="shared" si="270"/>
        <v>0</v>
      </c>
      <c r="CT511" s="270" t="b">
        <f t="shared" si="271"/>
        <v>0</v>
      </c>
      <c r="CU511" s="270" t="b">
        <f t="shared" si="272"/>
        <v>0</v>
      </c>
    </row>
    <row r="512" spans="90:99">
      <c r="CL512" s="161">
        <f t="shared" si="253"/>
        <v>0</v>
      </c>
      <c r="CM512" s="271" t="b">
        <f t="shared" si="273"/>
        <v>0</v>
      </c>
      <c r="CN512" s="271" t="b">
        <f t="shared" si="274"/>
        <v>0</v>
      </c>
      <c r="CO512" s="271" t="b">
        <f t="shared" si="266"/>
        <v>0</v>
      </c>
      <c r="CP512" s="270" t="b">
        <f t="shared" si="267"/>
        <v>0</v>
      </c>
      <c r="CQ512" s="270" t="b">
        <f t="shared" si="268"/>
        <v>0</v>
      </c>
      <c r="CR512" s="270" t="b">
        <f t="shared" si="269"/>
        <v>0</v>
      </c>
      <c r="CS512" s="270" t="b">
        <f t="shared" si="270"/>
        <v>0</v>
      </c>
      <c r="CT512" s="270" t="b">
        <f t="shared" si="271"/>
        <v>0</v>
      </c>
      <c r="CU512" s="270" t="b">
        <f t="shared" si="272"/>
        <v>0</v>
      </c>
    </row>
    <row r="513" spans="90:99">
      <c r="CL513" s="161">
        <f t="shared" si="253"/>
        <v>0</v>
      </c>
      <c r="CM513" s="271" t="b">
        <f t="shared" si="273"/>
        <v>0</v>
      </c>
      <c r="CN513" s="271" t="b">
        <f t="shared" si="274"/>
        <v>0</v>
      </c>
      <c r="CO513" s="271" t="b">
        <f t="shared" si="266"/>
        <v>0</v>
      </c>
      <c r="CP513" s="270" t="b">
        <f t="shared" si="267"/>
        <v>0</v>
      </c>
      <c r="CQ513" s="270" t="b">
        <f t="shared" si="268"/>
        <v>0</v>
      </c>
      <c r="CR513" s="270" t="b">
        <f t="shared" si="269"/>
        <v>0</v>
      </c>
      <c r="CS513" s="270" t="b">
        <f t="shared" si="270"/>
        <v>0</v>
      </c>
      <c r="CT513" s="270" t="b">
        <f t="shared" si="271"/>
        <v>0</v>
      </c>
      <c r="CU513" s="270" t="b">
        <f t="shared" si="272"/>
        <v>0</v>
      </c>
    </row>
    <row r="514" spans="90:99">
      <c r="CL514" s="161">
        <f t="shared" si="253"/>
        <v>0</v>
      </c>
      <c r="CM514" s="271" t="b">
        <f t="shared" si="273"/>
        <v>0</v>
      </c>
      <c r="CN514" s="271" t="b">
        <f t="shared" si="274"/>
        <v>0</v>
      </c>
      <c r="CO514" s="271" t="b">
        <f t="shared" si="266"/>
        <v>0</v>
      </c>
      <c r="CP514" s="270" t="b">
        <f t="shared" si="267"/>
        <v>0</v>
      </c>
      <c r="CQ514" s="270" t="b">
        <f t="shared" si="268"/>
        <v>0</v>
      </c>
      <c r="CR514" s="270" t="b">
        <f t="shared" si="269"/>
        <v>0</v>
      </c>
      <c r="CS514" s="270" t="b">
        <f t="shared" si="270"/>
        <v>0</v>
      </c>
      <c r="CT514" s="270" t="b">
        <f t="shared" si="271"/>
        <v>0</v>
      </c>
      <c r="CU514" s="270" t="b">
        <f t="shared" si="272"/>
        <v>0</v>
      </c>
    </row>
    <row r="515" spans="90:99">
      <c r="CL515" s="161">
        <f t="shared" si="253"/>
        <v>0</v>
      </c>
      <c r="CM515" s="271" t="b">
        <f t="shared" si="273"/>
        <v>0</v>
      </c>
      <c r="CN515" s="271" t="b">
        <f t="shared" si="274"/>
        <v>0</v>
      </c>
      <c r="CO515" s="271" t="b">
        <f t="shared" si="266"/>
        <v>0</v>
      </c>
      <c r="CP515" s="270" t="b">
        <f t="shared" si="267"/>
        <v>0</v>
      </c>
      <c r="CQ515" s="270" t="b">
        <f t="shared" si="268"/>
        <v>0</v>
      </c>
      <c r="CR515" s="270" t="b">
        <f t="shared" si="269"/>
        <v>0</v>
      </c>
      <c r="CS515" s="270" t="b">
        <f t="shared" si="270"/>
        <v>0</v>
      </c>
      <c r="CT515" s="270" t="b">
        <f t="shared" si="271"/>
        <v>0</v>
      </c>
      <c r="CU515" s="270" t="b">
        <f t="shared" si="272"/>
        <v>0</v>
      </c>
    </row>
    <row r="516" spans="90:99">
      <c r="CL516" s="161">
        <f t="shared" si="253"/>
        <v>0</v>
      </c>
      <c r="CM516" s="271" t="b">
        <f t="shared" si="273"/>
        <v>0</v>
      </c>
      <c r="CN516" s="271" t="b">
        <f t="shared" si="274"/>
        <v>0</v>
      </c>
      <c r="CO516" s="271" t="b">
        <f t="shared" si="266"/>
        <v>0</v>
      </c>
      <c r="CP516" s="270" t="b">
        <f t="shared" si="267"/>
        <v>0</v>
      </c>
      <c r="CQ516" s="270" t="b">
        <f t="shared" si="268"/>
        <v>0</v>
      </c>
      <c r="CR516" s="270" t="b">
        <f t="shared" si="269"/>
        <v>0</v>
      </c>
      <c r="CS516" s="270" t="b">
        <f t="shared" si="270"/>
        <v>0</v>
      </c>
      <c r="CT516" s="270" t="b">
        <f t="shared" si="271"/>
        <v>0</v>
      </c>
      <c r="CU516" s="270" t="b">
        <f t="shared" si="272"/>
        <v>0</v>
      </c>
    </row>
    <row r="517" spans="90:99">
      <c r="CL517" s="161">
        <f t="shared" ref="CL517:CL541" si="275">COUNTIF(BV517,"*")</f>
        <v>0</v>
      </c>
      <c r="CM517" s="271" t="b">
        <f t="shared" si="273"/>
        <v>0</v>
      </c>
      <c r="CN517" s="271" t="b">
        <f t="shared" si="274"/>
        <v>0</v>
      </c>
      <c r="CO517" s="271" t="b">
        <f t="shared" si="266"/>
        <v>0</v>
      </c>
      <c r="CP517" s="270" t="b">
        <f t="shared" si="267"/>
        <v>0</v>
      </c>
      <c r="CQ517" s="270" t="b">
        <f t="shared" si="268"/>
        <v>0</v>
      </c>
      <c r="CR517" s="270" t="b">
        <f t="shared" si="269"/>
        <v>0</v>
      </c>
      <c r="CS517" s="270" t="b">
        <f t="shared" si="270"/>
        <v>0</v>
      </c>
      <c r="CT517" s="270" t="b">
        <f t="shared" si="271"/>
        <v>0</v>
      </c>
      <c r="CU517" s="270" t="b">
        <f t="shared" si="272"/>
        <v>0</v>
      </c>
    </row>
    <row r="518" spans="90:99">
      <c r="CL518" s="161">
        <f t="shared" si="275"/>
        <v>0</v>
      </c>
      <c r="CM518" s="271" t="b">
        <f t="shared" si="273"/>
        <v>0</v>
      </c>
      <c r="CN518" s="271" t="b">
        <f t="shared" si="274"/>
        <v>0</v>
      </c>
      <c r="CO518" s="271" t="b">
        <f t="shared" si="266"/>
        <v>0</v>
      </c>
      <c r="CP518" s="270" t="b">
        <f t="shared" si="267"/>
        <v>0</v>
      </c>
      <c r="CQ518" s="270" t="b">
        <f t="shared" si="268"/>
        <v>0</v>
      </c>
      <c r="CR518" s="270" t="b">
        <f t="shared" si="269"/>
        <v>0</v>
      </c>
      <c r="CS518" s="270" t="b">
        <f t="shared" si="270"/>
        <v>0</v>
      </c>
      <c r="CT518" s="270" t="b">
        <f t="shared" si="271"/>
        <v>0</v>
      </c>
      <c r="CU518" s="270" t="b">
        <f t="shared" si="272"/>
        <v>0</v>
      </c>
    </row>
    <row r="519" spans="90:99">
      <c r="CL519" s="161">
        <f t="shared" si="275"/>
        <v>0</v>
      </c>
      <c r="CM519" s="271" t="b">
        <f t="shared" si="273"/>
        <v>0</v>
      </c>
      <c r="CN519" s="271" t="b">
        <f t="shared" si="274"/>
        <v>0</v>
      </c>
      <c r="CO519" s="271" t="b">
        <f t="shared" ref="CO519:CO542" si="276">AND(C519="M",BU519="x")</f>
        <v>0</v>
      </c>
      <c r="CP519" s="270" t="b">
        <f t="shared" ref="CP519:CP541" si="277">AND(E519&lt;=5.999,BU519="x")</f>
        <v>0</v>
      </c>
      <c r="CQ519" s="270" t="b">
        <f t="shared" ref="CQ519:CQ541" si="278">AND(E519&gt;=6,E519&lt;=10.999,BU519="x")</f>
        <v>0</v>
      </c>
      <c r="CR519" s="270" t="b">
        <f t="shared" ref="CR519:CR541" si="279">AND(E519&gt;=11,E519&lt;=15.999,BU519="x")</f>
        <v>0</v>
      </c>
      <c r="CS519" s="270" t="b">
        <f t="shared" ref="CS519:CS541" si="280">AND(E519&gt;=16,E519&lt;=18.999,BU519="x")</f>
        <v>0</v>
      </c>
      <c r="CT519" s="270" t="b">
        <f t="shared" ref="CT519:CT541" si="281">AND(E519&gt;=19,BU519="x")</f>
        <v>0</v>
      </c>
      <c r="CU519" s="270" t="b">
        <f t="shared" ref="CU519:CU541" si="282">AND(E519&gt;=15,E519&lt;=15.999,BU519="x")</f>
        <v>0</v>
      </c>
    </row>
    <row r="520" spans="90:99">
      <c r="CL520" s="161">
        <f t="shared" si="275"/>
        <v>0</v>
      </c>
      <c r="CM520" s="271" t="b">
        <f t="shared" si="273"/>
        <v>0</v>
      </c>
      <c r="CN520" s="271" t="b">
        <f t="shared" si="274"/>
        <v>0</v>
      </c>
      <c r="CO520" s="271" t="b">
        <f t="shared" si="276"/>
        <v>0</v>
      </c>
      <c r="CP520" s="270" t="b">
        <f t="shared" si="277"/>
        <v>0</v>
      </c>
      <c r="CQ520" s="270" t="b">
        <f t="shared" si="278"/>
        <v>0</v>
      </c>
      <c r="CR520" s="270" t="b">
        <f t="shared" si="279"/>
        <v>0</v>
      </c>
      <c r="CS520" s="270" t="b">
        <f t="shared" si="280"/>
        <v>0</v>
      </c>
      <c r="CT520" s="270" t="b">
        <f t="shared" si="281"/>
        <v>0</v>
      </c>
      <c r="CU520" s="270" t="b">
        <f t="shared" si="282"/>
        <v>0</v>
      </c>
    </row>
    <row r="521" spans="90:99">
      <c r="CL521" s="161">
        <f t="shared" si="275"/>
        <v>0</v>
      </c>
      <c r="CM521" s="271" t="b">
        <f t="shared" si="273"/>
        <v>0</v>
      </c>
      <c r="CN521" s="271" t="b">
        <f t="shared" si="274"/>
        <v>0</v>
      </c>
      <c r="CO521" s="271" t="b">
        <f t="shared" si="276"/>
        <v>0</v>
      </c>
      <c r="CP521" s="270" t="b">
        <f t="shared" si="277"/>
        <v>0</v>
      </c>
      <c r="CQ521" s="270" t="b">
        <f t="shared" si="278"/>
        <v>0</v>
      </c>
      <c r="CR521" s="270" t="b">
        <f t="shared" si="279"/>
        <v>0</v>
      </c>
      <c r="CS521" s="270" t="b">
        <f t="shared" si="280"/>
        <v>0</v>
      </c>
      <c r="CT521" s="270" t="b">
        <f t="shared" si="281"/>
        <v>0</v>
      </c>
      <c r="CU521" s="270" t="b">
        <f t="shared" si="282"/>
        <v>0</v>
      </c>
    </row>
    <row r="522" spans="90:99">
      <c r="CL522" s="161">
        <f t="shared" si="275"/>
        <v>0</v>
      </c>
      <c r="CM522" s="271" t="b">
        <f t="shared" si="273"/>
        <v>0</v>
      </c>
      <c r="CN522" s="271" t="b">
        <f t="shared" si="274"/>
        <v>0</v>
      </c>
      <c r="CO522" s="271" t="b">
        <f t="shared" si="276"/>
        <v>0</v>
      </c>
      <c r="CP522" s="270" t="b">
        <f t="shared" si="277"/>
        <v>0</v>
      </c>
      <c r="CQ522" s="270" t="b">
        <f t="shared" si="278"/>
        <v>0</v>
      </c>
      <c r="CR522" s="270" t="b">
        <f t="shared" si="279"/>
        <v>0</v>
      </c>
      <c r="CS522" s="270" t="b">
        <f t="shared" si="280"/>
        <v>0</v>
      </c>
      <c r="CT522" s="270" t="b">
        <f t="shared" si="281"/>
        <v>0</v>
      </c>
      <c r="CU522" s="270" t="b">
        <f t="shared" si="282"/>
        <v>0</v>
      </c>
    </row>
    <row r="523" spans="90:99">
      <c r="CL523" s="161">
        <f t="shared" si="275"/>
        <v>0</v>
      </c>
      <c r="CM523" s="271" t="b">
        <f t="shared" si="273"/>
        <v>0</v>
      </c>
      <c r="CN523" s="271" t="b">
        <f t="shared" si="274"/>
        <v>0</v>
      </c>
      <c r="CO523" s="271" t="b">
        <f t="shared" si="276"/>
        <v>0</v>
      </c>
      <c r="CP523" s="270" t="b">
        <f t="shared" si="277"/>
        <v>0</v>
      </c>
      <c r="CQ523" s="270" t="b">
        <f t="shared" si="278"/>
        <v>0</v>
      </c>
      <c r="CR523" s="270" t="b">
        <f t="shared" si="279"/>
        <v>0</v>
      </c>
      <c r="CS523" s="270" t="b">
        <f t="shared" si="280"/>
        <v>0</v>
      </c>
      <c r="CT523" s="270" t="b">
        <f t="shared" si="281"/>
        <v>0</v>
      </c>
      <c r="CU523" s="270" t="b">
        <f t="shared" si="282"/>
        <v>0</v>
      </c>
    </row>
    <row r="524" spans="90:99">
      <c r="CL524" s="161">
        <f t="shared" si="275"/>
        <v>0</v>
      </c>
      <c r="CM524" s="271" t="b">
        <f t="shared" ref="CM524:CM542" si="283">AND(F524="x",CL524=1)</f>
        <v>0</v>
      </c>
      <c r="CN524" s="271" t="b">
        <f t="shared" ref="CN524:CN542" si="284">AND(G524="x",CL524=1)</f>
        <v>0</v>
      </c>
      <c r="CO524" s="271" t="b">
        <f t="shared" si="276"/>
        <v>0</v>
      </c>
      <c r="CP524" s="270" t="b">
        <f t="shared" si="277"/>
        <v>0</v>
      </c>
      <c r="CQ524" s="270" t="b">
        <f t="shared" si="278"/>
        <v>0</v>
      </c>
      <c r="CR524" s="270" t="b">
        <f t="shared" si="279"/>
        <v>0</v>
      </c>
      <c r="CS524" s="270" t="b">
        <f t="shared" si="280"/>
        <v>0</v>
      </c>
      <c r="CT524" s="270" t="b">
        <f t="shared" si="281"/>
        <v>0</v>
      </c>
      <c r="CU524" s="270" t="b">
        <f t="shared" si="282"/>
        <v>0</v>
      </c>
    </row>
    <row r="525" spans="90:99">
      <c r="CL525" s="161">
        <f t="shared" si="275"/>
        <v>0</v>
      </c>
      <c r="CM525" s="271" t="b">
        <f t="shared" si="283"/>
        <v>0</v>
      </c>
      <c r="CN525" s="271" t="b">
        <f t="shared" si="284"/>
        <v>0</v>
      </c>
      <c r="CO525" s="271" t="b">
        <f t="shared" si="276"/>
        <v>0</v>
      </c>
      <c r="CP525" s="270" t="b">
        <f t="shared" si="277"/>
        <v>0</v>
      </c>
      <c r="CQ525" s="270" t="b">
        <f t="shared" si="278"/>
        <v>0</v>
      </c>
      <c r="CR525" s="270" t="b">
        <f t="shared" si="279"/>
        <v>0</v>
      </c>
      <c r="CS525" s="270" t="b">
        <f t="shared" si="280"/>
        <v>0</v>
      </c>
      <c r="CT525" s="270" t="b">
        <f t="shared" si="281"/>
        <v>0</v>
      </c>
      <c r="CU525" s="270" t="b">
        <f t="shared" si="282"/>
        <v>0</v>
      </c>
    </row>
    <row r="526" spans="90:99">
      <c r="CL526" s="161">
        <f t="shared" si="275"/>
        <v>0</v>
      </c>
      <c r="CM526" s="271" t="b">
        <f t="shared" si="283"/>
        <v>0</v>
      </c>
      <c r="CN526" s="271" t="b">
        <f t="shared" si="284"/>
        <v>0</v>
      </c>
      <c r="CO526" s="271" t="b">
        <f t="shared" si="276"/>
        <v>0</v>
      </c>
      <c r="CP526" s="270" t="b">
        <f t="shared" si="277"/>
        <v>0</v>
      </c>
      <c r="CQ526" s="270" t="b">
        <f t="shared" si="278"/>
        <v>0</v>
      </c>
      <c r="CR526" s="270" t="b">
        <f t="shared" si="279"/>
        <v>0</v>
      </c>
      <c r="CS526" s="270" t="b">
        <f t="shared" si="280"/>
        <v>0</v>
      </c>
      <c r="CT526" s="270" t="b">
        <f t="shared" si="281"/>
        <v>0</v>
      </c>
      <c r="CU526" s="270" t="b">
        <f t="shared" si="282"/>
        <v>0</v>
      </c>
    </row>
    <row r="527" spans="90:99">
      <c r="CL527" s="161">
        <f t="shared" si="275"/>
        <v>0</v>
      </c>
      <c r="CM527" s="271" t="b">
        <f t="shared" si="283"/>
        <v>0</v>
      </c>
      <c r="CN527" s="271" t="b">
        <f t="shared" si="284"/>
        <v>0</v>
      </c>
      <c r="CO527" s="271" t="b">
        <f t="shared" si="276"/>
        <v>0</v>
      </c>
      <c r="CP527" s="270" t="b">
        <f t="shared" si="277"/>
        <v>0</v>
      </c>
      <c r="CQ527" s="270" t="b">
        <f t="shared" si="278"/>
        <v>0</v>
      </c>
      <c r="CR527" s="270" t="b">
        <f t="shared" si="279"/>
        <v>0</v>
      </c>
      <c r="CS527" s="270" t="b">
        <f t="shared" si="280"/>
        <v>0</v>
      </c>
      <c r="CT527" s="270" t="b">
        <f t="shared" si="281"/>
        <v>0</v>
      </c>
      <c r="CU527" s="270" t="b">
        <f t="shared" si="282"/>
        <v>0</v>
      </c>
    </row>
    <row r="528" spans="90:99">
      <c r="CL528" s="161">
        <f t="shared" si="275"/>
        <v>0</v>
      </c>
      <c r="CM528" s="271" t="b">
        <f t="shared" si="283"/>
        <v>0</v>
      </c>
      <c r="CN528" s="271" t="b">
        <f t="shared" si="284"/>
        <v>0</v>
      </c>
      <c r="CO528" s="271" t="b">
        <f t="shared" si="276"/>
        <v>0</v>
      </c>
      <c r="CP528" s="270" t="b">
        <f t="shared" si="277"/>
        <v>0</v>
      </c>
      <c r="CQ528" s="270" t="b">
        <f t="shared" si="278"/>
        <v>0</v>
      </c>
      <c r="CR528" s="270" t="b">
        <f t="shared" si="279"/>
        <v>0</v>
      </c>
      <c r="CS528" s="270" t="b">
        <f t="shared" si="280"/>
        <v>0</v>
      </c>
      <c r="CT528" s="270" t="b">
        <f t="shared" si="281"/>
        <v>0</v>
      </c>
      <c r="CU528" s="270" t="b">
        <f t="shared" si="282"/>
        <v>0</v>
      </c>
    </row>
    <row r="529" spans="90:99">
      <c r="CL529" s="161">
        <f t="shared" si="275"/>
        <v>0</v>
      </c>
      <c r="CM529" s="271" t="b">
        <f t="shared" si="283"/>
        <v>0</v>
      </c>
      <c r="CN529" s="271" t="b">
        <f t="shared" si="284"/>
        <v>0</v>
      </c>
      <c r="CO529" s="271" t="b">
        <f t="shared" si="276"/>
        <v>0</v>
      </c>
      <c r="CP529" s="270" t="b">
        <f t="shared" si="277"/>
        <v>0</v>
      </c>
      <c r="CQ529" s="270" t="b">
        <f t="shared" si="278"/>
        <v>0</v>
      </c>
      <c r="CR529" s="270" t="b">
        <f t="shared" si="279"/>
        <v>0</v>
      </c>
      <c r="CS529" s="270" t="b">
        <f t="shared" si="280"/>
        <v>0</v>
      </c>
      <c r="CT529" s="270" t="b">
        <f t="shared" si="281"/>
        <v>0</v>
      </c>
      <c r="CU529" s="270" t="b">
        <f t="shared" si="282"/>
        <v>0</v>
      </c>
    </row>
    <row r="530" spans="90:99">
      <c r="CL530" s="161">
        <f t="shared" si="275"/>
        <v>0</v>
      </c>
      <c r="CM530" s="271" t="b">
        <f t="shared" si="283"/>
        <v>0</v>
      </c>
      <c r="CN530" s="271" t="b">
        <f t="shared" si="284"/>
        <v>0</v>
      </c>
      <c r="CO530" s="271" t="b">
        <f t="shared" si="276"/>
        <v>0</v>
      </c>
      <c r="CP530" s="270" t="b">
        <f t="shared" si="277"/>
        <v>0</v>
      </c>
      <c r="CQ530" s="270" t="b">
        <f t="shared" si="278"/>
        <v>0</v>
      </c>
      <c r="CR530" s="270" t="b">
        <f t="shared" si="279"/>
        <v>0</v>
      </c>
      <c r="CS530" s="270" t="b">
        <f t="shared" si="280"/>
        <v>0</v>
      </c>
      <c r="CT530" s="270" t="b">
        <f t="shared" si="281"/>
        <v>0</v>
      </c>
      <c r="CU530" s="270" t="b">
        <f t="shared" si="282"/>
        <v>0</v>
      </c>
    </row>
    <row r="531" spans="90:99">
      <c r="CL531" s="161">
        <f t="shared" si="275"/>
        <v>0</v>
      </c>
      <c r="CM531" s="271" t="b">
        <f t="shared" si="283"/>
        <v>0</v>
      </c>
      <c r="CN531" s="271" t="b">
        <f t="shared" si="284"/>
        <v>0</v>
      </c>
      <c r="CO531" s="271" t="b">
        <f t="shared" si="276"/>
        <v>0</v>
      </c>
      <c r="CP531" s="270" t="b">
        <f t="shared" si="277"/>
        <v>0</v>
      </c>
      <c r="CQ531" s="270" t="b">
        <f t="shared" si="278"/>
        <v>0</v>
      </c>
      <c r="CR531" s="270" t="b">
        <f t="shared" si="279"/>
        <v>0</v>
      </c>
      <c r="CS531" s="270" t="b">
        <f t="shared" si="280"/>
        <v>0</v>
      </c>
      <c r="CT531" s="270" t="b">
        <f t="shared" si="281"/>
        <v>0</v>
      </c>
      <c r="CU531" s="270" t="b">
        <f t="shared" si="282"/>
        <v>0</v>
      </c>
    </row>
    <row r="532" spans="90:99">
      <c r="CL532" s="161">
        <f t="shared" si="275"/>
        <v>0</v>
      </c>
      <c r="CM532" s="271" t="b">
        <f t="shared" si="283"/>
        <v>0</v>
      </c>
      <c r="CN532" s="271" t="b">
        <f t="shared" si="284"/>
        <v>0</v>
      </c>
      <c r="CO532" s="271" t="b">
        <f t="shared" si="276"/>
        <v>0</v>
      </c>
      <c r="CP532" s="270" t="b">
        <f t="shared" si="277"/>
        <v>0</v>
      </c>
      <c r="CQ532" s="270" t="b">
        <f t="shared" si="278"/>
        <v>0</v>
      </c>
      <c r="CR532" s="270" t="b">
        <f t="shared" si="279"/>
        <v>0</v>
      </c>
      <c r="CS532" s="270" t="b">
        <f t="shared" si="280"/>
        <v>0</v>
      </c>
      <c r="CT532" s="270" t="b">
        <f t="shared" si="281"/>
        <v>0</v>
      </c>
      <c r="CU532" s="270" t="b">
        <f t="shared" si="282"/>
        <v>0</v>
      </c>
    </row>
    <row r="533" spans="90:99">
      <c r="CL533" s="161">
        <f t="shared" si="275"/>
        <v>0</v>
      </c>
      <c r="CM533" s="271" t="b">
        <f t="shared" si="283"/>
        <v>0</v>
      </c>
      <c r="CN533" s="271" t="b">
        <f t="shared" si="284"/>
        <v>0</v>
      </c>
      <c r="CO533" s="271" t="b">
        <f t="shared" si="276"/>
        <v>0</v>
      </c>
      <c r="CP533" s="270" t="b">
        <f t="shared" si="277"/>
        <v>0</v>
      </c>
      <c r="CQ533" s="270" t="b">
        <f t="shared" si="278"/>
        <v>0</v>
      </c>
      <c r="CR533" s="270" t="b">
        <f t="shared" si="279"/>
        <v>0</v>
      </c>
      <c r="CS533" s="270" t="b">
        <f t="shared" si="280"/>
        <v>0</v>
      </c>
      <c r="CT533" s="270" t="b">
        <f t="shared" si="281"/>
        <v>0</v>
      </c>
      <c r="CU533" s="270" t="b">
        <f t="shared" si="282"/>
        <v>0</v>
      </c>
    </row>
    <row r="534" spans="90:99">
      <c r="CL534" s="161">
        <f t="shared" si="275"/>
        <v>0</v>
      </c>
      <c r="CM534" s="271" t="b">
        <f t="shared" si="283"/>
        <v>0</v>
      </c>
      <c r="CN534" s="271" t="b">
        <f t="shared" si="284"/>
        <v>0</v>
      </c>
      <c r="CO534" s="271" t="b">
        <f t="shared" si="276"/>
        <v>0</v>
      </c>
      <c r="CP534" s="270" t="b">
        <f t="shared" si="277"/>
        <v>0</v>
      </c>
      <c r="CQ534" s="270" t="b">
        <f t="shared" si="278"/>
        <v>0</v>
      </c>
      <c r="CR534" s="270" t="b">
        <f t="shared" si="279"/>
        <v>0</v>
      </c>
      <c r="CS534" s="270" t="b">
        <f t="shared" si="280"/>
        <v>0</v>
      </c>
      <c r="CT534" s="270" t="b">
        <f t="shared" si="281"/>
        <v>0</v>
      </c>
      <c r="CU534" s="270" t="b">
        <f t="shared" si="282"/>
        <v>0</v>
      </c>
    </row>
    <row r="535" spans="90:99">
      <c r="CL535" s="161">
        <f t="shared" si="275"/>
        <v>0</v>
      </c>
      <c r="CM535" s="271" t="b">
        <f t="shared" si="283"/>
        <v>0</v>
      </c>
      <c r="CN535" s="271" t="b">
        <f t="shared" si="284"/>
        <v>0</v>
      </c>
      <c r="CO535" s="271" t="b">
        <f t="shared" si="276"/>
        <v>0</v>
      </c>
      <c r="CP535" s="270" t="b">
        <f t="shared" si="277"/>
        <v>0</v>
      </c>
      <c r="CQ535" s="270" t="b">
        <f t="shared" si="278"/>
        <v>0</v>
      </c>
      <c r="CR535" s="270" t="b">
        <f t="shared" si="279"/>
        <v>0</v>
      </c>
      <c r="CS535" s="270" t="b">
        <f t="shared" si="280"/>
        <v>0</v>
      </c>
      <c r="CT535" s="270" t="b">
        <f t="shared" si="281"/>
        <v>0</v>
      </c>
      <c r="CU535" s="270" t="b">
        <f t="shared" si="282"/>
        <v>0</v>
      </c>
    </row>
    <row r="536" spans="90:99">
      <c r="CL536" s="161">
        <f t="shared" si="275"/>
        <v>0</v>
      </c>
      <c r="CM536" s="271" t="b">
        <f t="shared" si="283"/>
        <v>0</v>
      </c>
      <c r="CN536" s="271" t="b">
        <f t="shared" si="284"/>
        <v>0</v>
      </c>
      <c r="CO536" s="271" t="b">
        <f t="shared" si="276"/>
        <v>0</v>
      </c>
      <c r="CP536" s="270" t="b">
        <f t="shared" si="277"/>
        <v>0</v>
      </c>
      <c r="CQ536" s="270" t="b">
        <f t="shared" si="278"/>
        <v>0</v>
      </c>
      <c r="CR536" s="270" t="b">
        <f t="shared" si="279"/>
        <v>0</v>
      </c>
      <c r="CS536" s="270" t="b">
        <f t="shared" si="280"/>
        <v>0</v>
      </c>
      <c r="CT536" s="270" t="b">
        <f t="shared" si="281"/>
        <v>0</v>
      </c>
      <c r="CU536" s="270" t="b">
        <f t="shared" si="282"/>
        <v>0</v>
      </c>
    </row>
    <row r="537" spans="90:99">
      <c r="CL537" s="161">
        <f t="shared" si="275"/>
        <v>0</v>
      </c>
      <c r="CM537" s="271" t="b">
        <f t="shared" si="283"/>
        <v>0</v>
      </c>
      <c r="CN537" s="271" t="b">
        <f t="shared" si="284"/>
        <v>0</v>
      </c>
      <c r="CO537" s="271" t="b">
        <f t="shared" si="276"/>
        <v>0</v>
      </c>
      <c r="CP537" s="270" t="b">
        <f t="shared" si="277"/>
        <v>0</v>
      </c>
      <c r="CQ537" s="270" t="b">
        <f t="shared" si="278"/>
        <v>0</v>
      </c>
      <c r="CR537" s="270" t="b">
        <f t="shared" si="279"/>
        <v>0</v>
      </c>
      <c r="CS537" s="270" t="b">
        <f t="shared" si="280"/>
        <v>0</v>
      </c>
      <c r="CT537" s="270" t="b">
        <f t="shared" si="281"/>
        <v>0</v>
      </c>
      <c r="CU537" s="270" t="b">
        <f t="shared" si="282"/>
        <v>0</v>
      </c>
    </row>
    <row r="538" spans="90:99">
      <c r="CL538" s="161">
        <f t="shared" si="275"/>
        <v>0</v>
      </c>
      <c r="CM538" s="271" t="b">
        <f t="shared" si="283"/>
        <v>0</v>
      </c>
      <c r="CN538" s="271" t="b">
        <f t="shared" si="284"/>
        <v>0</v>
      </c>
      <c r="CO538" s="271" t="b">
        <f t="shared" si="276"/>
        <v>0</v>
      </c>
      <c r="CP538" s="270" t="b">
        <f t="shared" si="277"/>
        <v>0</v>
      </c>
      <c r="CQ538" s="270" t="b">
        <f t="shared" si="278"/>
        <v>0</v>
      </c>
      <c r="CR538" s="270" t="b">
        <f t="shared" si="279"/>
        <v>0</v>
      </c>
      <c r="CS538" s="270" t="b">
        <f t="shared" si="280"/>
        <v>0</v>
      </c>
      <c r="CT538" s="270" t="b">
        <f t="shared" si="281"/>
        <v>0</v>
      </c>
      <c r="CU538" s="270" t="b">
        <f t="shared" si="282"/>
        <v>0</v>
      </c>
    </row>
    <row r="539" spans="90:99">
      <c r="CL539" s="161">
        <f t="shared" si="275"/>
        <v>0</v>
      </c>
      <c r="CM539" s="271" t="b">
        <f t="shared" si="283"/>
        <v>0</v>
      </c>
      <c r="CN539" s="271" t="b">
        <f t="shared" si="284"/>
        <v>0</v>
      </c>
      <c r="CO539" s="271" t="b">
        <f t="shared" si="276"/>
        <v>0</v>
      </c>
      <c r="CP539" s="270" t="b">
        <f t="shared" si="277"/>
        <v>0</v>
      </c>
      <c r="CQ539" s="270" t="b">
        <f t="shared" si="278"/>
        <v>0</v>
      </c>
      <c r="CR539" s="270" t="b">
        <f t="shared" si="279"/>
        <v>0</v>
      </c>
      <c r="CS539" s="270" t="b">
        <f t="shared" si="280"/>
        <v>0</v>
      </c>
      <c r="CT539" s="270" t="b">
        <f t="shared" si="281"/>
        <v>0</v>
      </c>
      <c r="CU539" s="270" t="b">
        <f t="shared" si="282"/>
        <v>0</v>
      </c>
    </row>
    <row r="540" spans="90:99">
      <c r="CL540" s="161">
        <f t="shared" si="275"/>
        <v>0</v>
      </c>
      <c r="CM540" s="271" t="b">
        <f t="shared" si="283"/>
        <v>0</v>
      </c>
      <c r="CN540" s="271" t="b">
        <f t="shared" si="284"/>
        <v>0</v>
      </c>
      <c r="CO540" s="271" t="b">
        <f t="shared" si="276"/>
        <v>0</v>
      </c>
      <c r="CP540" s="270" t="b">
        <f t="shared" si="277"/>
        <v>0</v>
      </c>
      <c r="CQ540" s="270" t="b">
        <f t="shared" si="278"/>
        <v>0</v>
      </c>
      <c r="CR540" s="270" t="b">
        <f t="shared" si="279"/>
        <v>0</v>
      </c>
      <c r="CS540" s="270" t="b">
        <f t="shared" si="280"/>
        <v>0</v>
      </c>
      <c r="CT540" s="270" t="b">
        <f t="shared" si="281"/>
        <v>0</v>
      </c>
      <c r="CU540" s="270" t="b">
        <f t="shared" si="282"/>
        <v>0</v>
      </c>
    </row>
    <row r="541" spans="90:99">
      <c r="CL541" s="161">
        <f t="shared" si="275"/>
        <v>0</v>
      </c>
      <c r="CM541" s="271" t="b">
        <f t="shared" si="283"/>
        <v>0</v>
      </c>
      <c r="CN541" s="271" t="b">
        <f t="shared" si="284"/>
        <v>0</v>
      </c>
      <c r="CO541" s="271" t="b">
        <f t="shared" si="276"/>
        <v>0</v>
      </c>
      <c r="CP541" s="270" t="b">
        <f t="shared" si="277"/>
        <v>0</v>
      </c>
      <c r="CQ541" s="270" t="b">
        <f t="shared" si="278"/>
        <v>0</v>
      </c>
      <c r="CR541" s="270" t="b">
        <f t="shared" si="279"/>
        <v>0</v>
      </c>
      <c r="CS541" s="270" t="b">
        <f t="shared" si="280"/>
        <v>0</v>
      </c>
      <c r="CT541" s="270" t="b">
        <f t="shared" si="281"/>
        <v>0</v>
      </c>
      <c r="CU541" s="270" t="b">
        <f t="shared" si="282"/>
        <v>0</v>
      </c>
    </row>
    <row r="542" spans="90:99">
      <c r="CL542" s="161">
        <f t="shared" ref="CL542" si="285">COUNTIF(BV542,"*")</f>
        <v>0</v>
      </c>
      <c r="CM542" s="271" t="b">
        <f t="shared" si="283"/>
        <v>0</v>
      </c>
      <c r="CN542" s="271" t="b">
        <f t="shared" si="284"/>
        <v>0</v>
      </c>
      <c r="CO542" s="271" t="b">
        <f t="shared" si="276"/>
        <v>0</v>
      </c>
    </row>
    <row r="543" spans="90:99">
      <c r="CM543" s="333"/>
    </row>
    <row r="544" spans="90:99">
      <c r="CM544" s="333"/>
    </row>
    <row r="545" spans="91:91">
      <c r="CM545" s="333"/>
    </row>
    <row r="546" spans="91:91">
      <c r="CM546" s="333"/>
    </row>
    <row r="547" spans="91:91">
      <c r="CM547" s="333"/>
    </row>
    <row r="548" spans="91:91">
      <c r="CM548" s="333"/>
    </row>
    <row r="549" spans="91:91">
      <c r="CM549" s="333"/>
    </row>
    <row r="550" spans="91:91">
      <c r="CM550" s="333"/>
    </row>
    <row r="551" spans="91:91">
      <c r="CM551" s="333"/>
    </row>
    <row r="552" spans="91:91">
      <c r="CM552" s="333"/>
    </row>
    <row r="553" spans="91:91">
      <c r="CM553" s="333"/>
    </row>
    <row r="554" spans="91:91">
      <c r="CM554" s="333"/>
    </row>
    <row r="555" spans="91:91">
      <c r="CM555" s="333"/>
    </row>
    <row r="556" spans="91:91">
      <c r="CM556" s="333"/>
    </row>
    <row r="557" spans="91:91">
      <c r="CM557" s="333"/>
    </row>
    <row r="558" spans="91:91">
      <c r="CM558" s="333"/>
    </row>
    <row r="559" spans="91:91">
      <c r="CM559" s="333"/>
    </row>
    <row r="560" spans="91:91">
      <c r="CM560" s="333"/>
    </row>
    <row r="561" spans="91:91">
      <c r="CM561" s="333"/>
    </row>
    <row r="562" spans="91:91">
      <c r="CM562" s="333"/>
    </row>
    <row r="563" spans="91:91">
      <c r="CM563" s="333"/>
    </row>
    <row r="564" spans="91:91">
      <c r="CM564" s="333"/>
    </row>
    <row r="565" spans="91:91">
      <c r="CM565" s="333"/>
    </row>
    <row r="566" spans="91:91">
      <c r="CM566" s="333"/>
    </row>
    <row r="567" spans="91:91">
      <c r="CM567" s="333"/>
    </row>
    <row r="568" spans="91:91">
      <c r="CM568" s="333"/>
    </row>
    <row r="569" spans="91:91">
      <c r="CM569" s="333"/>
    </row>
    <row r="570" spans="91:91">
      <c r="CM570" s="333"/>
    </row>
    <row r="571" spans="91:91">
      <c r="CM571" s="333"/>
    </row>
    <row r="572" spans="91:91">
      <c r="CM572" s="333"/>
    </row>
    <row r="573" spans="91:91">
      <c r="CM573" s="333"/>
    </row>
    <row r="574" spans="91:91">
      <c r="CM574" s="333"/>
    </row>
    <row r="575" spans="91:91">
      <c r="CM575" s="333"/>
    </row>
    <row r="576" spans="91:91">
      <c r="CM576" s="333"/>
    </row>
    <row r="577" spans="91:91">
      <c r="CM577" s="333"/>
    </row>
    <row r="578" spans="91:91">
      <c r="CM578" s="333"/>
    </row>
    <row r="579" spans="91:91">
      <c r="CM579" s="333"/>
    </row>
    <row r="580" spans="91:91">
      <c r="CM580" s="333"/>
    </row>
    <row r="581" spans="91:91">
      <c r="CM581" s="333"/>
    </row>
    <row r="582" spans="91:91">
      <c r="CM582" s="333"/>
    </row>
    <row r="583" spans="91:91">
      <c r="CM583" s="333"/>
    </row>
    <row r="584" spans="91:91">
      <c r="CM584" s="333"/>
    </row>
    <row r="585" spans="91:91">
      <c r="CM585" s="333"/>
    </row>
    <row r="586" spans="91:91">
      <c r="CM586" s="333"/>
    </row>
    <row r="587" spans="91:91">
      <c r="CM587" s="333"/>
    </row>
    <row r="588" spans="91:91">
      <c r="CM588" s="333"/>
    </row>
    <row r="589" spans="91:91">
      <c r="CM589" s="333"/>
    </row>
    <row r="590" spans="91:91">
      <c r="CM590" s="333"/>
    </row>
    <row r="591" spans="91:91">
      <c r="CM591" s="333"/>
    </row>
    <row r="592" spans="91:91">
      <c r="CM592" s="333"/>
    </row>
    <row r="593" spans="91:91">
      <c r="CM593" s="333"/>
    </row>
    <row r="594" spans="91:91">
      <c r="CM594" s="333"/>
    </row>
    <row r="595" spans="91:91">
      <c r="CM595" s="333"/>
    </row>
    <row r="596" spans="91:91">
      <c r="CM596" s="333"/>
    </row>
    <row r="597" spans="91:91">
      <c r="CM597" s="333"/>
    </row>
    <row r="598" spans="91:91">
      <c r="CM598" s="333"/>
    </row>
    <row r="599" spans="91:91">
      <c r="CM599" s="333"/>
    </row>
    <row r="600" spans="91:91">
      <c r="CM600" s="333"/>
    </row>
    <row r="601" spans="91:91">
      <c r="CM601" s="333"/>
    </row>
    <row r="602" spans="91:91">
      <c r="CM602" s="333"/>
    </row>
    <row r="603" spans="91:91">
      <c r="CM603" s="333"/>
    </row>
    <row r="604" spans="91:91">
      <c r="CM604" s="333"/>
    </row>
    <row r="605" spans="91:91">
      <c r="CM605" s="333"/>
    </row>
    <row r="606" spans="91:91">
      <c r="CM606" s="333"/>
    </row>
    <row r="607" spans="91:91">
      <c r="CM607" s="333"/>
    </row>
    <row r="608" spans="91:91">
      <c r="CM608" s="333"/>
    </row>
    <row r="609" spans="91:91">
      <c r="CM609" s="333"/>
    </row>
    <row r="610" spans="91:91">
      <c r="CM610" s="333"/>
    </row>
    <row r="611" spans="91:91">
      <c r="CM611" s="333"/>
    </row>
    <row r="612" spans="91:91">
      <c r="CM612" s="333"/>
    </row>
    <row r="613" spans="91:91">
      <c r="CM613" s="333"/>
    </row>
    <row r="614" spans="91:91">
      <c r="CM614" s="333"/>
    </row>
    <row r="615" spans="91:91">
      <c r="CM615" s="333"/>
    </row>
    <row r="616" spans="91:91">
      <c r="CM616" s="333"/>
    </row>
    <row r="617" spans="91:91">
      <c r="CM617" s="333"/>
    </row>
    <row r="618" spans="91:91">
      <c r="CM618" s="333"/>
    </row>
    <row r="619" spans="91:91">
      <c r="CM619" s="333"/>
    </row>
    <row r="620" spans="91:91">
      <c r="CM620" s="333"/>
    </row>
    <row r="621" spans="91:91">
      <c r="CM621" s="333"/>
    </row>
    <row r="622" spans="91:91">
      <c r="CM622" s="333"/>
    </row>
    <row r="623" spans="91:91">
      <c r="CM623" s="333"/>
    </row>
    <row r="624" spans="91:91">
      <c r="CM624" s="333"/>
    </row>
    <row r="625" spans="91:91">
      <c r="CM625" s="333"/>
    </row>
    <row r="626" spans="91:91">
      <c r="CM626" s="333"/>
    </row>
    <row r="627" spans="91:91">
      <c r="CM627" s="333"/>
    </row>
    <row r="628" spans="91:91">
      <c r="CM628" s="333"/>
    </row>
    <row r="629" spans="91:91">
      <c r="CM629" s="333"/>
    </row>
    <row r="630" spans="91:91">
      <c r="CM630" s="333"/>
    </row>
    <row r="631" spans="91:91">
      <c r="CM631" s="333"/>
    </row>
    <row r="632" spans="91:91">
      <c r="CM632" s="333"/>
    </row>
    <row r="633" spans="91:91">
      <c r="CM633" s="333"/>
    </row>
    <row r="634" spans="91:91">
      <c r="CM634" s="333"/>
    </row>
    <row r="635" spans="91:91">
      <c r="CM635" s="333"/>
    </row>
    <row r="636" spans="91:91">
      <c r="CM636" s="333"/>
    </row>
    <row r="637" spans="91:91">
      <c r="CM637" s="333"/>
    </row>
    <row r="638" spans="91:91">
      <c r="CM638" s="333"/>
    </row>
    <row r="639" spans="91:91">
      <c r="CM639" s="333"/>
    </row>
    <row r="640" spans="91:91">
      <c r="CM640" s="333"/>
    </row>
    <row r="641" spans="91:91">
      <c r="CM641" s="333"/>
    </row>
    <row r="642" spans="91:91">
      <c r="CM642" s="333"/>
    </row>
    <row r="643" spans="91:91">
      <c r="CM643" s="333"/>
    </row>
    <row r="644" spans="91:91">
      <c r="CM644" s="333"/>
    </row>
    <row r="645" spans="91:91">
      <c r="CM645" s="333"/>
    </row>
    <row r="646" spans="91:91">
      <c r="CM646" s="333"/>
    </row>
    <row r="647" spans="91:91">
      <c r="CM647" s="333"/>
    </row>
    <row r="648" spans="91:91">
      <c r="CM648" s="333"/>
    </row>
    <row r="649" spans="91:91">
      <c r="CM649" s="333"/>
    </row>
    <row r="650" spans="91:91">
      <c r="CM650" s="333"/>
    </row>
    <row r="651" spans="91:91">
      <c r="CM651" s="333"/>
    </row>
    <row r="652" spans="91:91">
      <c r="CM652" s="333"/>
    </row>
    <row r="653" spans="91:91">
      <c r="CM653" s="333"/>
    </row>
    <row r="654" spans="91:91">
      <c r="CM654" s="333"/>
    </row>
    <row r="655" spans="91:91">
      <c r="CM655" s="333"/>
    </row>
    <row r="656" spans="91:91">
      <c r="CM656" s="333"/>
    </row>
    <row r="657" spans="91:91">
      <c r="CM657" s="333"/>
    </row>
    <row r="658" spans="91:91">
      <c r="CM658" s="333"/>
    </row>
    <row r="659" spans="91:91">
      <c r="CM659" s="333"/>
    </row>
    <row r="660" spans="91:91">
      <c r="CM660" s="333"/>
    </row>
    <row r="661" spans="91:91">
      <c r="CM661" s="333"/>
    </row>
    <row r="662" spans="91:91">
      <c r="CM662" s="333"/>
    </row>
    <row r="663" spans="91:91">
      <c r="CM663" s="333"/>
    </row>
    <row r="664" spans="91:91">
      <c r="CM664" s="333"/>
    </row>
    <row r="665" spans="91:91">
      <c r="CM665" s="333"/>
    </row>
    <row r="666" spans="91:91">
      <c r="CM666" s="333"/>
    </row>
    <row r="667" spans="91:91">
      <c r="CM667" s="333"/>
    </row>
    <row r="668" spans="91:91">
      <c r="CM668" s="333"/>
    </row>
    <row r="669" spans="91:91">
      <c r="CM669" s="333"/>
    </row>
    <row r="670" spans="91:91">
      <c r="CM670" s="333"/>
    </row>
    <row r="671" spans="91:91">
      <c r="CM671" s="333"/>
    </row>
    <row r="672" spans="91:91">
      <c r="CM672" s="333"/>
    </row>
    <row r="673" spans="91:91">
      <c r="CM673" s="333"/>
    </row>
    <row r="674" spans="91:91">
      <c r="CM674" s="333"/>
    </row>
    <row r="675" spans="91:91">
      <c r="CM675" s="333"/>
    </row>
    <row r="676" spans="91:91">
      <c r="CM676" s="333"/>
    </row>
    <row r="677" spans="91:91">
      <c r="CM677" s="333"/>
    </row>
    <row r="678" spans="91:91">
      <c r="CM678" s="333"/>
    </row>
    <row r="679" spans="91:91">
      <c r="CM679" s="333"/>
    </row>
    <row r="680" spans="91:91">
      <c r="CM680" s="333"/>
    </row>
    <row r="681" spans="91:91">
      <c r="CM681" s="333"/>
    </row>
    <row r="682" spans="91:91">
      <c r="CM682" s="333"/>
    </row>
    <row r="683" spans="91:91">
      <c r="CM683" s="333"/>
    </row>
    <row r="684" spans="91:91">
      <c r="CM684" s="333"/>
    </row>
    <row r="685" spans="91:91">
      <c r="CM685" s="333"/>
    </row>
    <row r="686" spans="91:91">
      <c r="CM686" s="333"/>
    </row>
    <row r="687" spans="91:91">
      <c r="CM687" s="333"/>
    </row>
    <row r="688" spans="91:91">
      <c r="CM688" s="333"/>
    </row>
    <row r="689" spans="91:91">
      <c r="CM689" s="333"/>
    </row>
    <row r="690" spans="91:91">
      <c r="CM690" s="333"/>
    </row>
    <row r="691" spans="91:91">
      <c r="CM691" s="333"/>
    </row>
    <row r="692" spans="91:91">
      <c r="CM692" s="333"/>
    </row>
    <row r="693" spans="91:91">
      <c r="CM693" s="333"/>
    </row>
    <row r="694" spans="91:91">
      <c r="CM694" s="333"/>
    </row>
    <row r="695" spans="91:91">
      <c r="CM695" s="333"/>
    </row>
    <row r="696" spans="91:91">
      <c r="CM696" s="333"/>
    </row>
    <row r="697" spans="91:91">
      <c r="CM697" s="333"/>
    </row>
    <row r="698" spans="91:91">
      <c r="CM698" s="333"/>
    </row>
    <row r="699" spans="91:91">
      <c r="CM699" s="333"/>
    </row>
    <row r="700" spans="91:91">
      <c r="CM700" s="333"/>
    </row>
    <row r="701" spans="91:91">
      <c r="CM701" s="333"/>
    </row>
    <row r="702" spans="91:91">
      <c r="CM702" s="333"/>
    </row>
    <row r="703" spans="91:91">
      <c r="CM703" s="333"/>
    </row>
    <row r="704" spans="91:91">
      <c r="CM704" s="333"/>
    </row>
    <row r="705" spans="91:91">
      <c r="CM705" s="333"/>
    </row>
    <row r="706" spans="91:91">
      <c r="CM706" s="333"/>
    </row>
    <row r="707" spans="91:91">
      <c r="CM707" s="333"/>
    </row>
    <row r="708" spans="91:91">
      <c r="CM708" s="333"/>
    </row>
    <row r="709" spans="91:91">
      <c r="CM709" s="333"/>
    </row>
  </sheetData>
  <sortState ref="A4:BH453">
    <sortCondition ref="A3"/>
  </sortState>
  <dataConsolidate>
    <dataRefs count="1">
      <dataRef ref="N72:N77" sheet="Datos"/>
    </dataRefs>
  </dataConsolidate>
  <mergeCells count="6">
    <mergeCell ref="A1:E1"/>
    <mergeCell ref="BY2:CC2"/>
    <mergeCell ref="Z2:AE2"/>
    <mergeCell ref="AU2:AV2"/>
    <mergeCell ref="BI2:BQ2"/>
    <mergeCell ref="AG2:AP2"/>
  </mergeCells>
  <dataValidations count="30">
    <dataValidation type="list" showInputMessage="1" showErrorMessage="1" sqref="BV158:BV537 BB323:BB537 AV293:BA537 AU264:AU537 BH293:BH537 BG328:BG537 BD293:BF537 BC329:BC537">
      <formula1>$DS$3:$DS$7</formula1>
    </dataValidation>
    <dataValidation showInputMessage="1" showErrorMessage="1" sqref="BN346:BO377 BM4:BM74 BN44:BO44 BM76:BM344 AE4:AE74 AE76:AE321 K4:K316"/>
    <dataValidation type="list" showInputMessage="1" showErrorMessage="1" sqref="BM345:BM361">
      <formula1>$DV$3</formula1>
    </dataValidation>
    <dataValidation type="list" allowBlank="1" showInputMessage="1" showErrorMessage="1" sqref="BV4:BV43 BV76:BV157 BV45:BV74">
      <formula1>$DS$3:$DS$8</formula1>
    </dataValidation>
    <dataValidation type="list" showInputMessage="1" showErrorMessage="1" sqref="BV44">
      <formula1>$DN$3:$DN$7</formula1>
    </dataValidation>
    <dataValidation type="list" showInputMessage="1" showErrorMessage="1" sqref="BP44 Z44:AD44">
      <formula1>$DQ$3:$DQ$4</formula1>
    </dataValidation>
    <dataValidation type="list" showInputMessage="1" showErrorMessage="1" sqref="BC4:BC328">
      <formula1>$ED$4:$ED$7</formula1>
    </dataValidation>
    <dataValidation type="list" showInputMessage="1" showErrorMessage="1" sqref="BD4:BD202">
      <formula1>$DZ$4:$DZ$8</formula1>
    </dataValidation>
    <dataValidation type="list" showInputMessage="1" showErrorMessage="1" sqref="BE4:BE223">
      <formula1>$EB$4:$EB$7</formula1>
    </dataValidation>
    <dataValidation type="list" showInputMessage="1" showErrorMessage="1" sqref="BF4:BF286">
      <formula1>$EA$4:$EA$8</formula1>
    </dataValidation>
    <dataValidation type="list" showInputMessage="1" showErrorMessage="1" sqref="BG4:BG327">
      <formula1>$EC$4:$EC$8</formula1>
    </dataValidation>
    <dataValidation type="list" showInputMessage="1" showErrorMessage="1" sqref="AH264:AH293">
      <formula1>$DW$3:$DW$4</formula1>
    </dataValidation>
    <dataValidation type="list" showInputMessage="1" showErrorMessage="1" sqref="AJ264:AJ429">
      <formula1>$DX$3:$DX$19</formula1>
    </dataValidation>
    <dataValidation type="list" showInputMessage="1" showErrorMessage="1" sqref="AK264:AL293">
      <formula1>$DX$3:$DX$9</formula1>
    </dataValidation>
    <dataValidation type="list" showInputMessage="1" showErrorMessage="1" sqref="AK294:AL314">
      <formula1>$DX$4:$DX$7</formula1>
    </dataValidation>
    <dataValidation type="list" showInputMessage="1" showErrorMessage="1" sqref="AI44 AG44 AM44:AP44 AU44">
      <formula1>$DQ$3:$DQ$91</formula1>
    </dataValidation>
    <dataValidation type="list" showInputMessage="1" showErrorMessage="1" sqref="AH44">
      <formula1>$DR$3:$DR$4</formula1>
    </dataValidation>
    <dataValidation type="list" showInputMessage="1" showErrorMessage="1" sqref="AJ44">
      <formula1>$DS$3:$DS$18</formula1>
    </dataValidation>
    <dataValidation type="list" showInputMessage="1" showErrorMessage="1" sqref="AK44:AL44">
      <formula1>$DS$3:$DS$9</formula1>
    </dataValidation>
    <dataValidation type="list" showInputMessage="1" showErrorMessage="1" sqref="M139:M269">
      <formula1>$DU$3:$DU$20</formula1>
    </dataValidation>
    <dataValidation type="list" showInputMessage="1" showErrorMessage="1" sqref="T421:W435 M270:M435 N283:S435">
      <formula1>$DU$3:$DU$15</formula1>
    </dataValidation>
    <dataValidation type="list" showInputMessage="1" showErrorMessage="1" sqref="J4:J43 J76:J453 J63:J74 J45:J61">
      <formula1>$DT$3:$DT$21</formula1>
    </dataValidation>
    <dataValidation type="list" showInputMessage="1" showErrorMessage="1" sqref="M4:M43 M45:M138">
      <formula1>$DU$3:$DU$21</formula1>
    </dataValidation>
    <dataValidation type="list" showInputMessage="1" showErrorMessage="1" sqref="J44 J62">
      <formula1>$DO$3:$DO$11</formula1>
    </dataValidation>
    <dataValidation type="list" showInputMessage="1" showErrorMessage="1" sqref="M44">
      <formula1>$DP$3:$DP$20</formula1>
    </dataValidation>
    <dataValidation type="list" allowBlank="1" showInputMessage="1" showErrorMessage="1" sqref="W4:W63">
      <formula1>$DX$4:$DX$12</formula1>
    </dataValidation>
    <dataValidation type="list" showInputMessage="1" showErrorMessage="1" sqref="AQ4:AR305">
      <formula1>$EE$4:$EE$6</formula1>
    </dataValidation>
    <dataValidation type="list" showInputMessage="1" showErrorMessage="1" sqref="AS4:AS193">
      <formula1>$EF$4:$EF$7</formula1>
    </dataValidation>
    <dataValidation type="list" showInputMessage="1" showErrorMessage="1" sqref="AT4:AT231">
      <formula1>$EG$4:$EG$8</formula1>
    </dataValidation>
    <dataValidation type="list" showInputMessage="1" showErrorMessage="1" sqref="BB4:BB322">
      <formula1>$EH$4:$EH$9</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45"/>
  <sheetViews>
    <sheetView view="pageBreakPreview" zoomScale="60" zoomScaleNormal="80" zoomScalePageLayoutView="70" workbookViewId="0">
      <selection activeCell="K14" sqref="K14"/>
    </sheetView>
  </sheetViews>
  <sheetFormatPr baseColWidth="10" defaultRowHeight="15"/>
  <cols>
    <col min="1" max="1" width="12.7109375" style="16" customWidth="1"/>
    <col min="2" max="2" width="13" style="16" customWidth="1"/>
    <col min="3" max="3" width="2" style="16" customWidth="1"/>
    <col min="4" max="4" width="15.85546875" style="16" customWidth="1"/>
    <col min="5" max="5" width="2.7109375" style="16" customWidth="1"/>
    <col min="6" max="6" width="13.42578125" style="16" customWidth="1"/>
    <col min="7" max="7" width="2.5703125" style="16" customWidth="1"/>
    <col min="8" max="8" width="4" style="16" customWidth="1"/>
    <col min="9" max="9" width="8.85546875" style="16" customWidth="1"/>
    <col min="10" max="10" width="2.85546875" style="16" customWidth="1"/>
    <col min="11" max="11" width="10.5703125" style="16" customWidth="1"/>
    <col min="12" max="16384" width="11.42578125" style="16"/>
  </cols>
  <sheetData>
    <row r="1" spans="1:11" ht="15" customHeight="1"/>
    <row r="2" spans="1:11" ht="15" customHeight="1">
      <c r="B2" s="732" t="s">
        <v>488</v>
      </c>
      <c r="C2" s="732"/>
      <c r="D2" s="732"/>
      <c r="E2" s="732"/>
      <c r="F2" s="732"/>
      <c r="G2" s="732"/>
      <c r="H2" s="732"/>
      <c r="I2" s="732"/>
      <c r="J2" s="732"/>
      <c r="K2" s="732"/>
    </row>
    <row r="3" spans="1:11" ht="15" customHeight="1">
      <c r="B3" s="732"/>
      <c r="C3" s="732"/>
      <c r="D3" s="732"/>
      <c r="E3" s="732"/>
      <c r="F3" s="732"/>
      <c r="G3" s="732"/>
      <c r="H3" s="732"/>
      <c r="I3" s="732"/>
      <c r="J3" s="732"/>
      <c r="K3" s="732"/>
    </row>
    <row r="4" spans="1:11" ht="15" customHeight="1">
      <c r="B4" s="732"/>
      <c r="C4" s="732"/>
      <c r="D4" s="732"/>
      <c r="E4" s="732"/>
      <c r="F4" s="732"/>
      <c r="G4" s="732"/>
      <c r="H4" s="732"/>
      <c r="I4" s="732"/>
      <c r="J4" s="732"/>
      <c r="K4" s="732"/>
    </row>
    <row r="5" spans="1:11" ht="15" customHeight="1"/>
    <row r="6" spans="1:11" ht="15" customHeight="1">
      <c r="A6" s="733"/>
      <c r="B6" s="733"/>
      <c r="C6" s="734">
        <v>4</v>
      </c>
      <c r="D6" s="734"/>
      <c r="F6" s="713" t="s">
        <v>12</v>
      </c>
      <c r="G6" s="715"/>
      <c r="H6" s="735" t="str">
        <f ca="1">LOOKUP(C6,Datos!A4:A146,Datos!BU4:BU148)</f>
        <v>X</v>
      </c>
      <c r="I6" s="736"/>
    </row>
    <row r="7" spans="1:11" ht="15" customHeight="1">
      <c r="A7" s="704" t="s">
        <v>460</v>
      </c>
      <c r="B7" s="704"/>
      <c r="C7" s="704" t="s">
        <v>461</v>
      </c>
      <c r="D7" s="704"/>
      <c r="F7" s="730" t="s">
        <v>462</v>
      </c>
      <c r="G7" s="731"/>
      <c r="H7" s="190"/>
      <c r="I7" s="475" t="s">
        <v>463</v>
      </c>
    </row>
    <row r="8" spans="1:11" ht="15" customHeight="1">
      <c r="A8" s="705" t="s">
        <v>464</v>
      </c>
      <c r="B8" s="705"/>
      <c r="C8" s="705" t="s">
        <v>465</v>
      </c>
      <c r="D8" s="705"/>
      <c r="F8" s="725">
        <f ca="1">LOOKUP(C6,Datos!A4:A146,Datos!H4:H148)</f>
        <v>34125</v>
      </c>
      <c r="G8" s="726"/>
      <c r="H8" s="190"/>
      <c r="I8" s="472" t="str">
        <f ca="1">LOOKUP(C6,Datos!A4:A146,Datos!B4:B148)</f>
        <v>03/05.</v>
      </c>
    </row>
    <row r="9" spans="1:11" ht="15" customHeight="1">
      <c r="A9" s="254"/>
      <c r="B9" s="254"/>
      <c r="C9" s="191"/>
      <c r="D9" s="192"/>
      <c r="E9" s="192"/>
      <c r="F9" s="192"/>
      <c r="G9" s="192"/>
      <c r="H9" s="192"/>
      <c r="I9" s="192"/>
      <c r="J9" s="192"/>
      <c r="K9" s="192"/>
    </row>
    <row r="10" spans="1:11" ht="15" customHeight="1">
      <c r="A10" s="475" t="s">
        <v>137</v>
      </c>
      <c r="B10" s="705" t="str">
        <f ca="1">LOOKUP(C6,Datos!A4:A146,Datos!D4:D148)</f>
        <v>d</v>
      </c>
      <c r="C10" s="705"/>
      <c r="D10" s="705"/>
      <c r="E10" s="705"/>
      <c r="F10" s="705"/>
      <c r="G10" s="705"/>
      <c r="H10" s="705"/>
    </row>
    <row r="11" spans="1:11" ht="15" customHeight="1">
      <c r="A11" s="192"/>
      <c r="B11" s="192"/>
      <c r="C11" s="192"/>
      <c r="D11" s="192"/>
      <c r="E11" s="192"/>
      <c r="F11" s="192"/>
      <c r="G11" s="192"/>
      <c r="H11" s="192"/>
    </row>
    <row r="12" spans="1:11" ht="15" customHeight="1">
      <c r="A12" s="713" t="s">
        <v>466</v>
      </c>
      <c r="B12" s="714"/>
      <c r="C12" s="715"/>
      <c r="D12" s="727">
        <f ca="1">LOOKUP(C6,Datos!A4:A146,Datos!H4:H148)</f>
        <v>34125</v>
      </c>
      <c r="E12" s="728"/>
      <c r="F12" s="728"/>
      <c r="G12" s="728"/>
      <c r="H12" s="729"/>
    </row>
    <row r="13" spans="1:11" ht="15" customHeight="1">
      <c r="A13" s="185"/>
      <c r="B13" s="185"/>
      <c r="C13" s="185"/>
      <c r="D13" s="186"/>
      <c r="E13" s="186"/>
      <c r="F13" s="186"/>
      <c r="G13" s="186"/>
      <c r="H13" s="186"/>
    </row>
    <row r="14" spans="1:11" ht="15" customHeight="1">
      <c r="A14" s="713" t="s">
        <v>467</v>
      </c>
      <c r="B14" s="714"/>
      <c r="C14" s="715"/>
      <c r="D14" s="716" t="str">
        <f ca="1">LOOKUP(C6,Datos!A4:A146,Datos!J4:J148)</f>
        <v>HIDALGO</v>
      </c>
      <c r="E14" s="717"/>
      <c r="F14" s="717"/>
      <c r="G14" s="717"/>
      <c r="H14" s="718"/>
    </row>
    <row r="15" spans="1:11" ht="15" customHeight="1">
      <c r="A15" s="193"/>
      <c r="B15" s="193"/>
      <c r="C15" s="193"/>
      <c r="D15" s="193"/>
      <c r="E15" s="193"/>
      <c r="F15" s="193"/>
      <c r="G15" s="193"/>
      <c r="H15" s="193"/>
    </row>
    <row r="16" spans="1:11" ht="15" customHeight="1">
      <c r="A16" s="471" t="s">
        <v>4</v>
      </c>
      <c r="B16" s="719">
        <f ca="1">LOOKUP(C6,Datos!A4:A146,Datos!E4:E148)</f>
        <v>17.995595562214604</v>
      </c>
      <c r="C16" s="719"/>
      <c r="D16" s="198"/>
      <c r="E16" s="720" t="s">
        <v>286</v>
      </c>
      <c r="F16" s="720"/>
      <c r="G16" s="720"/>
      <c r="H16" s="721" t="str">
        <f ca="1">LOOKUP(C6,Datos!A4:A146,Datos!DH4:DH148)</f>
        <v>F</v>
      </c>
      <c r="I16" s="721"/>
    </row>
    <row r="17" spans="1:11" ht="15" customHeight="1">
      <c r="A17" s="189"/>
      <c r="B17" s="189"/>
      <c r="C17" s="189"/>
      <c r="D17" s="190"/>
      <c r="E17" s="190"/>
      <c r="F17" s="190"/>
      <c r="G17" s="194"/>
      <c r="H17" s="194"/>
    </row>
    <row r="18" spans="1:11" ht="15" customHeight="1">
      <c r="A18" s="704" t="s">
        <v>480</v>
      </c>
      <c r="B18" s="704"/>
      <c r="C18" s="190"/>
      <c r="D18" s="471" t="s">
        <v>471</v>
      </c>
      <c r="E18" s="703" t="s">
        <v>426</v>
      </c>
      <c r="F18" s="703"/>
      <c r="G18" s="703"/>
      <c r="H18" s="703"/>
      <c r="I18" s="703" t="s">
        <v>472</v>
      </c>
      <c r="J18" s="703"/>
      <c r="K18" s="703"/>
    </row>
    <row r="19" spans="1:11" ht="15" customHeight="1">
      <c r="A19" s="722" t="str">
        <f ca="1">LOOKUP(C6,Educativo!A3:A135,Educativo!C3:C136)</f>
        <v>5º PRIMARIA</v>
      </c>
      <c r="B19" s="722"/>
      <c r="C19" s="190"/>
      <c r="D19" s="472" t="str">
        <f ca="1">LOOKUP(C6,Educativo!A3:A135,Educativo!J3:J136)</f>
        <v>BACHILLERATO</v>
      </c>
      <c r="E19" s="723" t="str">
        <f ca="1">LOOKUP(C6,Educativo!A3:A135,Educativo!K3:K136)</f>
        <v>1°</v>
      </c>
      <c r="F19" s="723"/>
      <c r="G19" s="723"/>
      <c r="H19" s="723"/>
      <c r="I19" s="705">
        <f ca="1">LOOKUP(C6,Educativo!A3:A135,Educativo!S3:S136)</f>
        <v>8.1499999999999986</v>
      </c>
      <c r="J19" s="705"/>
      <c r="K19" s="705"/>
    </row>
    <row r="20" spans="1:11" ht="15" customHeight="1">
      <c r="A20" s="192"/>
      <c r="B20" s="192"/>
      <c r="C20" s="190"/>
      <c r="D20" s="190"/>
      <c r="E20" s="190"/>
      <c r="F20" s="190"/>
      <c r="G20" s="190"/>
      <c r="H20" s="190"/>
      <c r="I20" s="190"/>
      <c r="J20" s="190"/>
      <c r="K20" s="190"/>
    </row>
    <row r="21" spans="1:11" ht="15.75">
      <c r="A21" s="713" t="s">
        <v>481</v>
      </c>
      <c r="B21" s="724"/>
      <c r="C21" s="190"/>
      <c r="D21" s="473" t="s">
        <v>482</v>
      </c>
      <c r="F21" s="713" t="s">
        <v>483</v>
      </c>
      <c r="G21" s="714"/>
      <c r="H21" s="714"/>
      <c r="I21" s="714"/>
      <c r="J21" s="714"/>
      <c r="K21" s="715"/>
    </row>
    <row r="22" spans="1:11" ht="15.75">
      <c r="A22" s="708" t="str">
        <f ca="1">IF(D22&gt;0,"SI","NO")</f>
        <v>NO</v>
      </c>
      <c r="B22" s="709"/>
      <c r="C22" s="190"/>
      <c r="D22" s="474">
        <f ca="1">LOOKUP(C6,Educativo!A3:A135,Educativo!N3:N136)</f>
        <v>0</v>
      </c>
      <c r="F22" s="710">
        <f ca="1">LOOKUP(C6,Educativo!A3:A135,Educativo!M3:M136)</f>
        <v>0</v>
      </c>
      <c r="G22" s="711"/>
      <c r="H22" s="711"/>
      <c r="I22" s="711"/>
      <c r="J22" s="711"/>
      <c r="K22" s="712"/>
    </row>
    <row r="23" spans="1:11" ht="15.75">
      <c r="A23" s="196"/>
      <c r="B23" s="196"/>
      <c r="C23" s="190"/>
      <c r="D23" s="195"/>
      <c r="E23" s="195"/>
      <c r="F23" s="195"/>
      <c r="G23" s="190"/>
      <c r="H23" s="197"/>
      <c r="I23" s="197"/>
      <c r="J23" s="188"/>
      <c r="K23" s="188"/>
    </row>
    <row r="24" spans="1:11" ht="15.75">
      <c r="A24" s="702" t="s">
        <v>484</v>
      </c>
      <c r="B24" s="702"/>
      <c r="C24" s="702"/>
      <c r="D24" s="702"/>
      <c r="E24" s="199"/>
      <c r="F24" s="703" t="s">
        <v>485</v>
      </c>
      <c r="G24" s="703"/>
      <c r="H24" s="703"/>
      <c r="I24" s="703"/>
      <c r="J24" s="703"/>
      <c r="K24" s="703"/>
    </row>
    <row r="25" spans="1:11" ht="15.75">
      <c r="A25" s="702"/>
      <c r="B25" s="702"/>
      <c r="C25" s="702"/>
      <c r="D25" s="702"/>
      <c r="E25" s="199"/>
      <c r="F25" s="703"/>
      <c r="G25" s="703"/>
      <c r="H25" s="703"/>
      <c r="I25" s="703"/>
      <c r="J25" s="703"/>
      <c r="K25" s="703"/>
    </row>
    <row r="26" spans="1:11" ht="15.75">
      <c r="A26" s="543" t="s">
        <v>217</v>
      </c>
      <c r="B26" s="202" t="s">
        <v>119</v>
      </c>
      <c r="C26" s="28"/>
      <c r="D26" s="536" t="s">
        <v>133</v>
      </c>
      <c r="E26" s="199"/>
      <c r="F26" s="537" t="s">
        <v>217</v>
      </c>
      <c r="G26" s="538"/>
      <c r="H26" s="704" t="s">
        <v>119</v>
      </c>
      <c r="I26" s="704"/>
      <c r="J26" s="199"/>
      <c r="K26" s="202" t="s">
        <v>486</v>
      </c>
    </row>
    <row r="27" spans="1:11" ht="15.75">
      <c r="A27" s="209" t="str">
        <f>LOOKUP(C6,Documentación!A4:A250,Documentación!G4:G250)</f>
        <v>NO</v>
      </c>
      <c r="B27" s="210" t="str">
        <f>LOOKUP(C6,Documentación!A4:A250,Documentación!H4:H250)</f>
        <v>1,2,3,4,6,</v>
      </c>
      <c r="C27" s="28"/>
      <c r="D27" s="535" t="str">
        <f>LOOKUP(C6,Documentación!A4:A250,Documentación!I4:I250)</f>
        <v>1,2,3</v>
      </c>
      <c r="E27" s="199"/>
      <c r="F27" s="538" t="str">
        <f>LOOKUP(C6,Documentación!A4:A250,Documentación!K4:K250)</f>
        <v>NO</v>
      </c>
      <c r="G27" s="538"/>
      <c r="H27" s="705" t="str">
        <f>LOOKUP(C6,Documentación!A4:A250,Documentación!L4:L250)</f>
        <v>SI</v>
      </c>
      <c r="I27" s="705"/>
      <c r="J27" s="199"/>
      <c r="K27" s="375" t="str">
        <f>LOOKUP(C6,Documentación!A4:A250,Documentación!M4:M250)</f>
        <v>SI</v>
      </c>
    </row>
    <row r="28" spans="1:11" ht="15.75" customHeight="1">
      <c r="A28" s="702" t="s">
        <v>331</v>
      </c>
      <c r="B28" s="702"/>
      <c r="C28" s="702"/>
      <c r="D28" s="702"/>
      <c r="E28" s="199"/>
      <c r="F28" s="704" t="s">
        <v>331</v>
      </c>
      <c r="G28" s="704"/>
      <c r="H28" s="704"/>
      <c r="I28" s="704"/>
      <c r="J28" s="704"/>
      <c r="K28" s="704"/>
    </row>
    <row r="29" spans="1:11" ht="15.75">
      <c r="A29" s="706">
        <f>LOOKUP(C6,Documentación!A4:A250,Documentación!J4:J250)</f>
        <v>1</v>
      </c>
      <c r="B29" s="706"/>
      <c r="C29" s="706"/>
      <c r="D29" s="706"/>
      <c r="E29" s="199"/>
      <c r="F29" s="705">
        <f>LOOKUP(C6,Documentación!A4:A250,Documentación!O4:O250)</f>
        <v>0</v>
      </c>
      <c r="G29" s="705"/>
      <c r="H29" s="705"/>
      <c r="I29" s="705"/>
      <c r="J29" s="705"/>
      <c r="K29" s="705"/>
    </row>
    <row r="30" spans="1:11" ht="15.75">
      <c r="A30" s="196"/>
      <c r="B30" s="196"/>
      <c r="D30" s="200"/>
      <c r="E30" s="194"/>
      <c r="F30" s="190"/>
      <c r="G30" s="190"/>
      <c r="H30" s="190"/>
      <c r="I30" s="190"/>
      <c r="J30" s="194"/>
      <c r="K30" s="194"/>
    </row>
    <row r="31" spans="1:11" ht="15.75">
      <c r="A31" s="201"/>
      <c r="B31" s="201"/>
      <c r="C31" s="201"/>
      <c r="D31" s="201"/>
      <c r="E31" s="201"/>
      <c r="F31" s="201"/>
      <c r="G31" s="201"/>
      <c r="H31" s="201"/>
      <c r="I31" s="201"/>
      <c r="J31" s="201"/>
      <c r="K31" s="201"/>
    </row>
    <row r="32" spans="1:11" ht="15.75" customHeight="1">
      <c r="A32" s="707" t="s">
        <v>487</v>
      </c>
      <c r="B32" s="707"/>
      <c r="C32" s="707"/>
      <c r="D32" s="707"/>
      <c r="E32" s="707"/>
      <c r="F32" s="707"/>
      <c r="G32" s="707"/>
      <c r="H32" s="707"/>
      <c r="I32" s="707"/>
      <c r="J32" s="707"/>
      <c r="K32" s="707"/>
    </row>
    <row r="33" spans="1:11" ht="15" customHeight="1">
      <c r="A33" s="700" t="str">
        <f ca="1">LOOKUP(C6,Educativo!A3:A135,Educativo!T3:T136)</f>
        <v>el aprobechamiento de Zenaida ha ido en crecimiento, poco a poco ba logrando lebantar el promedio, sobre todo en las materias que mas le dificultan.</v>
      </c>
      <c r="B33" s="700"/>
      <c r="C33" s="700"/>
      <c r="D33" s="700"/>
      <c r="E33" s="700"/>
      <c r="F33" s="700"/>
      <c r="G33" s="700"/>
      <c r="H33" s="700"/>
      <c r="I33" s="700"/>
      <c r="J33" s="700"/>
      <c r="K33" s="700"/>
    </row>
    <row r="34" spans="1:11" ht="15" customHeight="1">
      <c r="A34" s="701"/>
      <c r="B34" s="701"/>
      <c r="C34" s="701"/>
      <c r="D34" s="701"/>
      <c r="E34" s="701"/>
      <c r="F34" s="701"/>
      <c r="G34" s="701"/>
      <c r="H34" s="701"/>
      <c r="I34" s="701"/>
      <c r="J34" s="701"/>
      <c r="K34" s="701"/>
    </row>
    <row r="35" spans="1:11" ht="15" customHeight="1">
      <c r="A35" s="701"/>
      <c r="B35" s="701"/>
      <c r="C35" s="701"/>
      <c r="D35" s="701"/>
      <c r="E35" s="701"/>
      <c r="F35" s="701"/>
      <c r="G35" s="701"/>
      <c r="H35" s="701"/>
      <c r="I35" s="701"/>
      <c r="J35" s="701"/>
      <c r="K35" s="701"/>
    </row>
    <row r="36" spans="1:11" ht="15" customHeight="1">
      <c r="A36" s="701"/>
      <c r="B36" s="701"/>
      <c r="C36" s="701"/>
      <c r="D36" s="701"/>
      <c r="E36" s="701"/>
      <c r="F36" s="701"/>
      <c r="G36" s="701"/>
      <c r="H36" s="701"/>
      <c r="I36" s="701"/>
      <c r="J36" s="701"/>
      <c r="K36" s="701"/>
    </row>
    <row r="37" spans="1:11" ht="15" customHeight="1">
      <c r="A37" s="701"/>
      <c r="B37" s="701"/>
      <c r="C37" s="701"/>
      <c r="D37" s="701"/>
      <c r="E37" s="701"/>
      <c r="F37" s="701"/>
      <c r="G37" s="701"/>
      <c r="H37" s="701"/>
      <c r="I37" s="701"/>
      <c r="J37" s="701"/>
      <c r="K37" s="701"/>
    </row>
    <row r="38" spans="1:11" ht="15" customHeight="1">
      <c r="A38" s="701"/>
      <c r="B38" s="701"/>
      <c r="C38" s="701"/>
      <c r="D38" s="701"/>
      <c r="E38" s="701"/>
      <c r="F38" s="701"/>
      <c r="G38" s="701"/>
      <c r="H38" s="701"/>
      <c r="I38" s="701"/>
      <c r="J38" s="701"/>
      <c r="K38" s="701"/>
    </row>
    <row r="39" spans="1:11">
      <c r="A39" s="701"/>
      <c r="B39" s="701"/>
      <c r="C39" s="701"/>
      <c r="D39" s="701"/>
      <c r="E39" s="701"/>
      <c r="F39" s="701"/>
      <c r="G39" s="701"/>
      <c r="H39" s="701"/>
      <c r="I39" s="701"/>
      <c r="J39" s="701"/>
      <c r="K39" s="701"/>
    </row>
    <row r="40" spans="1:11">
      <c r="A40" s="701"/>
      <c r="B40" s="701"/>
      <c r="C40" s="701"/>
      <c r="D40" s="701"/>
      <c r="E40" s="701"/>
      <c r="F40" s="701"/>
      <c r="G40" s="701"/>
      <c r="H40" s="701"/>
      <c r="I40" s="701"/>
      <c r="J40" s="701"/>
      <c r="K40" s="701"/>
    </row>
    <row r="41" spans="1:11">
      <c r="A41" s="701"/>
      <c r="B41" s="701"/>
      <c r="C41" s="701"/>
      <c r="D41" s="701"/>
      <c r="E41" s="701"/>
      <c r="F41" s="701"/>
      <c r="G41" s="701"/>
      <c r="H41" s="701"/>
      <c r="I41" s="701"/>
      <c r="J41" s="701"/>
      <c r="K41" s="701"/>
    </row>
    <row r="42" spans="1:11">
      <c r="A42" s="701"/>
      <c r="B42" s="701"/>
      <c r="C42" s="701"/>
      <c r="D42" s="701"/>
      <c r="E42" s="701"/>
      <c r="F42" s="701"/>
      <c r="G42" s="701"/>
      <c r="H42" s="701"/>
      <c r="I42" s="701"/>
      <c r="J42" s="701"/>
      <c r="K42" s="701"/>
    </row>
    <row r="43" spans="1:11">
      <c r="A43" s="701"/>
      <c r="B43" s="701"/>
      <c r="C43" s="701"/>
      <c r="D43" s="701"/>
      <c r="E43" s="701"/>
      <c r="F43" s="701"/>
      <c r="G43" s="701"/>
      <c r="H43" s="701"/>
      <c r="I43" s="701"/>
      <c r="J43" s="701"/>
      <c r="K43" s="701"/>
    </row>
    <row r="44" spans="1:11">
      <c r="A44" s="701"/>
      <c r="B44" s="701"/>
      <c r="C44" s="701"/>
      <c r="D44" s="701"/>
      <c r="E44" s="701"/>
      <c r="F44" s="701"/>
      <c r="G44" s="701"/>
      <c r="H44" s="701"/>
      <c r="I44" s="701"/>
      <c r="J44" s="701"/>
      <c r="K44" s="701"/>
    </row>
    <row r="45" spans="1:11">
      <c r="A45" s="701"/>
      <c r="B45" s="701"/>
      <c r="C45" s="701"/>
      <c r="D45" s="701"/>
      <c r="E45" s="701"/>
      <c r="F45" s="701"/>
      <c r="G45" s="701"/>
      <c r="H45" s="701"/>
      <c r="I45" s="701"/>
      <c r="J45" s="701"/>
      <c r="K45" s="701"/>
    </row>
  </sheetData>
  <mergeCells count="39">
    <mergeCell ref="A7:B7"/>
    <mergeCell ref="C7:D7"/>
    <mergeCell ref="F7:G7"/>
    <mergeCell ref="B2:K4"/>
    <mergeCell ref="A6:B6"/>
    <mergeCell ref="C6:D6"/>
    <mergeCell ref="F6:G6"/>
    <mergeCell ref="H6:I6"/>
    <mergeCell ref="A8:B8"/>
    <mergeCell ref="C8:D8"/>
    <mergeCell ref="F8:G8"/>
    <mergeCell ref="B10:H10"/>
    <mergeCell ref="A12:C12"/>
    <mergeCell ref="D12:H12"/>
    <mergeCell ref="A22:B22"/>
    <mergeCell ref="F22:K22"/>
    <mergeCell ref="A14:C14"/>
    <mergeCell ref="D14:H14"/>
    <mergeCell ref="B16:C16"/>
    <mergeCell ref="E16:G16"/>
    <mergeCell ref="H16:I16"/>
    <mergeCell ref="A18:B18"/>
    <mergeCell ref="E18:H18"/>
    <mergeCell ref="I18:K18"/>
    <mergeCell ref="A19:B19"/>
    <mergeCell ref="E19:H19"/>
    <mergeCell ref="I19:K19"/>
    <mergeCell ref="A21:B21"/>
    <mergeCell ref="F21:K21"/>
    <mergeCell ref="A33:K45"/>
    <mergeCell ref="A24:D25"/>
    <mergeCell ref="F24:K25"/>
    <mergeCell ref="H26:I26"/>
    <mergeCell ref="H27:I27"/>
    <mergeCell ref="F28:K28"/>
    <mergeCell ref="F29:K29"/>
    <mergeCell ref="A28:D28"/>
    <mergeCell ref="A29:D29"/>
    <mergeCell ref="A32:K32"/>
  </mergeCells>
  <pageMargins left="0.7" right="0.7" top="0.75" bottom="0.75"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dimension ref="A2:K45"/>
  <sheetViews>
    <sheetView topLeftCell="A4" zoomScalePageLayoutView="80" workbookViewId="0">
      <selection activeCell="D18" sqref="D18"/>
    </sheetView>
  </sheetViews>
  <sheetFormatPr baseColWidth="10" defaultRowHeight="15"/>
  <cols>
    <col min="1" max="1" width="12.7109375" customWidth="1"/>
    <col min="2" max="2" width="11.85546875" customWidth="1"/>
    <col min="3" max="3" width="2" customWidth="1"/>
    <col min="4" max="4" width="15.85546875" customWidth="1"/>
    <col min="5" max="5" width="2.7109375" customWidth="1"/>
    <col min="6" max="6" width="13.42578125" customWidth="1"/>
    <col min="7" max="7" width="2.5703125" customWidth="1"/>
    <col min="8" max="8" width="4" customWidth="1"/>
    <col min="9" max="9" width="8.85546875" customWidth="1"/>
    <col min="10" max="10" width="2.85546875" customWidth="1"/>
    <col min="11" max="11" width="10.5703125" customWidth="1"/>
    <col min="12" max="12" width="12.7109375" customWidth="1"/>
    <col min="13" max="13" width="11.85546875" customWidth="1"/>
    <col min="14" max="14" width="2" customWidth="1"/>
    <col min="15" max="15" width="15.85546875" customWidth="1"/>
    <col min="16" max="16" width="2.7109375" customWidth="1"/>
    <col min="17" max="17" width="13.42578125" customWidth="1"/>
    <col min="18" max="18" width="2.5703125" customWidth="1"/>
    <col min="19" max="19" width="4" customWidth="1"/>
    <col min="20" max="20" width="8.85546875" customWidth="1"/>
    <col min="21" max="21" width="2.85546875" customWidth="1"/>
    <col min="22" max="22" width="10.5703125" customWidth="1"/>
  </cols>
  <sheetData>
    <row r="2" spans="1:11" ht="15" customHeight="1">
      <c r="B2" s="732" t="s">
        <v>491</v>
      </c>
      <c r="C2" s="732"/>
      <c r="D2" s="732"/>
      <c r="E2" s="732"/>
      <c r="F2" s="732"/>
      <c r="G2" s="732"/>
      <c r="H2" s="732"/>
      <c r="I2" s="732"/>
      <c r="J2" s="732"/>
      <c r="K2" s="732"/>
    </row>
    <row r="3" spans="1:11" ht="15" customHeight="1">
      <c r="B3" s="732"/>
      <c r="C3" s="732"/>
      <c r="D3" s="732"/>
      <c r="E3" s="732"/>
      <c r="F3" s="732"/>
      <c r="G3" s="732"/>
      <c r="H3" s="732"/>
      <c r="I3" s="732"/>
      <c r="J3" s="732"/>
      <c r="K3" s="732"/>
    </row>
    <row r="4" spans="1:11" ht="15" customHeight="1">
      <c r="B4" s="732"/>
      <c r="C4" s="732"/>
      <c r="D4" s="732"/>
      <c r="E4" s="732"/>
      <c r="F4" s="732"/>
      <c r="G4" s="732"/>
      <c r="H4" s="732"/>
      <c r="I4" s="732"/>
      <c r="J4" s="732"/>
      <c r="K4" s="732"/>
    </row>
    <row r="6" spans="1:11" ht="15.75" thickBot="1">
      <c r="D6" s="242" t="s">
        <v>470</v>
      </c>
      <c r="F6" s="243">
        <v>2</v>
      </c>
    </row>
    <row r="7" spans="1:11" ht="15.75">
      <c r="A7" s="737"/>
      <c r="B7" s="738"/>
      <c r="C7" s="213"/>
      <c r="D7" s="244" t="s">
        <v>460</v>
      </c>
      <c r="E7" s="215"/>
      <c r="F7" s="244" t="s">
        <v>461</v>
      </c>
      <c r="G7" s="215"/>
      <c r="H7" s="743" t="s">
        <v>462</v>
      </c>
      <c r="I7" s="743"/>
      <c r="J7" s="215"/>
      <c r="K7" s="244" t="s">
        <v>463</v>
      </c>
    </row>
    <row r="8" spans="1:11" ht="15.75">
      <c r="A8" s="739"/>
      <c r="B8" s="740"/>
      <c r="C8" s="213"/>
      <c r="D8" s="214" t="s">
        <v>464</v>
      </c>
      <c r="E8" s="215"/>
      <c r="F8" s="214" t="s">
        <v>465</v>
      </c>
      <c r="G8" s="215"/>
      <c r="H8" s="744">
        <f ca="1">LOOKUP(F6,Datos!A4:A146,Datos!H4:H148)</f>
        <v>30396</v>
      </c>
      <c r="I8" s="744"/>
      <c r="J8" s="215"/>
      <c r="K8" s="214" t="str">
        <f ca="1">LOOKUP(F6,Datos!A4:A146,Datos!B4:B148)</f>
        <v>02/02.</v>
      </c>
    </row>
    <row r="9" spans="1:11" ht="15.75">
      <c r="A9" s="739"/>
      <c r="B9" s="740"/>
      <c r="C9" s="216"/>
      <c r="D9" s="217"/>
      <c r="E9" s="217"/>
      <c r="F9" s="217"/>
      <c r="G9" s="217"/>
      <c r="H9" s="217"/>
      <c r="I9" s="217"/>
      <c r="J9" s="217"/>
      <c r="K9" s="217"/>
    </row>
    <row r="10" spans="1:11" ht="15.75">
      <c r="A10" s="739"/>
      <c r="B10" s="740"/>
      <c r="C10" s="213"/>
      <c r="D10" s="244" t="s">
        <v>137</v>
      </c>
      <c r="E10" s="745" t="str">
        <f ca="1">LOOKUP(F6,Datos!A4:A146,Datos!D4:D148)</f>
        <v>b</v>
      </c>
      <c r="F10" s="745"/>
      <c r="G10" s="745"/>
      <c r="H10" s="745"/>
      <c r="I10" s="745"/>
      <c r="J10" s="745"/>
      <c r="K10" s="745"/>
    </row>
    <row r="11" spans="1:11" ht="15.75">
      <c r="A11" s="739"/>
      <c r="B11" s="740"/>
      <c r="C11" s="216"/>
      <c r="D11" s="217"/>
      <c r="E11" s="217"/>
      <c r="F11" s="217"/>
      <c r="G11" s="217"/>
      <c r="H11" s="217"/>
      <c r="I11" s="217"/>
      <c r="J11" s="217"/>
      <c r="K11" s="217"/>
    </row>
    <row r="12" spans="1:11" ht="15.75" customHeight="1">
      <c r="A12" s="739"/>
      <c r="B12" s="740"/>
      <c r="C12" s="213"/>
      <c r="D12" s="713" t="s">
        <v>466</v>
      </c>
      <c r="E12" s="714"/>
      <c r="F12" s="715"/>
      <c r="G12" s="746">
        <f ca="1">LOOKUP(F6,Datos!A4:A146,Datos!H4:H148)</f>
        <v>30396</v>
      </c>
      <c r="H12" s="746"/>
      <c r="I12" s="746"/>
      <c r="J12" s="746"/>
      <c r="K12" s="746"/>
    </row>
    <row r="13" spans="1:11" ht="15.75">
      <c r="A13" s="739"/>
      <c r="B13" s="740"/>
      <c r="C13" s="213"/>
      <c r="D13" s="185"/>
      <c r="E13" s="185"/>
      <c r="F13" s="185"/>
      <c r="G13" s="186"/>
      <c r="H13" s="186"/>
      <c r="I13" s="186"/>
      <c r="J13" s="186"/>
      <c r="K13" s="186"/>
    </row>
    <row r="14" spans="1:11" ht="15.75" customHeight="1">
      <c r="A14" s="739"/>
      <c r="B14" s="740"/>
      <c r="C14" s="213"/>
      <c r="D14" s="703" t="s">
        <v>467</v>
      </c>
      <c r="E14" s="703"/>
      <c r="F14" s="703"/>
      <c r="G14" s="639" t="str">
        <f ca="1">LOOKUP(F6,Datos!A4:A146,Datos!J4:J148)</f>
        <v>D.F.</v>
      </c>
      <c r="H14" s="639"/>
      <c r="I14" s="639"/>
      <c r="J14" s="639"/>
      <c r="K14" s="639"/>
    </row>
    <row r="15" spans="1:11" ht="15.75">
      <c r="A15" s="739"/>
      <c r="B15" s="740"/>
      <c r="C15" s="213"/>
      <c r="D15" s="218"/>
      <c r="E15" s="218"/>
      <c r="F15" s="246"/>
      <c r="G15" s="218"/>
      <c r="H15" s="218"/>
      <c r="I15" s="218"/>
      <c r="J15" s="218"/>
      <c r="K15" s="218"/>
    </row>
    <row r="16" spans="1:11" ht="16.5" thickBot="1">
      <c r="A16" s="741"/>
      <c r="B16" s="742"/>
      <c r="C16" s="213"/>
      <c r="D16" s="743" t="s">
        <v>4</v>
      </c>
      <c r="E16" s="743"/>
      <c r="F16" s="743"/>
      <c r="G16" s="747">
        <f ca="1">LOOKUP(F6,Datos!A4:A146,Datos!E4:E148)</f>
        <v>28.212033918378985</v>
      </c>
      <c r="H16" s="748"/>
      <c r="I16" s="748"/>
      <c r="J16" s="748"/>
      <c r="K16" s="749"/>
    </row>
    <row r="17" spans="1:11" ht="15.75">
      <c r="A17" s="213"/>
      <c r="B17" s="213"/>
      <c r="C17" s="213"/>
      <c r="D17" s="215"/>
      <c r="E17" s="215"/>
      <c r="F17" s="215"/>
      <c r="G17" s="219"/>
      <c r="H17" s="219"/>
    </row>
    <row r="18" spans="1:11" ht="15.75">
      <c r="A18" s="743" t="s">
        <v>9</v>
      </c>
      <c r="B18" s="743"/>
      <c r="C18" s="215"/>
      <c r="D18" s="244" t="s">
        <v>286</v>
      </c>
      <c r="E18" s="215"/>
      <c r="F18" s="750" t="s">
        <v>18</v>
      </c>
      <c r="G18" s="750"/>
      <c r="H18" s="220"/>
      <c r="I18" s="750" t="s">
        <v>468</v>
      </c>
      <c r="J18" s="750"/>
      <c r="K18" s="750"/>
    </row>
    <row r="19" spans="1:11" ht="15.75">
      <c r="A19" s="744">
        <f ca="1">LOOKUP(F6,Datos!A4:A146,Datos!X4:X148)</f>
        <v>37298</v>
      </c>
      <c r="B19" s="744"/>
      <c r="C19" s="215"/>
      <c r="D19" s="214" t="str">
        <f ca="1">LOOKUP(F6,Datos!A4:A146,Datos!DH4:DH148)</f>
        <v>F</v>
      </c>
      <c r="E19" s="215"/>
      <c r="F19" s="723" t="str">
        <f ca="1">LOOKUP(F6,Datos!A4:A146,Datos!BI4:BI148)</f>
        <v>"O" positivo</v>
      </c>
      <c r="G19" s="723"/>
      <c r="H19" s="187"/>
      <c r="I19" s="745" t="str">
        <f ca="1">LOOKUP(F6,Datos!A4:A146,Datos!BK4:BK148)</f>
        <v>XXXXX</v>
      </c>
      <c r="J19" s="745"/>
      <c r="K19" s="745"/>
    </row>
    <row r="20" spans="1:11" ht="15.75">
      <c r="A20" s="217"/>
      <c r="B20" s="217"/>
      <c r="C20" s="215"/>
      <c r="D20" s="215"/>
      <c r="E20" s="215"/>
      <c r="F20" s="215"/>
      <c r="G20" s="215"/>
      <c r="H20" s="215"/>
      <c r="I20" s="215"/>
      <c r="J20" s="215"/>
      <c r="K20" s="215"/>
    </row>
    <row r="21" spans="1:11" ht="15.75">
      <c r="A21" s="751" t="s">
        <v>12</v>
      </c>
      <c r="B21" s="752"/>
      <c r="C21" s="215"/>
      <c r="D21" s="753" t="s">
        <v>492</v>
      </c>
      <c r="E21" s="754"/>
      <c r="F21" s="755"/>
      <c r="G21" s="220"/>
      <c r="H21" s="751" t="s">
        <v>188</v>
      </c>
      <c r="I21" s="752"/>
      <c r="J21" s="221"/>
      <c r="K21" s="245" t="s">
        <v>13</v>
      </c>
    </row>
    <row r="22" spans="1:11" ht="15.75">
      <c r="A22" s="756" t="str">
        <f ca="1">LOOKUP(F6,Datos!A4:A146,Datos!BU4:BU148)</f>
        <v>X</v>
      </c>
      <c r="B22" s="757"/>
      <c r="C22" s="215"/>
      <c r="D22" s="758" t="e">
        <f>LOOKUP(F6,Datos!A4:A146,Datos!#REF!)</f>
        <v>#REF!</v>
      </c>
      <c r="E22" s="759"/>
      <c r="F22" s="760"/>
      <c r="G22" s="215"/>
      <c r="H22" s="761">
        <f ca="1">LOOKUP(F6,Datos!A4:A146,Datos!BJ4:BJ148)</f>
        <v>0</v>
      </c>
      <c r="I22" s="762"/>
      <c r="J22" s="222"/>
      <c r="K22" s="223">
        <f ca="1">LOOKUP(F6,Datos!A4:A146,Datos!CD4:CD148)</f>
        <v>38</v>
      </c>
    </row>
    <row r="23" spans="1:11" ht="15.75">
      <c r="A23" s="221"/>
      <c r="B23" s="221"/>
      <c r="C23" s="215"/>
      <c r="D23" s="220"/>
      <c r="E23" s="220"/>
      <c r="F23" s="220"/>
      <c r="G23" s="215"/>
      <c r="H23" s="224"/>
      <c r="I23" s="224"/>
      <c r="J23" s="188"/>
      <c r="K23" s="188"/>
    </row>
    <row r="24" spans="1:11" ht="15.75">
      <c r="A24" s="751" t="s">
        <v>493</v>
      </c>
      <c r="B24" s="752"/>
      <c r="C24" s="766">
        <f ca="1">LOOKUP(F6,Datos!A4:A146,Datos!BL4:BL148)</f>
        <v>0</v>
      </c>
      <c r="D24" s="767"/>
      <c r="E24" s="767"/>
      <c r="F24" s="767"/>
      <c r="G24" s="767"/>
      <c r="H24" s="767"/>
      <c r="I24" s="767"/>
      <c r="J24" s="767"/>
      <c r="K24" s="768"/>
    </row>
    <row r="25" spans="1:11" ht="15.75">
      <c r="A25" s="221"/>
      <c r="B25" s="221"/>
      <c r="C25" s="215"/>
      <c r="D25" s="215"/>
      <c r="E25" s="215"/>
      <c r="F25" s="215"/>
      <c r="G25" s="215"/>
      <c r="H25" s="215"/>
      <c r="I25" s="215"/>
      <c r="J25" s="215"/>
      <c r="K25" s="215"/>
    </row>
    <row r="26" spans="1:11" ht="15" customHeight="1">
      <c r="A26" s="769" t="s">
        <v>494</v>
      </c>
      <c r="B26" s="770"/>
      <c r="C26" s="775"/>
      <c r="D26" s="776"/>
      <c r="E26" s="776"/>
      <c r="F26" s="776"/>
      <c r="G26" s="776"/>
      <c r="H26" s="776"/>
      <c r="I26" s="776"/>
      <c r="J26" s="776"/>
      <c r="K26" s="777"/>
    </row>
    <row r="27" spans="1:11" ht="15" customHeight="1">
      <c r="A27" s="771"/>
      <c r="B27" s="772"/>
      <c r="C27" s="778"/>
      <c r="D27" s="779"/>
      <c r="E27" s="779"/>
      <c r="F27" s="779"/>
      <c r="G27" s="779"/>
      <c r="H27" s="779"/>
      <c r="I27" s="779"/>
      <c r="J27" s="779"/>
      <c r="K27" s="780"/>
    </row>
    <row r="28" spans="1:11" ht="15" customHeight="1">
      <c r="A28" s="773"/>
      <c r="B28" s="774"/>
      <c r="C28" s="781"/>
      <c r="D28" s="782"/>
      <c r="E28" s="782"/>
      <c r="F28" s="782"/>
      <c r="G28" s="782"/>
      <c r="H28" s="782"/>
      <c r="I28" s="782"/>
      <c r="J28" s="782"/>
      <c r="K28" s="783"/>
    </row>
    <row r="29" spans="1:11" ht="15.75">
      <c r="A29" s="221"/>
      <c r="B29" s="221"/>
      <c r="C29" s="215"/>
      <c r="D29" s="220"/>
      <c r="E29" s="220"/>
      <c r="F29" s="220"/>
      <c r="G29" s="215"/>
      <c r="H29" s="224"/>
      <c r="I29" s="224"/>
      <c r="J29" s="188"/>
      <c r="K29" s="188"/>
    </row>
    <row r="30" spans="1:11" ht="15.75" thickBot="1">
      <c r="A30" s="784" t="s">
        <v>495</v>
      </c>
      <c r="B30" s="784"/>
      <c r="C30" s="784"/>
      <c r="D30" s="784"/>
      <c r="E30" s="784"/>
      <c r="F30" s="784"/>
      <c r="G30" s="784"/>
      <c r="H30" s="784"/>
      <c r="I30" s="784"/>
      <c r="J30" s="784"/>
      <c r="K30" s="784"/>
    </row>
    <row r="31" spans="1:11" ht="15.75" thickBot="1">
      <c r="A31" s="225" t="s">
        <v>118</v>
      </c>
      <c r="B31" s="226"/>
      <c r="C31" s="227"/>
      <c r="D31" s="227"/>
      <c r="E31" s="227"/>
      <c r="F31" s="227"/>
      <c r="G31" s="227"/>
      <c r="H31" s="227"/>
      <c r="I31" s="227"/>
      <c r="J31" s="227"/>
      <c r="K31" s="228"/>
    </row>
    <row r="32" spans="1:11">
      <c r="A32" s="229"/>
      <c r="B32" s="230"/>
      <c r="C32" s="230"/>
      <c r="D32" s="230"/>
      <c r="E32" s="230"/>
      <c r="F32" s="230"/>
      <c r="G32" s="230"/>
      <c r="H32" s="230"/>
      <c r="I32" s="230"/>
      <c r="J32" s="230"/>
      <c r="K32" s="231"/>
    </row>
    <row r="33" spans="1:11">
      <c r="A33" s="232"/>
      <c r="B33" s="230"/>
      <c r="C33" s="230"/>
      <c r="D33" s="230"/>
      <c r="E33" s="230"/>
      <c r="F33" s="230"/>
      <c r="G33" s="230"/>
      <c r="H33" s="230"/>
      <c r="I33" s="230"/>
      <c r="J33" s="230"/>
      <c r="K33" s="231"/>
    </row>
    <row r="34" spans="1:11" ht="15.75" thickBot="1">
      <c r="A34" s="233"/>
      <c r="B34" s="234"/>
      <c r="C34" s="234"/>
      <c r="D34" s="234"/>
      <c r="E34" s="234"/>
      <c r="F34" s="234"/>
      <c r="G34" s="234"/>
      <c r="H34" s="234"/>
      <c r="I34" s="234"/>
      <c r="J34" s="234"/>
      <c r="K34" s="235"/>
    </row>
    <row r="35" spans="1:11" ht="15.75" thickBot="1">
      <c r="A35" s="236"/>
      <c r="B35" s="236"/>
      <c r="C35" s="236"/>
      <c r="D35" s="236"/>
      <c r="E35" s="236"/>
      <c r="F35" s="236"/>
      <c r="G35" s="236"/>
      <c r="H35" s="236"/>
      <c r="I35" s="236"/>
      <c r="J35" s="236"/>
      <c r="K35" s="236"/>
    </row>
    <row r="36" spans="1:11" ht="15.75" thickBot="1">
      <c r="A36" s="225" t="s">
        <v>118</v>
      </c>
      <c r="B36" s="763"/>
      <c r="C36" s="764"/>
      <c r="D36" s="764"/>
      <c r="E36" s="764"/>
      <c r="F36" s="764"/>
      <c r="G36" s="764"/>
      <c r="H36" s="764"/>
      <c r="I36" s="764"/>
      <c r="J36" s="764"/>
      <c r="K36" s="765"/>
    </row>
    <row r="37" spans="1:11">
      <c r="A37" s="237"/>
      <c r="B37" s="238"/>
      <c r="C37" s="238"/>
      <c r="D37" s="238"/>
      <c r="E37" s="238"/>
      <c r="F37" s="238"/>
      <c r="G37" s="238"/>
      <c r="H37" s="238"/>
      <c r="I37" s="238"/>
      <c r="J37" s="238"/>
      <c r="K37" s="239"/>
    </row>
    <row r="38" spans="1:11">
      <c r="A38" s="232"/>
      <c r="B38" s="230"/>
      <c r="C38" s="230"/>
      <c r="D38" s="230"/>
      <c r="E38" s="230"/>
      <c r="F38" s="230"/>
      <c r="G38" s="230"/>
      <c r="H38" s="230"/>
      <c r="I38" s="230"/>
      <c r="J38" s="230"/>
      <c r="K38" s="231"/>
    </row>
    <row r="39" spans="1:11">
      <c r="A39" s="232"/>
      <c r="B39" s="230"/>
      <c r="C39" s="230"/>
      <c r="D39" s="230"/>
      <c r="E39" s="230"/>
      <c r="F39" s="230"/>
      <c r="G39" s="230"/>
      <c r="H39" s="230"/>
      <c r="I39" s="230"/>
      <c r="J39" s="230"/>
      <c r="K39" s="231"/>
    </row>
    <row r="40" spans="1:11" ht="15.75" thickBot="1">
      <c r="A40" s="240"/>
      <c r="B40" s="240"/>
      <c r="C40" s="240"/>
      <c r="D40" s="240"/>
      <c r="E40" s="240"/>
      <c r="F40" s="240"/>
      <c r="G40" s="240"/>
      <c r="H40" s="240"/>
      <c r="I40" s="240"/>
      <c r="J40" s="240"/>
      <c r="K40" s="240"/>
    </row>
    <row r="41" spans="1:11" ht="15.75" thickBot="1">
      <c r="A41" s="225" t="s">
        <v>118</v>
      </c>
      <c r="B41" s="763"/>
      <c r="C41" s="764"/>
      <c r="D41" s="764"/>
      <c r="E41" s="764"/>
      <c r="F41" s="764"/>
      <c r="G41" s="764"/>
      <c r="H41" s="764"/>
      <c r="I41" s="764"/>
      <c r="J41" s="764"/>
      <c r="K41" s="765"/>
    </row>
    <row r="42" spans="1:11">
      <c r="A42" s="237"/>
      <c r="B42" s="238"/>
      <c r="C42" s="238"/>
      <c r="D42" s="238"/>
      <c r="E42" s="238"/>
      <c r="F42" s="238"/>
      <c r="G42" s="238"/>
      <c r="H42" s="238"/>
      <c r="I42" s="238"/>
      <c r="J42" s="238"/>
      <c r="K42" s="239"/>
    </row>
    <row r="43" spans="1:11">
      <c r="A43" s="232"/>
      <c r="B43" s="230"/>
      <c r="C43" s="230"/>
      <c r="D43" s="230"/>
      <c r="E43" s="230"/>
      <c r="F43" s="230"/>
      <c r="G43" s="230"/>
      <c r="H43" s="230"/>
      <c r="I43" s="230"/>
      <c r="J43" s="230"/>
      <c r="K43" s="231"/>
    </row>
    <row r="44" spans="1:11">
      <c r="A44" s="232"/>
      <c r="B44" s="230"/>
      <c r="C44" s="230"/>
      <c r="D44" s="230"/>
      <c r="E44" s="230"/>
      <c r="F44" s="230"/>
      <c r="G44" s="230"/>
      <c r="H44" s="230"/>
      <c r="I44" s="230"/>
      <c r="J44" s="230"/>
      <c r="K44" s="231"/>
    </row>
    <row r="45" spans="1:11" ht="15.75" thickBot="1">
      <c r="A45" s="233"/>
      <c r="B45" s="234"/>
      <c r="C45" s="234"/>
      <c r="D45" s="234"/>
      <c r="E45" s="234"/>
      <c r="F45" s="234"/>
      <c r="G45" s="234"/>
      <c r="H45" s="234"/>
      <c r="I45" s="234"/>
      <c r="J45" s="234"/>
      <c r="K45" s="235"/>
    </row>
  </sheetData>
  <mergeCells count="30">
    <mergeCell ref="B41:K41"/>
    <mergeCell ref="A24:B24"/>
    <mergeCell ref="C24:K24"/>
    <mergeCell ref="A26:B28"/>
    <mergeCell ref="C26:K28"/>
    <mergeCell ref="A30:K30"/>
    <mergeCell ref="B36:K36"/>
    <mergeCell ref="A21:B21"/>
    <mergeCell ref="D21:F21"/>
    <mergeCell ref="H21:I21"/>
    <mergeCell ref="A22:B22"/>
    <mergeCell ref="D22:F22"/>
    <mergeCell ref="H22:I22"/>
    <mergeCell ref="A18:B18"/>
    <mergeCell ref="F18:G18"/>
    <mergeCell ref="I18:K18"/>
    <mergeCell ref="A19:B19"/>
    <mergeCell ref="F19:G19"/>
    <mergeCell ref="I19:K19"/>
    <mergeCell ref="B2:K4"/>
    <mergeCell ref="A7:B16"/>
    <mergeCell ref="H7:I7"/>
    <mergeCell ref="H8:I8"/>
    <mergeCell ref="E10:K10"/>
    <mergeCell ref="D12:F12"/>
    <mergeCell ref="G12:K12"/>
    <mergeCell ref="D14:F14"/>
    <mergeCell ref="G14:K14"/>
    <mergeCell ref="D16:F16"/>
    <mergeCell ref="G16:K16"/>
  </mergeCells>
  <pageMargins left="0.7" right="0.7" top="0.75" bottom="0.75" header="0.3" footer="0.3"/>
  <pageSetup orientation="portrait" horizontalDpi="200" verticalDpi="200" r:id="rId1"/>
  <drawing r:id="rId2"/>
</worksheet>
</file>

<file path=xl/worksheets/sheet12.xml><?xml version="1.0" encoding="utf-8"?>
<worksheet xmlns="http://schemas.openxmlformats.org/spreadsheetml/2006/main" xmlns:r="http://schemas.openxmlformats.org/officeDocument/2006/relationships">
  <dimension ref="A1:K41"/>
  <sheetViews>
    <sheetView zoomScale="90" zoomScaleNormal="90" workbookViewId="0">
      <selection activeCell="D7" sqref="D7"/>
    </sheetView>
  </sheetViews>
  <sheetFormatPr baseColWidth="10" defaultRowHeight="14.25"/>
  <cols>
    <col min="1" max="1" width="19.28515625" style="3" customWidth="1"/>
    <col min="2" max="2" width="19" style="3" customWidth="1"/>
    <col min="3" max="8" width="14.5703125" style="3" customWidth="1"/>
    <col min="9" max="10" width="15.7109375" style="3" customWidth="1"/>
    <col min="11" max="11" width="16.5703125" style="3" customWidth="1"/>
    <col min="12" max="13" width="16.140625" style="3" customWidth="1"/>
    <col min="14" max="14" width="15.5703125" style="3" customWidth="1"/>
    <col min="15" max="16384" width="11.42578125" style="3"/>
  </cols>
  <sheetData>
    <row r="1" spans="1:10" ht="60" customHeight="1">
      <c r="A1" s="624" t="s">
        <v>66</v>
      </c>
      <c r="B1" s="624"/>
      <c r="C1" s="1" t="s">
        <v>72</v>
      </c>
      <c r="D1" s="2" t="str">
        <f>Datos!I3</f>
        <v>FECHA</v>
      </c>
      <c r="E1" s="1"/>
      <c r="F1" s="1"/>
      <c r="G1" s="1"/>
      <c r="H1" s="1"/>
      <c r="I1" s="2"/>
      <c r="J1" s="2"/>
    </row>
    <row r="2" spans="1:10" s="31" customFormat="1" ht="32.25" customHeight="1">
      <c r="A2" s="793" t="s">
        <v>193</v>
      </c>
      <c r="B2" s="793"/>
      <c r="C2" s="793"/>
      <c r="D2" s="793"/>
      <c r="E2" s="177"/>
      <c r="F2" s="177"/>
      <c r="G2" s="177"/>
      <c r="H2" s="177"/>
      <c r="I2" s="177"/>
    </row>
    <row r="3" spans="1:10" ht="57">
      <c r="A3" s="9" t="s">
        <v>84</v>
      </c>
      <c r="B3" s="10" t="s">
        <v>67</v>
      </c>
      <c r="C3" s="9" t="s">
        <v>100</v>
      </c>
      <c r="D3" s="10" t="s">
        <v>73</v>
      </c>
      <c r="F3" s="105" t="s">
        <v>104</v>
      </c>
      <c r="G3" s="10" t="s">
        <v>102</v>
      </c>
      <c r="H3" s="30" t="s">
        <v>105</v>
      </c>
      <c r="I3" s="10" t="s">
        <v>103</v>
      </c>
    </row>
    <row r="4" spans="1:10">
      <c r="A4" s="9">
        <f>COUNTIF(Datos!D4:D675,"*")</f>
        <v>74</v>
      </c>
      <c r="B4" s="10">
        <f>COUNTIF(Datos!BU4:BU198,"x")</f>
        <v>48</v>
      </c>
      <c r="C4" s="9">
        <f>A4-F4-H4</f>
        <v>58</v>
      </c>
      <c r="D4" s="10">
        <f>B4-G4-I4</f>
        <v>37</v>
      </c>
      <c r="F4" s="105">
        <f>COUNTA(Datos!F4:F165)</f>
        <v>8</v>
      </c>
      <c r="G4" s="10">
        <f>F4-COUNTIF(Datos!CM4:CM373,TRUE)</f>
        <v>6</v>
      </c>
      <c r="H4" s="30">
        <f>COUNTA(Datos!G4:G200)</f>
        <v>8</v>
      </c>
      <c r="I4" s="10">
        <f>H4-COUNTIF(Datos!CN4:CN373,TRUE)</f>
        <v>5</v>
      </c>
    </row>
    <row r="5" spans="1:10" s="15" customFormat="1">
      <c r="A5" s="14"/>
      <c r="B5" s="14"/>
      <c r="C5" s="14"/>
      <c r="D5" s="14"/>
      <c r="E5" s="14"/>
      <c r="F5" s="14"/>
      <c r="G5" s="14"/>
      <c r="H5" s="14"/>
      <c r="I5" s="14"/>
      <c r="J5" s="14"/>
    </row>
    <row r="6" spans="1:10" s="15" customFormat="1" ht="71.25">
      <c r="A6" s="9" t="s">
        <v>101</v>
      </c>
      <c r="B6" s="10" t="s">
        <v>82</v>
      </c>
      <c r="C6" s="9" t="s">
        <v>112</v>
      </c>
      <c r="D6" s="10" t="s">
        <v>114</v>
      </c>
      <c r="E6" s="9" t="s">
        <v>113</v>
      </c>
      <c r="F6" s="10" t="s">
        <v>116</v>
      </c>
    </row>
    <row r="7" spans="1:10" s="15" customFormat="1">
      <c r="A7" s="9">
        <f>F4+H4</f>
        <v>16</v>
      </c>
      <c r="B7" s="10">
        <f>G4+I4</f>
        <v>11</v>
      </c>
      <c r="C7" s="9">
        <f>COUNTIF(Datos!C4:C450,"M")</f>
        <v>16</v>
      </c>
      <c r="D7" s="10">
        <f>COUNTIF(Datos!CO4:CO416,TRUE)</f>
        <v>11</v>
      </c>
      <c r="E7" s="9">
        <f>C4-C7</f>
        <v>42</v>
      </c>
      <c r="F7" s="10">
        <f>D4-D7</f>
        <v>26</v>
      </c>
    </row>
    <row r="8" spans="1:10" s="15" customFormat="1">
      <c r="A8" s="14"/>
      <c r="B8" s="14"/>
      <c r="C8" s="14"/>
      <c r="D8" s="14"/>
      <c r="E8" s="14"/>
      <c r="F8" s="14"/>
      <c r="G8" s="14"/>
      <c r="H8" s="14"/>
      <c r="I8" s="14"/>
      <c r="J8" s="14"/>
    </row>
    <row r="10" spans="1:10" ht="42.75">
      <c r="A10" s="4" t="s">
        <v>74</v>
      </c>
      <c r="B10" s="4" t="s">
        <v>77</v>
      </c>
      <c r="C10" s="4" t="s">
        <v>192</v>
      </c>
      <c r="D10" s="4" t="s">
        <v>68</v>
      </c>
      <c r="E10" s="4" t="s">
        <v>107</v>
      </c>
      <c r="F10" s="4" t="s">
        <v>110</v>
      </c>
      <c r="G10" s="4" t="s">
        <v>75</v>
      </c>
      <c r="H10" s="4" t="s">
        <v>76</v>
      </c>
      <c r="I10" s="4" t="s">
        <v>496</v>
      </c>
    </row>
    <row r="11" spans="1:10">
      <c r="A11" s="4">
        <f>COUNTA(Datos!D59:D265)</f>
        <v>19</v>
      </c>
      <c r="B11" s="4">
        <f>COUNTIF(Datos!BV4:BV313,"*")</f>
        <v>24</v>
      </c>
      <c r="C11" s="5">
        <f>B11/A4</f>
        <v>0.32432432432432434</v>
      </c>
      <c r="D11" s="4">
        <f>COUNTIF(Datos!BV4:BV272,"VIDA INDEPENDIENTE")</f>
        <v>3</v>
      </c>
      <c r="E11" s="4">
        <f>COUNTIF(Datos!BV4:BV281,"integracion familiar")+COUNTIF(Datos!BV4:BV248,"FAMILIA BIOLÓGICA")</f>
        <v>7</v>
      </c>
      <c r="F11" s="5">
        <f>E11/A4</f>
        <v>9.45945945945946E-2</v>
      </c>
      <c r="G11" s="4">
        <f>COUNTIF(Datos!BV4:BV358,"DESERCIÓN")</f>
        <v>5</v>
      </c>
      <c r="H11" s="5">
        <f>G11/A4</f>
        <v>6.7567567567567571E-2</v>
      </c>
      <c r="I11" s="4">
        <f>COUNTIF(Datos!BV4:BV358,"OTRO HOGAR")</f>
        <v>9</v>
      </c>
      <c r="J11" s="3">
        <f>I11+G11+E11+D11</f>
        <v>24</v>
      </c>
    </row>
    <row r="12" spans="1:10">
      <c r="A12" s="7"/>
      <c r="B12" s="7"/>
      <c r="C12" s="8"/>
      <c r="D12" s="7"/>
      <c r="E12" s="7"/>
      <c r="F12" s="7"/>
      <c r="G12" s="8"/>
    </row>
    <row r="13" spans="1:10" s="13" customFormat="1">
      <c r="A13" s="11"/>
      <c r="B13" s="11"/>
      <c r="C13" s="12"/>
      <c r="D13" s="11"/>
      <c r="E13" s="11"/>
      <c r="F13" s="11"/>
      <c r="G13" s="12"/>
    </row>
    <row r="14" spans="1:10" s="13" customFormat="1" ht="23.25" customHeight="1"/>
    <row r="15" spans="1:10" ht="37.5" customHeight="1">
      <c r="A15" s="786" t="s">
        <v>90</v>
      </c>
      <c r="B15" s="787"/>
      <c r="C15" s="787"/>
      <c r="D15" s="787"/>
      <c r="E15" s="788"/>
      <c r="F15" s="9"/>
      <c r="G15" s="6"/>
    </row>
    <row r="16" spans="1:10">
      <c r="A16" s="9" t="s">
        <v>85</v>
      </c>
      <c r="B16" s="9" t="s">
        <v>86</v>
      </c>
      <c r="C16" s="9" t="s">
        <v>87</v>
      </c>
      <c r="D16" s="9" t="s">
        <v>88</v>
      </c>
      <c r="E16" s="9" t="s">
        <v>89</v>
      </c>
      <c r="F16" s="9"/>
    </row>
    <row r="17" spans="1:6">
      <c r="A17" s="9">
        <f ca="1">COUNTIF(Datos!E4:E214,"&gt;=.1")-COUNTIF(Datos!E4:E265,"&gt;=6")</f>
        <v>15</v>
      </c>
      <c r="B17" s="9">
        <f ca="1">COUNTIF(Datos!E4:E214,"&gt;=6")-COUNTIF(Datos!E4:E265,"&gt;=11")</f>
        <v>5</v>
      </c>
      <c r="C17" s="9">
        <f ca="1">COUNTIF(Datos!E4:E214,"&gt;=11")-COUNTIF(Datos!E4:E265,"&gt;=16")</f>
        <v>25</v>
      </c>
      <c r="D17" s="9">
        <f ca="1">COUNTIF(Datos!E4:E214,"&gt;=16")-COUNTIF(Datos!E4:E265,"&gt;=19")</f>
        <v>23</v>
      </c>
      <c r="E17" s="9">
        <f ca="1">COUNTIF(Datos!E4:E265,"&gt;=19")</f>
        <v>6</v>
      </c>
      <c r="F17" s="9">
        <f ca="1">SUM(A17:E17)</f>
        <v>74</v>
      </c>
    </row>
    <row r="18" spans="1:6">
      <c r="A18" s="7"/>
      <c r="B18" s="7"/>
      <c r="C18" s="7"/>
      <c r="D18" s="7"/>
      <c r="E18" s="7"/>
      <c r="F18" s="7"/>
    </row>
    <row r="19" spans="1:6">
      <c r="A19" s="7"/>
      <c r="B19" s="7"/>
      <c r="C19" s="7"/>
      <c r="D19" s="7"/>
      <c r="E19" s="7"/>
      <c r="F19" s="7"/>
    </row>
    <row r="20" spans="1:6" ht="28.5" customHeight="1">
      <c r="A20" s="790" t="s">
        <v>106</v>
      </c>
      <c r="B20" s="791"/>
      <c r="C20" s="791"/>
      <c r="D20" s="791"/>
      <c r="E20" s="792"/>
      <c r="F20" s="10"/>
    </row>
    <row r="21" spans="1:6">
      <c r="A21" s="10" t="s">
        <v>85</v>
      </c>
      <c r="B21" s="10" t="s">
        <v>86</v>
      </c>
      <c r="C21" s="10" t="s">
        <v>87</v>
      </c>
      <c r="D21" s="10" t="s">
        <v>88</v>
      </c>
      <c r="E21" s="10" t="s">
        <v>89</v>
      </c>
      <c r="F21" s="10"/>
    </row>
    <row r="22" spans="1:6">
      <c r="A22" s="10">
        <f ca="1">COUNTIF(Datos!CP4:CP431,TRUE)</f>
        <v>10</v>
      </c>
      <c r="B22" s="10">
        <f ca="1">COUNTIF(Datos!CQ4:CQ443,TRUE)</f>
        <v>4</v>
      </c>
      <c r="C22" s="10">
        <f ca="1">COUNTIF(Datos!CR4:CR443,TRUE)</f>
        <v>16</v>
      </c>
      <c r="D22" s="10">
        <f ca="1">COUNTIF(Datos!CS4:CS443,TRUE)</f>
        <v>13</v>
      </c>
      <c r="E22" s="10">
        <f ca="1">COUNTIF(Datos!CT4:CT443,TRUE)</f>
        <v>5</v>
      </c>
      <c r="F22" s="10">
        <f ca="1">SUM(A22:E22)</f>
        <v>48</v>
      </c>
    </row>
    <row r="23" spans="1:6" ht="15" customHeight="1">
      <c r="A23" s="7"/>
      <c r="B23" s="7"/>
      <c r="C23" s="7"/>
      <c r="D23" s="7"/>
      <c r="E23" s="7"/>
      <c r="F23" s="7"/>
    </row>
    <row r="24" spans="1:6" s="13" customFormat="1">
      <c r="A24" s="11"/>
      <c r="B24" s="11"/>
      <c r="C24" s="11"/>
      <c r="D24" s="11"/>
      <c r="E24" s="11"/>
      <c r="F24" s="11"/>
    </row>
    <row r="25" spans="1:6">
      <c r="A25" s="794" t="s">
        <v>519</v>
      </c>
      <c r="B25" s="794"/>
      <c r="C25" s="794"/>
      <c r="D25" s="794"/>
      <c r="E25" s="794"/>
      <c r="F25" s="7"/>
    </row>
    <row r="26" spans="1:6" ht="30">
      <c r="A26" s="334" t="s">
        <v>335</v>
      </c>
      <c r="B26" s="334" t="s">
        <v>336</v>
      </c>
      <c r="C26" s="334" t="s">
        <v>337</v>
      </c>
      <c r="D26" s="334" t="s">
        <v>338</v>
      </c>
      <c r="E26" s="334" t="s">
        <v>339</v>
      </c>
      <c r="F26" s="7"/>
    </row>
    <row r="27" spans="1:6">
      <c r="A27" s="4">
        <f ca="1">COUNTIF(Datos!BY4:BY201,"SI")</f>
        <v>141</v>
      </c>
      <c r="B27" s="4">
        <f ca="1">COUNTIF(Datos!BZ4:BZ201,"SI")</f>
        <v>11</v>
      </c>
      <c r="C27" s="4">
        <f ca="1">COUNTIF(Datos!CA4:CA201,"SI")</f>
        <v>5</v>
      </c>
      <c r="D27" s="4">
        <f ca="1">COUNTIF(Datos!CB4:CB201,"SI")</f>
        <v>22</v>
      </c>
      <c r="E27" s="4">
        <f ca="1">COUNTIF(Datos!CC4:CC201,"SI")</f>
        <v>17</v>
      </c>
      <c r="F27" s="7">
        <f ca="1">SUM(A27:E27)</f>
        <v>196</v>
      </c>
    </row>
    <row r="28" spans="1:6">
      <c r="A28" s="7"/>
      <c r="B28" s="7"/>
      <c r="C28" s="7"/>
      <c r="D28" s="7"/>
      <c r="E28" s="7"/>
      <c r="F28" s="7"/>
    </row>
    <row r="29" spans="1:6">
      <c r="A29" s="7"/>
      <c r="B29" s="7"/>
      <c r="C29" s="7"/>
      <c r="D29" s="7"/>
      <c r="E29" s="7"/>
      <c r="F29" s="7"/>
    </row>
    <row r="30" spans="1:6">
      <c r="A30" s="7"/>
      <c r="B30" s="7"/>
      <c r="C30" s="7"/>
      <c r="D30" s="7"/>
      <c r="E30" s="7"/>
      <c r="F30" s="7"/>
    </row>
    <row r="31" spans="1:6">
      <c r="A31" s="7"/>
      <c r="B31" s="7"/>
      <c r="C31" s="7"/>
      <c r="D31" s="7"/>
      <c r="E31" s="7"/>
      <c r="F31" s="7"/>
    </row>
    <row r="32" spans="1:6">
      <c r="A32" s="7"/>
      <c r="B32" s="7"/>
      <c r="C32" s="7"/>
      <c r="D32" s="7"/>
      <c r="E32" s="7"/>
      <c r="F32" s="7"/>
    </row>
    <row r="35" spans="1:11" ht="57" customHeight="1">
      <c r="A35" s="789" t="s">
        <v>98</v>
      </c>
      <c r="B35" s="789"/>
      <c r="C35" s="789"/>
      <c r="D35" s="789"/>
      <c r="E35" s="789"/>
      <c r="F35" s="789"/>
      <c r="G35" s="789"/>
      <c r="H35" s="789"/>
    </row>
    <row r="36" spans="1:11" ht="28.5">
      <c r="A36" s="76" t="s">
        <v>91</v>
      </c>
      <c r="B36" s="76" t="s">
        <v>92</v>
      </c>
      <c r="C36" s="76" t="s">
        <v>93</v>
      </c>
      <c r="D36" s="76" t="s">
        <v>94</v>
      </c>
      <c r="E36" s="76" t="s">
        <v>95</v>
      </c>
      <c r="F36" s="76" t="s">
        <v>96</v>
      </c>
      <c r="G36" s="76" t="s">
        <v>97</v>
      </c>
      <c r="H36" s="76"/>
    </row>
    <row r="37" spans="1:11">
      <c r="A37" s="76">
        <f>COUNTIF(Datos!J4:J362,"D.F.")</f>
        <v>27</v>
      </c>
      <c r="B37" s="76">
        <f>COUNTIF(Datos!J4:J362,"HIDALGO")</f>
        <v>13</v>
      </c>
      <c r="C37" s="76">
        <f>COUNTIF(Datos!J4:J362,"PUEBLA")</f>
        <v>1</v>
      </c>
      <c r="D37" s="76">
        <f>COUNTIF(Datos!J4:J362,"EDO. DE MEX")</f>
        <v>18</v>
      </c>
      <c r="E37" s="76">
        <f>COUNTIF(Datos!J4:J362,"OAXACA")</f>
        <v>5</v>
      </c>
      <c r="F37" s="76">
        <f>COUNTIF(Datos!J4:J362,"VERACRUZ")</f>
        <v>2</v>
      </c>
      <c r="G37" s="76">
        <f>COUNTIF(Datos!J4:J362,"MICHOACAN")</f>
        <v>1</v>
      </c>
      <c r="H37" s="76"/>
      <c r="I37" s="76">
        <f>SUM(A37:H37)</f>
        <v>67</v>
      </c>
    </row>
    <row r="39" spans="1:11" ht="42.75" customHeight="1">
      <c r="A39" s="785" t="s">
        <v>99</v>
      </c>
      <c r="B39" s="785"/>
      <c r="C39" s="785"/>
      <c r="D39" s="785"/>
      <c r="E39" s="785"/>
      <c r="F39" s="785"/>
      <c r="G39" s="785"/>
      <c r="H39" s="77"/>
      <c r="I39" s="77"/>
      <c r="J39" s="77"/>
    </row>
    <row r="40" spans="1:11" ht="28.5">
      <c r="A40" s="76" t="s">
        <v>21</v>
      </c>
      <c r="B40" s="76" t="str">
        <f>Datos!M6</f>
        <v>H. IZTAPALAPA</v>
      </c>
      <c r="C40" s="76" t="str">
        <f>Datos!M13</f>
        <v>DIF HIDALGO</v>
      </c>
      <c r="D40" s="76" t="s">
        <v>38</v>
      </c>
      <c r="E40" s="76" t="str">
        <f>Datos!M32</f>
        <v>DIF NAUCALPAN</v>
      </c>
      <c r="F40" s="76" t="str">
        <f>Datos!M34</f>
        <v>DIF NAUCALPAN</v>
      </c>
      <c r="G40" s="76" t="str">
        <f>Datos!M39</f>
        <v>DIF - DF</v>
      </c>
      <c r="H40" s="76" t="s">
        <v>54</v>
      </c>
      <c r="I40" s="76" t="s">
        <v>175</v>
      </c>
      <c r="J40" s="76" t="s">
        <v>31</v>
      </c>
    </row>
    <row r="41" spans="1:11">
      <c r="A41" s="76">
        <f>COUNTIF(Datos!M4:M336,"CASA ALIANZA")</f>
        <v>1</v>
      </c>
      <c r="B41" s="76">
        <f>COUNTIF(Datos!M4:M336,"H. IZTAPALAPA")</f>
        <v>2</v>
      </c>
      <c r="C41" s="76">
        <f>COUNTIF(Datos!M4:M336,"PROCURADURIA")</f>
        <v>25</v>
      </c>
      <c r="D41" s="76">
        <f>COUNTIF(Datos!M4:M336,"DIF HIDALGO")</f>
        <v>13</v>
      </c>
      <c r="E41" s="76">
        <f>COUNTIF(Datos!M4:M336,"SEDESOL")</f>
        <v>0</v>
      </c>
      <c r="F41" s="76">
        <f>COUNTIF(Datos!M4:M336,"DIF MEXICALTZINGO")</f>
        <v>2</v>
      </c>
      <c r="G41" s="76">
        <f>COUNTIF(Datos!M4:M336,"AYUDA Y SOLID")</f>
        <v>0</v>
      </c>
      <c r="H41" s="76">
        <f>COUNTIF(Datos!M4:M336,"DIF NAUCALPAN")</f>
        <v>5</v>
      </c>
      <c r="I41" s="76">
        <f>COUNTIF(Datos!M4:M336,"DIF HIDALGO-HUICHAPAN")</f>
        <v>0</v>
      </c>
      <c r="J41" s="76">
        <f>COUNTIF(Datos!M4:M336,"OTROS")</f>
        <v>0</v>
      </c>
      <c r="K41" s="76">
        <f>A41+B41+C41+D41+E41+F41+G41+H41+I41+J41</f>
        <v>48</v>
      </c>
    </row>
  </sheetData>
  <mergeCells count="7">
    <mergeCell ref="A39:G39"/>
    <mergeCell ref="A1:B1"/>
    <mergeCell ref="A15:E15"/>
    <mergeCell ref="A35:H35"/>
    <mergeCell ref="A20:E20"/>
    <mergeCell ref="A2:D2"/>
    <mergeCell ref="A25:E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D18"/>
  <sheetViews>
    <sheetView workbookViewId="0">
      <selection activeCell="I22" sqref="I22"/>
    </sheetView>
  </sheetViews>
  <sheetFormatPr baseColWidth="10" defaultRowHeight="15"/>
  <cols>
    <col min="1" max="1" width="26.28515625" style="16" customWidth="1"/>
    <col min="2" max="3" width="11.42578125" style="16"/>
    <col min="4" max="4" width="11.5703125" style="16" bestFit="1" customWidth="1"/>
    <col min="5" max="16384" width="11.42578125" style="16"/>
  </cols>
  <sheetData>
    <row r="1" spans="1:4" ht="30" customHeight="1">
      <c r="A1" s="710" t="s">
        <v>200</v>
      </c>
      <c r="B1" s="711"/>
      <c r="C1" s="712"/>
    </row>
    <row r="2" spans="1:4">
      <c r="A2" s="34"/>
      <c r="B2" s="35" t="s">
        <v>201</v>
      </c>
      <c r="C2" s="35" t="s">
        <v>194</v>
      </c>
      <c r="D2" s="85"/>
    </row>
    <row r="3" spans="1:4">
      <c r="A3" s="29" t="s">
        <v>197</v>
      </c>
      <c r="B3" s="29">
        <f>SUM(COUNTIF('Educativo 2'!C3:C358,"si"))</f>
        <v>26</v>
      </c>
      <c r="C3" s="33">
        <f>B3/B6</f>
        <v>0.57777777777777772</v>
      </c>
      <c r="D3" s="85"/>
    </row>
    <row r="4" spans="1:4">
      <c r="A4" s="29" t="s">
        <v>198</v>
      </c>
      <c r="B4" s="29">
        <f>SUM(COUNTIF('Educativo 2'!C3:C358,"no"))</f>
        <v>10</v>
      </c>
      <c r="C4" s="33">
        <f>B4/B6</f>
        <v>0.22222222222222221</v>
      </c>
      <c r="D4" s="85"/>
    </row>
    <row r="5" spans="1:4">
      <c r="A5" s="29" t="s">
        <v>196</v>
      </c>
      <c r="B5" s="29">
        <f>SUM(COUNTIF('Educativo 2'!C3:C358,"Estancia Infantil"))</f>
        <v>9</v>
      </c>
      <c r="C5" s="33">
        <f>B5/B6</f>
        <v>0.2</v>
      </c>
      <c r="D5" s="85"/>
    </row>
    <row r="6" spans="1:4">
      <c r="A6" s="29" t="s">
        <v>199</v>
      </c>
      <c r="B6" s="29">
        <f>SUM(B3:B5)</f>
        <v>45</v>
      </c>
      <c r="C6" s="33">
        <f>B6/B6</f>
        <v>1</v>
      </c>
      <c r="D6" s="85"/>
    </row>
    <row r="8" spans="1:4" ht="30">
      <c r="A8" s="16" t="s">
        <v>202</v>
      </c>
    </row>
    <row r="9" spans="1:4">
      <c r="B9" s="16" t="s">
        <v>201</v>
      </c>
      <c r="C9" s="16" t="s">
        <v>194</v>
      </c>
    </row>
    <row r="10" spans="1:4">
      <c r="A10" s="19" t="s">
        <v>141</v>
      </c>
      <c r="B10" s="16">
        <f>COUNTIF(Educativo!E3:E207,"GUARDERÍA")</f>
        <v>2</v>
      </c>
    </row>
    <row r="11" spans="1:4">
      <c r="A11" s="19" t="s">
        <v>132</v>
      </c>
      <c r="B11" s="16">
        <f>COUNTIF(Educativo!E3:E207,"PRESCOLAR")</f>
        <v>0</v>
      </c>
    </row>
    <row r="12" spans="1:4">
      <c r="A12" s="19" t="s">
        <v>119</v>
      </c>
      <c r="B12" s="16">
        <f>COUNTIF(Educativo!E3:E207,"PRIMARIA")</f>
        <v>13</v>
      </c>
    </row>
    <row r="13" spans="1:4">
      <c r="A13" s="19" t="s">
        <v>133</v>
      </c>
      <c r="B13" s="16">
        <f>COUNTIF(Educativo!E3:E207,"SECUNDARIA")</f>
        <v>1</v>
      </c>
    </row>
    <row r="14" spans="1:4">
      <c r="A14" s="19" t="s">
        <v>147</v>
      </c>
      <c r="B14" s="16">
        <f>COUNTIF(Educativo!E3:E207,"BACHILLERATO")</f>
        <v>0</v>
      </c>
    </row>
    <row r="15" spans="1:4">
      <c r="A15" s="20" t="s">
        <v>150</v>
      </c>
      <c r="B15" s="16">
        <f>COUNTIF(Educativo!E3:E207,"TÉCNICA")</f>
        <v>0</v>
      </c>
    </row>
    <row r="16" spans="1:4">
      <c r="A16" s="20" t="s">
        <v>151</v>
      </c>
      <c r="B16" s="16">
        <f>COUNTIF(Educativo!E3:E207,"UNIVERSIDAD")</f>
        <v>0</v>
      </c>
    </row>
    <row r="17" spans="1:2">
      <c r="A17" s="20" t="s">
        <v>31</v>
      </c>
      <c r="B17" s="16">
        <f>COUNTIF(Educativo!E3:E207,"OTROS")</f>
        <v>2</v>
      </c>
    </row>
    <row r="18" spans="1:2">
      <c r="A18" s="36" t="s">
        <v>203</v>
      </c>
      <c r="B18" s="16">
        <f>SUM(B10:B17)</f>
        <v>18</v>
      </c>
    </row>
  </sheetData>
  <mergeCells count="1">
    <mergeCell ref="A1:C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M90"/>
  <sheetViews>
    <sheetView zoomScale="80" zoomScaleNormal="80" workbookViewId="0">
      <selection activeCell="B90" sqref="B90"/>
    </sheetView>
  </sheetViews>
  <sheetFormatPr baseColWidth="10" defaultRowHeight="15"/>
  <cols>
    <col min="1" max="1" width="14.7109375" style="16" customWidth="1"/>
    <col min="2" max="2" width="14.42578125" style="16" customWidth="1"/>
    <col min="3" max="3" width="6.7109375" style="16" customWidth="1"/>
    <col min="4" max="4" width="21" style="16" customWidth="1"/>
    <col min="5" max="5" width="17" style="16" customWidth="1"/>
    <col min="6" max="6" width="17.28515625" style="16" customWidth="1"/>
    <col min="7" max="7" width="16.7109375" style="16" customWidth="1"/>
    <col min="8" max="8" width="17" style="16" customWidth="1"/>
    <col min="9" max="9" width="19.140625" style="16" customWidth="1"/>
    <col min="10" max="10" width="17.140625" style="16" customWidth="1"/>
    <col min="11" max="16384" width="11.42578125" style="16"/>
  </cols>
  <sheetData>
    <row r="1" spans="1:11" ht="30">
      <c r="A1" s="16" t="s">
        <v>258</v>
      </c>
    </row>
    <row r="3" spans="1:11" ht="90" customHeight="1">
      <c r="A3" s="802">
        <v>40544</v>
      </c>
      <c r="B3" s="803"/>
      <c r="C3" s="803"/>
      <c r="D3" s="247" t="s">
        <v>503</v>
      </c>
      <c r="E3" s="249"/>
      <c r="F3" s="249"/>
      <c r="G3" s="249"/>
      <c r="H3" s="249"/>
      <c r="I3" s="249"/>
      <c r="J3" s="249"/>
      <c r="K3" s="249"/>
    </row>
    <row r="4" spans="1:11" ht="15" customHeight="1">
      <c r="A4" s="803"/>
      <c r="B4" s="803"/>
      <c r="C4" s="803"/>
      <c r="D4" s="29">
        <f>COUNTIF(Datos!X4:X270,"&lt;01/02/2011")</f>
        <v>57</v>
      </c>
      <c r="E4" s="249"/>
      <c r="F4" s="249"/>
      <c r="G4" s="249"/>
      <c r="H4" s="249"/>
      <c r="I4" s="249"/>
      <c r="J4" s="249"/>
      <c r="K4" s="249"/>
    </row>
    <row r="5" spans="1:11" ht="30">
      <c r="A5" s="803"/>
      <c r="B5" s="803"/>
      <c r="C5" s="803"/>
      <c r="D5" s="247" t="s">
        <v>504</v>
      </c>
      <c r="E5" s="253" t="s">
        <v>77</v>
      </c>
      <c r="F5" s="247" t="s">
        <v>497</v>
      </c>
      <c r="G5" s="249"/>
      <c r="H5" s="249"/>
      <c r="I5" s="249"/>
      <c r="J5" s="249"/>
      <c r="K5" s="249"/>
    </row>
    <row r="6" spans="1:11" ht="15" customHeight="1">
      <c r="A6" s="803"/>
      <c r="B6" s="803"/>
      <c r="C6" s="803"/>
      <c r="D6" s="29">
        <f>COUNTIF(Datos!X4:X418,"&gt;=01/01/2011")-COUNTIF(Datos!X4:X418,"&gt;=1/2/2011")</f>
        <v>2</v>
      </c>
      <c r="E6" s="251">
        <f>SUM(Datos!CV4:CV579)</f>
        <v>9</v>
      </c>
      <c r="F6" s="250">
        <f>E6/D4</f>
        <v>0.15789473684210525</v>
      </c>
      <c r="G6" s="249"/>
      <c r="H6" s="249"/>
      <c r="I6" s="249"/>
      <c r="J6" s="249"/>
      <c r="K6" s="249"/>
    </row>
    <row r="7" spans="1:11" ht="15" customHeight="1">
      <c r="A7" s="101"/>
      <c r="B7" s="101"/>
      <c r="C7" s="101"/>
    </row>
    <row r="8" spans="1:11" ht="15" customHeight="1">
      <c r="A8" s="101"/>
      <c r="B8" s="101"/>
      <c r="C8" s="101"/>
    </row>
    <row r="9" spans="1:11" ht="45">
      <c r="A9" s="797">
        <v>40575</v>
      </c>
      <c r="B9" s="799"/>
      <c r="C9" s="799"/>
      <c r="D9" s="247" t="s">
        <v>505</v>
      </c>
      <c r="E9" s="249"/>
      <c r="F9" s="249"/>
      <c r="G9" s="249"/>
      <c r="H9" s="249"/>
      <c r="I9" s="249"/>
      <c r="J9" s="249"/>
      <c r="K9" s="249"/>
    </row>
    <row r="10" spans="1:11">
      <c r="A10" s="799"/>
      <c r="B10" s="799"/>
      <c r="C10" s="799"/>
      <c r="D10" s="102">
        <f>COUNTIF(Datos!X4:X270,"&lt;01/03/2011")-E6</f>
        <v>51</v>
      </c>
      <c r="E10" s="252"/>
      <c r="F10" s="252"/>
      <c r="G10" s="252"/>
      <c r="H10" s="252"/>
      <c r="I10" s="252"/>
      <c r="J10" s="252"/>
      <c r="K10" s="249"/>
    </row>
    <row r="11" spans="1:11" ht="30">
      <c r="A11" s="799"/>
      <c r="B11" s="799"/>
      <c r="C11" s="799"/>
      <c r="D11" s="247" t="s">
        <v>506</v>
      </c>
      <c r="E11" s="247" t="s">
        <v>77</v>
      </c>
      <c r="F11" s="247" t="s">
        <v>497</v>
      </c>
      <c r="G11" s="249"/>
      <c r="H11" s="249"/>
      <c r="I11" s="249"/>
      <c r="J11" s="249"/>
      <c r="K11" s="249"/>
    </row>
    <row r="12" spans="1:11">
      <c r="A12" s="29"/>
      <c r="B12" s="29"/>
      <c r="C12" s="29"/>
      <c r="D12" s="29">
        <f>COUNTIF(Datos!X4:X418,"&gt;=01/02/2011")-COUNTIF(Datos!X4:X418,"&gt;=1/3/2011")</f>
        <v>3</v>
      </c>
      <c r="E12" s="29">
        <f>SUM(Datos!CW4:CW590)</f>
        <v>6</v>
      </c>
      <c r="F12" s="33">
        <f>E12/D10</f>
        <v>0.11764705882352941</v>
      </c>
      <c r="G12" s="249"/>
      <c r="H12" s="249"/>
      <c r="I12" s="249"/>
      <c r="J12" s="249"/>
      <c r="K12" s="249"/>
    </row>
    <row r="15" spans="1:11" ht="30">
      <c r="A15" s="797">
        <v>40603</v>
      </c>
      <c r="B15" s="799"/>
      <c r="C15" s="799"/>
      <c r="D15" s="247" t="s">
        <v>507</v>
      </c>
      <c r="E15" s="249"/>
      <c r="F15" s="249"/>
      <c r="G15" s="249"/>
      <c r="H15" s="249"/>
      <c r="I15" s="249"/>
      <c r="J15" s="249"/>
      <c r="K15" s="249"/>
    </row>
    <row r="16" spans="1:11">
      <c r="A16" s="799"/>
      <c r="B16" s="799"/>
      <c r="C16" s="799"/>
      <c r="D16" s="102">
        <f>COUNTIF(Datos!X4:X270,"&lt;01/04/2011")-E12-E6</f>
        <v>53</v>
      </c>
      <c r="E16" s="252"/>
      <c r="F16" s="252"/>
      <c r="G16" s="252"/>
      <c r="H16" s="252"/>
      <c r="I16" s="252"/>
      <c r="J16" s="252"/>
      <c r="K16" s="249"/>
    </row>
    <row r="17" spans="1:13" ht="30">
      <c r="A17" s="799"/>
      <c r="B17" s="799"/>
      <c r="C17" s="799"/>
      <c r="D17" s="247" t="s">
        <v>508</v>
      </c>
      <c r="E17" s="247" t="s">
        <v>77</v>
      </c>
      <c r="F17" s="247" t="s">
        <v>83</v>
      </c>
      <c r="G17" s="249"/>
      <c r="H17" s="249"/>
      <c r="I17" s="249"/>
      <c r="J17" s="249"/>
      <c r="K17" s="249"/>
    </row>
    <row r="18" spans="1:13">
      <c r="A18" s="799"/>
      <c r="B18" s="799"/>
      <c r="C18" s="799"/>
      <c r="D18" s="29">
        <f>COUNTIF(Datos!X4:X418,"&gt;=01/03/2011")-COUNTIF(Datos!X4:X418,"&gt;=1/4/2011")</f>
        <v>8</v>
      </c>
      <c r="E18" s="29">
        <f>SUM(Datos!CX4:CX589)</f>
        <v>6</v>
      </c>
      <c r="F18" s="33">
        <f>E18/D16</f>
        <v>0.11320754716981132</v>
      </c>
      <c r="G18" s="249"/>
      <c r="H18" s="249"/>
      <c r="I18" s="249"/>
      <c r="J18" s="249"/>
      <c r="K18" s="249"/>
    </row>
    <row r="21" spans="1:13" ht="30">
      <c r="A21" s="797">
        <v>40634</v>
      </c>
      <c r="B21" s="799"/>
      <c r="C21" s="799"/>
      <c r="D21" s="247" t="s">
        <v>509</v>
      </c>
      <c r="E21" s="249"/>
      <c r="F21" s="249"/>
      <c r="G21" s="249"/>
      <c r="H21" s="249"/>
      <c r="I21" s="249"/>
      <c r="J21" s="249"/>
      <c r="K21" s="249"/>
    </row>
    <row r="22" spans="1:13">
      <c r="A22" s="799"/>
      <c r="B22" s="799"/>
      <c r="C22" s="799"/>
      <c r="D22" s="102">
        <f>COUNTIF(Datos!X4:X270,"&lt;01/05/2011")-E18-E12-E6</f>
        <v>51</v>
      </c>
      <c r="E22" s="252"/>
      <c r="F22" s="252"/>
      <c r="G22" s="252"/>
      <c r="H22" s="252"/>
      <c r="I22" s="252"/>
      <c r="J22" s="252"/>
      <c r="K22" s="249"/>
    </row>
    <row r="23" spans="1:13" ht="30">
      <c r="A23" s="799"/>
      <c r="B23" s="799"/>
      <c r="C23" s="799"/>
      <c r="D23" s="247" t="s">
        <v>510</v>
      </c>
      <c r="E23" s="247" t="s">
        <v>77</v>
      </c>
      <c r="F23" s="247" t="s">
        <v>83</v>
      </c>
      <c r="G23" s="249"/>
      <c r="H23" s="249"/>
      <c r="I23" s="249"/>
      <c r="J23" s="249"/>
      <c r="K23" s="249"/>
    </row>
    <row r="24" spans="1:13">
      <c r="A24" s="799"/>
      <c r="B24" s="799"/>
      <c r="C24" s="799"/>
      <c r="D24" s="29">
        <f>COUNTIF(Datos!X4:X418,"&gt;=01/04/2011")-COUNTIF(Datos!X4:X418,"&gt;=1/5/2011")</f>
        <v>4</v>
      </c>
      <c r="E24" s="29">
        <f>SUM(Datos!CY4:CY576)</f>
        <v>3</v>
      </c>
      <c r="F24" s="33">
        <f>E24/D22</f>
        <v>5.8823529411764705E-2</v>
      </c>
      <c r="G24" s="249"/>
      <c r="H24" s="249"/>
      <c r="I24" s="249"/>
      <c r="J24" s="249"/>
      <c r="K24" s="249"/>
    </row>
    <row r="27" spans="1:13" ht="30">
      <c r="A27" s="797">
        <v>40664</v>
      </c>
      <c r="B27" s="799"/>
      <c r="C27" s="799"/>
      <c r="D27" s="247" t="s">
        <v>511</v>
      </c>
      <c r="E27" s="249"/>
      <c r="F27" s="249"/>
      <c r="G27" s="249"/>
      <c r="H27" s="249"/>
      <c r="I27" s="249"/>
      <c r="J27" s="249"/>
      <c r="K27" s="249"/>
    </row>
    <row r="28" spans="1:13">
      <c r="A28" s="799"/>
      <c r="B28" s="799"/>
      <c r="C28" s="799"/>
      <c r="D28" s="102">
        <f>COUNTIF(Datos!X4:X270,"&lt;01/06/2011")-E24-E18-E12-E6</f>
        <v>50</v>
      </c>
      <c r="E28" s="252"/>
      <c r="F28" s="252"/>
      <c r="G28" s="252"/>
      <c r="H28" s="252"/>
      <c r="I28" s="252"/>
      <c r="J28" s="252"/>
      <c r="K28" s="249"/>
    </row>
    <row r="29" spans="1:13" ht="30">
      <c r="A29" s="799"/>
      <c r="B29" s="799"/>
      <c r="C29" s="799"/>
      <c r="D29" s="247" t="s">
        <v>512</v>
      </c>
      <c r="E29" s="247" t="s">
        <v>77</v>
      </c>
      <c r="F29" s="247" t="s">
        <v>83</v>
      </c>
      <c r="G29" s="249"/>
      <c r="H29" s="249"/>
      <c r="I29" s="249"/>
      <c r="J29" s="249"/>
      <c r="K29" s="249"/>
    </row>
    <row r="30" spans="1:13">
      <c r="A30" s="799"/>
      <c r="B30" s="799"/>
      <c r="C30" s="799"/>
      <c r="D30" s="29">
        <f>COUNTIF(Datos!X4:X418,"&gt;=01/05/2011")-COUNTIF(Datos!X4:X418,"&gt;=1/6/2011")</f>
        <v>2</v>
      </c>
      <c r="E30" s="29">
        <f>SUM(Datos!CZ4:CZ235)</f>
        <v>0</v>
      </c>
      <c r="F30" s="33">
        <f>E30/D28</f>
        <v>0</v>
      </c>
      <c r="G30" s="249"/>
      <c r="H30" s="249"/>
      <c r="I30" s="249"/>
      <c r="J30" s="249"/>
      <c r="K30" s="249"/>
    </row>
    <row r="32" spans="1:13">
      <c r="J32" s="249"/>
      <c r="K32" s="249"/>
      <c r="L32" s="249"/>
      <c r="M32" s="249"/>
    </row>
    <row r="33" spans="1:13" ht="30">
      <c r="A33" s="800">
        <v>40695</v>
      </c>
      <c r="B33" s="801"/>
      <c r="C33" s="801"/>
      <c r="D33" s="247" t="s">
        <v>513</v>
      </c>
      <c r="E33" s="249"/>
      <c r="F33" s="249"/>
      <c r="G33" s="249"/>
      <c r="H33" s="249"/>
      <c r="I33" s="249"/>
      <c r="J33" s="249"/>
      <c r="K33" s="249"/>
      <c r="L33" s="249"/>
      <c r="M33" s="249"/>
    </row>
    <row r="34" spans="1:13">
      <c r="A34" s="801"/>
      <c r="B34" s="801"/>
      <c r="C34" s="801"/>
      <c r="D34" s="102">
        <f>COUNTIF(Datos!X4:X270,"&lt;01/07/2011")-E30-E24-E18-E12-E6</f>
        <v>50</v>
      </c>
      <c r="E34" s="252"/>
      <c r="F34" s="252"/>
      <c r="G34" s="252"/>
      <c r="H34" s="252"/>
      <c r="I34" s="252"/>
      <c r="J34" s="252"/>
      <c r="K34" s="249"/>
      <c r="L34" s="249"/>
      <c r="M34" s="249"/>
    </row>
    <row r="35" spans="1:13" ht="30">
      <c r="A35" s="801"/>
      <c r="B35" s="801"/>
      <c r="C35" s="801"/>
      <c r="D35" s="247" t="s">
        <v>514</v>
      </c>
      <c r="E35" s="247" t="s">
        <v>77</v>
      </c>
      <c r="F35" s="247" t="s">
        <v>83</v>
      </c>
      <c r="G35" s="249"/>
      <c r="H35" s="249"/>
      <c r="I35" s="249"/>
      <c r="J35" s="249"/>
      <c r="K35" s="249"/>
      <c r="L35" s="249"/>
      <c r="M35" s="249"/>
    </row>
    <row r="36" spans="1:13">
      <c r="A36" s="801"/>
      <c r="B36" s="801"/>
      <c r="C36" s="801"/>
      <c r="D36" s="29">
        <f>COUNTIF(Datos!X4:X418,"&gt;=01/06/2011")-COUNTIF(Datos!X4:X418,"&gt;=1/7/2011")</f>
        <v>0</v>
      </c>
      <c r="E36" s="29">
        <f>SUM(Datos!DA4:DA337)</f>
        <v>0</v>
      </c>
      <c r="F36" s="33">
        <f>E36/D34</f>
        <v>0</v>
      </c>
      <c r="G36" s="249"/>
      <c r="H36" s="249"/>
      <c r="I36" s="249"/>
      <c r="J36" s="249"/>
      <c r="K36" s="249"/>
      <c r="L36" s="249"/>
      <c r="M36" s="249"/>
    </row>
    <row r="37" spans="1:13">
      <c r="J37" s="249"/>
      <c r="K37" s="249"/>
      <c r="L37" s="249"/>
      <c r="M37" s="249"/>
    </row>
    <row r="39" spans="1:13" ht="30">
      <c r="A39" s="797">
        <v>40725</v>
      </c>
      <c r="B39" s="799"/>
      <c r="C39" s="799"/>
      <c r="D39" s="247" t="s">
        <v>515</v>
      </c>
      <c r="E39" s="249"/>
      <c r="F39" s="249"/>
      <c r="G39" s="249"/>
      <c r="H39" s="249"/>
      <c r="I39" s="249"/>
      <c r="J39" s="249"/>
      <c r="K39" s="249"/>
    </row>
    <row r="40" spans="1:13">
      <c r="A40" s="799"/>
      <c r="B40" s="799"/>
      <c r="C40" s="799"/>
      <c r="D40" s="102">
        <f>COUNTIF(Datos!X4:X270,"&lt;01/08/2011")-E36-E30-E24-E18-E12-E6</f>
        <v>50</v>
      </c>
      <c r="E40" s="252"/>
      <c r="F40" s="252"/>
      <c r="G40" s="252"/>
      <c r="H40" s="252"/>
      <c r="I40" s="252"/>
      <c r="J40" s="252"/>
      <c r="K40" s="249"/>
    </row>
    <row r="41" spans="1:13" ht="30">
      <c r="A41" s="799"/>
      <c r="B41" s="799"/>
      <c r="C41" s="799"/>
      <c r="D41" s="247" t="s">
        <v>516</v>
      </c>
      <c r="E41" s="247" t="s">
        <v>77</v>
      </c>
      <c r="F41" s="247" t="s">
        <v>83</v>
      </c>
      <c r="G41" s="249"/>
      <c r="H41" s="249"/>
      <c r="I41" s="249"/>
      <c r="J41" s="249"/>
      <c r="K41" s="249"/>
    </row>
    <row r="42" spans="1:13">
      <c r="A42" s="799"/>
      <c r="B42" s="799"/>
      <c r="C42" s="799"/>
      <c r="D42" s="29">
        <f>COUNTIF(Datos!X4:X418,"&gt;=01/07/2011")-COUNTIF(Datos!X4:X418,"&gt;=1/8/2011")</f>
        <v>0</v>
      </c>
      <c r="E42" s="29">
        <f>SUM(Datos!DB4:DB315)</f>
        <v>0</v>
      </c>
      <c r="F42" s="33">
        <f>E42/D40</f>
        <v>0</v>
      </c>
      <c r="G42" s="249"/>
      <c r="H42" s="249"/>
      <c r="I42" s="249"/>
      <c r="J42" s="249"/>
      <c r="K42" s="249"/>
    </row>
    <row r="45" spans="1:13" ht="30">
      <c r="A45" s="797">
        <v>40756</v>
      </c>
      <c r="B45" s="798"/>
      <c r="C45" s="798"/>
      <c r="D45" s="247" t="s">
        <v>515</v>
      </c>
      <c r="E45" s="249"/>
      <c r="F45" s="249"/>
      <c r="G45" s="249"/>
      <c r="H45" s="249"/>
      <c r="I45" s="249"/>
      <c r="J45" s="249"/>
      <c r="K45" s="249"/>
    </row>
    <row r="46" spans="1:13">
      <c r="A46" s="798"/>
      <c r="B46" s="798"/>
      <c r="C46" s="798"/>
      <c r="D46" s="102">
        <f>COUNTIF(Datos!X4:X270,"&lt;01/08/2011")-E36-E30-E24-E18-E12-E6-E42</f>
        <v>50</v>
      </c>
      <c r="E46" s="252"/>
      <c r="F46" s="252"/>
      <c r="G46" s="252"/>
      <c r="H46" s="252"/>
      <c r="I46" s="252"/>
      <c r="J46" s="252"/>
      <c r="K46" s="249"/>
    </row>
    <row r="47" spans="1:13" ht="30">
      <c r="A47" s="798"/>
      <c r="B47" s="798"/>
      <c r="C47" s="798"/>
      <c r="D47" s="247" t="s">
        <v>516</v>
      </c>
      <c r="E47" s="247" t="s">
        <v>77</v>
      </c>
      <c r="F47" s="247" t="s">
        <v>83</v>
      </c>
      <c r="G47" s="249"/>
      <c r="H47" s="249"/>
      <c r="I47" s="249"/>
      <c r="J47" s="249"/>
      <c r="K47" s="249"/>
    </row>
    <row r="48" spans="1:13">
      <c r="A48" s="798"/>
      <c r="B48" s="798"/>
      <c r="C48" s="798"/>
      <c r="D48" s="29">
        <f>COUNTIF(Datos!X9:X424,"&gt;=01/08/2011")-COUNTIF(Datos!X9:X424,"&gt;=1/9/2011")</f>
        <v>0</v>
      </c>
      <c r="E48" s="29">
        <f>SUM(Datos!DC4:DC459)</f>
        <v>0</v>
      </c>
      <c r="F48" s="33">
        <f>E48/D46</f>
        <v>0</v>
      </c>
      <c r="G48" s="249"/>
      <c r="H48" s="249"/>
      <c r="I48" s="249"/>
      <c r="J48" s="249"/>
      <c r="K48" s="249"/>
    </row>
    <row r="49" spans="1:12">
      <c r="A49" s="103"/>
      <c r="B49" s="103"/>
      <c r="C49" s="103"/>
    </row>
    <row r="50" spans="1:12">
      <c r="A50" s="103"/>
      <c r="B50" s="103"/>
      <c r="C50" s="103"/>
    </row>
    <row r="51" spans="1:12" ht="30">
      <c r="A51" s="797">
        <v>40787</v>
      </c>
      <c r="B51" s="798"/>
      <c r="C51" s="798"/>
      <c r="D51" s="247" t="s">
        <v>515</v>
      </c>
      <c r="E51" s="249"/>
      <c r="F51" s="249"/>
      <c r="G51" s="249"/>
      <c r="H51" s="249"/>
      <c r="I51" s="249"/>
      <c r="J51" s="249"/>
      <c r="K51" s="249"/>
    </row>
    <row r="52" spans="1:12">
      <c r="A52" s="798"/>
      <c r="B52" s="798"/>
      <c r="C52" s="798"/>
      <c r="D52" s="102">
        <f>COUNTIF(Datos!X4:X270,"&lt;01/10/2011")-E36-E30-E24-E18-E12-E6-E48-E42</f>
        <v>50</v>
      </c>
      <c r="E52" s="252"/>
      <c r="F52" s="252"/>
      <c r="G52" s="252"/>
      <c r="H52" s="252"/>
      <c r="I52" s="252"/>
      <c r="J52" s="252"/>
      <c r="K52" s="249"/>
    </row>
    <row r="53" spans="1:12" ht="30">
      <c r="A53" s="798"/>
      <c r="B53" s="798"/>
      <c r="C53" s="798"/>
      <c r="D53" s="247" t="s">
        <v>516</v>
      </c>
      <c r="E53" s="247" t="s">
        <v>77</v>
      </c>
      <c r="F53" s="247" t="s">
        <v>83</v>
      </c>
      <c r="G53" s="249"/>
      <c r="H53" s="249"/>
      <c r="I53" s="249"/>
      <c r="J53" s="249"/>
      <c r="K53" s="249"/>
      <c r="L53" s="249"/>
    </row>
    <row r="54" spans="1:12">
      <c r="A54" s="798"/>
      <c r="B54" s="798"/>
      <c r="C54" s="798"/>
      <c r="D54" s="29">
        <f>COUNTIF(Datos!X15:X430,"&gt;=01/09/2011")-COUNTIF(Datos!X15:X430,"&gt;=1/10/2011")</f>
        <v>0</v>
      </c>
      <c r="E54" s="29">
        <f>SUM(Datos!DD4:DD459)</f>
        <v>0</v>
      </c>
      <c r="F54" s="33">
        <f>E54/D52</f>
        <v>0</v>
      </c>
      <c r="G54" s="249"/>
      <c r="H54" s="249"/>
      <c r="I54" s="249"/>
      <c r="J54" s="249"/>
      <c r="K54" s="249"/>
      <c r="L54" s="249"/>
    </row>
    <row r="55" spans="1:12">
      <c r="A55" s="103"/>
      <c r="B55" s="103"/>
      <c r="C55" s="103"/>
      <c r="J55" s="249"/>
      <c r="K55" s="249"/>
      <c r="L55" s="249"/>
    </row>
    <row r="56" spans="1:12">
      <c r="A56" s="103"/>
      <c r="B56" s="103"/>
      <c r="C56" s="103"/>
      <c r="J56" s="249"/>
      <c r="K56" s="249"/>
      <c r="L56" s="249"/>
    </row>
    <row r="57" spans="1:12" ht="30">
      <c r="A57" s="797">
        <v>40817</v>
      </c>
      <c r="B57" s="798"/>
      <c r="C57" s="798"/>
      <c r="D57" s="247" t="s">
        <v>515</v>
      </c>
      <c r="E57" s="249"/>
      <c r="F57" s="249"/>
      <c r="G57" s="249"/>
      <c r="H57" s="249"/>
      <c r="I57" s="249"/>
      <c r="J57" s="249"/>
      <c r="K57" s="249"/>
      <c r="L57" s="249"/>
    </row>
    <row r="58" spans="1:12">
      <c r="A58" s="798"/>
      <c r="B58" s="798"/>
      <c r="C58" s="798"/>
      <c r="D58" s="102">
        <f>COUNTIF(Datos!X4:X270,"&lt;01/11/2011")-E36-E30-E24-E18-E12-E6-E54-E42-E48</f>
        <v>50</v>
      </c>
      <c r="E58" s="252"/>
      <c r="F58" s="252"/>
      <c r="G58" s="252"/>
      <c r="H58" s="252"/>
      <c r="I58" s="252"/>
      <c r="J58" s="252"/>
      <c r="K58" s="249"/>
      <c r="L58" s="249"/>
    </row>
    <row r="59" spans="1:12" ht="30">
      <c r="A59" s="798"/>
      <c r="B59" s="798"/>
      <c r="C59" s="798"/>
      <c r="D59" s="247" t="s">
        <v>516</v>
      </c>
      <c r="E59" s="247" t="s">
        <v>77</v>
      </c>
      <c r="F59" s="247" t="s">
        <v>83</v>
      </c>
      <c r="G59" s="249"/>
      <c r="H59" s="249"/>
      <c r="I59" s="249"/>
      <c r="J59" s="249"/>
      <c r="K59" s="249"/>
      <c r="L59" s="249"/>
    </row>
    <row r="60" spans="1:12">
      <c r="A60" s="798"/>
      <c r="B60" s="798"/>
      <c r="C60" s="798"/>
      <c r="D60" s="29">
        <f>COUNTIF(Datos!X22:X436,"&gt;=01/10/2011")-COUNTIF(Datos!X22:X436,"&gt;=1/11/2011")</f>
        <v>0</v>
      </c>
      <c r="E60" s="29">
        <f>SUM(Datos!DE4:DE459)</f>
        <v>0</v>
      </c>
      <c r="F60" s="33">
        <f>E60/D58</f>
        <v>0</v>
      </c>
      <c r="G60" s="249"/>
      <c r="H60" s="249"/>
      <c r="I60" s="249"/>
      <c r="J60" s="249"/>
      <c r="K60" s="249"/>
    </row>
    <row r="61" spans="1:12">
      <c r="A61" s="103"/>
      <c r="B61" s="103"/>
      <c r="C61" s="103"/>
    </row>
    <row r="62" spans="1:12">
      <c r="A62" s="103"/>
      <c r="B62" s="103"/>
      <c r="C62" s="103"/>
    </row>
    <row r="63" spans="1:12" ht="30">
      <c r="A63" s="797">
        <v>40848</v>
      </c>
      <c r="B63" s="798"/>
      <c r="C63" s="798"/>
      <c r="D63" s="247" t="s">
        <v>515</v>
      </c>
      <c r="E63" s="249"/>
      <c r="F63" s="249"/>
      <c r="G63" s="249"/>
      <c r="H63" s="249"/>
      <c r="I63" s="249"/>
      <c r="J63" s="249"/>
      <c r="K63" s="249"/>
    </row>
    <row r="64" spans="1:12">
      <c r="A64" s="798"/>
      <c r="B64" s="798"/>
      <c r="C64" s="798"/>
      <c r="D64" s="102">
        <f>COUNTIF(Datos!X4:X270,"&lt;01/12/2011")-E36-E30-E24-E18-E12-E6-E60-E42-E48-E54</f>
        <v>50</v>
      </c>
      <c r="E64" s="252"/>
      <c r="F64" s="252"/>
      <c r="G64" s="252"/>
      <c r="H64" s="252"/>
      <c r="I64" s="252"/>
      <c r="J64" s="252"/>
      <c r="K64" s="249"/>
    </row>
    <row r="65" spans="1:12" ht="30">
      <c r="A65" s="798"/>
      <c r="B65" s="798"/>
      <c r="C65" s="798"/>
      <c r="D65" s="247" t="s">
        <v>516</v>
      </c>
      <c r="E65" s="247" t="s">
        <v>77</v>
      </c>
      <c r="F65" s="247" t="s">
        <v>83</v>
      </c>
      <c r="G65" s="249"/>
      <c r="H65" s="249"/>
      <c r="I65" s="249"/>
      <c r="J65" s="249"/>
      <c r="K65" s="249"/>
    </row>
    <row r="66" spans="1:12">
      <c r="A66" s="798"/>
      <c r="B66" s="798"/>
      <c r="C66" s="798"/>
      <c r="D66" s="29">
        <f>COUNTIF(Datos!X28:X442,"&gt;=01/11/2011")-COUNTIF(Datos!X28:X442,"&gt;=1/12/2011")</f>
        <v>0</v>
      </c>
      <c r="E66" s="29">
        <f>SUM(Datos!DF4:DF459)</f>
        <v>0</v>
      </c>
      <c r="F66" s="33">
        <f>E66/D64</f>
        <v>0</v>
      </c>
      <c r="G66" s="249"/>
      <c r="H66" s="249"/>
      <c r="I66" s="249"/>
      <c r="J66" s="249"/>
      <c r="K66" s="249"/>
    </row>
    <row r="69" spans="1:12" ht="30">
      <c r="A69" s="797">
        <v>40878</v>
      </c>
      <c r="B69" s="798"/>
      <c r="C69" s="798"/>
      <c r="D69" s="247" t="s">
        <v>515</v>
      </c>
      <c r="E69" s="249"/>
      <c r="F69" s="249"/>
      <c r="G69" s="249"/>
      <c r="H69" s="249"/>
      <c r="I69" s="249"/>
      <c r="J69" s="249"/>
      <c r="K69" s="249"/>
    </row>
    <row r="70" spans="1:12">
      <c r="A70" s="798"/>
      <c r="B70" s="798"/>
      <c r="C70" s="798"/>
      <c r="D70" s="102">
        <f>COUNTIF(Datos!X4:X270,"&lt;01/01/2011")-E36-E30-E24-E18-E12-E6-E66-E42-E48-E54-E60</f>
        <v>31</v>
      </c>
      <c r="E70" s="252"/>
      <c r="F70" s="252"/>
      <c r="G70" s="252"/>
      <c r="H70" s="252"/>
      <c r="I70" s="252"/>
      <c r="J70" s="252"/>
      <c r="K70" s="249"/>
    </row>
    <row r="71" spans="1:12" ht="30">
      <c r="A71" s="798"/>
      <c r="B71" s="798"/>
      <c r="C71" s="798"/>
      <c r="D71" s="247" t="s">
        <v>516</v>
      </c>
      <c r="E71" s="247" t="s">
        <v>77</v>
      </c>
      <c r="F71" s="247" t="s">
        <v>83</v>
      </c>
      <c r="G71" s="249"/>
      <c r="H71" s="249"/>
      <c r="I71" s="249"/>
      <c r="J71" s="249"/>
      <c r="K71" s="249"/>
    </row>
    <row r="72" spans="1:12">
      <c r="A72" s="798"/>
      <c r="B72" s="798"/>
      <c r="C72" s="798"/>
      <c r="D72" s="29">
        <f>COUNTIF(Datos!X33:X448,"&gt;=01/12/2011")-COUNTIF(Datos!X33:X448,"&gt;=1/1/2011")</f>
        <v>-19</v>
      </c>
      <c r="E72" s="29">
        <f>SUM(Datos!DG4:DG459)</f>
        <v>0</v>
      </c>
      <c r="F72" s="33">
        <f>E72/D70</f>
        <v>0</v>
      </c>
      <c r="G72" s="249"/>
      <c r="H72" s="249"/>
      <c r="I72" s="249"/>
      <c r="J72" s="249"/>
      <c r="K72" s="249"/>
    </row>
    <row r="76" spans="1:12" ht="30" customHeight="1">
      <c r="A76" s="708" t="s">
        <v>517</v>
      </c>
      <c r="B76" s="795"/>
      <c r="C76" s="795"/>
      <c r="D76" s="795"/>
      <c r="E76" s="795"/>
      <c r="F76" s="795"/>
      <c r="G76" s="795"/>
      <c r="H76" s="795"/>
      <c r="I76" s="795"/>
      <c r="J76" s="795"/>
      <c r="K76" s="795"/>
      <c r="L76" s="709"/>
    </row>
    <row r="77" spans="1:12">
      <c r="A77" s="29" t="s">
        <v>269</v>
      </c>
      <c r="B77" s="29" t="s">
        <v>268</v>
      </c>
      <c r="C77" s="29" t="s">
        <v>270</v>
      </c>
      <c r="D77" s="29" t="s">
        <v>255</v>
      </c>
      <c r="E77" s="29" t="s">
        <v>260</v>
      </c>
      <c r="F77" s="29" t="s">
        <v>261</v>
      </c>
      <c r="G77" s="29" t="s">
        <v>262</v>
      </c>
      <c r="H77" s="29" t="s">
        <v>263</v>
      </c>
      <c r="I77" s="29" t="s">
        <v>264</v>
      </c>
      <c r="J77" s="29" t="s">
        <v>265</v>
      </c>
      <c r="K77" s="29" t="s">
        <v>266</v>
      </c>
      <c r="L77" s="29" t="s">
        <v>267</v>
      </c>
    </row>
    <row r="78" spans="1:12">
      <c r="A78" s="29">
        <f>D6</f>
        <v>2</v>
      </c>
      <c r="B78" s="29">
        <f>D12</f>
        <v>3</v>
      </c>
      <c r="C78" s="29">
        <f>D18</f>
        <v>8</v>
      </c>
      <c r="D78" s="29">
        <f>D24</f>
        <v>4</v>
      </c>
      <c r="E78" s="29">
        <f>D30</f>
        <v>2</v>
      </c>
      <c r="F78" s="29">
        <f>D36</f>
        <v>0</v>
      </c>
      <c r="G78" s="29">
        <f>D42</f>
        <v>0</v>
      </c>
      <c r="H78" s="29">
        <f>D48</f>
        <v>0</v>
      </c>
      <c r="I78" s="29">
        <f>D54</f>
        <v>0</v>
      </c>
      <c r="J78" s="29">
        <f>D60</f>
        <v>0</v>
      </c>
      <c r="K78" s="29">
        <f>D66</f>
        <v>0</v>
      </c>
      <c r="L78" s="29">
        <f>D72</f>
        <v>-19</v>
      </c>
    </row>
    <row r="80" spans="1:12">
      <c r="A80" s="708" t="s">
        <v>518</v>
      </c>
      <c r="B80" s="795"/>
      <c r="C80" s="795"/>
      <c r="D80" s="795"/>
      <c r="E80" s="795"/>
      <c r="F80" s="795"/>
      <c r="G80" s="795"/>
      <c r="H80" s="795"/>
      <c r="I80" s="795"/>
      <c r="J80" s="795"/>
      <c r="K80" s="795"/>
      <c r="L80" s="709"/>
    </row>
    <row r="81" spans="1:12">
      <c r="A81" s="29" t="s">
        <v>269</v>
      </c>
      <c r="B81" s="29" t="s">
        <v>268</v>
      </c>
      <c r="C81" s="29" t="s">
        <v>270</v>
      </c>
      <c r="D81" s="29" t="s">
        <v>255</v>
      </c>
      <c r="E81" s="29" t="s">
        <v>260</v>
      </c>
      <c r="F81" s="29" t="s">
        <v>261</v>
      </c>
      <c r="G81" s="29" t="s">
        <v>262</v>
      </c>
      <c r="H81" s="29" t="s">
        <v>263</v>
      </c>
      <c r="I81" s="29" t="s">
        <v>264</v>
      </c>
      <c r="J81" s="29" t="s">
        <v>265</v>
      </c>
      <c r="K81" s="29" t="s">
        <v>266</v>
      </c>
      <c r="L81" s="29" t="s">
        <v>267</v>
      </c>
    </row>
    <row r="82" spans="1:12">
      <c r="A82" s="29">
        <f>E6</f>
        <v>9</v>
      </c>
      <c r="B82" s="29">
        <f>E12</f>
        <v>6</v>
      </c>
      <c r="C82" s="29">
        <f>E18</f>
        <v>6</v>
      </c>
      <c r="D82" s="29">
        <f>E24</f>
        <v>3</v>
      </c>
      <c r="E82" s="29">
        <f>E30</f>
        <v>0</v>
      </c>
      <c r="F82" s="29">
        <f>E36</f>
        <v>0</v>
      </c>
      <c r="G82" s="29">
        <f>E42</f>
        <v>0</v>
      </c>
      <c r="H82" s="29">
        <f>E48</f>
        <v>0</v>
      </c>
      <c r="I82" s="29">
        <f>E54</f>
        <v>0</v>
      </c>
      <c r="J82" s="29">
        <f>E60</f>
        <v>0</v>
      </c>
      <c r="K82" s="29">
        <f>E66</f>
        <v>0</v>
      </c>
      <c r="L82" s="29">
        <f>E72</f>
        <v>0</v>
      </c>
    </row>
    <row r="83" spans="1:12">
      <c r="A83" s="248">
        <f>F6</f>
        <v>0.15789473684210525</v>
      </c>
      <c r="B83" s="248">
        <f>F12</f>
        <v>0.11764705882352941</v>
      </c>
      <c r="C83" s="248">
        <f>F18</f>
        <v>0.11320754716981132</v>
      </c>
      <c r="D83" s="248">
        <f>F24</f>
        <v>5.8823529411764705E-2</v>
      </c>
      <c r="E83" s="248">
        <f>F30</f>
        <v>0</v>
      </c>
      <c r="F83" s="248">
        <f>F36</f>
        <v>0</v>
      </c>
      <c r="G83" s="248">
        <f>F42</f>
        <v>0</v>
      </c>
      <c r="H83" s="248">
        <f>F48</f>
        <v>0</v>
      </c>
      <c r="I83" s="248">
        <f>F54</f>
        <v>0</v>
      </c>
      <c r="J83" s="248">
        <f>F60</f>
        <v>0</v>
      </c>
      <c r="K83" s="248">
        <f>F66</f>
        <v>0</v>
      </c>
      <c r="L83" s="248">
        <f>F72</f>
        <v>0</v>
      </c>
    </row>
    <row r="84" spans="1:12" ht="30" customHeight="1">
      <c r="A84" s="796" t="s">
        <v>271</v>
      </c>
      <c r="B84" s="796"/>
      <c r="C84" s="796"/>
      <c r="D84" s="796"/>
      <c r="E84" s="796"/>
      <c r="F84" s="796"/>
      <c r="G84" s="796"/>
      <c r="H84" s="796"/>
      <c r="I84" s="796"/>
      <c r="J84" s="796"/>
      <c r="K84" s="796"/>
      <c r="L84" s="796"/>
    </row>
    <row r="85" spans="1:12">
      <c r="A85" s="29" t="s">
        <v>269</v>
      </c>
      <c r="B85" s="29" t="s">
        <v>268</v>
      </c>
      <c r="C85" s="29" t="s">
        <v>270</v>
      </c>
      <c r="D85" s="29" t="s">
        <v>255</v>
      </c>
      <c r="E85" s="29" t="s">
        <v>260</v>
      </c>
      <c r="F85" s="29" t="s">
        <v>261</v>
      </c>
      <c r="G85" s="29" t="s">
        <v>262</v>
      </c>
      <c r="H85" s="29" t="s">
        <v>263</v>
      </c>
      <c r="I85" s="29" t="s">
        <v>264</v>
      </c>
      <c r="J85" s="29" t="s">
        <v>265</v>
      </c>
      <c r="K85" s="29" t="s">
        <v>266</v>
      </c>
      <c r="L85" s="29" t="s">
        <v>267</v>
      </c>
    </row>
    <row r="86" spans="1:12">
      <c r="A86" s="16">
        <f>D4</f>
        <v>57</v>
      </c>
      <c r="B86" s="104">
        <f>D10</f>
        <v>51</v>
      </c>
      <c r="C86" s="104">
        <f>D16</f>
        <v>53</v>
      </c>
      <c r="D86" s="104">
        <f>D22</f>
        <v>51</v>
      </c>
      <c r="E86" s="104">
        <f>D28</f>
        <v>50</v>
      </c>
      <c r="F86" s="104">
        <f>D34</f>
        <v>50</v>
      </c>
      <c r="G86" s="104">
        <f>D40</f>
        <v>50</v>
      </c>
      <c r="H86" s="104">
        <f>D46</f>
        <v>50</v>
      </c>
      <c r="I86" s="104">
        <f>D52</f>
        <v>50</v>
      </c>
      <c r="J86" s="104">
        <f>D58</f>
        <v>50</v>
      </c>
      <c r="K86" s="104">
        <f>D64</f>
        <v>50</v>
      </c>
      <c r="L86" s="104">
        <f>D70</f>
        <v>31</v>
      </c>
    </row>
    <row r="89" spans="1:12">
      <c r="A89" s="16" t="s">
        <v>501</v>
      </c>
      <c r="B89" s="16" t="s">
        <v>502</v>
      </c>
    </row>
    <row r="90" spans="1:12">
      <c r="A90" s="16">
        <f>D6+D12+D18+D24+D30+D36+D42+D48+D54+D60+D66+D72</f>
        <v>0</v>
      </c>
      <c r="B90" s="16">
        <f>E6+E12+E18+E24+E30+E36+E42+E48+E54+E60+E66+E72</f>
        <v>24</v>
      </c>
    </row>
  </sheetData>
  <mergeCells count="15">
    <mergeCell ref="A21:C24"/>
    <mergeCell ref="A27:C30"/>
    <mergeCell ref="A33:C36"/>
    <mergeCell ref="A39:C42"/>
    <mergeCell ref="A3:C6"/>
    <mergeCell ref="A9:C11"/>
    <mergeCell ref="A15:C18"/>
    <mergeCell ref="A76:L76"/>
    <mergeCell ref="A80:L80"/>
    <mergeCell ref="A84:L84"/>
    <mergeCell ref="A45:C48"/>
    <mergeCell ref="A51:C54"/>
    <mergeCell ref="A57:C60"/>
    <mergeCell ref="A63:C66"/>
    <mergeCell ref="A69:C7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BC838"/>
  <sheetViews>
    <sheetView topLeftCell="A7" zoomScale="80" zoomScaleNormal="80" workbookViewId="0">
      <selection activeCell="A10" sqref="A10"/>
    </sheetView>
  </sheetViews>
  <sheetFormatPr baseColWidth="10" defaultColWidth="17.42578125" defaultRowHeight="15"/>
  <cols>
    <col min="1" max="1" width="9.28515625" style="17" customWidth="1"/>
    <col min="2" max="2" width="46.7109375" style="17" customWidth="1"/>
    <col min="3" max="3" width="12.42578125" style="17" bestFit="1" customWidth="1"/>
    <col min="4" max="4" width="9.42578125" style="17" bestFit="1" customWidth="1"/>
    <col min="5" max="5" width="7.42578125" style="17" bestFit="1" customWidth="1"/>
    <col min="6" max="6" width="11.5703125" style="17" bestFit="1" customWidth="1"/>
    <col min="7" max="10" width="12.7109375" style="17" bestFit="1" customWidth="1"/>
    <col min="11" max="11" width="17.42578125" style="17" customWidth="1"/>
    <col min="12" max="12" width="20.5703125" style="17" bestFit="1" customWidth="1"/>
    <col min="13" max="13" width="11.28515625" style="17" bestFit="1" customWidth="1"/>
    <col min="14" max="14" width="16.7109375" style="17" bestFit="1" customWidth="1"/>
    <col min="15" max="15" width="12.42578125" style="17" bestFit="1" customWidth="1"/>
    <col min="16" max="16" width="10.5703125" style="17" bestFit="1" customWidth="1"/>
    <col min="17" max="17" width="14.28515625" style="17" bestFit="1" customWidth="1"/>
    <col min="18" max="18" width="44.5703125" style="17" bestFit="1" customWidth="1"/>
    <col min="19" max="19" width="29" style="17" customWidth="1"/>
    <col min="20" max="53" width="17.42578125" style="17" customWidth="1"/>
    <col min="54" max="54" width="18.140625" style="17" bestFit="1" customWidth="1"/>
    <col min="55" max="55" width="26.28515625" style="17" bestFit="1" customWidth="1"/>
    <col min="56" max="16384" width="17.42578125" style="17"/>
  </cols>
  <sheetData>
    <row r="1" spans="1:55" ht="80.25" customHeight="1"/>
    <row r="2" spans="1:55" ht="26.25" customHeight="1">
      <c r="B2" s="814" t="s">
        <v>279</v>
      </c>
      <c r="C2" s="814"/>
      <c r="D2" s="814"/>
      <c r="E2" s="812" t="s">
        <v>398</v>
      </c>
      <c r="F2" s="812"/>
      <c r="G2" s="812"/>
      <c r="J2" s="113"/>
      <c r="K2" s="113"/>
    </row>
    <row r="3" spans="1:55" ht="43.5" customHeight="1">
      <c r="B3" s="814" t="s">
        <v>280</v>
      </c>
      <c r="C3" s="814"/>
      <c r="D3" s="814"/>
      <c r="E3" s="812" t="s">
        <v>399</v>
      </c>
      <c r="F3" s="812"/>
      <c r="G3" s="812"/>
      <c r="J3" s="113"/>
      <c r="K3" s="113"/>
    </row>
    <row r="4" spans="1:55" ht="30.75" customHeight="1">
      <c r="B4" s="814" t="s">
        <v>281</v>
      </c>
      <c r="C4" s="814"/>
      <c r="D4" s="814"/>
      <c r="E4" s="812" t="s">
        <v>400</v>
      </c>
      <c r="F4" s="812"/>
      <c r="G4" s="812"/>
      <c r="J4" s="113"/>
      <c r="K4" s="113"/>
    </row>
    <row r="5" spans="1:55" ht="29.25" customHeight="1">
      <c r="B5" s="814" t="s">
        <v>282</v>
      </c>
      <c r="C5" s="814"/>
      <c r="D5" s="814"/>
      <c r="E5" s="812" t="s">
        <v>400</v>
      </c>
      <c r="F5" s="812"/>
      <c r="G5" s="812"/>
      <c r="J5" s="114"/>
      <c r="K5" s="114"/>
    </row>
    <row r="6" spans="1:55" ht="50.25" customHeight="1">
      <c r="B6" s="811" t="s">
        <v>283</v>
      </c>
      <c r="C6" s="811"/>
      <c r="D6" s="811"/>
      <c r="E6" s="813" t="s">
        <v>401</v>
      </c>
      <c r="F6" s="813"/>
      <c r="G6" s="813"/>
    </row>
    <row r="7" spans="1:55">
      <c r="A7" s="805" t="s">
        <v>284</v>
      </c>
      <c r="B7" s="809" t="s">
        <v>285</v>
      </c>
      <c r="C7" s="805" t="s">
        <v>4</v>
      </c>
      <c r="D7" s="804" t="s">
        <v>286</v>
      </c>
      <c r="E7" s="804"/>
      <c r="F7" s="805" t="s">
        <v>287</v>
      </c>
      <c r="G7" s="804" t="s">
        <v>288</v>
      </c>
      <c r="H7" s="804"/>
      <c r="I7" s="804"/>
      <c r="J7" s="804"/>
      <c r="K7" s="804"/>
      <c r="L7" s="804"/>
      <c r="M7" s="804" t="s">
        <v>289</v>
      </c>
      <c r="N7" s="804"/>
      <c r="O7" s="804"/>
      <c r="P7" s="804"/>
      <c r="Q7" s="804"/>
      <c r="R7" s="804"/>
      <c r="S7" s="115" t="s">
        <v>290</v>
      </c>
      <c r="T7" s="804" t="s">
        <v>291</v>
      </c>
      <c r="U7" s="804"/>
      <c r="V7" s="804"/>
      <c r="W7" s="804"/>
      <c r="X7" s="804"/>
      <c r="Y7" s="804"/>
      <c r="Z7" s="804"/>
      <c r="AA7" s="804"/>
      <c r="AB7" s="804"/>
      <c r="AC7" s="804"/>
      <c r="AD7" s="804" t="s">
        <v>292</v>
      </c>
      <c r="AE7" s="804"/>
      <c r="AF7" s="804"/>
      <c r="AG7" s="804" t="s">
        <v>293</v>
      </c>
      <c r="AH7" s="804"/>
      <c r="AI7" s="804" t="s">
        <v>294</v>
      </c>
      <c r="AJ7" s="804"/>
      <c r="AK7" s="804"/>
      <c r="AL7" s="804"/>
      <c r="AM7" s="804"/>
      <c r="AN7" s="804"/>
      <c r="AO7" s="806" t="s">
        <v>295</v>
      </c>
      <c r="AP7" s="807"/>
      <c r="AQ7" s="808"/>
      <c r="AR7" s="804" t="s">
        <v>296</v>
      </c>
      <c r="AS7" s="804"/>
      <c r="AT7" s="804"/>
      <c r="AU7" s="804"/>
      <c r="AV7" s="804"/>
      <c r="AW7" s="804" t="s">
        <v>297</v>
      </c>
      <c r="AX7" s="804"/>
      <c r="AY7" s="804"/>
      <c r="AZ7" s="804"/>
      <c r="BA7" s="804"/>
      <c r="BB7" s="805" t="s">
        <v>298</v>
      </c>
      <c r="BC7" s="805" t="s">
        <v>299</v>
      </c>
    </row>
    <row r="8" spans="1:55" ht="45">
      <c r="A8" s="805"/>
      <c r="B8" s="810"/>
      <c r="C8" s="805"/>
      <c r="D8" s="153" t="s">
        <v>300</v>
      </c>
      <c r="E8" s="153" t="s">
        <v>301</v>
      </c>
      <c r="F8" s="805"/>
      <c r="G8" s="148" t="s">
        <v>302</v>
      </c>
      <c r="H8" s="148" t="s">
        <v>303</v>
      </c>
      <c r="I8" s="148" t="s">
        <v>304</v>
      </c>
      <c r="J8" s="148" t="s">
        <v>305</v>
      </c>
      <c r="K8" s="148"/>
      <c r="L8" s="148" t="s">
        <v>306</v>
      </c>
      <c r="M8" s="147" t="s">
        <v>307</v>
      </c>
      <c r="N8" s="148" t="s">
        <v>308</v>
      </c>
      <c r="O8" s="148" t="s">
        <v>309</v>
      </c>
      <c r="P8" s="148" t="s">
        <v>310</v>
      </c>
      <c r="Q8" s="148" t="s">
        <v>311</v>
      </c>
      <c r="R8" s="148" t="s">
        <v>312</v>
      </c>
      <c r="S8" s="148" t="s">
        <v>313</v>
      </c>
      <c r="T8" s="116" t="s">
        <v>314</v>
      </c>
      <c r="U8" s="116" t="s">
        <v>315</v>
      </c>
      <c r="V8" s="116" t="s">
        <v>316</v>
      </c>
      <c r="W8" s="116" t="s">
        <v>317</v>
      </c>
      <c r="X8" s="116" t="s">
        <v>318</v>
      </c>
      <c r="Y8" s="116" t="s">
        <v>319</v>
      </c>
      <c r="Z8" s="116" t="s">
        <v>320</v>
      </c>
      <c r="AA8" s="116" t="s">
        <v>321</v>
      </c>
      <c r="AB8" s="116" t="s">
        <v>322</v>
      </c>
      <c r="AC8" s="116" t="s">
        <v>323</v>
      </c>
      <c r="AD8" s="116" t="s">
        <v>324</v>
      </c>
      <c r="AE8" s="116" t="s">
        <v>325</v>
      </c>
      <c r="AF8" s="116" t="s">
        <v>326</v>
      </c>
      <c r="AG8" s="116" t="s">
        <v>327</v>
      </c>
      <c r="AH8" s="116" t="s">
        <v>328</v>
      </c>
      <c r="AI8" s="116" t="s">
        <v>329</v>
      </c>
      <c r="AJ8" s="116" t="s">
        <v>330</v>
      </c>
      <c r="AK8" s="116" t="s">
        <v>119</v>
      </c>
      <c r="AL8" s="116" t="s">
        <v>133</v>
      </c>
      <c r="AM8" s="116" t="s">
        <v>331</v>
      </c>
      <c r="AN8" s="116" t="s">
        <v>332</v>
      </c>
      <c r="AO8" s="116" t="s">
        <v>333</v>
      </c>
      <c r="AP8" s="116" t="s">
        <v>334</v>
      </c>
      <c r="AQ8" s="116" t="s">
        <v>328</v>
      </c>
      <c r="AR8" s="116" t="s">
        <v>335</v>
      </c>
      <c r="AS8" s="116" t="s">
        <v>336</v>
      </c>
      <c r="AT8" s="116" t="s">
        <v>337</v>
      </c>
      <c r="AU8" s="116" t="s">
        <v>338</v>
      </c>
      <c r="AV8" s="116" t="s">
        <v>339</v>
      </c>
      <c r="AW8" s="116" t="s">
        <v>340</v>
      </c>
      <c r="AX8" s="116" t="s">
        <v>341</v>
      </c>
      <c r="AY8" s="116" t="s">
        <v>302</v>
      </c>
      <c r="AZ8" s="116"/>
      <c r="BA8" s="116" t="s">
        <v>342</v>
      </c>
      <c r="BB8" s="805"/>
      <c r="BC8" s="805"/>
    </row>
    <row r="10" spans="1:55" ht="30">
      <c r="A10" s="87">
        <f>Datos!A4</f>
        <v>1</v>
      </c>
      <c r="B10" s="20" t="str">
        <f>Datos!D4</f>
        <v>a</v>
      </c>
      <c r="C10" s="152">
        <f ca="1">Datos!E4</f>
        <v>28.212033918378985</v>
      </c>
      <c r="D10" s="20">
        <f>Datos!G4</f>
        <v>0</v>
      </c>
      <c r="E10" s="20" t="str">
        <f>IF(D10=0,"x")</f>
        <v>x</v>
      </c>
      <c r="F10" s="118">
        <f>Datos!X4</f>
        <v>35612</v>
      </c>
      <c r="G10" s="87" t="b">
        <f>OR(Datos!M4="CASA ALIANZA",Datos!M4="AYUDA Y SOLID")</f>
        <v>1</v>
      </c>
      <c r="H10" s="87" t="b">
        <f>OR(Datos!M4="PROCURADURIA")</f>
        <v>0</v>
      </c>
      <c r="I10" s="87" t="b">
        <f>OR(Datos!M4="DIF HIDALGO-HUICHAPAN",Datos!M4="DIF HIDALGO",Datos!M4="DIF NAUCALPAN",Datos!M4="DIF MEXICALTZINGO")</f>
        <v>0</v>
      </c>
      <c r="J10" s="87" t="b">
        <f>OR(Datos!M4="FAMILIAR")</f>
        <v>0</v>
      </c>
      <c r="K10" s="87">
        <f>COUNTIFS(G10:J10,TRUE)</f>
        <v>1</v>
      </c>
      <c r="L10" s="39" t="b">
        <f>IF(K10=0,Datos!M4)</f>
        <v>0</v>
      </c>
      <c r="M10" s="87">
        <f>Datos!Z4</f>
        <v>0</v>
      </c>
      <c r="N10" s="87">
        <f>Datos!AA4</f>
        <v>0</v>
      </c>
      <c r="O10" s="87">
        <f>Datos!AB4</f>
        <v>0</v>
      </c>
      <c r="P10" s="87">
        <f>Datos!AC4</f>
        <v>0</v>
      </c>
      <c r="Q10" s="87" t="str">
        <f>Datos!AD4</f>
        <v>SI</v>
      </c>
      <c r="R10" s="87" t="str">
        <f>Datos!AE4</f>
        <v>RIESGO DE CALLE</v>
      </c>
      <c r="S10" s="87" t="s">
        <v>411</v>
      </c>
      <c r="T10" s="87" t="str">
        <f>Datos!AG4</f>
        <v>NO</v>
      </c>
      <c r="U10" s="87">
        <f>Datos!AH4</f>
        <v>0</v>
      </c>
      <c r="V10" s="87">
        <f>Datos!AI4</f>
        <v>0</v>
      </c>
      <c r="W10" s="87">
        <f>Datos!AJ4</f>
        <v>0</v>
      </c>
      <c r="X10" s="87">
        <f>Datos!AK4</f>
        <v>0</v>
      </c>
      <c r="Y10" s="87">
        <f>Datos!AL4</f>
        <v>0</v>
      </c>
      <c r="Z10" s="87" t="str">
        <f>Datos!AM4</f>
        <v>NO</v>
      </c>
      <c r="AA10" s="87" t="str">
        <f>Datos!AN4</f>
        <v>NO</v>
      </c>
      <c r="AB10" s="87" t="str">
        <f>Datos!AO4</f>
        <v>NO</v>
      </c>
      <c r="AC10" s="87" t="str">
        <f>Datos!AP4</f>
        <v>NO</v>
      </c>
      <c r="AD10" s="87" t="str">
        <f>IF(Datos!J4="D.F.","D.F.","0")</f>
        <v>D.F.</v>
      </c>
      <c r="AE10" s="87" t="str">
        <f>IF(Datos!J4="D.F.","D.F",Datos!J4)</f>
        <v>D.F</v>
      </c>
      <c r="AF10" s="87"/>
      <c r="AG10" s="87" t="str">
        <f>Datos!AU4</f>
        <v>NO</v>
      </c>
      <c r="AH10" s="87">
        <f>Datos!AV4</f>
        <v>0</v>
      </c>
      <c r="AI10" s="87" t="str">
        <f>IF(Educativo!J4="GUARDERIA","SI",".")</f>
        <v>.</v>
      </c>
      <c r="AJ10" s="87" t="str">
        <f>IF(Educativo!J4="PRESCOLAR","SI",".")</f>
        <v>.</v>
      </c>
      <c r="AK10" s="87" t="str">
        <f>IF(Educativo!J4="PRIMARIA","SI",".")</f>
        <v>.</v>
      </c>
      <c r="AL10" s="87" t="str">
        <f>IF(Educativo!J4="SECUNDARIA","SI",".")</f>
        <v>.</v>
      </c>
      <c r="AM10" s="87" t="str">
        <f>IF(Educativo!J4="BACHILLERATO","SI",".")</f>
        <v>.</v>
      </c>
      <c r="AN10" s="87" t="str">
        <f>IF(Educativo!J4="UNIVERSIDAD","SI",".")</f>
        <v>.</v>
      </c>
      <c r="AO10" s="87" t="str">
        <f>Datos!BN4</f>
        <v>SI</v>
      </c>
      <c r="AP10" s="87" t="str">
        <f>Datos!BP4</f>
        <v>NO</v>
      </c>
      <c r="AQ10" s="87" t="str">
        <f>Datos!BQ4</f>
        <v>DISCAPACIDAD INTELECTUAL</v>
      </c>
      <c r="AR10" s="26" t="str">
        <f ca="1">Datos!BY6</f>
        <v>.</v>
      </c>
      <c r="AS10" s="26" t="str">
        <f ca="1">Datos!BZ6</f>
        <v>.</v>
      </c>
      <c r="AT10" s="26" t="str">
        <f ca="1">Datos!CA6</f>
        <v>.</v>
      </c>
      <c r="AU10" s="26" t="str">
        <f ca="1">Datos!CB6</f>
        <v>.</v>
      </c>
      <c r="AV10" s="26" t="str">
        <f ca="1">Datos!CC6</f>
        <v>SI</v>
      </c>
      <c r="AW10" s="87" t="b">
        <f>OR(Datos!BV6="FAMILIA BIOLÓGICA")</f>
        <v>0</v>
      </c>
      <c r="AX10" s="87" t="b">
        <f>OR(Datos!BV6="FAMILIA AMPLIADA")</f>
        <v>0</v>
      </c>
      <c r="AY10" s="87" t="b">
        <f>OR(Datos!BV6="OTRO HOGAR")</f>
        <v>0</v>
      </c>
      <c r="AZ10" s="87">
        <f>COUNTIFS(AW10:AY10,TRUE)</f>
        <v>0</v>
      </c>
      <c r="BA10" s="87">
        <f>IF(AZ10=0,Datos!BV6,".")</f>
        <v>0</v>
      </c>
      <c r="BB10" s="117" t="str">
        <f>Datos!BU4</f>
        <v>X</v>
      </c>
      <c r="BC10" s="87">
        <f>Datos!BV4</f>
        <v>0</v>
      </c>
    </row>
    <row r="11" spans="1:55" ht="30">
      <c r="A11" s="87">
        <f>Datos!A6</f>
        <v>3</v>
      </c>
      <c r="B11" s="20" t="str">
        <f>Datos!D6</f>
        <v>c</v>
      </c>
      <c r="C11" s="152">
        <f ca="1">Datos!E6</f>
        <v>9.3134037813926849</v>
      </c>
      <c r="D11" s="20" t="str">
        <f>Datos!G6</f>
        <v>x</v>
      </c>
      <c r="E11" s="20" t="b">
        <f>IF(D11=0,"x")</f>
        <v>0</v>
      </c>
      <c r="F11" s="118">
        <f>Datos!X6</f>
        <v>37298</v>
      </c>
      <c r="G11" s="87" t="b">
        <f>OR(Datos!M6="CASA ALIANZA",Datos!M6="AYUDA Y SOLID")</f>
        <v>0</v>
      </c>
      <c r="H11" s="87" t="b">
        <f>OR(Datos!M6="PROCURADURIA")</f>
        <v>0</v>
      </c>
      <c r="I11" s="87" t="b">
        <f>OR(Datos!M6="DIF HIDALGO-HUICHAPAN",Datos!M6="DIF HIDALGO",Datos!M6="DIF NAUCALPAN",Datos!M6="DIF MEXICALTZINGO")</f>
        <v>0</v>
      </c>
      <c r="J11" s="87" t="b">
        <f>OR(Datos!M6="FAMILIAR")</f>
        <v>0</v>
      </c>
      <c r="K11" s="87">
        <f>COUNTIFS(G11:J11,TRUE)</f>
        <v>0</v>
      </c>
      <c r="L11" s="39" t="str">
        <f>IF(K11=0,Datos!M6)</f>
        <v>H. IZTAPALAPA</v>
      </c>
      <c r="M11" s="87">
        <f>Datos!Z6</f>
        <v>0</v>
      </c>
      <c r="N11" s="87">
        <f>Datos!AA6</f>
        <v>0</v>
      </c>
      <c r="O11" s="87">
        <f>Datos!AB6</f>
        <v>0</v>
      </c>
      <c r="P11" s="87">
        <f>Datos!AC6</f>
        <v>0</v>
      </c>
      <c r="Q11" s="87">
        <f>Datos!AD6</f>
        <v>0</v>
      </c>
      <c r="R11" s="87" t="str">
        <f>Datos!AE6</f>
        <v>RIESGO DE CALLE</v>
      </c>
      <c r="S11" s="87" t="s">
        <v>411</v>
      </c>
      <c r="T11" s="87" t="str">
        <f>Datos!AG6</f>
        <v>NO</v>
      </c>
      <c r="U11" s="87" t="str">
        <f>Datos!AH6</f>
        <v>Madre</v>
      </c>
      <c r="V11" s="87">
        <f>Datos!AI6</f>
        <v>0</v>
      </c>
      <c r="W11" s="87">
        <f>Datos!AJ6</f>
        <v>0</v>
      </c>
      <c r="X11" s="87">
        <f>Datos!AK6</f>
        <v>0</v>
      </c>
      <c r="Y11" s="87">
        <f>Datos!AL6</f>
        <v>0</v>
      </c>
      <c r="Z11" s="87" t="str">
        <f>Datos!AM6</f>
        <v>NO</v>
      </c>
      <c r="AA11" s="87" t="str">
        <f>Datos!AN6</f>
        <v>NO</v>
      </c>
      <c r="AB11" s="87" t="str">
        <f>Datos!AO6</f>
        <v>NO</v>
      </c>
      <c r="AC11" s="87" t="str">
        <f>Datos!AP6</f>
        <v>NO</v>
      </c>
      <c r="AD11" s="87" t="str">
        <f>IF(Datos!J6="D.F.","D.F.","0")</f>
        <v>D.F.</v>
      </c>
      <c r="AE11" s="87" t="str">
        <f>IF(Datos!J6="D.F.","D.F",Datos!J6)</f>
        <v>D.F</v>
      </c>
      <c r="AF11" s="87"/>
      <c r="AG11" s="87" t="str">
        <f>Datos!AU6</f>
        <v>NO</v>
      </c>
      <c r="AH11" s="87">
        <f>Datos!AV6</f>
        <v>0</v>
      </c>
      <c r="AI11" s="87" t="str">
        <f>IF(Educativo!J5="GUARDERIA","SI",".")</f>
        <v>.</v>
      </c>
      <c r="AJ11" s="87" t="str">
        <f>IF(Educativo!J5="PRESCOLAR","SI",".")</f>
        <v>.</v>
      </c>
      <c r="AK11" s="87" t="str">
        <f>IF(Educativo!J5="PRIMARIA","SI",".")</f>
        <v>SI</v>
      </c>
      <c r="AL11" s="87" t="str">
        <f>IF(Educativo!J5="SECUNDARIA","SI",".")</f>
        <v>.</v>
      </c>
      <c r="AM11" s="87" t="str">
        <f>IF(Educativo!J5="BACHILLERATO","SI",".")</f>
        <v>.</v>
      </c>
      <c r="AN11" s="87" t="str">
        <f>IF(Educativo!J5="UNIVERSIDAD","SI",".")</f>
        <v>.</v>
      </c>
      <c r="AO11" s="87" t="str">
        <f>Datos!BN6</f>
        <v>SI</v>
      </c>
      <c r="AP11" s="87" t="str">
        <f>Datos!BP6</f>
        <v>SI</v>
      </c>
      <c r="AQ11" s="87" t="str">
        <f>Datos!BQ6</f>
        <v>PARALISIS CEREBRAL</v>
      </c>
      <c r="AR11" s="26" t="str">
        <f ca="1">Datos!BY5</f>
        <v>.</v>
      </c>
      <c r="AS11" s="26" t="str">
        <f ca="1">Datos!BZ5</f>
        <v>.</v>
      </c>
      <c r="AT11" s="26" t="str">
        <f ca="1">Datos!CA5</f>
        <v>.</v>
      </c>
      <c r="AU11" s="26" t="str">
        <f ca="1">Datos!CB5</f>
        <v>.</v>
      </c>
      <c r="AV11" s="26" t="str">
        <f ca="1">Datos!CC5</f>
        <v>SI</v>
      </c>
      <c r="AW11" s="87" t="b">
        <f>OR(Datos!BV5="FAMILIA BIOLÓGICA")</f>
        <v>0</v>
      </c>
      <c r="AX11" s="87" t="b">
        <f>OR(Datos!BV5="FAMILIA AMPLIADA")</f>
        <v>0</v>
      </c>
      <c r="AY11" s="87" t="b">
        <f>OR(Datos!BV5="OTRO HOGAR")</f>
        <v>0</v>
      </c>
      <c r="AZ11" s="87">
        <f>COUNTIFS(AW11:AY11,TRUE)</f>
        <v>0</v>
      </c>
      <c r="BA11" s="87">
        <f>IF(AZ11=0,Datos!BV5,".")</f>
        <v>0</v>
      </c>
      <c r="BB11" s="117" t="str">
        <f>Datos!BU6</f>
        <v>X</v>
      </c>
      <c r="BC11" s="87">
        <f>Datos!BV6</f>
        <v>0</v>
      </c>
    </row>
    <row r="12" spans="1:55" ht="30">
      <c r="A12" s="87">
        <f>Datos!A5</f>
        <v>2</v>
      </c>
      <c r="B12" s="20" t="str">
        <f>Datos!D5</f>
        <v>b</v>
      </c>
      <c r="C12" s="152">
        <f ca="1">Datos!E5</f>
        <v>28.212033918378985</v>
      </c>
      <c r="D12" s="20">
        <f>Datos!G5</f>
        <v>0</v>
      </c>
      <c r="E12" s="20" t="str">
        <f>IF(D12=0,"x")</f>
        <v>x</v>
      </c>
      <c r="F12" s="118">
        <f>Datos!X5</f>
        <v>37298</v>
      </c>
      <c r="G12" s="87" t="b">
        <f>OR(Datos!M5="CASA ALIANZA",Datos!M5="AYUDA Y SOLID")</f>
        <v>0</v>
      </c>
      <c r="H12" s="87" t="b">
        <f>OR(Datos!M5="PROCURADURIA")</f>
        <v>0</v>
      </c>
      <c r="I12" s="87" t="b">
        <f>OR(Datos!M5="DIF HIDALGO-HUICHAPAN",Datos!M5="DIF HIDALGO",Datos!M5="DIF NAUCALPAN",Datos!M5="DIF MEXICALTZINGO")</f>
        <v>0</v>
      </c>
      <c r="J12" s="87" t="b">
        <f>OR(Datos!M5="FAMILIAR")</f>
        <v>0</v>
      </c>
      <c r="K12" s="87">
        <f>COUNTIFS(G12:J12,TRUE)</f>
        <v>0</v>
      </c>
      <c r="L12" s="39" t="str">
        <f>IF(K12=0,Datos!M5)</f>
        <v>H. IZTAPALAPA</v>
      </c>
      <c r="M12" s="87">
        <f>Datos!Z5</f>
        <v>0</v>
      </c>
      <c r="N12" s="87">
        <f>Datos!AA5</f>
        <v>0</v>
      </c>
      <c r="O12" s="87">
        <f>Datos!AB5</f>
        <v>0</v>
      </c>
      <c r="P12" s="87" t="str">
        <f>Datos!AC5</f>
        <v>SI</v>
      </c>
      <c r="Q12" s="87" t="str">
        <f>Datos!AD5</f>
        <v>SI</v>
      </c>
      <c r="R12" s="87" t="str">
        <f>Datos!AE5</f>
        <v xml:space="preserve">RIESGO DE CALLE/CONSUMO DE SUSTANCIAS </v>
      </c>
      <c r="S12" s="87" t="str">
        <f>Datos!AF5</f>
        <v>XXXXXX</v>
      </c>
      <c r="T12" s="87" t="str">
        <f>Datos!AG5</f>
        <v>NO</v>
      </c>
      <c r="U12" s="87" t="str">
        <f>Datos!AH5</f>
        <v>PADRE</v>
      </c>
      <c r="V12" s="87">
        <f>Datos!AI5</f>
        <v>0</v>
      </c>
      <c r="W12" s="87">
        <f>Datos!AJ5</f>
        <v>1</v>
      </c>
      <c r="X12" s="87">
        <f>Datos!AK5</f>
        <v>0</v>
      </c>
      <c r="Y12" s="87">
        <f>Datos!AL5</f>
        <v>0</v>
      </c>
      <c r="Z12" s="87" t="str">
        <f>Datos!AM5</f>
        <v>SI</v>
      </c>
      <c r="AA12" s="87" t="str">
        <f>Datos!AN5</f>
        <v>NO</v>
      </c>
      <c r="AB12" s="87" t="str">
        <f>Datos!AO5</f>
        <v>NO</v>
      </c>
      <c r="AC12" s="87" t="str">
        <f>Datos!AP5</f>
        <v>NO</v>
      </c>
      <c r="AD12" s="87" t="str">
        <f>IF(Datos!J5="D.F.","D.F.","0")</f>
        <v>D.F.</v>
      </c>
      <c r="AE12" s="87" t="str">
        <f>IF(Datos!J5="D.F.","D.F",Datos!J5)</f>
        <v>D.F</v>
      </c>
      <c r="AF12" s="87"/>
      <c r="AG12" s="87" t="str">
        <f>Datos!AU5</f>
        <v>NO</v>
      </c>
      <c r="AH12" s="87">
        <f>Datos!AV5</f>
        <v>0</v>
      </c>
      <c r="AI12" s="87" t="e">
        <f>IF(Educativo!#REF!="GUARDERIA","SI",".")</f>
        <v>#REF!</v>
      </c>
      <c r="AJ12" s="87" t="e">
        <f>IF(Educativo!#REF!="PRESCOLAR","SI",".")</f>
        <v>#REF!</v>
      </c>
      <c r="AK12" s="87" t="e">
        <f>IF(Educativo!#REF!="PRIMARIA","SI",".")</f>
        <v>#REF!</v>
      </c>
      <c r="AL12" s="87" t="e">
        <f>IF(Educativo!#REF!="SECUNDARIA","SI",".")</f>
        <v>#REF!</v>
      </c>
      <c r="AM12" s="87" t="e">
        <f>IF(Educativo!#REF!="BACHILLERATO","SI",".")</f>
        <v>#REF!</v>
      </c>
      <c r="AN12" s="87" t="e">
        <f>IF(Educativo!#REF!="UNIVERSIDAD","SI",".")</f>
        <v>#REF!</v>
      </c>
      <c r="AO12" s="87" t="str">
        <f>Datos!BN5</f>
        <v>SI</v>
      </c>
      <c r="AP12" s="87" t="str">
        <f>Datos!BP5</f>
        <v>NO</v>
      </c>
      <c r="AQ12" s="87" t="str">
        <f>Datos!BQ5</f>
        <v>DISCAPACIDAD INTELECTUAL</v>
      </c>
      <c r="AR12" s="26" t="str">
        <f ca="1">Datos!BY7</f>
        <v>.</v>
      </c>
      <c r="AS12" s="26" t="str">
        <f ca="1">Datos!BZ7</f>
        <v>.</v>
      </c>
      <c r="AT12" s="26" t="str">
        <f ca="1">Datos!CA7</f>
        <v>.</v>
      </c>
      <c r="AU12" s="26" t="str">
        <f ca="1">Datos!CB7</f>
        <v>.</v>
      </c>
      <c r="AV12" s="26" t="str">
        <f ca="1">Datos!CC7</f>
        <v>SI</v>
      </c>
      <c r="AW12" s="87" t="b">
        <f>OR(Datos!BV7="FAMILIA BIOLÓGICA")</f>
        <v>0</v>
      </c>
      <c r="AX12" s="87" t="b">
        <f>OR(Datos!BV7="FAMILIA AMPLIADA")</f>
        <v>0</v>
      </c>
      <c r="AY12" s="87" t="b">
        <f>OR(Datos!BV7="OTRO HOGAR")</f>
        <v>0</v>
      </c>
      <c r="AZ12" s="87">
        <f>COUNTIFS(AW12:AY12,TRUE)</f>
        <v>0</v>
      </c>
      <c r="BA12" s="87">
        <f>IF(AZ12=0,Datos!BV7,".")</f>
        <v>0</v>
      </c>
      <c r="BB12" s="117" t="str">
        <f>Datos!BU5</f>
        <v>X</v>
      </c>
      <c r="BC12" s="87">
        <f>Datos!BV5</f>
        <v>0</v>
      </c>
    </row>
    <row r="13" spans="1:55">
      <c r="A13" s="87">
        <f>Datos!A7</f>
        <v>4</v>
      </c>
      <c r="B13" s="20" t="str">
        <f>Datos!D7</f>
        <v>d</v>
      </c>
      <c r="C13" s="152">
        <f ca="1">Datos!E7</f>
        <v>17.995595562214604</v>
      </c>
      <c r="D13" s="20">
        <f>Datos!G7</f>
        <v>0</v>
      </c>
      <c r="E13" s="20" t="str">
        <f>IF(D13=0,"x")</f>
        <v>x</v>
      </c>
      <c r="F13" s="118">
        <f>Datos!X7</f>
        <v>38692</v>
      </c>
      <c r="G13" s="87" t="b">
        <f>OR(Datos!M7="CASA ALIANZA",Datos!M7="AYUDA Y SOLID")</f>
        <v>0</v>
      </c>
      <c r="H13" s="87" t="b">
        <f>OR(Datos!M7="PROCURADURIA")</f>
        <v>0</v>
      </c>
      <c r="I13" s="87" t="b">
        <f>OR(Datos!M7="DIF HIDALGO-HUICHAPAN",Datos!M7="DIF HIDALGO",Datos!M7="DIF NAUCALPAN",Datos!M7="DIF MEXICALTZINGO")</f>
        <v>1</v>
      </c>
      <c r="J13" s="87" t="b">
        <f>OR(Datos!M7="FAMILIAR")</f>
        <v>0</v>
      </c>
      <c r="K13" s="87">
        <f>COUNTIFS(G13:J13,TRUE)</f>
        <v>1</v>
      </c>
      <c r="L13" s="39" t="b">
        <f>IF(K13=0,Datos!M7)</f>
        <v>0</v>
      </c>
      <c r="M13" s="87">
        <f>Datos!Z7</f>
        <v>0</v>
      </c>
      <c r="N13" s="87">
        <f>Datos!AA7</f>
        <v>0</v>
      </c>
      <c r="O13" s="87">
        <f>Datos!AB7</f>
        <v>0</v>
      </c>
      <c r="P13" s="87" t="str">
        <f>Datos!AC7</f>
        <v>SI</v>
      </c>
      <c r="Q13" s="87" t="str">
        <f>Datos!AD7</f>
        <v>SI</v>
      </c>
      <c r="R13" s="87" t="str">
        <f>Datos!AE7</f>
        <v>RIESGO DE CALLE</v>
      </c>
      <c r="S13" s="87" t="str">
        <f>Datos!AF7</f>
        <v>XXXXXX</v>
      </c>
      <c r="T13" s="87" t="str">
        <f>Datos!AG7</f>
        <v>SI</v>
      </c>
      <c r="U13" s="87">
        <f>Datos!AH7</f>
        <v>0</v>
      </c>
      <c r="V13" s="87" t="str">
        <f>Datos!AI7</f>
        <v>NO</v>
      </c>
      <c r="W13" s="87">
        <f>Datos!AJ7</f>
        <v>6</v>
      </c>
      <c r="X13" s="87">
        <f>Datos!AK7</f>
        <v>0</v>
      </c>
      <c r="Y13" s="87">
        <f>Datos!AL7</f>
        <v>6</v>
      </c>
      <c r="Z13" s="87" t="str">
        <f>Datos!AM7</f>
        <v>SI</v>
      </c>
      <c r="AA13" s="87" t="str">
        <f>Datos!AN7</f>
        <v>NO</v>
      </c>
      <c r="AB13" s="87" t="str">
        <f>Datos!AO7</f>
        <v>NO</v>
      </c>
      <c r="AC13" s="87" t="str">
        <f>Datos!AP7</f>
        <v>NO</v>
      </c>
      <c r="AD13" s="87" t="str">
        <f>IF(Datos!J7="D.F.","D.F.","0")</f>
        <v>0</v>
      </c>
      <c r="AE13" s="87" t="str">
        <f>IF(Datos!J7="D.F.","D.F",Datos!J7)</f>
        <v>HIDALGO</v>
      </c>
      <c r="AF13" s="87"/>
      <c r="AG13" s="87" t="str">
        <f>Datos!AU7</f>
        <v>NO</v>
      </c>
      <c r="AH13" s="87">
        <f>Datos!AV7</f>
        <v>0</v>
      </c>
      <c r="AI13" s="87" t="e">
        <f>IF(Educativo!#REF!="GUARDERIA","SI",".")</f>
        <v>#REF!</v>
      </c>
      <c r="AJ13" s="87" t="e">
        <f>IF(Educativo!#REF!="PRESCOLAR","SI",".")</f>
        <v>#REF!</v>
      </c>
      <c r="AK13" s="87" t="e">
        <f>IF(Educativo!#REF!="PRIMARIA","SI",".")</f>
        <v>#REF!</v>
      </c>
      <c r="AL13" s="87" t="e">
        <f>IF(Educativo!#REF!="SECUNDARIA","SI",".")</f>
        <v>#REF!</v>
      </c>
      <c r="AM13" s="87" t="e">
        <f>IF(Educativo!#REF!="BACHILLERATO","SI",".")</f>
        <v>#REF!</v>
      </c>
      <c r="AN13" s="87" t="e">
        <f>IF(Educativo!#REF!="UNIVERSIDAD","SI",".")</f>
        <v>#REF!</v>
      </c>
      <c r="AO13" s="87" t="str">
        <f>Datos!BN7</f>
        <v>NO</v>
      </c>
      <c r="AP13" s="87" t="str">
        <f>Datos!BP7</f>
        <v>NO</v>
      </c>
      <c r="AQ13" s="87">
        <f>Datos!BQ7</f>
        <v>0</v>
      </c>
      <c r="AR13" s="26" t="str">
        <f ca="1">Datos!BY8</f>
        <v>.</v>
      </c>
      <c r="AS13" s="26" t="str">
        <f ca="1">Datos!BZ8</f>
        <v>.</v>
      </c>
      <c r="AT13" s="26" t="str">
        <f ca="1">Datos!CA8</f>
        <v>.</v>
      </c>
      <c r="AU13" s="26" t="str">
        <f ca="1">Datos!CB8</f>
        <v>.</v>
      </c>
      <c r="AV13" s="26" t="str">
        <f ca="1">Datos!CC8</f>
        <v>SI</v>
      </c>
      <c r="AW13" s="87" t="b">
        <f>OR(Datos!BV8="FAMILIA BIOLÓGICA")</f>
        <v>0</v>
      </c>
      <c r="AX13" s="87" t="b">
        <f>OR(Datos!BV8="FAMILIA AMPLIADA")</f>
        <v>0</v>
      </c>
      <c r="AY13" s="87" t="b">
        <f>OR(Datos!BV8="OTRO HOGAR")</f>
        <v>0</v>
      </c>
      <c r="AZ13" s="87">
        <f>COUNTIFS(AW13:AY13,TRUE)</f>
        <v>0</v>
      </c>
      <c r="BA13" s="87">
        <f>IF(AZ13=0,Datos!BV8,".")</f>
        <v>0</v>
      </c>
      <c r="BB13" s="117" t="str">
        <f>Datos!BU7</f>
        <v>X</v>
      </c>
      <c r="BC13" s="87">
        <f>Datos!BV7</f>
        <v>0</v>
      </c>
    </row>
    <row r="14" spans="1:55">
      <c r="A14" s="87">
        <f>Datos!A8</f>
        <v>5</v>
      </c>
      <c r="B14" s="20" t="str">
        <f>Datos!D8</f>
        <v>e</v>
      </c>
      <c r="C14" s="152">
        <f ca="1">Datos!E8</f>
        <v>17.143540767694056</v>
      </c>
      <c r="D14" s="20">
        <f>Datos!G8</f>
        <v>0</v>
      </c>
      <c r="E14" s="20" t="str">
        <f t="shared" ref="E14:E77" si="0">IF(D14=0,"x")</f>
        <v>x</v>
      </c>
      <c r="F14" s="118">
        <f>Datos!X8</f>
        <v>39331</v>
      </c>
      <c r="G14" s="87" t="b">
        <f>OR(Datos!M8="CASA ALIANZA",Datos!M8="AYUDA Y SOLID")</f>
        <v>0</v>
      </c>
      <c r="H14" s="87" t="b">
        <f>OR(Datos!M8="PROCURADURIA")</f>
        <v>0</v>
      </c>
      <c r="I14" s="87" t="b">
        <f>OR(Datos!M8="DIF HIDALGO-HUICHAPAN",Datos!M8="DIF HIDALGO",Datos!M8="DIF NAUCALPAN",Datos!M8="DIF MEXICALTZINGO")</f>
        <v>1</v>
      </c>
      <c r="J14" s="87" t="b">
        <f>OR(Datos!M8="FAMILIAR")</f>
        <v>0</v>
      </c>
      <c r="K14" s="87">
        <f t="shared" ref="K14:K77" si="1">COUNTIFS(G14:J14,TRUE)</f>
        <v>1</v>
      </c>
      <c r="L14" s="39" t="b">
        <f>IF(K14=0,Datos!M8)</f>
        <v>0</v>
      </c>
      <c r="M14" s="87">
        <f>Datos!Z8</f>
        <v>0</v>
      </c>
      <c r="N14" s="87">
        <f>Datos!AA8</f>
        <v>0</v>
      </c>
      <c r="O14" s="87">
        <f>Datos!AB8</f>
        <v>0</v>
      </c>
      <c r="P14" s="87" t="str">
        <f>Datos!AC8</f>
        <v>SI</v>
      </c>
      <c r="Q14" s="87" t="str">
        <f>Datos!AD8</f>
        <v>SI</v>
      </c>
      <c r="R14" s="87" t="str">
        <f>Datos!AE8</f>
        <v xml:space="preserve">RIESGO DE CALLE </v>
      </c>
      <c r="S14" s="87" t="str">
        <f>Datos!AF8</f>
        <v>XXXXXX</v>
      </c>
      <c r="T14" s="87" t="str">
        <f>Datos!AG8</f>
        <v>SI</v>
      </c>
      <c r="U14" s="87">
        <f>Datos!AH8</f>
        <v>0</v>
      </c>
      <c r="V14" s="87" t="str">
        <f>Datos!AI8</f>
        <v>NO</v>
      </c>
      <c r="W14" s="87">
        <f>Datos!AJ8</f>
        <v>1</v>
      </c>
      <c r="X14" s="87">
        <f>Datos!AK8</f>
        <v>0</v>
      </c>
      <c r="Y14" s="87">
        <f>Datos!AL8</f>
        <v>1</v>
      </c>
      <c r="Z14" s="87" t="str">
        <f>Datos!AM8</f>
        <v>SI</v>
      </c>
      <c r="AA14" s="87" t="str">
        <f>Datos!AN8</f>
        <v>NO</v>
      </c>
      <c r="AB14" s="87" t="str">
        <f>Datos!AO8</f>
        <v>NO</v>
      </c>
      <c r="AC14" s="87" t="str">
        <f>Datos!AP8</f>
        <v>NO</v>
      </c>
      <c r="AD14" s="87" t="str">
        <f>IF(Datos!J8="D.F.","D.F.","0")</f>
        <v>0</v>
      </c>
      <c r="AE14" s="87" t="str">
        <f>IF(Datos!J8="D.F.","D.F",Datos!J8)</f>
        <v>HIDALGO</v>
      </c>
      <c r="AF14" s="87"/>
      <c r="AG14" s="87" t="str">
        <f>Datos!AU8</f>
        <v>NO</v>
      </c>
      <c r="AH14" s="87">
        <f>Datos!AV8</f>
        <v>0</v>
      </c>
      <c r="AI14" s="87" t="str">
        <f>IF(Educativo!J6="GUARDERIA","SI",".")</f>
        <v>.</v>
      </c>
      <c r="AJ14" s="87" t="str">
        <f>IF(Educativo!J6="PRESCOLAR","SI",".")</f>
        <v>.</v>
      </c>
      <c r="AK14" s="87" t="str">
        <f>IF(Educativo!J6="PRIMARIA","SI",".")</f>
        <v>.</v>
      </c>
      <c r="AL14" s="87" t="str">
        <f>IF(Educativo!J6="SECUNDARIA","SI",".")</f>
        <v>.</v>
      </c>
      <c r="AM14" s="87" t="str">
        <f>IF(Educativo!J6="BACHILLERATO","SI",".")</f>
        <v>SI</v>
      </c>
      <c r="AN14" s="87" t="str">
        <f>IF(Educativo!J6="UNIVERSIDAD","SI",".")</f>
        <v>.</v>
      </c>
      <c r="AO14" s="87" t="str">
        <f>Datos!BN8</f>
        <v>NO</v>
      </c>
      <c r="AP14" s="87" t="str">
        <f>Datos!BP8</f>
        <v>NO</v>
      </c>
      <c r="AQ14" s="87">
        <f>Datos!BQ8</f>
        <v>0</v>
      </c>
      <c r="AR14" s="26" t="str">
        <f ca="1">Datos!BY9</f>
        <v>.</v>
      </c>
      <c r="AS14" s="26" t="str">
        <f ca="1">Datos!BZ9</f>
        <v>.</v>
      </c>
      <c r="AT14" s="26" t="str">
        <f ca="1">Datos!CA9</f>
        <v>.</v>
      </c>
      <c r="AU14" s="26" t="str">
        <f ca="1">Datos!CB9</f>
        <v>.</v>
      </c>
      <c r="AV14" s="26" t="str">
        <f ca="1">Datos!CC9</f>
        <v>SI</v>
      </c>
      <c r="AW14" s="87" t="b">
        <f>OR(Datos!BV9="FAMILIA BIOLÓGICA")</f>
        <v>0</v>
      </c>
      <c r="AX14" s="87" t="b">
        <f>OR(Datos!BV9="FAMILIA AMPLIADA")</f>
        <v>0</v>
      </c>
      <c r="AY14" s="87" t="b">
        <f>OR(Datos!BV9="OTRO HOGAR")</f>
        <v>0</v>
      </c>
      <c r="AZ14" s="87">
        <f t="shared" ref="AZ14:AZ77" si="2">COUNTIFS(AW14:AY14,TRUE)</f>
        <v>0</v>
      </c>
      <c r="BA14" s="87">
        <f>IF(AZ14=0,Datos!BV9,".")</f>
        <v>0</v>
      </c>
      <c r="BB14" s="117" t="str">
        <f>Datos!BU8</f>
        <v>X</v>
      </c>
      <c r="BC14" s="87">
        <f>Datos!BV8</f>
        <v>0</v>
      </c>
    </row>
    <row r="15" spans="1:55">
      <c r="A15" s="87">
        <f>Datos!A9</f>
        <v>6</v>
      </c>
      <c r="B15" s="20" t="str">
        <f>Datos!D9</f>
        <v>f</v>
      </c>
      <c r="C15" s="152">
        <f ca="1">Datos!E9</f>
        <v>17.902444877283095</v>
      </c>
      <c r="D15" s="20">
        <f>Datos!G9</f>
        <v>0</v>
      </c>
      <c r="E15" s="20" t="str">
        <f t="shared" si="0"/>
        <v>x</v>
      </c>
      <c r="F15" s="118">
        <f>Datos!X9</f>
        <v>39322</v>
      </c>
      <c r="G15" s="87" t="b">
        <f>OR(Datos!M9="CASA ALIANZA",Datos!M9="AYUDA Y SOLID")</f>
        <v>0</v>
      </c>
      <c r="H15" s="87" t="b">
        <f>OR(Datos!M9="PROCURADURIA")</f>
        <v>0</v>
      </c>
      <c r="I15" s="87" t="b">
        <f>OR(Datos!M9="DIF HIDALGO-HUICHAPAN",Datos!M9="DIF HIDALGO",Datos!M9="DIF NAUCALPAN",Datos!M9="DIF MEXICALTZINGO")</f>
        <v>1</v>
      </c>
      <c r="J15" s="87" t="b">
        <f>OR(Datos!M9="FAMILIAR")</f>
        <v>0</v>
      </c>
      <c r="K15" s="87">
        <f t="shared" si="1"/>
        <v>1</v>
      </c>
      <c r="L15" s="39" t="b">
        <f>IF(K15=0,Datos!M9)</f>
        <v>0</v>
      </c>
      <c r="M15" s="87">
        <f>Datos!Z9</f>
        <v>0</v>
      </c>
      <c r="N15" s="87">
        <f>Datos!AA9</f>
        <v>0</v>
      </c>
      <c r="O15" s="87">
        <f>Datos!AB9</f>
        <v>0</v>
      </c>
      <c r="P15" s="87">
        <f>Datos!AC9</f>
        <v>0</v>
      </c>
      <c r="Q15" s="87">
        <f>Datos!AD9</f>
        <v>0</v>
      </c>
      <c r="R15" s="87" t="str">
        <f>Datos!AE9</f>
        <v>ESTRUPO / RIESGO DE CALLE</v>
      </c>
      <c r="S15" s="87" t="str">
        <f>Datos!AF9</f>
        <v>XXXXXX</v>
      </c>
      <c r="T15" s="87" t="str">
        <f>Datos!AG9</f>
        <v>SI</v>
      </c>
      <c r="U15" s="87">
        <f>Datos!AH9</f>
        <v>0</v>
      </c>
      <c r="V15" s="87" t="str">
        <f>Datos!AI9</f>
        <v>NO</v>
      </c>
      <c r="W15" s="87">
        <f>Datos!AJ9</f>
        <v>3</v>
      </c>
      <c r="X15" s="87">
        <f>Datos!AK9</f>
        <v>2</v>
      </c>
      <c r="Y15" s="87">
        <f>Datos!AL9</f>
        <v>1</v>
      </c>
      <c r="Z15" s="87" t="str">
        <f>Datos!AM9</f>
        <v>SI</v>
      </c>
      <c r="AA15" s="87" t="str">
        <f>Datos!AN9</f>
        <v>SI</v>
      </c>
      <c r="AB15" s="87" t="str">
        <f>Datos!AO9</f>
        <v>NO</v>
      </c>
      <c r="AC15" s="87" t="str">
        <f>Datos!AP9</f>
        <v>NO</v>
      </c>
      <c r="AD15" s="87" t="str">
        <f>IF(Datos!J9="D.F.","D.F.","0")</f>
        <v>0</v>
      </c>
      <c r="AE15" s="87" t="str">
        <f>IF(Datos!J9="D.F.","D.F",Datos!J9)</f>
        <v>HIDALGO</v>
      </c>
      <c r="AF15" s="87"/>
      <c r="AG15" s="87" t="str">
        <f>Datos!AU9</f>
        <v>NO</v>
      </c>
      <c r="AH15" s="87">
        <f>Datos!AV9</f>
        <v>0</v>
      </c>
      <c r="AI15" s="87" t="e">
        <f>IF(Educativo!#REF!="GUARDERIA","SI",".")</f>
        <v>#REF!</v>
      </c>
      <c r="AJ15" s="87" t="e">
        <f>IF(Educativo!#REF!="PRESCOLAR","SI",".")</f>
        <v>#REF!</v>
      </c>
      <c r="AK15" s="87" t="e">
        <f>IF(Educativo!#REF!="PRIMARIA","SI",".")</f>
        <v>#REF!</v>
      </c>
      <c r="AL15" s="87" t="e">
        <f>IF(Educativo!#REF!="SECUNDARIA","SI",".")</f>
        <v>#REF!</v>
      </c>
      <c r="AM15" s="87" t="e">
        <f>IF(Educativo!#REF!="BACHILLERATO","SI",".")</f>
        <v>#REF!</v>
      </c>
      <c r="AN15" s="87" t="e">
        <f>IF(Educativo!#REF!="UNIVERSIDAD","SI",".")</f>
        <v>#REF!</v>
      </c>
      <c r="AO15" s="87" t="str">
        <f>Datos!BN9</f>
        <v>NO</v>
      </c>
      <c r="AP15" s="87" t="str">
        <f>Datos!BP9</f>
        <v>NO</v>
      </c>
      <c r="AQ15" s="87">
        <f>Datos!BQ9</f>
        <v>0</v>
      </c>
      <c r="AR15" s="26" t="str">
        <f ca="1">Datos!BY11</f>
        <v>.</v>
      </c>
      <c r="AS15" s="26" t="str">
        <f ca="1">Datos!BZ11</f>
        <v>.</v>
      </c>
      <c r="AT15" s="26" t="str">
        <f ca="1">Datos!CA11</f>
        <v>.</v>
      </c>
      <c r="AU15" s="26" t="str">
        <f ca="1">Datos!CB11</f>
        <v>.</v>
      </c>
      <c r="AV15" s="26" t="str">
        <f ca="1">Datos!CC11</f>
        <v>SI</v>
      </c>
      <c r="AW15" s="87" t="b">
        <f>OR(Datos!BV11="FAMILIA BIOLÓGICA")</f>
        <v>0</v>
      </c>
      <c r="AX15" s="87" t="b">
        <f>OR(Datos!BV11="FAMILIA AMPLIADA")</f>
        <v>0</v>
      </c>
      <c r="AY15" s="87" t="b">
        <f>OR(Datos!BV11="OTRO HOGAR")</f>
        <v>0</v>
      </c>
      <c r="AZ15" s="87">
        <f t="shared" si="2"/>
        <v>0</v>
      </c>
      <c r="BA15" s="87">
        <f>IF(AZ15=0,Datos!BV11,".")</f>
        <v>0</v>
      </c>
      <c r="BB15" s="117" t="str">
        <f>Datos!BU9</f>
        <v>X</v>
      </c>
      <c r="BC15" s="87">
        <f>Datos!BV9</f>
        <v>0</v>
      </c>
    </row>
    <row r="16" spans="1:55">
      <c r="A16" s="87">
        <f>Datos!A11</f>
        <v>8</v>
      </c>
      <c r="B16" s="20" t="str">
        <f>Datos!D11</f>
        <v>b</v>
      </c>
      <c r="C16" s="152">
        <f ca="1">Datos!E11</f>
        <v>15.37915720605022</v>
      </c>
      <c r="D16" s="20">
        <f>Datos!G11</f>
        <v>0</v>
      </c>
      <c r="E16" s="20" t="str">
        <f t="shared" si="0"/>
        <v>x</v>
      </c>
      <c r="F16" s="118">
        <f>Datos!X11</f>
        <v>39322</v>
      </c>
      <c r="G16" s="87" t="b">
        <f>OR(Datos!M11="CASA ALIANZA",Datos!M11="AYUDA Y SOLID")</f>
        <v>0</v>
      </c>
      <c r="H16" s="87" t="b">
        <f>OR(Datos!M11="PROCURADURIA")</f>
        <v>0</v>
      </c>
      <c r="I16" s="87" t="b">
        <f>OR(Datos!M11="DIF HIDALGO-HUICHAPAN",Datos!M11="DIF HIDALGO",Datos!M11="DIF NAUCALPAN",Datos!M11="DIF MEXICALTZINGO")</f>
        <v>1</v>
      </c>
      <c r="J16" s="87" t="b">
        <f>OR(Datos!M11="FAMILIAR")</f>
        <v>0</v>
      </c>
      <c r="K16" s="87">
        <f t="shared" si="1"/>
        <v>1</v>
      </c>
      <c r="L16" s="39" t="b">
        <f>IF(K16=0,Datos!M11)</f>
        <v>0</v>
      </c>
      <c r="M16" s="87">
        <f>Datos!Z11</f>
        <v>0</v>
      </c>
      <c r="N16" s="87">
        <f>Datos!AA11</f>
        <v>0</v>
      </c>
      <c r="O16" s="87">
        <f>Datos!AB11</f>
        <v>0</v>
      </c>
      <c r="P16" s="87">
        <f>Datos!AC11</f>
        <v>0</v>
      </c>
      <c r="Q16" s="87">
        <f>Datos!AD11</f>
        <v>0</v>
      </c>
      <c r="R16" s="87" t="str">
        <f>Datos!AE11</f>
        <v>ESTRUPO / RIESGO DE CALLE</v>
      </c>
      <c r="S16" s="87" t="str">
        <f>Datos!AF11</f>
        <v>XXXXXX</v>
      </c>
      <c r="T16" s="87" t="str">
        <f>Datos!AG11</f>
        <v>SI</v>
      </c>
      <c r="U16" s="87">
        <f>Datos!AH11</f>
        <v>0</v>
      </c>
      <c r="V16" s="87" t="str">
        <f>Datos!AI11</f>
        <v>NO</v>
      </c>
      <c r="W16" s="87">
        <f>Datos!AJ11</f>
        <v>3</v>
      </c>
      <c r="X16" s="87">
        <f>Datos!AK11</f>
        <v>2</v>
      </c>
      <c r="Y16" s="87">
        <f>Datos!AL11</f>
        <v>1</v>
      </c>
      <c r="Z16" s="87" t="str">
        <f>Datos!AM11</f>
        <v>SI</v>
      </c>
      <c r="AA16" s="87" t="str">
        <f>Datos!AN11</f>
        <v>SI</v>
      </c>
      <c r="AB16" s="87" t="str">
        <f>Datos!AO11</f>
        <v>NO</v>
      </c>
      <c r="AC16" s="87" t="str">
        <f>Datos!AP11</f>
        <v>NO</v>
      </c>
      <c r="AD16" s="87" t="str">
        <f>IF(Datos!J11="D.F.","D.F.","0")</f>
        <v>0</v>
      </c>
      <c r="AE16" s="87" t="str">
        <f>IF(Datos!J11="D.F.","D.F",Datos!J11)</f>
        <v>HIDALGO</v>
      </c>
      <c r="AF16" s="87"/>
      <c r="AG16" s="87" t="str">
        <f>Datos!AU11</f>
        <v>NO</v>
      </c>
      <c r="AH16" s="87">
        <f>Datos!AV11</f>
        <v>0</v>
      </c>
      <c r="AI16" s="87" t="e">
        <f>IF(Educativo!#REF!="GUARDERIA","SI",".")</f>
        <v>#REF!</v>
      </c>
      <c r="AJ16" s="87" t="e">
        <f>IF(Educativo!#REF!="PRESCOLAR","SI",".")</f>
        <v>#REF!</v>
      </c>
      <c r="AK16" s="87" t="e">
        <f>IF(Educativo!#REF!="PRIMARIA","SI",".")</f>
        <v>#REF!</v>
      </c>
      <c r="AL16" s="87" t="e">
        <f>IF(Educativo!#REF!="SECUNDARIA","SI",".")</f>
        <v>#REF!</v>
      </c>
      <c r="AM16" s="87" t="e">
        <f>IF(Educativo!#REF!="BACHILLERATO","SI",".")</f>
        <v>#REF!</v>
      </c>
      <c r="AN16" s="87" t="e">
        <f>IF(Educativo!#REF!="UNIVERSIDAD","SI",".")</f>
        <v>#REF!</v>
      </c>
      <c r="AO16" s="87" t="str">
        <f>Datos!BN11</f>
        <v>NO</v>
      </c>
      <c r="AP16" s="87" t="str">
        <f>Datos!BP11</f>
        <v>NO</v>
      </c>
      <c r="AQ16" s="87">
        <f>Datos!BQ11</f>
        <v>0</v>
      </c>
      <c r="AR16" s="26" t="str">
        <f ca="1">Datos!BY13</f>
        <v>.</v>
      </c>
      <c r="AS16" s="26" t="str">
        <f ca="1">Datos!BZ13</f>
        <v>.</v>
      </c>
      <c r="AT16" s="26" t="str">
        <f ca="1">Datos!CA13</f>
        <v>.</v>
      </c>
      <c r="AU16" s="26" t="str">
        <f ca="1">Datos!CB13</f>
        <v>.</v>
      </c>
      <c r="AV16" s="26" t="str">
        <f ca="1">Datos!CC13</f>
        <v>SI</v>
      </c>
      <c r="AW16" s="87" t="b">
        <f>OR(Datos!BV13="FAMILIA BIOLÓGICA")</f>
        <v>0</v>
      </c>
      <c r="AX16" s="87" t="b">
        <f>OR(Datos!BV13="FAMILIA AMPLIADA")</f>
        <v>0</v>
      </c>
      <c r="AY16" s="87" t="b">
        <f>OR(Datos!BV13="OTRO HOGAR")</f>
        <v>0</v>
      </c>
      <c r="AZ16" s="87">
        <f t="shared" si="2"/>
        <v>0</v>
      </c>
      <c r="BA16" s="87">
        <f>IF(AZ16=0,Datos!BV13,".")</f>
        <v>0</v>
      </c>
      <c r="BB16" s="117" t="str">
        <f>Datos!BU11</f>
        <v>X</v>
      </c>
      <c r="BC16" s="87">
        <f>Datos!BV11</f>
        <v>0</v>
      </c>
    </row>
    <row r="17" spans="1:55">
      <c r="A17" s="87">
        <f>Datos!A13</f>
        <v>10</v>
      </c>
      <c r="B17" s="20" t="str">
        <f>Datos!D13</f>
        <v>d</v>
      </c>
      <c r="C17" s="152">
        <f ca="1">Datos!E13</f>
        <v>12.170938027968027</v>
      </c>
      <c r="D17" s="20">
        <f>Datos!G13</f>
        <v>0</v>
      </c>
      <c r="E17" s="20" t="str">
        <f t="shared" si="0"/>
        <v>x</v>
      </c>
      <c r="F17" s="118">
        <f>Datos!X13</f>
        <v>39322</v>
      </c>
      <c r="G17" s="87" t="b">
        <f>OR(Datos!M13="CASA ALIANZA",Datos!M13="AYUDA Y SOLID")</f>
        <v>0</v>
      </c>
      <c r="H17" s="87" t="b">
        <f>OR(Datos!M13="PROCURADURIA")</f>
        <v>0</v>
      </c>
      <c r="I17" s="87" t="b">
        <f>OR(Datos!M13="DIF HIDALGO-HUICHAPAN",Datos!M13="DIF HIDALGO",Datos!M13="DIF NAUCALPAN",Datos!M13="DIF MEXICALTZINGO")</f>
        <v>1</v>
      </c>
      <c r="J17" s="87" t="b">
        <f>OR(Datos!M13="FAMILIAR")</f>
        <v>0</v>
      </c>
      <c r="K17" s="87">
        <f t="shared" si="1"/>
        <v>1</v>
      </c>
      <c r="L17" s="39" t="b">
        <f>IF(K17=0,Datos!M13)</f>
        <v>0</v>
      </c>
      <c r="M17" s="87">
        <f>Datos!Z13</f>
        <v>0</v>
      </c>
      <c r="N17" s="87">
        <f>Datos!AA13</f>
        <v>0</v>
      </c>
      <c r="O17" s="87">
        <f>Datos!AB13</f>
        <v>0</v>
      </c>
      <c r="P17" s="87">
        <f>Datos!AC13</f>
        <v>0</v>
      </c>
      <c r="Q17" s="87">
        <f>Datos!AD13</f>
        <v>0</v>
      </c>
      <c r="R17" s="87" t="str">
        <f>Datos!AE13</f>
        <v>RIESGO DE CALLE</v>
      </c>
      <c r="S17" s="87" t="str">
        <f>Datos!AF13</f>
        <v>XXXXXX</v>
      </c>
      <c r="T17" s="87" t="str">
        <f>Datos!AG13</f>
        <v>SI</v>
      </c>
      <c r="U17" s="87">
        <f>Datos!AH13</f>
        <v>0</v>
      </c>
      <c r="V17" s="87" t="str">
        <f>Datos!AI13</f>
        <v>NO</v>
      </c>
      <c r="W17" s="87">
        <f>Datos!AJ13</f>
        <v>3</v>
      </c>
      <c r="X17" s="87">
        <f>Datos!AK13</f>
        <v>2</v>
      </c>
      <c r="Y17" s="87">
        <f>Datos!AL13</f>
        <v>1</v>
      </c>
      <c r="Z17" s="87" t="str">
        <f>Datos!AM13</f>
        <v>SI</v>
      </c>
      <c r="AA17" s="87" t="str">
        <f>Datos!AN13</f>
        <v>NO</v>
      </c>
      <c r="AB17" s="87" t="str">
        <f>Datos!AO13</f>
        <v>NO</v>
      </c>
      <c r="AC17" s="87" t="str">
        <f>Datos!AP13</f>
        <v>NO</v>
      </c>
      <c r="AD17" s="87" t="str">
        <f>IF(Datos!J13="D.F.","D.F.","0")</f>
        <v>0</v>
      </c>
      <c r="AE17" s="87" t="str">
        <f>IF(Datos!J13="D.F.","D.F",Datos!J13)</f>
        <v>HIDALGO</v>
      </c>
      <c r="AF17" s="87"/>
      <c r="AG17" s="87" t="str">
        <f>Datos!AU13</f>
        <v>NO</v>
      </c>
      <c r="AH17" s="87">
        <f>Datos!AV13</f>
        <v>0</v>
      </c>
      <c r="AI17" s="87" t="e">
        <f>IF(Educativo!#REF!="GUARDERIA","SI",".")</f>
        <v>#REF!</v>
      </c>
      <c r="AJ17" s="87" t="e">
        <f>IF(Educativo!#REF!="PRESCOLAR","SI",".")</f>
        <v>#REF!</v>
      </c>
      <c r="AK17" s="87" t="e">
        <f>IF(Educativo!#REF!="PRIMARIA","SI",".")</f>
        <v>#REF!</v>
      </c>
      <c r="AL17" s="87" t="e">
        <f>IF(Educativo!#REF!="SECUNDARIA","SI",".")</f>
        <v>#REF!</v>
      </c>
      <c r="AM17" s="87" t="e">
        <f>IF(Educativo!#REF!="BACHILLERATO","SI",".")</f>
        <v>#REF!</v>
      </c>
      <c r="AN17" s="87" t="e">
        <f>IF(Educativo!#REF!="UNIVERSIDAD","SI",".")</f>
        <v>#REF!</v>
      </c>
      <c r="AO17" s="87" t="str">
        <f>Datos!BN13</f>
        <v>NO</v>
      </c>
      <c r="AP17" s="87" t="str">
        <f>Datos!BP13</f>
        <v>NO</v>
      </c>
      <c r="AQ17" s="87">
        <f>Datos!BQ13</f>
        <v>0</v>
      </c>
      <c r="AR17" s="26" t="str">
        <f ca="1">Datos!BY12</f>
        <v>.</v>
      </c>
      <c r="AS17" s="26" t="str">
        <f ca="1">Datos!BZ12</f>
        <v>.</v>
      </c>
      <c r="AT17" s="26" t="str">
        <f ca="1">Datos!CA12</f>
        <v>.</v>
      </c>
      <c r="AU17" s="26" t="str">
        <f ca="1">Datos!CB12</f>
        <v>.</v>
      </c>
      <c r="AV17" s="26" t="str">
        <f ca="1">Datos!CC12</f>
        <v>SI</v>
      </c>
      <c r="AW17" s="87" t="b">
        <f>OR(Datos!BV12="FAMILIA BIOLÓGICA")</f>
        <v>0</v>
      </c>
      <c r="AX17" s="87" t="b">
        <f>OR(Datos!BV12="FAMILIA AMPLIADA")</f>
        <v>0</v>
      </c>
      <c r="AY17" s="87" t="b">
        <f>OR(Datos!BV12="OTRO HOGAR")</f>
        <v>0</v>
      </c>
      <c r="AZ17" s="87">
        <f t="shared" si="2"/>
        <v>0</v>
      </c>
      <c r="BA17" s="87">
        <f>IF(AZ17=0,Datos!BV12,".")</f>
        <v>0</v>
      </c>
      <c r="BB17" s="117" t="str">
        <f>Datos!BU13</f>
        <v>X</v>
      </c>
      <c r="BC17" s="87">
        <f>Datos!BV13</f>
        <v>0</v>
      </c>
    </row>
    <row r="18" spans="1:55">
      <c r="A18" s="87">
        <f>Datos!A12</f>
        <v>9</v>
      </c>
      <c r="B18" s="20" t="str">
        <f>Datos!D12</f>
        <v>c</v>
      </c>
      <c r="C18" s="152">
        <f ca="1">Datos!E12</f>
        <v>3.546280493721452</v>
      </c>
      <c r="D18" s="20">
        <f>Datos!G12</f>
        <v>0</v>
      </c>
      <c r="E18" s="20" t="str">
        <f t="shared" si="0"/>
        <v>x</v>
      </c>
      <c r="F18" s="118">
        <f>Datos!X12</f>
        <v>39399</v>
      </c>
      <c r="G18" s="87" t="b">
        <f>OR(Datos!M12="CASA ALIANZA",Datos!M12="AYUDA Y SOLID")</f>
        <v>0</v>
      </c>
      <c r="H18" s="87" t="b">
        <f>OR(Datos!M12="PROCURADURIA")</f>
        <v>0</v>
      </c>
      <c r="I18" s="87" t="b">
        <f>OR(Datos!M12="DIF HIDALGO-HUICHAPAN",Datos!M12="DIF HIDALGO",Datos!M12="DIF NAUCALPAN",Datos!M12="DIF MEXICALTZINGO")</f>
        <v>0</v>
      </c>
      <c r="J18" s="87" t="b">
        <f>OR(Datos!M12="FAMILIAR")</f>
        <v>0</v>
      </c>
      <c r="K18" s="87">
        <f t="shared" si="1"/>
        <v>0</v>
      </c>
      <c r="L18" s="39" t="str">
        <f>IF(K18=0,Datos!M12)</f>
        <v>CASA MERCEDES</v>
      </c>
      <c r="M18" s="87">
        <f>Datos!Z12</f>
        <v>0</v>
      </c>
      <c r="N18" s="87">
        <f>Datos!AA12</f>
        <v>0</v>
      </c>
      <c r="O18" s="87">
        <f>Datos!AB12</f>
        <v>0</v>
      </c>
      <c r="P18" s="87">
        <f>Datos!AC12</f>
        <v>0</v>
      </c>
      <c r="Q18" s="87">
        <f>Datos!AD12</f>
        <v>0</v>
      </c>
      <c r="R18" s="87" t="str">
        <f>Datos!AE12</f>
        <v>RIESGO DE CALLE</v>
      </c>
      <c r="S18" s="87" t="str">
        <f>Datos!AF12</f>
        <v>XXXXXX</v>
      </c>
      <c r="T18" s="87" t="str">
        <f>Datos!AG12</f>
        <v>NO</v>
      </c>
      <c r="U18" s="87" t="str">
        <f>Datos!AH12</f>
        <v>Madre</v>
      </c>
      <c r="V18" s="87" t="str">
        <f>Datos!AI12</f>
        <v>SI</v>
      </c>
      <c r="W18" s="87">
        <f>Datos!AJ12</f>
        <v>0</v>
      </c>
      <c r="X18" s="87">
        <f>Datos!AK12</f>
        <v>0</v>
      </c>
      <c r="Y18" s="87">
        <f>Datos!AL12</f>
        <v>0</v>
      </c>
      <c r="Z18" s="87" t="str">
        <f>Datos!AM12</f>
        <v>NO</v>
      </c>
      <c r="AA18" s="87" t="str">
        <f>Datos!AN12</f>
        <v>NO</v>
      </c>
      <c r="AB18" s="87" t="str">
        <f>Datos!AO12</f>
        <v>NO</v>
      </c>
      <c r="AC18" s="87" t="str">
        <f>Datos!AP12</f>
        <v>NO</v>
      </c>
      <c r="AD18" s="87" t="str">
        <f>IF(Datos!J12="D.F.","D.F.","0")</f>
        <v>D.F.</v>
      </c>
      <c r="AE18" s="87" t="str">
        <f>IF(Datos!J12="D.F.","D.F",Datos!J12)</f>
        <v>D.F</v>
      </c>
      <c r="AF18" s="87"/>
      <c r="AG18" s="87" t="str">
        <f>Datos!AU12</f>
        <v>NO</v>
      </c>
      <c r="AH18" s="87">
        <f>Datos!AV12</f>
        <v>0</v>
      </c>
      <c r="AI18" s="87" t="e">
        <f>IF(Educativo!#REF!="GUARDERIA","SI",".")</f>
        <v>#REF!</v>
      </c>
      <c r="AJ18" s="87" t="e">
        <f>IF(Educativo!#REF!="PRESCOLAR","SI",".")</f>
        <v>#REF!</v>
      </c>
      <c r="AK18" s="87" t="e">
        <f>IF(Educativo!#REF!="PRIMARIA","SI",".")</f>
        <v>#REF!</v>
      </c>
      <c r="AL18" s="87" t="e">
        <f>IF(Educativo!#REF!="SECUNDARIA","SI",".")</f>
        <v>#REF!</v>
      </c>
      <c r="AM18" s="87" t="e">
        <f>IF(Educativo!#REF!="BACHILLERATO","SI",".")</f>
        <v>#REF!</v>
      </c>
      <c r="AN18" s="87" t="e">
        <f>IF(Educativo!#REF!="UNIVERSIDAD","SI",".")</f>
        <v>#REF!</v>
      </c>
      <c r="AO18" s="87" t="str">
        <f>Datos!BN12</f>
        <v>NO</v>
      </c>
      <c r="AP18" s="87" t="str">
        <f>Datos!BP12</f>
        <v>NO</v>
      </c>
      <c r="AQ18" s="87">
        <f>Datos!BQ12</f>
        <v>0</v>
      </c>
      <c r="AR18" s="26" t="str">
        <f ca="1">Datos!BY10</f>
        <v>.</v>
      </c>
      <c r="AS18" s="26" t="str">
        <f ca="1">Datos!BZ10</f>
        <v>.</v>
      </c>
      <c r="AT18" s="26" t="str">
        <f ca="1">Datos!CA10</f>
        <v>.</v>
      </c>
      <c r="AU18" s="26" t="str">
        <f ca="1">Datos!CB10</f>
        <v>.</v>
      </c>
      <c r="AV18" s="26" t="str">
        <f ca="1">Datos!CC10</f>
        <v>SI</v>
      </c>
      <c r="AW18" s="87" t="b">
        <f>OR(Datos!BV10="FAMILIA BIOLÓGICA")</f>
        <v>0</v>
      </c>
      <c r="AX18" s="87" t="b">
        <f>OR(Datos!BV10="FAMILIA AMPLIADA")</f>
        <v>0</v>
      </c>
      <c r="AY18" s="87" t="b">
        <f>OR(Datos!BV10="OTRO HOGAR")</f>
        <v>0</v>
      </c>
      <c r="AZ18" s="87">
        <f t="shared" si="2"/>
        <v>0</v>
      </c>
      <c r="BA18" s="87">
        <f>IF(AZ18=0,Datos!BV10,".")</f>
        <v>0</v>
      </c>
      <c r="BB18" s="117" t="str">
        <f>Datos!BU12</f>
        <v>X</v>
      </c>
      <c r="BC18" s="87">
        <f>Datos!BV12</f>
        <v>0</v>
      </c>
    </row>
    <row r="19" spans="1:55">
      <c r="A19" s="87">
        <f>Datos!A10</f>
        <v>7</v>
      </c>
      <c r="B19" s="20" t="str">
        <f>Datos!D10</f>
        <v>a</v>
      </c>
      <c r="C19" s="152">
        <f ca="1">Datos!E10</f>
        <v>3.4558695348173423</v>
      </c>
      <c r="D19" s="20" t="str">
        <f>Datos!G10</f>
        <v>x</v>
      </c>
      <c r="E19" s="20" t="b">
        <f t="shared" si="0"/>
        <v>0</v>
      </c>
      <c r="F19" s="118">
        <f>Datos!X10</f>
        <v>39432</v>
      </c>
      <c r="G19" s="87" t="b">
        <f>OR(Datos!M10="CASA ALIANZA",Datos!M10="AYUDA Y SOLID")</f>
        <v>0</v>
      </c>
      <c r="H19" s="87" t="b">
        <f>OR(Datos!M10="PROCURADURIA")</f>
        <v>0</v>
      </c>
      <c r="I19" s="87" t="b">
        <f>OR(Datos!M10="DIF HIDALGO-HUICHAPAN",Datos!M10="DIF HIDALGO",Datos!M10="DIF NAUCALPAN",Datos!M10="DIF MEXICALTZINGO")</f>
        <v>0</v>
      </c>
      <c r="J19" s="87" t="b">
        <f>OR(Datos!M10="FAMILIAR")</f>
        <v>0</v>
      </c>
      <c r="K19" s="87">
        <f t="shared" si="1"/>
        <v>0</v>
      </c>
      <c r="L19" s="39" t="str">
        <f>IF(K19=0,Datos!M10)</f>
        <v>CASA MERCEDES</v>
      </c>
      <c r="M19" s="87">
        <f>Datos!Z10</f>
        <v>0</v>
      </c>
      <c r="N19" s="87">
        <f>Datos!AA10</f>
        <v>0</v>
      </c>
      <c r="O19" s="87">
        <f>Datos!AB10</f>
        <v>0</v>
      </c>
      <c r="P19" s="87">
        <f>Datos!AC10</f>
        <v>0</v>
      </c>
      <c r="Q19" s="87">
        <f>Datos!AD10</f>
        <v>0</v>
      </c>
      <c r="R19" s="87" t="str">
        <f>Datos!AE10</f>
        <v>RIESGO DE CALLE</v>
      </c>
      <c r="S19" s="87" t="str">
        <f>Datos!AF10</f>
        <v>XXXXXX</v>
      </c>
      <c r="T19" s="87" t="str">
        <f>Datos!AG10</f>
        <v>NO</v>
      </c>
      <c r="U19" s="87" t="str">
        <f>Datos!AH10</f>
        <v>Madre</v>
      </c>
      <c r="V19" s="87" t="str">
        <f>Datos!AI10</f>
        <v>SI</v>
      </c>
      <c r="W19" s="87">
        <f>Datos!AJ10</f>
        <v>0</v>
      </c>
      <c r="X19" s="87">
        <f>Datos!AK10</f>
        <v>0</v>
      </c>
      <c r="Y19" s="87">
        <f>Datos!AL10</f>
        <v>0</v>
      </c>
      <c r="Z19" s="87" t="str">
        <f>Datos!AM10</f>
        <v>NO</v>
      </c>
      <c r="AA19" s="87" t="str">
        <f>Datos!AN10</f>
        <v>NO</v>
      </c>
      <c r="AB19" s="87" t="str">
        <f>Datos!AO10</f>
        <v>NO</v>
      </c>
      <c r="AC19" s="87" t="str">
        <f>Datos!AP10</f>
        <v>NO</v>
      </c>
      <c r="AD19" s="87" t="str">
        <f>IF(Datos!J10="D.F.","D.F.","0")</f>
        <v>D.F.</v>
      </c>
      <c r="AE19" s="87" t="str">
        <f>IF(Datos!J10="D.F.","D.F",Datos!J10)</f>
        <v>D.F</v>
      </c>
      <c r="AF19" s="87"/>
      <c r="AG19" s="87" t="str">
        <f>Datos!AU10</f>
        <v>NO</v>
      </c>
      <c r="AH19" s="87">
        <f>Datos!AV10</f>
        <v>0</v>
      </c>
      <c r="AI19" s="87" t="e">
        <f>IF(Educativo!#REF!="GUARDERIA","SI",".")</f>
        <v>#REF!</v>
      </c>
      <c r="AJ19" s="87" t="e">
        <f>IF(Educativo!#REF!="PRESCOLAR","SI",".")</f>
        <v>#REF!</v>
      </c>
      <c r="AK19" s="87" t="e">
        <f>IF(Educativo!#REF!="PRIMARIA","SI",".")</f>
        <v>#REF!</v>
      </c>
      <c r="AL19" s="87" t="e">
        <f>IF(Educativo!#REF!="SECUNDARIA","SI",".")</f>
        <v>#REF!</v>
      </c>
      <c r="AM19" s="87" t="e">
        <f>IF(Educativo!#REF!="BACHILLERATO","SI",".")</f>
        <v>#REF!</v>
      </c>
      <c r="AN19" s="87" t="e">
        <f>IF(Educativo!#REF!="UNIVERSIDAD","SI",".")</f>
        <v>#REF!</v>
      </c>
      <c r="AO19" s="87" t="str">
        <f>Datos!BN10</f>
        <v>NO</v>
      </c>
      <c r="AP19" s="87" t="str">
        <f>Datos!BP10</f>
        <v>NO</v>
      </c>
      <c r="AQ19" s="87">
        <f>Datos!BQ10</f>
        <v>0</v>
      </c>
      <c r="AR19" s="26" t="str">
        <f ca="1">Datos!BY14</f>
        <v>.</v>
      </c>
      <c r="AS19" s="26" t="str">
        <f ca="1">Datos!BZ14</f>
        <v>.</v>
      </c>
      <c r="AT19" s="26" t="str">
        <f ca="1">Datos!CA14</f>
        <v>.</v>
      </c>
      <c r="AU19" s="26" t="str">
        <f ca="1">Datos!CB14</f>
        <v>.</v>
      </c>
      <c r="AV19" s="26" t="str">
        <f ca="1">Datos!CC14</f>
        <v>SI</v>
      </c>
      <c r="AW19" s="87" t="b">
        <f>OR(Datos!BV14="FAMILIA BIOLÓGICA")</f>
        <v>0</v>
      </c>
      <c r="AX19" s="87" t="b">
        <f>OR(Datos!BV14="FAMILIA AMPLIADA")</f>
        <v>0</v>
      </c>
      <c r="AY19" s="87" t="b">
        <f>OR(Datos!BV14="OTRO HOGAR")</f>
        <v>0</v>
      </c>
      <c r="AZ19" s="87">
        <f t="shared" si="2"/>
        <v>0</v>
      </c>
      <c r="BA19" s="87">
        <f>IF(AZ19=0,Datos!BV14,".")</f>
        <v>0</v>
      </c>
      <c r="BB19" s="117" t="str">
        <f>Datos!BU10</f>
        <v>X</v>
      </c>
      <c r="BC19" s="87">
        <f>Datos!BV10</f>
        <v>0</v>
      </c>
    </row>
    <row r="20" spans="1:55">
      <c r="A20" s="87">
        <f>Datos!A14</f>
        <v>11</v>
      </c>
      <c r="B20" s="20" t="str">
        <f>Datos!D14</f>
        <v>e</v>
      </c>
      <c r="C20" s="152">
        <f ca="1">Datos!E14</f>
        <v>16.12984213755707</v>
      </c>
      <c r="D20" s="20">
        <f>Datos!G14</f>
        <v>0</v>
      </c>
      <c r="E20" s="20" t="str">
        <f t="shared" si="0"/>
        <v>x</v>
      </c>
      <c r="F20" s="118">
        <f>Datos!X14</f>
        <v>39458</v>
      </c>
      <c r="G20" s="87" t="b">
        <f>OR(Datos!M14="CASA ALIANZA",Datos!M14="AYUDA Y SOLID")</f>
        <v>0</v>
      </c>
      <c r="H20" s="87" t="b">
        <f>OR(Datos!M14="PROCURADURIA")</f>
        <v>0</v>
      </c>
      <c r="I20" s="87" t="b">
        <f>OR(Datos!M14="DIF HIDALGO-HUICHAPAN",Datos!M14="DIF HIDALGO",Datos!M14="DIF NAUCALPAN",Datos!M14="DIF MEXICALTZINGO")</f>
        <v>1</v>
      </c>
      <c r="J20" s="87" t="b">
        <f>OR(Datos!M14="FAMILIAR")</f>
        <v>0</v>
      </c>
      <c r="K20" s="87">
        <f t="shared" si="1"/>
        <v>1</v>
      </c>
      <c r="L20" s="39" t="b">
        <f>IF(K20=0,Datos!M14)</f>
        <v>0</v>
      </c>
      <c r="M20" s="87">
        <f>Datos!Z14</f>
        <v>0</v>
      </c>
      <c r="N20" s="87">
        <f>Datos!AA14</f>
        <v>0</v>
      </c>
      <c r="O20" s="87">
        <f>Datos!AB14</f>
        <v>0</v>
      </c>
      <c r="P20" s="87" t="str">
        <f>Datos!AC14</f>
        <v>SI</v>
      </c>
      <c r="Q20" s="87" t="str">
        <f>Datos!AD14</f>
        <v>SI</v>
      </c>
      <c r="R20" s="87" t="str">
        <f>Datos!AE14</f>
        <v>RIESGO DE CALLE</v>
      </c>
      <c r="S20" s="87" t="str">
        <f>Datos!AF14</f>
        <v>XXXXXX</v>
      </c>
      <c r="T20" s="87" t="str">
        <f>Datos!AG14</f>
        <v>SI</v>
      </c>
      <c r="U20" s="87">
        <f>Datos!AH14</f>
        <v>0</v>
      </c>
      <c r="V20" s="87" t="str">
        <f>Datos!AI14</f>
        <v>NO</v>
      </c>
      <c r="W20" s="87">
        <f>Datos!AJ14</f>
        <v>5</v>
      </c>
      <c r="X20" s="87">
        <f>Datos!AK14</f>
        <v>0</v>
      </c>
      <c r="Y20" s="87">
        <f>Datos!AL14</f>
        <v>0</v>
      </c>
      <c r="Z20" s="87" t="str">
        <f>Datos!AM14</f>
        <v>SI</v>
      </c>
      <c r="AA20" s="87" t="str">
        <f>Datos!AN14</f>
        <v>NO</v>
      </c>
      <c r="AB20" s="87" t="str">
        <f>Datos!AO14</f>
        <v>NO</v>
      </c>
      <c r="AC20" s="87" t="str">
        <f>Datos!AP14</f>
        <v>NO</v>
      </c>
      <c r="AD20" s="87" t="str">
        <f>IF(Datos!J14="D.F.","D.F.","0")</f>
        <v>0</v>
      </c>
      <c r="AE20" s="87" t="str">
        <f>IF(Datos!J14="D.F.","D.F",Datos!J14)</f>
        <v>HIDALGO</v>
      </c>
      <c r="AF20" s="87"/>
      <c r="AG20" s="87" t="str">
        <f>Datos!AU14</f>
        <v>NO</v>
      </c>
      <c r="AH20" s="87">
        <f>Datos!AV14</f>
        <v>0</v>
      </c>
      <c r="AI20" s="87" t="str">
        <f>IF(Educativo!J7="GUARDERIA","SI",".")</f>
        <v>.</v>
      </c>
      <c r="AJ20" s="87" t="str">
        <f>IF(Educativo!J7="PRESCOLAR","SI",".")</f>
        <v>.</v>
      </c>
      <c r="AK20" s="87" t="str">
        <f>IF(Educativo!J7="PRIMARIA","SI",".")</f>
        <v>.</v>
      </c>
      <c r="AL20" s="87" t="str">
        <f>IF(Educativo!J7="SECUNDARIA","SI",".")</f>
        <v>SI</v>
      </c>
      <c r="AM20" s="87" t="str">
        <f>IF(Educativo!J7="BACHILLERATO","SI",".")</f>
        <v>.</v>
      </c>
      <c r="AN20" s="87" t="str">
        <f>IF(Educativo!J7="UNIVERSIDAD","SI",".")</f>
        <v>.</v>
      </c>
      <c r="AO20" s="87" t="str">
        <f>Datos!BN14</f>
        <v>NO</v>
      </c>
      <c r="AP20" s="87" t="str">
        <f>Datos!BP14</f>
        <v>NO</v>
      </c>
      <c r="AQ20" s="87">
        <f>Datos!BQ14</f>
        <v>0</v>
      </c>
      <c r="AR20" s="26" t="str">
        <f ca="1">Datos!BY15</f>
        <v>.</v>
      </c>
      <c r="AS20" s="26" t="str">
        <f ca="1">Datos!BZ15</f>
        <v>.</v>
      </c>
      <c r="AT20" s="26" t="str">
        <f ca="1">Datos!CA15</f>
        <v>.</v>
      </c>
      <c r="AU20" s="26" t="str">
        <f ca="1">Datos!CB15</f>
        <v>.</v>
      </c>
      <c r="AV20" s="26" t="str">
        <f ca="1">Datos!CC15</f>
        <v>SI</v>
      </c>
      <c r="AW20" s="87" t="b">
        <f>OR(Datos!BV15="FAMILIA BIOLÓGICA")</f>
        <v>0</v>
      </c>
      <c r="AX20" s="87" t="b">
        <f>OR(Datos!BV15="FAMILIA AMPLIADA")</f>
        <v>0</v>
      </c>
      <c r="AY20" s="87" t="b">
        <f>OR(Datos!BV15="OTRO HOGAR")</f>
        <v>0</v>
      </c>
      <c r="AZ20" s="87">
        <f t="shared" si="2"/>
        <v>0</v>
      </c>
      <c r="BA20" s="87">
        <f>IF(AZ20=0,Datos!BV15,".")</f>
        <v>0</v>
      </c>
      <c r="BB20" s="117" t="str">
        <f>Datos!BU14</f>
        <v>X</v>
      </c>
      <c r="BC20" s="87">
        <f>Datos!BV14</f>
        <v>0</v>
      </c>
    </row>
    <row r="21" spans="1:55">
      <c r="A21" s="87">
        <f>Datos!A15</f>
        <v>12</v>
      </c>
      <c r="B21" s="20" t="str">
        <f>Datos!D15</f>
        <v>f</v>
      </c>
      <c r="C21" s="152">
        <f ca="1">Datos!E15</f>
        <v>3.2613489868721368</v>
      </c>
      <c r="D21" s="20">
        <f>Datos!G15</f>
        <v>0</v>
      </c>
      <c r="E21" s="20" t="str">
        <f t="shared" si="0"/>
        <v>x</v>
      </c>
      <c r="F21" s="118">
        <f>Datos!X15</f>
        <v>39505</v>
      </c>
      <c r="G21" s="87" t="b">
        <f>OR(Datos!M15="CASA ALIANZA",Datos!M15="AYUDA Y SOLID")</f>
        <v>0</v>
      </c>
      <c r="H21" s="87" t="b">
        <f>OR(Datos!M15="PROCURADURIA")</f>
        <v>0</v>
      </c>
      <c r="I21" s="87" t="b">
        <f>OR(Datos!M15="DIF HIDALGO-HUICHAPAN",Datos!M15="DIF HIDALGO",Datos!M15="DIF NAUCALPAN",Datos!M15="DIF MEXICALTZINGO")</f>
        <v>0</v>
      </c>
      <c r="J21" s="87" t="b">
        <f>OR(Datos!M15="FAMILIAR")</f>
        <v>0</v>
      </c>
      <c r="K21" s="87">
        <f t="shared" si="1"/>
        <v>0</v>
      </c>
      <c r="L21" s="39" t="str">
        <f>IF(K21=0,Datos!M15)</f>
        <v>CASA MERCEDES</v>
      </c>
      <c r="M21" s="87">
        <f>Datos!Z15</f>
        <v>0</v>
      </c>
      <c r="N21" s="87">
        <f>Datos!AA15</f>
        <v>0</v>
      </c>
      <c r="O21" s="87">
        <f>Datos!AB15</f>
        <v>0</v>
      </c>
      <c r="P21" s="87">
        <f>Datos!AC15</f>
        <v>0</v>
      </c>
      <c r="Q21" s="87">
        <f>Datos!AD15</f>
        <v>0</v>
      </c>
      <c r="R21" s="87" t="str">
        <f>Datos!AE15</f>
        <v>RIESGO DE CALLE</v>
      </c>
      <c r="S21" s="87" t="str">
        <f>Datos!AF15</f>
        <v>XXXXXX</v>
      </c>
      <c r="T21" s="87" t="str">
        <f>Datos!AG15</f>
        <v>NO</v>
      </c>
      <c r="U21" s="87" t="str">
        <f>Datos!AH15</f>
        <v>Madre</v>
      </c>
      <c r="V21" s="87" t="str">
        <f>Datos!AI15</f>
        <v>NO</v>
      </c>
      <c r="W21" s="87">
        <f>Datos!AJ15</f>
        <v>0</v>
      </c>
      <c r="X21" s="87">
        <f>Datos!AK15</f>
        <v>0</v>
      </c>
      <c r="Y21" s="87">
        <f>Datos!AL15</f>
        <v>0</v>
      </c>
      <c r="Z21" s="87" t="str">
        <f>Datos!AM15</f>
        <v>NO</v>
      </c>
      <c r="AA21" s="87" t="str">
        <f>Datos!AN15</f>
        <v>NO</v>
      </c>
      <c r="AB21" s="87" t="str">
        <f>Datos!AO15</f>
        <v>NO</v>
      </c>
      <c r="AC21" s="87" t="str">
        <f>Datos!AP15</f>
        <v>NO</v>
      </c>
      <c r="AD21" s="87" t="str">
        <f>IF(Datos!J15="D.F.","D.F.","0")</f>
        <v>D.F.</v>
      </c>
      <c r="AE21" s="87" t="str">
        <f>IF(Datos!J15="D.F.","D.F",Datos!J15)</f>
        <v>D.F</v>
      </c>
      <c r="AF21" s="87"/>
      <c r="AG21" s="87" t="str">
        <f>Datos!AU15</f>
        <v>NO</v>
      </c>
      <c r="AH21" s="87">
        <f>Datos!AV15</f>
        <v>0</v>
      </c>
      <c r="AI21" s="87" t="e">
        <f>IF(Educativo!#REF!="GUARDERIA","SI",".")</f>
        <v>#REF!</v>
      </c>
      <c r="AJ21" s="87" t="e">
        <f>IF(Educativo!#REF!="PRESCOLAR","SI",".")</f>
        <v>#REF!</v>
      </c>
      <c r="AK21" s="87" t="e">
        <f>IF(Educativo!#REF!="PRIMARIA","SI",".")</f>
        <v>#REF!</v>
      </c>
      <c r="AL21" s="87" t="e">
        <f>IF(Educativo!#REF!="SECUNDARIA","SI",".")</f>
        <v>#REF!</v>
      </c>
      <c r="AM21" s="87" t="e">
        <f>IF(Educativo!#REF!="BACHILLERATO","SI",".")</f>
        <v>#REF!</v>
      </c>
      <c r="AN21" s="87" t="e">
        <f>IF(Educativo!#REF!="UNIVERSIDAD","SI",".")</f>
        <v>#REF!</v>
      </c>
      <c r="AO21" s="87" t="str">
        <f>Datos!BN15</f>
        <v>NO</v>
      </c>
      <c r="AP21" s="87" t="str">
        <f>Datos!BP15</f>
        <v>NO</v>
      </c>
      <c r="AQ21" s="87">
        <f>Datos!BQ15</f>
        <v>0</v>
      </c>
      <c r="AR21" s="26" t="str">
        <f ca="1">Datos!BY16</f>
        <v>.</v>
      </c>
      <c r="AS21" s="26" t="str">
        <f ca="1">Datos!BZ16</f>
        <v>.</v>
      </c>
      <c r="AT21" s="26" t="str">
        <f ca="1">Datos!CA16</f>
        <v>.</v>
      </c>
      <c r="AU21" s="26" t="str">
        <f ca="1">Datos!CB16</f>
        <v>.</v>
      </c>
      <c r="AV21" s="26" t="str">
        <f ca="1">Datos!CC16</f>
        <v>SI</v>
      </c>
      <c r="AW21" s="87" t="b">
        <f>OR(Datos!BV16="FAMILIA BIOLÓGICA")</f>
        <v>0</v>
      </c>
      <c r="AX21" s="87" t="b">
        <f>OR(Datos!BV16="FAMILIA AMPLIADA")</f>
        <v>0</v>
      </c>
      <c r="AY21" s="87" t="b">
        <f>OR(Datos!BV16="OTRO HOGAR")</f>
        <v>0</v>
      </c>
      <c r="AZ21" s="87">
        <f t="shared" si="2"/>
        <v>0</v>
      </c>
      <c r="BA21" s="87">
        <f>IF(AZ21=0,Datos!BV16,".")</f>
        <v>0</v>
      </c>
      <c r="BB21" s="117" t="str">
        <f>Datos!BU15</f>
        <v>X</v>
      </c>
      <c r="BC21" s="87">
        <f>Datos!BV15</f>
        <v>0</v>
      </c>
    </row>
    <row r="22" spans="1:55">
      <c r="A22" s="87">
        <f>Datos!A16</f>
        <v>13</v>
      </c>
      <c r="B22" s="20" t="str">
        <f>Datos!D16</f>
        <v>a</v>
      </c>
      <c r="C22" s="152">
        <f ca="1">Datos!E16</f>
        <v>19.042170904680358</v>
      </c>
      <c r="D22" s="20">
        <f>Datos!G16</f>
        <v>0</v>
      </c>
      <c r="E22" s="20" t="str">
        <f t="shared" si="0"/>
        <v>x</v>
      </c>
      <c r="F22" s="118">
        <f>Datos!X16</f>
        <v>39509</v>
      </c>
      <c r="G22" s="87" t="b">
        <f>OR(Datos!M16="CASA ALIANZA",Datos!M16="AYUDA Y SOLID")</f>
        <v>0</v>
      </c>
      <c r="H22" s="87" t="b">
        <f>OR(Datos!M16="PROCURADURIA")</f>
        <v>0</v>
      </c>
      <c r="I22" s="87" t="b">
        <f>OR(Datos!M16="DIF HIDALGO-HUICHAPAN",Datos!M16="DIF HIDALGO",Datos!M16="DIF NAUCALPAN",Datos!M16="DIF MEXICALTZINGO")</f>
        <v>0</v>
      </c>
      <c r="J22" s="87" t="b">
        <f>OR(Datos!M16="FAMILIAR")</f>
        <v>0</v>
      </c>
      <c r="K22" s="87">
        <f t="shared" si="1"/>
        <v>0</v>
      </c>
      <c r="L22" s="39" t="str">
        <f>IF(K22=0,Datos!M16)</f>
        <v>CONOCIDOS</v>
      </c>
      <c r="M22" s="87">
        <f>Datos!Z16</f>
        <v>0</v>
      </c>
      <c r="N22" s="87">
        <f>Datos!AA16</f>
        <v>0</v>
      </c>
      <c r="O22" s="87">
        <f>Datos!AB16</f>
        <v>0</v>
      </c>
      <c r="P22" s="87">
        <f>Datos!AC16</f>
        <v>0</v>
      </c>
      <c r="Q22" s="87">
        <f>Datos!AD16</f>
        <v>0</v>
      </c>
      <c r="R22" s="87" t="str">
        <f>Datos!AE16</f>
        <v>RIESGO DE CALLE</v>
      </c>
      <c r="S22" s="87" t="str">
        <f>Datos!AF16</f>
        <v>XXXXXX</v>
      </c>
      <c r="T22" s="87" t="str">
        <f>Datos!AG16</f>
        <v>NO</v>
      </c>
      <c r="U22" s="87">
        <f>Datos!AH16</f>
        <v>0</v>
      </c>
      <c r="V22" s="87" t="str">
        <f>Datos!AI16</f>
        <v>NO</v>
      </c>
      <c r="W22" s="87">
        <f>Datos!AJ16</f>
        <v>6</v>
      </c>
      <c r="X22" s="87">
        <f>Datos!AK16</f>
        <v>0</v>
      </c>
      <c r="Y22" s="87">
        <f>Datos!AL16</f>
        <v>0</v>
      </c>
      <c r="Z22" s="87" t="str">
        <f>Datos!AM16</f>
        <v>NO</v>
      </c>
      <c r="AA22" s="87" t="str">
        <f>Datos!AN16</f>
        <v>NO</v>
      </c>
      <c r="AB22" s="87" t="str">
        <f>Datos!AO16</f>
        <v>NO</v>
      </c>
      <c r="AC22" s="87" t="str">
        <f>Datos!AP16</f>
        <v>NO</v>
      </c>
      <c r="AD22" s="87" t="str">
        <f>IF(Datos!J16="D.F.","D.F.","0")</f>
        <v>0</v>
      </c>
      <c r="AE22" s="87" t="str">
        <f>IF(Datos!J16="D.F.","D.F",Datos!J16)</f>
        <v>OAXACA</v>
      </c>
      <c r="AF22" s="87"/>
      <c r="AG22" s="87" t="str">
        <f>Datos!AU16</f>
        <v>NO</v>
      </c>
      <c r="AH22" s="87">
        <f>Datos!AV16</f>
        <v>0</v>
      </c>
      <c r="AI22" s="87" t="e">
        <f>IF(Educativo!#REF!="GUARDERIA","SI",".")</f>
        <v>#REF!</v>
      </c>
      <c r="AJ22" s="87" t="e">
        <f>IF(Educativo!#REF!="PRESCOLAR","SI",".")</f>
        <v>#REF!</v>
      </c>
      <c r="AK22" s="87" t="e">
        <f>IF(Educativo!#REF!="PRIMARIA","SI",".")</f>
        <v>#REF!</v>
      </c>
      <c r="AL22" s="87" t="e">
        <f>IF(Educativo!#REF!="SECUNDARIA","SI",".")</f>
        <v>#REF!</v>
      </c>
      <c r="AM22" s="87" t="e">
        <f>IF(Educativo!#REF!="BACHILLERATO","SI",".")</f>
        <v>#REF!</v>
      </c>
      <c r="AN22" s="87" t="e">
        <f>IF(Educativo!#REF!="UNIVERSIDAD","SI",".")</f>
        <v>#REF!</v>
      </c>
      <c r="AO22" s="87" t="str">
        <f>Datos!BN16</f>
        <v>NO</v>
      </c>
      <c r="AP22" s="87" t="str">
        <f>Datos!BP16</f>
        <v>NO</v>
      </c>
      <c r="AQ22" s="87">
        <f>Datos!BQ16</f>
        <v>0</v>
      </c>
      <c r="AR22" s="26" t="str">
        <f ca="1">Datos!BY18</f>
        <v>.</v>
      </c>
      <c r="AS22" s="26" t="str">
        <f ca="1">Datos!BZ18</f>
        <v>.</v>
      </c>
      <c r="AT22" s="26" t="str">
        <f ca="1">Datos!CA18</f>
        <v>.</v>
      </c>
      <c r="AU22" s="26" t="str">
        <f ca="1">Datos!CB18</f>
        <v>.</v>
      </c>
      <c r="AV22" s="26" t="str">
        <f ca="1">Datos!CC18</f>
        <v>SI</v>
      </c>
      <c r="AW22" s="87" t="b">
        <f>OR(Datos!BV18="FAMILIA BIOLÓGICA")</f>
        <v>0</v>
      </c>
      <c r="AX22" s="87" t="b">
        <f>OR(Datos!BV18="FAMILIA AMPLIADA")</f>
        <v>0</v>
      </c>
      <c r="AY22" s="87" t="b">
        <f>OR(Datos!BV18="OTRO HOGAR")</f>
        <v>0</v>
      </c>
      <c r="AZ22" s="87">
        <f t="shared" si="2"/>
        <v>0</v>
      </c>
      <c r="BA22" s="87">
        <f>IF(AZ22=0,Datos!BV18,".")</f>
        <v>0</v>
      </c>
      <c r="BB22" s="117" t="str">
        <f>Datos!BU16</f>
        <v>X</v>
      </c>
      <c r="BC22" s="87">
        <f>Datos!BV16</f>
        <v>0</v>
      </c>
    </row>
    <row r="23" spans="1:55">
      <c r="A23" s="87">
        <f>Datos!A18</f>
        <v>15</v>
      </c>
      <c r="B23" s="20" t="str">
        <f>Datos!D18</f>
        <v>c</v>
      </c>
      <c r="C23" s="152">
        <f ca="1">Datos!E18</f>
        <v>15.872307890981727</v>
      </c>
      <c r="D23" s="20">
        <f>Datos!G18</f>
        <v>0</v>
      </c>
      <c r="E23" s="20" t="str">
        <f t="shared" si="0"/>
        <v>x</v>
      </c>
      <c r="F23" s="118">
        <f>Datos!X18</f>
        <v>39567</v>
      </c>
      <c r="G23" s="87" t="b">
        <f>OR(Datos!M18="CASA ALIANZA",Datos!M18="AYUDA Y SOLID")</f>
        <v>0</v>
      </c>
      <c r="H23" s="87" t="b">
        <f>OR(Datos!M18="PROCURADURIA")</f>
        <v>1</v>
      </c>
      <c r="I23" s="87" t="b">
        <f>OR(Datos!M18="DIF HIDALGO-HUICHAPAN",Datos!M18="DIF HIDALGO",Datos!M18="DIF NAUCALPAN",Datos!M18="DIF MEXICALTZINGO")</f>
        <v>0</v>
      </c>
      <c r="J23" s="87" t="b">
        <f>OR(Datos!M18="FAMILIAR")</f>
        <v>0</v>
      </c>
      <c r="K23" s="87">
        <f t="shared" si="1"/>
        <v>1</v>
      </c>
      <c r="L23" s="39" t="b">
        <f>IF(K23=0,Datos!M18)</f>
        <v>0</v>
      </c>
      <c r="M23" s="87">
        <f>Datos!Z18</f>
        <v>0</v>
      </c>
      <c r="N23" s="87">
        <f>Datos!AA18</f>
        <v>0</v>
      </c>
      <c r="O23" s="87">
        <f>Datos!AB18</f>
        <v>0</v>
      </c>
      <c r="P23" s="87">
        <f>Datos!AC18</f>
        <v>0</v>
      </c>
      <c r="Q23" s="87">
        <f>Datos!AD18</f>
        <v>0</v>
      </c>
      <c r="R23" s="87" t="str">
        <f>Datos!AE18</f>
        <v>EXPLOTACION LABORAL/RIESGO DE CALLE</v>
      </c>
      <c r="S23" s="87" t="str">
        <f>Datos!AF18</f>
        <v>XXXXXX</v>
      </c>
      <c r="T23" s="87" t="str">
        <f>Datos!AG18</f>
        <v>NO</v>
      </c>
      <c r="U23" s="87">
        <f>Datos!AH18</f>
        <v>0</v>
      </c>
      <c r="V23" s="87" t="str">
        <f>Datos!AI18</f>
        <v>NO</v>
      </c>
      <c r="W23" s="87">
        <f>Datos!AJ18</f>
        <v>0</v>
      </c>
      <c r="X23" s="87">
        <f>Datos!AK18</f>
        <v>0</v>
      </c>
      <c r="Y23" s="87">
        <f>Datos!AL18</f>
        <v>0</v>
      </c>
      <c r="Z23" s="87" t="str">
        <f>Datos!AM18</f>
        <v>NO</v>
      </c>
      <c r="AA23" s="87" t="str">
        <f>Datos!AN18</f>
        <v>NO</v>
      </c>
      <c r="AB23" s="87" t="str">
        <f>Datos!AO18</f>
        <v>NO</v>
      </c>
      <c r="AC23" s="87" t="str">
        <f>Datos!AP18</f>
        <v>NO</v>
      </c>
      <c r="AD23" s="87" t="str">
        <f>IF(Datos!J18="D.F.","D.F.","0")</f>
        <v>0</v>
      </c>
      <c r="AE23" s="87" t="str">
        <f>IF(Datos!J18="D.F.","D.F",Datos!J18)</f>
        <v>VERACRUZ</v>
      </c>
      <c r="AF23" s="87"/>
      <c r="AG23" s="87" t="str">
        <f>Datos!AU18</f>
        <v>NO</v>
      </c>
      <c r="AH23" s="87">
        <f>Datos!AV18</f>
        <v>0</v>
      </c>
      <c r="AI23" s="87" t="str">
        <f>IF(Educativo!J8="GUARDERIA","SI",".")</f>
        <v>.</v>
      </c>
      <c r="AJ23" s="87" t="str">
        <f>IF(Educativo!J8="PRESCOLAR","SI",".")</f>
        <v>.</v>
      </c>
      <c r="AK23" s="87" t="str">
        <f>IF(Educativo!J8="PRIMARIA","SI",".")</f>
        <v>.</v>
      </c>
      <c r="AL23" s="87" t="str">
        <f>IF(Educativo!J8="SECUNDARIA","SI",".")</f>
        <v>SI</v>
      </c>
      <c r="AM23" s="87" t="str">
        <f>IF(Educativo!J8="BACHILLERATO","SI",".")</f>
        <v>.</v>
      </c>
      <c r="AN23" s="87" t="str">
        <f>IF(Educativo!J8="UNIVERSIDAD","SI",".")</f>
        <v>.</v>
      </c>
      <c r="AO23" s="87" t="str">
        <f>Datos!BN18</f>
        <v>NO</v>
      </c>
      <c r="AP23" s="87" t="str">
        <f>Datos!BP18</f>
        <v>NO</v>
      </c>
      <c r="AQ23" s="87">
        <f>Datos!BQ18</f>
        <v>0</v>
      </c>
      <c r="AR23" s="26" t="str">
        <f ca="1">Datos!BY19</f>
        <v>.</v>
      </c>
      <c r="AS23" s="26" t="str">
        <f ca="1">Datos!BZ19</f>
        <v>.</v>
      </c>
      <c r="AT23" s="26" t="str">
        <f ca="1">Datos!CA19</f>
        <v>.</v>
      </c>
      <c r="AU23" s="26" t="str">
        <f ca="1">Datos!CB19</f>
        <v>.</v>
      </c>
      <c r="AV23" s="26" t="str">
        <f ca="1">Datos!CC19</f>
        <v>SI</v>
      </c>
      <c r="AW23" s="87" t="b">
        <f>OR(Datos!BV19="FAMILIA BIOLÓGICA")</f>
        <v>0</v>
      </c>
      <c r="AX23" s="87" t="b">
        <f>OR(Datos!BV19="FAMILIA AMPLIADA")</f>
        <v>0</v>
      </c>
      <c r="AY23" s="87" t="b">
        <f>OR(Datos!BV19="OTRO HOGAR")</f>
        <v>0</v>
      </c>
      <c r="AZ23" s="87">
        <f t="shared" si="2"/>
        <v>0</v>
      </c>
      <c r="BA23" s="87">
        <f>IF(AZ23=0,Datos!BV19,".")</f>
        <v>0</v>
      </c>
      <c r="BB23" s="117" t="str">
        <f>Datos!BU18</f>
        <v>X</v>
      </c>
      <c r="BC23" s="87">
        <f>Datos!BV18</f>
        <v>0</v>
      </c>
    </row>
    <row r="24" spans="1:55">
      <c r="A24" s="87">
        <f>Datos!A19</f>
        <v>16</v>
      </c>
      <c r="B24" s="20" t="str">
        <f>Datos!D19</f>
        <v>d</v>
      </c>
      <c r="C24" s="152">
        <f ca="1">Datos!E19</f>
        <v>20.872307890981727</v>
      </c>
      <c r="D24" s="20">
        <f>Datos!G19</f>
        <v>0</v>
      </c>
      <c r="E24" s="20" t="str">
        <f t="shared" si="0"/>
        <v>x</v>
      </c>
      <c r="F24" s="118">
        <f>Datos!X19</f>
        <v>39568</v>
      </c>
      <c r="G24" s="87" t="b">
        <f>OR(Datos!M19="CASA ALIANZA",Datos!M19="AYUDA Y SOLID")</f>
        <v>0</v>
      </c>
      <c r="H24" s="87" t="b">
        <f>OR(Datos!M19="PROCURADURIA")</f>
        <v>1</v>
      </c>
      <c r="I24" s="87" t="b">
        <f>OR(Datos!M19="DIF HIDALGO-HUICHAPAN",Datos!M19="DIF HIDALGO",Datos!M19="DIF NAUCALPAN",Datos!M19="DIF MEXICALTZINGO")</f>
        <v>0</v>
      </c>
      <c r="J24" s="87" t="b">
        <f>OR(Datos!M19="FAMILIAR")</f>
        <v>0</v>
      </c>
      <c r="K24" s="87">
        <f t="shared" si="1"/>
        <v>1</v>
      </c>
      <c r="L24" s="39" t="b">
        <f>IF(K24=0,Datos!M19)</f>
        <v>0</v>
      </c>
      <c r="M24" s="87">
        <f>Datos!Z19</f>
        <v>0</v>
      </c>
      <c r="N24" s="87">
        <f>Datos!AA19</f>
        <v>0</v>
      </c>
      <c r="O24" s="87" t="str">
        <f>Datos!AB19</f>
        <v>SI</v>
      </c>
      <c r="P24" s="87" t="str">
        <f>Datos!AC19</f>
        <v>SI</v>
      </c>
      <c r="Q24" s="87">
        <f>Datos!AD19</f>
        <v>0</v>
      </c>
      <c r="R24" s="87" t="str">
        <f>Datos!AE19</f>
        <v>EXPLOTACION LABORAL/RIESGO DE CALLE</v>
      </c>
      <c r="S24" s="87" t="str">
        <f>Datos!AF19</f>
        <v>XXXXXX</v>
      </c>
      <c r="T24" s="87" t="str">
        <f>Datos!AG19</f>
        <v>NO</v>
      </c>
      <c r="U24" s="87">
        <f>Datos!AH19</f>
        <v>0</v>
      </c>
      <c r="V24" s="87" t="str">
        <f>Datos!AI19</f>
        <v>NO</v>
      </c>
      <c r="W24" s="87">
        <f>Datos!AJ19</f>
        <v>2</v>
      </c>
      <c r="X24" s="87">
        <f>Datos!AK19</f>
        <v>0</v>
      </c>
      <c r="Y24" s="87">
        <f>Datos!AL19</f>
        <v>0</v>
      </c>
      <c r="Z24" s="87" t="str">
        <f>Datos!AM19</f>
        <v>SI</v>
      </c>
      <c r="AA24" s="87">
        <f>Datos!AN19</f>
        <v>0</v>
      </c>
      <c r="AB24" s="87">
        <f>Datos!AO19</f>
        <v>0</v>
      </c>
      <c r="AC24" s="87">
        <f>Datos!AP19</f>
        <v>0</v>
      </c>
      <c r="AD24" s="87" t="str">
        <f>IF(Datos!J19="D.F.","D.F.","0")</f>
        <v>0</v>
      </c>
      <c r="AE24" s="87" t="str">
        <f>IF(Datos!J19="D.F.","D.F",Datos!J19)</f>
        <v>MICHOACAN</v>
      </c>
      <c r="AF24" s="87"/>
      <c r="AG24" s="87" t="str">
        <f>Datos!AU19</f>
        <v>NO</v>
      </c>
      <c r="AH24" s="87">
        <f>Datos!AV19</f>
        <v>0</v>
      </c>
      <c r="AI24" s="87" t="str">
        <f>IF(Educativo!J9="GUARDERIA","SI",".")</f>
        <v>SI</v>
      </c>
      <c r="AJ24" s="87" t="str">
        <f>IF(Educativo!J9="PRESCOLAR","SI",".")</f>
        <v>.</v>
      </c>
      <c r="AK24" s="87" t="str">
        <f>IF(Educativo!J9="PRIMARIA","SI",".")</f>
        <v>.</v>
      </c>
      <c r="AL24" s="87" t="str">
        <f>IF(Educativo!J9="SECUNDARIA","SI",".")</f>
        <v>.</v>
      </c>
      <c r="AM24" s="87" t="str">
        <f>IF(Educativo!J9="BACHILLERATO","SI",".")</f>
        <v>.</v>
      </c>
      <c r="AN24" s="87" t="str">
        <f>IF(Educativo!J9="UNIVERSIDAD","SI",".")</f>
        <v>.</v>
      </c>
      <c r="AO24" s="87" t="str">
        <f>Datos!BN19</f>
        <v>NO</v>
      </c>
      <c r="AP24" s="87" t="str">
        <f>Datos!BP19</f>
        <v>NO</v>
      </c>
      <c r="AQ24" s="87">
        <f>Datos!BQ19</f>
        <v>0</v>
      </c>
      <c r="AR24" s="26" t="str">
        <f ca="1">Datos!BY17</f>
        <v>.</v>
      </c>
      <c r="AS24" s="26" t="str">
        <f ca="1">Datos!BZ17</f>
        <v>.</v>
      </c>
      <c r="AT24" s="26" t="str">
        <f ca="1">Datos!CA17</f>
        <v>.</v>
      </c>
      <c r="AU24" s="26" t="str">
        <f ca="1">Datos!CB17</f>
        <v>.</v>
      </c>
      <c r="AV24" s="26" t="str">
        <f ca="1">Datos!CC17</f>
        <v>SI</v>
      </c>
      <c r="AW24" s="87" t="b">
        <f>OR(Datos!BV17="FAMILIA BIOLÓGICA")</f>
        <v>0</v>
      </c>
      <c r="AX24" s="87" t="b">
        <f>OR(Datos!BV17="FAMILIA AMPLIADA")</f>
        <v>0</v>
      </c>
      <c r="AY24" s="87" t="b">
        <f>OR(Datos!BV17="OTRO HOGAR")</f>
        <v>0</v>
      </c>
      <c r="AZ24" s="87">
        <f t="shared" si="2"/>
        <v>0</v>
      </c>
      <c r="BA24" s="87">
        <f>IF(AZ24=0,Datos!BV17,".")</f>
        <v>0</v>
      </c>
      <c r="BB24" s="117" t="str">
        <f>Datos!BU19</f>
        <v>X</v>
      </c>
      <c r="BC24" s="87">
        <f>Datos!BV19</f>
        <v>0</v>
      </c>
    </row>
    <row r="25" spans="1:55">
      <c r="A25" s="87">
        <f>Datos!A17</f>
        <v>14</v>
      </c>
      <c r="B25" s="20" t="str">
        <f>Datos!D17</f>
        <v>b</v>
      </c>
      <c r="C25" s="152">
        <f ca="1">Datos!E17</f>
        <v>3.0449106307077534</v>
      </c>
      <c r="D25" s="20" t="str">
        <f>Datos!G17</f>
        <v>x</v>
      </c>
      <c r="E25" s="20" t="b">
        <f t="shared" si="0"/>
        <v>0</v>
      </c>
      <c r="F25" s="118">
        <f>Datos!X17</f>
        <v>39584</v>
      </c>
      <c r="G25" s="87" t="b">
        <f>OR(Datos!M17="CASA ALIANZA",Datos!M17="AYUDA Y SOLID")</f>
        <v>0</v>
      </c>
      <c r="H25" s="87" t="b">
        <f>OR(Datos!M17="PROCURADURIA")</f>
        <v>0</v>
      </c>
      <c r="I25" s="87" t="b">
        <f>OR(Datos!M17="DIF HIDALGO-HUICHAPAN",Datos!M17="DIF HIDALGO",Datos!M17="DIF NAUCALPAN",Datos!M17="DIF MEXICALTZINGO")</f>
        <v>0</v>
      </c>
      <c r="J25" s="87" t="b">
        <f>OR(Datos!M17="FAMILIAR")</f>
        <v>0</v>
      </c>
      <c r="K25" s="87">
        <f t="shared" si="1"/>
        <v>0</v>
      </c>
      <c r="L25" s="39" t="str">
        <f>IF(K25=0,Datos!M17)</f>
        <v>CASA MERCEDES</v>
      </c>
      <c r="M25" s="87">
        <f>Datos!Z17</f>
        <v>0</v>
      </c>
      <c r="N25" s="87">
        <f>Datos!AA17</f>
        <v>0</v>
      </c>
      <c r="O25" s="87">
        <f>Datos!AB17</f>
        <v>0</v>
      </c>
      <c r="P25" s="87">
        <f>Datos!AC17</f>
        <v>0</v>
      </c>
      <c r="Q25" s="87">
        <f>Datos!AD17</f>
        <v>0</v>
      </c>
      <c r="R25" s="87" t="str">
        <f>Datos!AE17</f>
        <v>RIESGO DE CALLE</v>
      </c>
      <c r="S25" s="87" t="str">
        <f>Datos!AF17</f>
        <v>XXXXXX</v>
      </c>
      <c r="T25" s="87" t="str">
        <f>Datos!AG17</f>
        <v>NO</v>
      </c>
      <c r="U25" s="87" t="str">
        <f>Datos!AH17</f>
        <v>Madre</v>
      </c>
      <c r="V25" s="87" t="str">
        <f>Datos!AI17</f>
        <v>NO</v>
      </c>
      <c r="W25" s="87">
        <f>Datos!AJ17</f>
        <v>0</v>
      </c>
      <c r="X25" s="87">
        <f>Datos!AK17</f>
        <v>0</v>
      </c>
      <c r="Y25" s="87">
        <f>Datos!AL17</f>
        <v>0</v>
      </c>
      <c r="Z25" s="87" t="str">
        <f>Datos!AM17</f>
        <v>NO</v>
      </c>
      <c r="AA25" s="87" t="str">
        <f>Datos!AN17</f>
        <v>NO</v>
      </c>
      <c r="AB25" s="87" t="str">
        <f>Datos!AO17</f>
        <v>NO</v>
      </c>
      <c r="AC25" s="87" t="str">
        <f>Datos!AP17</f>
        <v>NO</v>
      </c>
      <c r="AD25" s="87" t="str">
        <f>IF(Datos!J17="D.F.","D.F.","0")</f>
        <v>D.F.</v>
      </c>
      <c r="AE25" s="87" t="str">
        <f>IF(Datos!J17="D.F.","D.F",Datos!J17)</f>
        <v>D.F</v>
      </c>
      <c r="AF25" s="87"/>
      <c r="AG25" s="87" t="str">
        <f>Datos!AU17</f>
        <v>NO</v>
      </c>
      <c r="AH25" s="87">
        <f>Datos!AV17</f>
        <v>0</v>
      </c>
      <c r="AI25" s="87" t="str">
        <f>IF(Educativo!J10="GUARDERIA","SI",".")</f>
        <v>.</v>
      </c>
      <c r="AJ25" s="87" t="str">
        <f>IF(Educativo!J10="PRESCOLAR","SI",".")</f>
        <v>.</v>
      </c>
      <c r="AK25" s="87" t="str">
        <f>IF(Educativo!J10="PRIMARIA","SI",".")</f>
        <v>.</v>
      </c>
      <c r="AL25" s="87" t="str">
        <f>IF(Educativo!J10="SECUNDARIA","SI",".")</f>
        <v>SI</v>
      </c>
      <c r="AM25" s="87" t="str">
        <f>IF(Educativo!J10="BACHILLERATO","SI",".")</f>
        <v>.</v>
      </c>
      <c r="AN25" s="87" t="str">
        <f>IF(Educativo!J10="UNIVERSIDAD","SI",".")</f>
        <v>.</v>
      </c>
      <c r="AO25" s="87" t="str">
        <f>Datos!BN17</f>
        <v>NO</v>
      </c>
      <c r="AP25" s="87" t="str">
        <f>Datos!BP17</f>
        <v>NO</v>
      </c>
      <c r="AQ25" s="87">
        <f>Datos!BQ17</f>
        <v>0</v>
      </c>
      <c r="AR25" s="26" t="str">
        <f>Datos!BY20</f>
        <v>.</v>
      </c>
      <c r="AS25" s="26" t="str">
        <f>Datos!BZ20</f>
        <v>.</v>
      </c>
      <c r="AT25" s="26" t="str">
        <f>Datos!CA20</f>
        <v>.</v>
      </c>
      <c r="AU25" s="26" t="str">
        <f>Datos!CB20</f>
        <v>SI</v>
      </c>
      <c r="AV25" s="26" t="str">
        <f>Datos!CC20</f>
        <v>.</v>
      </c>
      <c r="AW25" s="87" t="b">
        <f>OR(Datos!BV20="FAMILIA BIOLÓGICA")</f>
        <v>0</v>
      </c>
      <c r="AX25" s="87" t="b">
        <f>OR(Datos!BV20="FAMILIA AMPLIADA")</f>
        <v>0</v>
      </c>
      <c r="AY25" s="87" t="b">
        <f>OR(Datos!BV20="OTRO HOGAR")</f>
        <v>0</v>
      </c>
      <c r="AZ25" s="87">
        <f t="shared" si="2"/>
        <v>0</v>
      </c>
      <c r="BA25" s="87" t="str">
        <f>IF(AZ25=0,Datos!BV20,".")</f>
        <v>DESERCIÓN</v>
      </c>
      <c r="BB25" s="117" t="str">
        <f>Datos!BU17</f>
        <v>X</v>
      </c>
      <c r="BC25" s="87">
        <f>Datos!BV17</f>
        <v>0</v>
      </c>
    </row>
    <row r="26" spans="1:55">
      <c r="A26" s="87">
        <f>Datos!A20</f>
        <v>17</v>
      </c>
      <c r="B26" s="20" t="str">
        <f>Datos!D20</f>
        <v>e</v>
      </c>
      <c r="C26" s="152">
        <f ca="1">Datos!E20</f>
        <v>18.847650356735151</v>
      </c>
      <c r="D26" s="20">
        <f>Datos!G20</f>
        <v>0</v>
      </c>
      <c r="E26" s="20" t="str">
        <f t="shared" si="0"/>
        <v>x</v>
      </c>
      <c r="F26" s="118">
        <f>Datos!X20</f>
        <v>39617</v>
      </c>
      <c r="G26" s="87" t="b">
        <f>OR(Datos!M20="CASA ALIANZA",Datos!M20="AYUDA Y SOLID")</f>
        <v>0</v>
      </c>
      <c r="H26" s="87" t="b">
        <f>OR(Datos!M20="PROCURADURIA")</f>
        <v>0</v>
      </c>
      <c r="I26" s="87" t="b">
        <f>OR(Datos!M20="DIF HIDALGO-HUICHAPAN",Datos!M20="DIF HIDALGO",Datos!M20="DIF NAUCALPAN",Datos!M20="DIF MEXICALTZINGO")</f>
        <v>0</v>
      </c>
      <c r="J26" s="87" t="b">
        <f>OR(Datos!M20="FAMILIAR")</f>
        <v>0</v>
      </c>
      <c r="K26" s="87">
        <f t="shared" si="1"/>
        <v>0</v>
      </c>
      <c r="L26" s="39" t="str">
        <f>IF(K26=0,Datos!M20)</f>
        <v>CONOCIDOS</v>
      </c>
      <c r="M26" s="87">
        <f>Datos!Z20</f>
        <v>0</v>
      </c>
      <c r="N26" s="87">
        <f>Datos!AA20</f>
        <v>0</v>
      </c>
      <c r="O26" s="87">
        <f>Datos!AB20</f>
        <v>0</v>
      </c>
      <c r="P26" s="87" t="str">
        <f>Datos!AC20</f>
        <v>SI</v>
      </c>
      <c r="Q26" s="87">
        <f>Datos!AD20</f>
        <v>0</v>
      </c>
      <c r="R26" s="87" t="str">
        <f>Datos!AE20</f>
        <v>RIESGO DE CALLE</v>
      </c>
      <c r="S26" s="87" t="str">
        <f>Datos!AF20</f>
        <v>XXXXXX</v>
      </c>
      <c r="T26" s="87">
        <f>Datos!AG20</f>
        <v>0</v>
      </c>
      <c r="U26" s="87" t="str">
        <f>Datos!AH20</f>
        <v>MADRE</v>
      </c>
      <c r="V26" s="87" t="str">
        <f>Datos!AI20</f>
        <v>SI</v>
      </c>
      <c r="W26" s="87">
        <f>Datos!AJ20</f>
        <v>3</v>
      </c>
      <c r="X26" s="87">
        <f>Datos!AK20</f>
        <v>0</v>
      </c>
      <c r="Y26" s="87">
        <f>Datos!AL20</f>
        <v>0</v>
      </c>
      <c r="Z26" s="87" t="str">
        <f>Datos!AM20</f>
        <v>SI</v>
      </c>
      <c r="AA26" s="87">
        <f>Datos!AN20</f>
        <v>0</v>
      </c>
      <c r="AB26" s="87" t="str">
        <f>Datos!AO20</f>
        <v>NO</v>
      </c>
      <c r="AC26" s="87" t="str">
        <f>Datos!AP20</f>
        <v>NO</v>
      </c>
      <c r="AD26" s="87" t="str">
        <f>IF(Datos!J20="D.F.","D.F.","0")</f>
        <v>0</v>
      </c>
      <c r="AE26" s="87" t="str">
        <f>IF(Datos!J20="D.F.","D.F",Datos!J20)</f>
        <v>EDO. DE MEX</v>
      </c>
      <c r="AF26" s="87"/>
      <c r="AG26" s="87" t="str">
        <f>Datos!AU20</f>
        <v>NO</v>
      </c>
      <c r="AH26" s="87">
        <f>Datos!AV20</f>
        <v>0</v>
      </c>
      <c r="AI26" s="87" t="str">
        <f>IF(Educativo!J11="GUARDERIA","SI",".")</f>
        <v>SI</v>
      </c>
      <c r="AJ26" s="87" t="str">
        <f>IF(Educativo!J11="PRESCOLAR","SI",".")</f>
        <v>.</v>
      </c>
      <c r="AK26" s="87" t="str">
        <f>IF(Educativo!J11="PRIMARIA","SI",".")</f>
        <v>.</v>
      </c>
      <c r="AL26" s="87" t="str">
        <f>IF(Educativo!J11="SECUNDARIA","SI",".")</f>
        <v>.</v>
      </c>
      <c r="AM26" s="87" t="str">
        <f>IF(Educativo!J11="BACHILLERATO","SI",".")</f>
        <v>.</v>
      </c>
      <c r="AN26" s="87" t="str">
        <f>IF(Educativo!J11="UNIVERSIDAD","SI",".")</f>
        <v>.</v>
      </c>
      <c r="AO26" s="87" t="str">
        <f>Datos!BN20</f>
        <v>NO</v>
      </c>
      <c r="AP26" s="87" t="str">
        <f>Datos!BP20</f>
        <v>NO</v>
      </c>
      <c r="AQ26" s="87">
        <f>Datos!BQ20</f>
        <v>0</v>
      </c>
      <c r="AR26" s="26" t="str">
        <f ca="1">Datos!BY22</f>
        <v>.</v>
      </c>
      <c r="AS26" s="26" t="str">
        <f ca="1">Datos!BZ22</f>
        <v>.</v>
      </c>
      <c r="AT26" s="26" t="str">
        <f ca="1">Datos!CA22</f>
        <v>.</v>
      </c>
      <c r="AU26" s="26" t="str">
        <f ca="1">Datos!CB22</f>
        <v>SI</v>
      </c>
      <c r="AV26" s="26" t="str">
        <f ca="1">Datos!CC22</f>
        <v>.</v>
      </c>
      <c r="AW26" s="87" t="b">
        <f>OR(Datos!BV22="FAMILIA BIOLÓGICA")</f>
        <v>0</v>
      </c>
      <c r="AX26" s="87" t="b">
        <f>OR(Datos!BV22="FAMILIA AMPLIADA")</f>
        <v>0</v>
      </c>
      <c r="AY26" s="87" t="b">
        <f>OR(Datos!BV22="OTRO HOGAR")</f>
        <v>0</v>
      </c>
      <c r="AZ26" s="87">
        <f t="shared" si="2"/>
        <v>0</v>
      </c>
      <c r="BA26" s="87">
        <f>IF(AZ26=0,Datos!BV22,".")</f>
        <v>0</v>
      </c>
      <c r="BB26" s="117">
        <f>Datos!BU20</f>
        <v>40580</v>
      </c>
      <c r="BC26" s="87" t="str">
        <f>Datos!BV20</f>
        <v>DESERCIÓN</v>
      </c>
    </row>
    <row r="27" spans="1:55">
      <c r="A27" s="87">
        <f>Datos!A22</f>
        <v>19</v>
      </c>
      <c r="B27" s="20" t="str">
        <f>Datos!D22</f>
        <v>a</v>
      </c>
      <c r="C27" s="152">
        <f ca="1">Datos!E22</f>
        <v>17.253129808789947</v>
      </c>
      <c r="D27" s="20">
        <f>Datos!G22</f>
        <v>0</v>
      </c>
      <c r="E27" s="20" t="str">
        <f t="shared" si="0"/>
        <v>x</v>
      </c>
      <c r="F27" s="118">
        <f>Datos!X22</f>
        <v>39647</v>
      </c>
      <c r="G27" s="87" t="b">
        <f>OR(Datos!M22="CASA ALIANZA",Datos!M22="AYUDA Y SOLID")</f>
        <v>0</v>
      </c>
      <c r="H27" s="87" t="b">
        <f>OR(Datos!M22="PROCURADURIA")</f>
        <v>1</v>
      </c>
      <c r="I27" s="87" t="b">
        <f>OR(Datos!M22="DIF HIDALGO-HUICHAPAN",Datos!M22="DIF HIDALGO",Datos!M22="DIF NAUCALPAN",Datos!M22="DIF MEXICALTZINGO")</f>
        <v>0</v>
      </c>
      <c r="J27" s="87" t="b">
        <f>OR(Datos!M22="FAMILIAR")</f>
        <v>0</v>
      </c>
      <c r="K27" s="87">
        <f t="shared" si="1"/>
        <v>1</v>
      </c>
      <c r="L27" s="39" t="b">
        <f>IF(K27=0,Datos!M22)</f>
        <v>0</v>
      </c>
      <c r="M27" s="87">
        <f>Datos!Z22</f>
        <v>0</v>
      </c>
      <c r="N27" s="87">
        <f>Datos!AA22</f>
        <v>0</v>
      </c>
      <c r="O27" s="87">
        <f>Datos!AB22</f>
        <v>0</v>
      </c>
      <c r="P27" s="87" t="str">
        <f>Datos!AC22</f>
        <v>SI</v>
      </c>
      <c r="Q27" s="87">
        <f>Datos!AD22</f>
        <v>0</v>
      </c>
      <c r="R27" s="87" t="str">
        <f>Datos!AE22</f>
        <v>RIESGO DE CALLE</v>
      </c>
      <c r="S27" s="87" t="str">
        <f>Datos!AF22</f>
        <v>XXXXXX</v>
      </c>
      <c r="T27" s="87" t="str">
        <f>Datos!AG22</f>
        <v>SI</v>
      </c>
      <c r="U27" s="87">
        <f>Datos!AH22</f>
        <v>0</v>
      </c>
      <c r="V27" s="87" t="str">
        <f>Datos!AI22</f>
        <v>SI</v>
      </c>
      <c r="W27" s="87">
        <f>Datos!AJ22</f>
        <v>4</v>
      </c>
      <c r="X27" s="87">
        <f>Datos!AK22</f>
        <v>0</v>
      </c>
      <c r="Y27" s="87">
        <f>Datos!AL22</f>
        <v>0</v>
      </c>
      <c r="Z27" s="87" t="str">
        <f>Datos!AM22</f>
        <v>SI</v>
      </c>
      <c r="AA27" s="87" t="str">
        <f>Datos!AN22</f>
        <v>SI</v>
      </c>
      <c r="AB27" s="87" t="str">
        <f>Datos!AO22</f>
        <v>NO</v>
      </c>
      <c r="AC27" s="87" t="str">
        <f>Datos!AP22</f>
        <v>NO</v>
      </c>
      <c r="AD27" s="87" t="str">
        <f>IF(Datos!J22="D.F.","D.F.","0")</f>
        <v>0</v>
      </c>
      <c r="AE27" s="87" t="str">
        <f>IF(Datos!J22="D.F.","D.F",Datos!J22)</f>
        <v>DESCONOCE</v>
      </c>
      <c r="AF27" s="87"/>
      <c r="AG27" s="87" t="str">
        <f>Datos!AU22</f>
        <v>NO</v>
      </c>
      <c r="AH27" s="87">
        <f>Datos!AV22</f>
        <v>0</v>
      </c>
      <c r="AI27" s="87" t="str">
        <f>IF(Educativo!J12="GUARDERIA","SI",".")</f>
        <v>.</v>
      </c>
      <c r="AJ27" s="87" t="str">
        <f>IF(Educativo!J12="PRESCOLAR","SI",".")</f>
        <v>.</v>
      </c>
      <c r="AK27" s="87" t="str">
        <f>IF(Educativo!J12="PRIMARIA","SI",".")</f>
        <v>.</v>
      </c>
      <c r="AL27" s="87" t="str">
        <f>IF(Educativo!J12="SECUNDARIA","SI",".")</f>
        <v>SI</v>
      </c>
      <c r="AM27" s="87" t="str">
        <f>IF(Educativo!J12="BACHILLERATO","SI",".")</f>
        <v>.</v>
      </c>
      <c r="AN27" s="87" t="str">
        <f>IF(Educativo!J12="UNIVERSIDAD","SI",".")</f>
        <v>.</v>
      </c>
      <c r="AO27" s="87" t="str">
        <f>Datos!BN22</f>
        <v>NO</v>
      </c>
      <c r="AP27" s="87" t="str">
        <f>Datos!BP22</f>
        <v>NO</v>
      </c>
      <c r="AQ27" s="87">
        <f>Datos!BQ22</f>
        <v>0</v>
      </c>
      <c r="AR27" s="26" t="str">
        <f ca="1">Datos!BY23</f>
        <v>.</v>
      </c>
      <c r="AS27" s="26" t="str">
        <f ca="1">Datos!BZ23</f>
        <v>.</v>
      </c>
      <c r="AT27" s="26" t="str">
        <f ca="1">Datos!CA23</f>
        <v>.</v>
      </c>
      <c r="AU27" s="26" t="str">
        <f ca="1">Datos!CB23</f>
        <v>SI</v>
      </c>
      <c r="AV27" s="26" t="str">
        <f ca="1">Datos!CC23</f>
        <v>.</v>
      </c>
      <c r="AW27" s="87" t="b">
        <f>OR(Datos!BV23="FAMILIA BIOLÓGICA")</f>
        <v>0</v>
      </c>
      <c r="AX27" s="87" t="b">
        <f>OR(Datos!BV23="FAMILIA AMPLIADA")</f>
        <v>0</v>
      </c>
      <c r="AY27" s="87" t="b">
        <f>OR(Datos!BV23="OTRO HOGAR")</f>
        <v>0</v>
      </c>
      <c r="AZ27" s="87">
        <f t="shared" si="2"/>
        <v>0</v>
      </c>
      <c r="BA27" s="87">
        <f>IF(AZ27=0,Datos!BV23,".")</f>
        <v>0</v>
      </c>
      <c r="BB27" s="117" t="str">
        <f>Datos!BU22</f>
        <v>X</v>
      </c>
      <c r="BC27" s="87">
        <f>Datos!BV22</f>
        <v>0</v>
      </c>
    </row>
    <row r="28" spans="1:55" ht="45">
      <c r="A28" s="87">
        <f>Datos!A23</f>
        <v>20</v>
      </c>
      <c r="B28" s="20" t="str">
        <f>Datos!D23</f>
        <v>b</v>
      </c>
      <c r="C28" s="152">
        <f ca="1">Datos!E23</f>
        <v>17.790116110159808</v>
      </c>
      <c r="D28" s="20">
        <f>Datos!G23</f>
        <v>0</v>
      </c>
      <c r="E28" s="20" t="str">
        <f t="shared" si="0"/>
        <v>x</v>
      </c>
      <c r="F28" s="118">
        <f>Datos!X23</f>
        <v>39736</v>
      </c>
      <c r="G28" s="87" t="b">
        <f>OR(Datos!M23="CASA ALIANZA",Datos!M23="AYUDA Y SOLID")</f>
        <v>0</v>
      </c>
      <c r="H28" s="87" t="b">
        <f>OR(Datos!M23="PROCURADURIA")</f>
        <v>0</v>
      </c>
      <c r="I28" s="87" t="b">
        <f>OR(Datos!M23="DIF HIDALGO-HUICHAPAN",Datos!M23="DIF HIDALGO",Datos!M23="DIF NAUCALPAN",Datos!M23="DIF MEXICALTZINGO")</f>
        <v>1</v>
      </c>
      <c r="J28" s="87" t="b">
        <f>OR(Datos!M23="FAMILIAR")</f>
        <v>0</v>
      </c>
      <c r="K28" s="87">
        <f t="shared" si="1"/>
        <v>1</v>
      </c>
      <c r="L28" s="39" t="b">
        <f>IF(K28=0,Datos!M23)</f>
        <v>0</v>
      </c>
      <c r="M28" s="87">
        <f>Datos!Z23</f>
        <v>0</v>
      </c>
      <c r="N28" s="87">
        <f>Datos!AA23</f>
        <v>0</v>
      </c>
      <c r="O28" s="87">
        <f>Datos!AB23</f>
        <v>0</v>
      </c>
      <c r="P28" s="87" t="str">
        <f>Datos!AC23</f>
        <v>SI</v>
      </c>
      <c r="Q28" s="87" t="str">
        <f>Datos!AD23</f>
        <v>SI</v>
      </c>
      <c r="R28" s="87" t="str">
        <f>Datos!AE23</f>
        <v>RIESGO DE CALLE</v>
      </c>
      <c r="S28" s="87" t="str">
        <f>Datos!AF23</f>
        <v>XXXXXX</v>
      </c>
      <c r="T28" s="87" t="str">
        <f>Datos!AG23</f>
        <v>SI</v>
      </c>
      <c r="U28" s="87">
        <f>Datos!AH23</f>
        <v>0</v>
      </c>
      <c r="V28" s="87" t="str">
        <f>Datos!AI23</f>
        <v>NO</v>
      </c>
      <c r="W28" s="87">
        <f>Datos!AJ23</f>
        <v>4</v>
      </c>
      <c r="X28" s="87">
        <f>Datos!AK23</f>
        <v>0</v>
      </c>
      <c r="Y28" s="87">
        <f>Datos!AL23</f>
        <v>2</v>
      </c>
      <c r="Z28" s="87" t="str">
        <f>Datos!AM23</f>
        <v>SI</v>
      </c>
      <c r="AA28" s="87" t="str">
        <f>Datos!AN23</f>
        <v>NO</v>
      </c>
      <c r="AB28" s="87" t="str">
        <f>Datos!AO23</f>
        <v>NO</v>
      </c>
      <c r="AC28" s="87" t="str">
        <f>Datos!AP23</f>
        <v>NO</v>
      </c>
      <c r="AD28" s="87" t="str">
        <f>IF(Datos!J23="D.F.","D.F.","0")</f>
        <v>0</v>
      </c>
      <c r="AE28" s="87" t="str">
        <f>IF(Datos!J23="D.F.","D.F",Datos!J23)</f>
        <v>EDO. DE MEX</v>
      </c>
      <c r="AF28" s="87"/>
      <c r="AG28" s="87" t="str">
        <f>Datos!AU23</f>
        <v>NO</v>
      </c>
      <c r="AH28" s="87">
        <f>Datos!AV23</f>
        <v>0</v>
      </c>
      <c r="AI28" s="87" t="str">
        <f>IF(Educativo!J13="GUARDERIA","SI",".")</f>
        <v>.</v>
      </c>
      <c r="AJ28" s="87" t="str">
        <f>IF(Educativo!J13="PRESCOLAR","SI",".")</f>
        <v>.</v>
      </c>
      <c r="AK28" s="87" t="str">
        <f>IF(Educativo!J13="PRIMARIA","SI",".")</f>
        <v>SI</v>
      </c>
      <c r="AL28" s="87" t="str">
        <f>IF(Educativo!J13="SECUNDARIA","SI",".")</f>
        <v>.</v>
      </c>
      <c r="AM28" s="87" t="str">
        <f>IF(Educativo!J13="BACHILLERATO","SI",".")</f>
        <v>.</v>
      </c>
      <c r="AN28" s="87" t="str">
        <f>IF(Educativo!J13="UNIVERSIDAD","SI",".")</f>
        <v>.</v>
      </c>
      <c r="AO28" s="87" t="str">
        <f>Datos!BN23</f>
        <v>SI</v>
      </c>
      <c r="AP28" s="87" t="str">
        <f>Datos!BP23</f>
        <v>NO</v>
      </c>
      <c r="AQ28" s="87" t="str">
        <f>Datos!BQ23</f>
        <v>PIE EQUINO - DISCAPACIDAD INTELECTUAL</v>
      </c>
      <c r="AR28" s="26" t="str">
        <f ca="1">Datos!BY24</f>
        <v>.</v>
      </c>
      <c r="AS28" s="26" t="str">
        <f ca="1">Datos!BZ24</f>
        <v>.</v>
      </c>
      <c r="AT28" s="26" t="str">
        <f ca="1">Datos!CA24</f>
        <v>.</v>
      </c>
      <c r="AU28" s="26" t="str">
        <f ca="1">Datos!CB24</f>
        <v>SI</v>
      </c>
      <c r="AV28" s="26" t="str">
        <f ca="1">Datos!CC24</f>
        <v>.</v>
      </c>
      <c r="AW28" s="87" t="b">
        <f>OR(Datos!BV24="FAMILIA BIOLÓGICA")</f>
        <v>0</v>
      </c>
      <c r="AX28" s="87" t="b">
        <f>OR(Datos!BV24="FAMILIA AMPLIADA")</f>
        <v>0</v>
      </c>
      <c r="AY28" s="87" t="b">
        <f>OR(Datos!BV24="OTRO HOGAR")</f>
        <v>0</v>
      </c>
      <c r="AZ28" s="87">
        <f t="shared" si="2"/>
        <v>0</v>
      </c>
      <c r="BA28" s="87">
        <f>IF(AZ28=0,Datos!BV24,".")</f>
        <v>0</v>
      </c>
      <c r="BB28" s="117" t="str">
        <f>Datos!BU23</f>
        <v>X</v>
      </c>
      <c r="BC28" s="87">
        <f>Datos!BV23</f>
        <v>0</v>
      </c>
    </row>
    <row r="29" spans="1:55">
      <c r="A29" s="87">
        <f>Datos!A24</f>
        <v>21</v>
      </c>
      <c r="B29" s="20" t="str">
        <f>Datos!D24</f>
        <v>c</v>
      </c>
      <c r="C29" s="152">
        <f ca="1">Datos!E24</f>
        <v>2.7298421375570685</v>
      </c>
      <c r="D29" s="20">
        <f>Datos!G24</f>
        <v>0</v>
      </c>
      <c r="E29" s="20" t="str">
        <f t="shared" si="0"/>
        <v>x</v>
      </c>
      <c r="F29" s="118">
        <f>Datos!X24</f>
        <v>39736</v>
      </c>
      <c r="G29" s="87" t="b">
        <f>OR(Datos!M24="CASA ALIANZA",Datos!M24="AYUDA Y SOLID")</f>
        <v>0</v>
      </c>
      <c r="H29" s="87" t="b">
        <f>OR(Datos!M24="PROCURADURIA")</f>
        <v>0</v>
      </c>
      <c r="I29" s="87" t="b">
        <f>OR(Datos!M24="DIF HIDALGO-HUICHAPAN",Datos!M24="DIF HIDALGO",Datos!M24="DIF NAUCALPAN",Datos!M24="DIF MEXICALTZINGO")</f>
        <v>1</v>
      </c>
      <c r="J29" s="87" t="b">
        <f>OR(Datos!M24="FAMILIAR")</f>
        <v>0</v>
      </c>
      <c r="K29" s="87">
        <f t="shared" si="1"/>
        <v>1</v>
      </c>
      <c r="L29" s="39" t="b">
        <f>IF(K29=0,Datos!M24)</f>
        <v>0</v>
      </c>
      <c r="M29" s="87">
        <f>Datos!Z24</f>
        <v>0</v>
      </c>
      <c r="N29" s="87">
        <f>Datos!AA24</f>
        <v>0</v>
      </c>
      <c r="O29" s="87">
        <f>Datos!AB24</f>
        <v>0</v>
      </c>
      <c r="P29" s="87">
        <f>Datos!AC24</f>
        <v>0</v>
      </c>
      <c r="Q29" s="87">
        <f>Datos!AD24</f>
        <v>0</v>
      </c>
      <c r="R29" s="87" t="str">
        <f>Datos!AE24</f>
        <v>RIESGO DE CALLE</v>
      </c>
      <c r="S29" s="87" t="str">
        <f>Datos!AF24</f>
        <v>XXXXXX</v>
      </c>
      <c r="T29" s="87">
        <f>Datos!AG24</f>
        <v>0</v>
      </c>
      <c r="U29" s="87" t="str">
        <f>Datos!AH24</f>
        <v>Madre</v>
      </c>
      <c r="V29" s="87" t="str">
        <f>Datos!AI24</f>
        <v>SI</v>
      </c>
      <c r="W29" s="87">
        <f>Datos!AJ24</f>
        <v>0</v>
      </c>
      <c r="X29" s="87">
        <f>Datos!AK24</f>
        <v>0</v>
      </c>
      <c r="Y29" s="87">
        <f>Datos!AL24</f>
        <v>0</v>
      </c>
      <c r="Z29" s="87" t="str">
        <f>Datos!AM24</f>
        <v>NO</v>
      </c>
      <c r="AA29" s="87" t="str">
        <f>Datos!AN24</f>
        <v>NO</v>
      </c>
      <c r="AB29" s="87" t="str">
        <f>Datos!AO24</f>
        <v>NO</v>
      </c>
      <c r="AC29" s="87" t="str">
        <f>Datos!AP24</f>
        <v>NO</v>
      </c>
      <c r="AD29" s="87" t="str">
        <f>IF(Datos!J24="D.F.","D.F.","0")</f>
        <v>D.F.</v>
      </c>
      <c r="AE29" s="87" t="str">
        <f>IF(Datos!J24="D.F.","D.F",Datos!J24)</f>
        <v>D.F</v>
      </c>
      <c r="AF29" s="87"/>
      <c r="AG29" s="87" t="str">
        <f>Datos!AU24</f>
        <v>NO</v>
      </c>
      <c r="AH29" s="87">
        <f>Datos!AV24</f>
        <v>0</v>
      </c>
      <c r="AI29" s="87" t="str">
        <f>IF(Educativo!J14="GUARDERIA","SI",".")</f>
        <v>SI</v>
      </c>
      <c r="AJ29" s="87" t="str">
        <f>IF(Educativo!J14="PRESCOLAR","SI",".")</f>
        <v>.</v>
      </c>
      <c r="AK29" s="87" t="str">
        <f>IF(Educativo!J14="PRIMARIA","SI",".")</f>
        <v>.</v>
      </c>
      <c r="AL29" s="87" t="str">
        <f>IF(Educativo!J14="SECUNDARIA","SI",".")</f>
        <v>.</v>
      </c>
      <c r="AM29" s="87" t="str">
        <f>IF(Educativo!J14="BACHILLERATO","SI",".")</f>
        <v>.</v>
      </c>
      <c r="AN29" s="87" t="str">
        <f>IF(Educativo!J14="UNIVERSIDAD","SI",".")</f>
        <v>.</v>
      </c>
      <c r="AO29" s="87" t="str">
        <f>Datos!BN24</f>
        <v>NO</v>
      </c>
      <c r="AP29" s="87" t="str">
        <f>Datos!BP24</f>
        <v>NO</v>
      </c>
      <c r="AQ29" s="87">
        <f>Datos!BQ24</f>
        <v>0</v>
      </c>
      <c r="AR29" s="26" t="str">
        <f ca="1">Datos!BY25</f>
        <v>.</v>
      </c>
      <c r="AS29" s="26" t="str">
        <f ca="1">Datos!BZ25</f>
        <v>.</v>
      </c>
      <c r="AT29" s="26" t="str">
        <f ca="1">Datos!CA25</f>
        <v>.</v>
      </c>
      <c r="AU29" s="26" t="str">
        <f ca="1">Datos!CB25</f>
        <v>SI</v>
      </c>
      <c r="AV29" s="26" t="str">
        <f ca="1">Datos!CC25</f>
        <v>.</v>
      </c>
      <c r="AW29" s="87" t="b">
        <f>OR(Datos!BV25="FAMILIA BIOLÓGICA")</f>
        <v>0</v>
      </c>
      <c r="AX29" s="87" t="b">
        <f>OR(Datos!BV25="FAMILIA AMPLIADA")</f>
        <v>0</v>
      </c>
      <c r="AY29" s="87" t="b">
        <f>OR(Datos!BV25="OTRO HOGAR")</f>
        <v>0</v>
      </c>
      <c r="AZ29" s="87">
        <f t="shared" si="2"/>
        <v>0</v>
      </c>
      <c r="BA29" s="87">
        <f>IF(AZ29=0,Datos!BV25,".")</f>
        <v>0</v>
      </c>
      <c r="BB29" s="117" t="str">
        <f>Datos!BU24</f>
        <v>X</v>
      </c>
      <c r="BC29" s="87">
        <f>Datos!BV24</f>
        <v>0</v>
      </c>
    </row>
    <row r="30" spans="1:55">
      <c r="A30" s="87">
        <f>Datos!A25</f>
        <v>22</v>
      </c>
      <c r="B30" s="20" t="str">
        <f>Datos!D25</f>
        <v>d</v>
      </c>
      <c r="C30" s="152">
        <f ca="1">Datos!E25</f>
        <v>15.228472274543369</v>
      </c>
      <c r="D30" s="20">
        <f>Datos!G25</f>
        <v>0</v>
      </c>
      <c r="E30" s="20" t="str">
        <f t="shared" si="0"/>
        <v>x</v>
      </c>
      <c r="F30" s="118">
        <f>Datos!X25</f>
        <v>39737</v>
      </c>
      <c r="G30" s="87" t="b">
        <f>OR(Datos!M25="CASA ALIANZA",Datos!M25="AYUDA Y SOLID")</f>
        <v>0</v>
      </c>
      <c r="H30" s="87" t="b">
        <f>OR(Datos!M25="PROCURADURIA")</f>
        <v>1</v>
      </c>
      <c r="I30" s="87" t="b">
        <f>OR(Datos!M25="DIF HIDALGO-HUICHAPAN",Datos!M25="DIF HIDALGO",Datos!M25="DIF NAUCALPAN",Datos!M25="DIF MEXICALTZINGO")</f>
        <v>0</v>
      </c>
      <c r="J30" s="87" t="b">
        <f>OR(Datos!M25="FAMILIAR")</f>
        <v>0</v>
      </c>
      <c r="K30" s="87">
        <f t="shared" si="1"/>
        <v>1</v>
      </c>
      <c r="L30" s="39" t="b">
        <f>IF(K30=0,Datos!M25)</f>
        <v>0</v>
      </c>
      <c r="M30" s="87">
        <f>Datos!Z25</f>
        <v>0</v>
      </c>
      <c r="N30" s="87">
        <f>Datos!AA25</f>
        <v>0</v>
      </c>
      <c r="O30" s="87" t="str">
        <f>Datos!AB25</f>
        <v>SI</v>
      </c>
      <c r="P30" s="87">
        <f>Datos!AC25</f>
        <v>0</v>
      </c>
      <c r="Q30" s="87">
        <f>Datos!AD25</f>
        <v>0</v>
      </c>
      <c r="R30" s="87" t="str">
        <f>Datos!AE25</f>
        <v>RIESGO DE CALLE</v>
      </c>
      <c r="S30" s="87" t="str">
        <f>Datos!AF25</f>
        <v>XXXXXX</v>
      </c>
      <c r="T30" s="87" t="str">
        <f>Datos!AG25</f>
        <v>NO</v>
      </c>
      <c r="U30" s="87">
        <f>Datos!AH25</f>
        <v>0</v>
      </c>
      <c r="V30" s="87" t="str">
        <f>Datos!AI25</f>
        <v>NO</v>
      </c>
      <c r="W30" s="87">
        <f>Datos!AJ25</f>
        <v>1</v>
      </c>
      <c r="X30" s="87">
        <f>Datos!AK25</f>
        <v>0</v>
      </c>
      <c r="Y30" s="87">
        <f>Datos!AL25</f>
        <v>0</v>
      </c>
      <c r="Z30" s="87" t="str">
        <f>Datos!AM25</f>
        <v>SI</v>
      </c>
      <c r="AA30" s="87" t="str">
        <f>Datos!AN25</f>
        <v>SI</v>
      </c>
      <c r="AB30" s="87" t="str">
        <f>Datos!AO25</f>
        <v>SI</v>
      </c>
      <c r="AC30" s="87" t="str">
        <f>Datos!AP25</f>
        <v>SI</v>
      </c>
      <c r="AD30" s="87" t="str">
        <f>IF(Datos!J25="D.F.","D.F.","0")</f>
        <v>D.F.</v>
      </c>
      <c r="AE30" s="87" t="str">
        <f>IF(Datos!J25="D.F.","D.F",Datos!J25)</f>
        <v>D.F</v>
      </c>
      <c r="AF30" s="87"/>
      <c r="AG30" s="87" t="str">
        <f>Datos!AU25</f>
        <v>NO</v>
      </c>
      <c r="AH30" s="87">
        <f>Datos!AV25</f>
        <v>0</v>
      </c>
      <c r="AI30" s="87" t="str">
        <f>IF(Educativo!J15="GUARDERIA","SI",".")</f>
        <v>.</v>
      </c>
      <c r="AJ30" s="87" t="str">
        <f>IF(Educativo!J15="PRESCOLAR","SI",".")</f>
        <v>.</v>
      </c>
      <c r="AK30" s="87" t="str">
        <f>IF(Educativo!J15="PRIMARIA","SI",".")</f>
        <v>.</v>
      </c>
      <c r="AL30" s="87" t="str">
        <f>IF(Educativo!J15="SECUNDARIA","SI",".")</f>
        <v>.</v>
      </c>
      <c r="AM30" s="87" t="str">
        <f>IF(Educativo!J15="BACHILLERATO","SI",".")</f>
        <v>SI</v>
      </c>
      <c r="AN30" s="87" t="str">
        <f>IF(Educativo!J15="UNIVERSIDAD","SI",".")</f>
        <v>.</v>
      </c>
      <c r="AO30" s="87" t="str">
        <f>Datos!BN25</f>
        <v>NO</v>
      </c>
      <c r="AP30" s="87" t="str">
        <f>Datos!BP25</f>
        <v>NO</v>
      </c>
      <c r="AQ30" s="87">
        <f>Datos!BQ25</f>
        <v>0</v>
      </c>
      <c r="AR30" s="26" t="str">
        <f>Datos!BY21</f>
        <v>.</v>
      </c>
      <c r="AS30" s="26" t="str">
        <f>Datos!BZ21</f>
        <v>.</v>
      </c>
      <c r="AT30" s="26" t="str">
        <f>Datos!CA21</f>
        <v>.</v>
      </c>
      <c r="AU30" s="26" t="str">
        <f>Datos!CB21</f>
        <v>SI</v>
      </c>
      <c r="AV30" s="26" t="str">
        <f>Datos!CC21</f>
        <v>.</v>
      </c>
      <c r="AW30" s="87" t="b">
        <f>OR(Datos!BV21="FAMILIA BIOLÓGICA")</f>
        <v>0</v>
      </c>
      <c r="AX30" s="87" t="b">
        <f>OR(Datos!BV21="FAMILIA AMPLIADA")</f>
        <v>0</v>
      </c>
      <c r="AY30" s="87" t="b">
        <f>OR(Datos!BV21="OTRO HOGAR")</f>
        <v>0</v>
      </c>
      <c r="AZ30" s="87">
        <f t="shared" si="2"/>
        <v>0</v>
      </c>
      <c r="BA30" s="87" t="str">
        <f>IF(AZ30=0,Datos!BV21,".")</f>
        <v>DESERCIÓN</v>
      </c>
      <c r="BB30" s="117" t="str">
        <f>Datos!BU25</f>
        <v>X</v>
      </c>
      <c r="BC30" s="87">
        <f>Datos!BV25</f>
        <v>0</v>
      </c>
    </row>
    <row r="31" spans="1:55">
      <c r="A31" s="87">
        <f>Datos!A21</f>
        <v>18</v>
      </c>
      <c r="B31" s="20" t="str">
        <f>Datos!D21</f>
        <v>f</v>
      </c>
      <c r="C31" s="152">
        <f ca="1">Datos!E21</f>
        <v>2.5243626855022741</v>
      </c>
      <c r="D31" s="20" t="str">
        <f>Datos!G21</f>
        <v>x</v>
      </c>
      <c r="E31" s="20" t="b">
        <f t="shared" si="0"/>
        <v>0</v>
      </c>
      <c r="F31" s="118">
        <f>Datos!X21</f>
        <v>39772</v>
      </c>
      <c r="G31" s="87" t="b">
        <f>OR(Datos!M21="CASA ALIANZA",Datos!M21="AYUDA Y SOLID")</f>
        <v>0</v>
      </c>
      <c r="H31" s="87" t="b">
        <f>OR(Datos!M21="PROCURADURIA")</f>
        <v>0</v>
      </c>
      <c r="I31" s="87" t="b">
        <f>OR(Datos!M21="DIF HIDALGO-HUICHAPAN",Datos!M21="DIF HIDALGO",Datos!M21="DIF NAUCALPAN",Datos!M21="DIF MEXICALTZINGO")</f>
        <v>0</v>
      </c>
      <c r="J31" s="87" t="b">
        <f>OR(Datos!M21="FAMILIAR")</f>
        <v>0</v>
      </c>
      <c r="K31" s="87">
        <f t="shared" si="1"/>
        <v>0</v>
      </c>
      <c r="L31" s="39" t="str">
        <f>IF(K31=0,Datos!M21)</f>
        <v>CASA MERCEDES</v>
      </c>
      <c r="M31" s="87">
        <f>Datos!Z21</f>
        <v>0</v>
      </c>
      <c r="N31" s="87">
        <f>Datos!AA21</f>
        <v>0</v>
      </c>
      <c r="O31" s="87">
        <f>Datos!AB21</f>
        <v>0</v>
      </c>
      <c r="P31" s="87">
        <f>Datos!AC21</f>
        <v>0</v>
      </c>
      <c r="Q31" s="87">
        <f>Datos!AD21</f>
        <v>0</v>
      </c>
      <c r="R31" s="87" t="str">
        <f>Datos!AE21</f>
        <v>RIESGO DE CALLE</v>
      </c>
      <c r="S31" s="87" t="str">
        <f>Datos!AF21</f>
        <v>XXXXXX</v>
      </c>
      <c r="T31" s="87" t="str">
        <f>Datos!AG21</f>
        <v>NO</v>
      </c>
      <c r="U31" s="87" t="str">
        <f>Datos!AH21</f>
        <v>MADRE</v>
      </c>
      <c r="V31" s="87" t="str">
        <f>Datos!AI21</f>
        <v>SI</v>
      </c>
      <c r="W31" s="87">
        <f>Datos!AJ21</f>
        <v>0</v>
      </c>
      <c r="X31" s="87">
        <f>Datos!AK21</f>
        <v>0</v>
      </c>
      <c r="Y31" s="87">
        <f>Datos!AL21</f>
        <v>0</v>
      </c>
      <c r="Z31" s="87" t="str">
        <f>Datos!AM21</f>
        <v>NO</v>
      </c>
      <c r="AA31" s="87">
        <f>Datos!AN21</f>
        <v>0</v>
      </c>
      <c r="AB31" s="87" t="str">
        <f>Datos!AO21</f>
        <v>NO</v>
      </c>
      <c r="AC31" s="87" t="str">
        <f>Datos!AP21</f>
        <v>NO</v>
      </c>
      <c r="AD31" s="87" t="str">
        <f>IF(Datos!J21="D.F.","D.F.","0")</f>
        <v>D.F.</v>
      </c>
      <c r="AE31" s="87" t="str">
        <f>IF(Datos!J21="D.F.","D.F",Datos!J21)</f>
        <v>D.F</v>
      </c>
      <c r="AF31" s="87"/>
      <c r="AG31" s="87" t="str">
        <f>Datos!AU21</f>
        <v>NO</v>
      </c>
      <c r="AH31" s="87">
        <f>Datos!AV21</f>
        <v>0</v>
      </c>
      <c r="AI31" s="87" t="str">
        <f>IF(Educativo!J16="GUARDERIA","SI",".")</f>
        <v>SI</v>
      </c>
      <c r="AJ31" s="87" t="str">
        <f>IF(Educativo!J16="PRESCOLAR","SI",".")</f>
        <v>.</v>
      </c>
      <c r="AK31" s="87" t="str">
        <f>IF(Educativo!J16="PRIMARIA","SI",".")</f>
        <v>.</v>
      </c>
      <c r="AL31" s="87" t="str">
        <f>IF(Educativo!J16="SECUNDARIA","SI",".")</f>
        <v>.</v>
      </c>
      <c r="AM31" s="87" t="str">
        <f>IF(Educativo!J16="BACHILLERATO","SI",".")</f>
        <v>.</v>
      </c>
      <c r="AN31" s="87" t="str">
        <f>IF(Educativo!J16="UNIVERSIDAD","SI",".")</f>
        <v>.</v>
      </c>
      <c r="AO31" s="87" t="str">
        <f>Datos!BN21</f>
        <v>NO</v>
      </c>
      <c r="AP31" s="87" t="str">
        <f>Datos!BP21</f>
        <v>NO</v>
      </c>
      <c r="AQ31" s="87">
        <f>Datos!BQ21</f>
        <v>0</v>
      </c>
      <c r="AR31" s="26" t="str">
        <f>Datos!BY26</f>
        <v>.</v>
      </c>
      <c r="AS31" s="26" t="str">
        <f>Datos!BZ26</f>
        <v>.</v>
      </c>
      <c r="AT31" s="26" t="str">
        <f>Datos!CA26</f>
        <v>.</v>
      </c>
      <c r="AU31" s="26" t="str">
        <f>Datos!CB26</f>
        <v>SI</v>
      </c>
      <c r="AV31" s="26" t="str">
        <f>Datos!CC26</f>
        <v>.</v>
      </c>
      <c r="AW31" s="87" t="b">
        <f>OR(Datos!BV26="FAMILIA BIOLÓGICA")</f>
        <v>1</v>
      </c>
      <c r="AX31" s="87" t="b">
        <f>OR(Datos!BV26="FAMILIA AMPLIADA")</f>
        <v>0</v>
      </c>
      <c r="AY31" s="87" t="b">
        <f>OR(Datos!BV26="OTRO HOGAR")</f>
        <v>0</v>
      </c>
      <c r="AZ31" s="87">
        <f t="shared" si="2"/>
        <v>1</v>
      </c>
      <c r="BA31" s="87" t="str">
        <f>IF(AZ31=0,Datos!BV26,".")</f>
        <v>.</v>
      </c>
      <c r="BB31" s="117">
        <f>Datos!BU21</f>
        <v>40580</v>
      </c>
      <c r="BC31" s="87" t="str">
        <f>Datos!BV21</f>
        <v>DESERCIÓN</v>
      </c>
    </row>
    <row r="32" spans="1:55">
      <c r="A32" s="87">
        <f>Datos!A26</f>
        <v>23</v>
      </c>
      <c r="B32" s="20" t="str">
        <f>Datos!D26</f>
        <v>e</v>
      </c>
      <c r="C32" s="152">
        <f ca="1">Datos!E26</f>
        <v>17.702444877283096</v>
      </c>
      <c r="D32" s="20">
        <f>Datos!G26</f>
        <v>0</v>
      </c>
      <c r="E32" s="20" t="str">
        <f t="shared" si="0"/>
        <v>x</v>
      </c>
      <c r="F32" s="118">
        <f>Datos!X26</f>
        <v>39880</v>
      </c>
      <c r="G32" s="87" t="b">
        <f>OR(Datos!M26="CASA ALIANZA",Datos!M26="AYUDA Y SOLID")</f>
        <v>0</v>
      </c>
      <c r="H32" s="87" t="b">
        <f>OR(Datos!M26="PROCURADURIA")</f>
        <v>0</v>
      </c>
      <c r="I32" s="87" t="b">
        <f>OR(Datos!M26="DIF HIDALGO-HUICHAPAN",Datos!M26="DIF HIDALGO",Datos!M26="DIF NAUCALPAN",Datos!M26="DIF MEXICALTZINGO")</f>
        <v>0</v>
      </c>
      <c r="J32" s="87" t="b">
        <f>OR(Datos!M26="FAMILIAR")</f>
        <v>1</v>
      </c>
      <c r="K32" s="87">
        <f t="shared" si="1"/>
        <v>1</v>
      </c>
      <c r="L32" s="39" t="b">
        <f>IF(K32=0,Datos!M26)</f>
        <v>0</v>
      </c>
      <c r="M32" s="87">
        <f>Datos!Z26</f>
        <v>0</v>
      </c>
      <c r="N32" s="87">
        <f>Datos!AA26</f>
        <v>0</v>
      </c>
      <c r="O32" s="87">
        <f>Datos!AB26</f>
        <v>0</v>
      </c>
      <c r="P32" s="87">
        <f>Datos!AC26</f>
        <v>0</v>
      </c>
      <c r="Q32" s="87">
        <f>Datos!AD26</f>
        <v>0</v>
      </c>
      <c r="R32" s="87" t="str">
        <f>Datos!AE26</f>
        <v>DESINTEGRACION FAMILIAR Y RIESGO DE CALLLE</v>
      </c>
      <c r="S32" s="87" t="str">
        <f>Datos!AF26</f>
        <v>XXXXXX</v>
      </c>
      <c r="T32" s="87" t="str">
        <f>Datos!AG26</f>
        <v>NO</v>
      </c>
      <c r="U32" s="87">
        <f>Datos!AH26</f>
        <v>0</v>
      </c>
      <c r="V32" s="87" t="str">
        <f>Datos!AI26</f>
        <v>NO</v>
      </c>
      <c r="W32" s="87">
        <f>Datos!AJ26</f>
        <v>2</v>
      </c>
      <c r="X32" s="87">
        <f>Datos!AK26</f>
        <v>0</v>
      </c>
      <c r="Y32" s="87">
        <f>Datos!AL26</f>
        <v>0</v>
      </c>
      <c r="Z32" s="87" t="str">
        <f>Datos!AM26</f>
        <v>SI</v>
      </c>
      <c r="AA32" s="87" t="str">
        <f>Datos!AN26</f>
        <v>SI</v>
      </c>
      <c r="AB32" s="87" t="str">
        <f>Datos!AO26</f>
        <v>NO</v>
      </c>
      <c r="AC32" s="87" t="str">
        <f>Datos!AP26</f>
        <v>SI</v>
      </c>
      <c r="AD32" s="87" t="str">
        <f>IF(Datos!J26="D.F.","D.F.","0")</f>
        <v>0</v>
      </c>
      <c r="AE32" s="87" t="str">
        <f>IF(Datos!J26="D.F.","D.F",Datos!J26)</f>
        <v>EDO. DE MEX</v>
      </c>
      <c r="AF32" s="87"/>
      <c r="AG32" s="87" t="str">
        <f>Datos!AU26</f>
        <v>NO</v>
      </c>
      <c r="AH32" s="87">
        <f>Datos!AV26</f>
        <v>0</v>
      </c>
      <c r="AI32" s="87" t="str">
        <f>IF(Educativo!J17="GUARDERIA","SI",".")</f>
        <v>.</v>
      </c>
      <c r="AJ32" s="87" t="str">
        <f>IF(Educativo!J17="PRESCOLAR","SI",".")</f>
        <v>.</v>
      </c>
      <c r="AK32" s="87" t="str">
        <f>IF(Educativo!J17="PRIMARIA","SI",".")</f>
        <v>.</v>
      </c>
      <c r="AL32" s="87" t="str">
        <f>IF(Educativo!J17="SECUNDARIA","SI",".")</f>
        <v>.</v>
      </c>
      <c r="AM32" s="87" t="str">
        <f>IF(Educativo!J17="BACHILLERATO","SI",".")</f>
        <v>SI</v>
      </c>
      <c r="AN32" s="87" t="str">
        <f>IF(Educativo!J17="UNIVERSIDAD","SI",".")</f>
        <v>.</v>
      </c>
      <c r="AO32" s="87" t="str">
        <f>Datos!BN26</f>
        <v>NO</v>
      </c>
      <c r="AP32" s="87" t="str">
        <f>Datos!BP26</f>
        <v>NO</v>
      </c>
      <c r="AQ32" s="87">
        <f>Datos!BQ26</f>
        <v>0</v>
      </c>
      <c r="AR32" s="26" t="str">
        <f ca="1">Datos!BY28</f>
        <v>.</v>
      </c>
      <c r="AS32" s="26" t="str">
        <f ca="1">Datos!BZ28</f>
        <v>.</v>
      </c>
      <c r="AT32" s="26" t="str">
        <f ca="1">Datos!CA28</f>
        <v>.</v>
      </c>
      <c r="AU32" s="26" t="str">
        <f ca="1">Datos!CB28</f>
        <v>SI</v>
      </c>
      <c r="AV32" s="26" t="str">
        <f ca="1">Datos!CC28</f>
        <v>.</v>
      </c>
      <c r="AW32" s="87" t="b">
        <f>OR(Datos!BV28="FAMILIA BIOLÓGICA")</f>
        <v>0</v>
      </c>
      <c r="AX32" s="87" t="b">
        <f>OR(Datos!BV28="FAMILIA AMPLIADA")</f>
        <v>0</v>
      </c>
      <c r="AY32" s="87" t="b">
        <f>OR(Datos!BV28="OTRO HOGAR")</f>
        <v>0</v>
      </c>
      <c r="AZ32" s="87">
        <f t="shared" si="2"/>
        <v>0</v>
      </c>
      <c r="BA32" s="87">
        <f>IF(AZ32=0,Datos!BV28,".")</f>
        <v>0</v>
      </c>
      <c r="BB32" s="117">
        <f>Datos!BU26</f>
        <v>40583</v>
      </c>
      <c r="BC32" s="87" t="str">
        <f>Datos!BV26</f>
        <v>FAMILIA BIOLÓGICA</v>
      </c>
    </row>
    <row r="33" spans="1:55">
      <c r="A33" s="87">
        <f>Datos!A28</f>
        <v>25</v>
      </c>
      <c r="B33" s="20" t="str">
        <f>Datos!D28</f>
        <v>a</v>
      </c>
      <c r="C33" s="152">
        <f ca="1">Datos!E28</f>
        <v>16.294225699200904</v>
      </c>
      <c r="D33" s="20">
        <f>Datos!G28</f>
        <v>0</v>
      </c>
      <c r="E33" s="20" t="str">
        <f t="shared" si="0"/>
        <v>x</v>
      </c>
      <c r="F33" s="118">
        <f>Datos!X28</f>
        <v>39974</v>
      </c>
      <c r="G33" s="87" t="b">
        <f>OR(Datos!M28="CASA ALIANZA",Datos!M28="AYUDA Y SOLID")</f>
        <v>0</v>
      </c>
      <c r="H33" s="87" t="b">
        <f>OR(Datos!M28="PROCURADURIA")</f>
        <v>0</v>
      </c>
      <c r="I33" s="87" t="b">
        <f>OR(Datos!M28="DIF HIDALGO-HUICHAPAN",Datos!M28="DIF HIDALGO",Datos!M28="DIF NAUCALPAN",Datos!M28="DIF MEXICALTZINGO")</f>
        <v>1</v>
      </c>
      <c r="J33" s="87" t="b">
        <f>OR(Datos!M28="FAMILIAR")</f>
        <v>0</v>
      </c>
      <c r="K33" s="87">
        <f t="shared" si="1"/>
        <v>1</v>
      </c>
      <c r="L33" s="39" t="b">
        <f>IF(K33=0,Datos!M28)</f>
        <v>0</v>
      </c>
      <c r="M33" s="87">
        <f>Datos!Z28</f>
        <v>0</v>
      </c>
      <c r="N33" s="87">
        <f>Datos!AA28</f>
        <v>0</v>
      </c>
      <c r="O33" s="87">
        <f>Datos!AB28</f>
        <v>0</v>
      </c>
      <c r="P33" s="87" t="str">
        <f>Datos!AC28</f>
        <v>SI</v>
      </c>
      <c r="Q33" s="87">
        <f>Datos!AD28</f>
        <v>0</v>
      </c>
      <c r="R33" s="87" t="str">
        <f>Datos!AE28</f>
        <v>RIESGO DE CALLE</v>
      </c>
      <c r="S33" s="87" t="str">
        <f>Datos!AF28</f>
        <v>XXXXXX</v>
      </c>
      <c r="T33" s="87">
        <f>Datos!AG28</f>
        <v>0</v>
      </c>
      <c r="U33" s="87">
        <f>Datos!AH28</f>
        <v>0</v>
      </c>
      <c r="V33" s="87">
        <f>Datos!AI28</f>
        <v>0</v>
      </c>
      <c r="W33" s="87">
        <f>Datos!AJ28</f>
        <v>1</v>
      </c>
      <c r="X33" s="87">
        <f>Datos!AK28</f>
        <v>0</v>
      </c>
      <c r="Y33" s="87">
        <f>Datos!AL28</f>
        <v>0</v>
      </c>
      <c r="Z33" s="87" t="str">
        <f>Datos!AM28</f>
        <v>SI</v>
      </c>
      <c r="AA33" s="87" t="str">
        <f>Datos!AN28</f>
        <v>SI</v>
      </c>
      <c r="AB33" s="87" t="str">
        <f>Datos!AO28</f>
        <v>NO</v>
      </c>
      <c r="AC33" s="87" t="str">
        <f>Datos!AP28</f>
        <v>NO</v>
      </c>
      <c r="AD33" s="87" t="str">
        <f>IF(Datos!J28="D.F.","D.F.","0")</f>
        <v>0</v>
      </c>
      <c r="AE33" s="87" t="str">
        <f>IF(Datos!J28="D.F.","D.F",Datos!J28)</f>
        <v>EDO. DE MEX</v>
      </c>
      <c r="AF33" s="87"/>
      <c r="AG33" s="87" t="str">
        <f>Datos!AU28</f>
        <v>NO</v>
      </c>
      <c r="AH33" s="87">
        <f>Datos!AV28</f>
        <v>0</v>
      </c>
      <c r="AI33" s="87" t="str">
        <f>IF(Educativo!J18="GUARDERIA","SI",".")</f>
        <v>.</v>
      </c>
      <c r="AJ33" s="87" t="str">
        <f>IF(Educativo!J18="PRESCOLAR","SI",".")</f>
        <v>.</v>
      </c>
      <c r="AK33" s="87" t="str">
        <f>IF(Educativo!J18="PRIMARIA","SI",".")</f>
        <v>SI</v>
      </c>
      <c r="AL33" s="87" t="str">
        <f>IF(Educativo!J18="SECUNDARIA","SI",".")</f>
        <v>.</v>
      </c>
      <c r="AM33" s="87" t="str">
        <f>IF(Educativo!J18="BACHILLERATO","SI",".")</f>
        <v>.</v>
      </c>
      <c r="AN33" s="87" t="str">
        <f>IF(Educativo!J18="UNIVERSIDAD","SI",".")</f>
        <v>.</v>
      </c>
      <c r="AO33" s="87" t="str">
        <f>Datos!BN28</f>
        <v>NO</v>
      </c>
      <c r="AP33" s="87" t="str">
        <f>Datos!BP28</f>
        <v>NO</v>
      </c>
      <c r="AQ33" s="87">
        <f>Datos!BQ28</f>
        <v>0</v>
      </c>
      <c r="AR33" s="26" t="str">
        <f>Datos!BY29</f>
        <v>.</v>
      </c>
      <c r="AS33" s="26" t="str">
        <f>Datos!BZ29</f>
        <v>.</v>
      </c>
      <c r="AT33" s="26" t="str">
        <f>Datos!CA29</f>
        <v>.</v>
      </c>
      <c r="AU33" s="26" t="str">
        <f>Datos!CB29</f>
        <v>SI</v>
      </c>
      <c r="AV33" s="26" t="str">
        <f>Datos!CC29</f>
        <v>.</v>
      </c>
      <c r="AW33" s="87" t="b">
        <f>OR(Datos!BV29="FAMILIA BIOLÓGICA")</f>
        <v>0</v>
      </c>
      <c r="AX33" s="87" t="b">
        <f>OR(Datos!BV29="FAMILIA AMPLIADA")</f>
        <v>0</v>
      </c>
      <c r="AY33" s="87" t="b">
        <f>OR(Datos!BV29="OTRO HOGAR")</f>
        <v>0</v>
      </c>
      <c r="AZ33" s="87">
        <f t="shared" si="2"/>
        <v>0</v>
      </c>
      <c r="BA33" s="87" t="str">
        <f>IF(AZ33=0,Datos!BV29,".")</f>
        <v>DESERCIÓN</v>
      </c>
      <c r="BB33" s="117" t="str">
        <f>Datos!BU28</f>
        <v>X</v>
      </c>
      <c r="BC33" s="87">
        <f>Datos!BV28</f>
        <v>0</v>
      </c>
    </row>
    <row r="34" spans="1:55">
      <c r="A34" s="87">
        <f>Datos!A29</f>
        <v>26</v>
      </c>
      <c r="B34" s="20" t="str">
        <f>Datos!D29</f>
        <v>b</v>
      </c>
      <c r="C34" s="152">
        <f ca="1">Datos!E29</f>
        <v>15.201075014269398</v>
      </c>
      <c r="D34" s="20">
        <f>Datos!G29</f>
        <v>0</v>
      </c>
      <c r="E34" s="20" t="str">
        <f t="shared" si="0"/>
        <v>x</v>
      </c>
      <c r="F34" s="118">
        <f>Datos!X29</f>
        <v>39995</v>
      </c>
      <c r="G34" s="87" t="b">
        <f>OR(Datos!M29="CASA ALIANZA",Datos!M29="AYUDA Y SOLID")</f>
        <v>0</v>
      </c>
      <c r="H34" s="87" t="b">
        <f>OR(Datos!M29="PROCURADURIA")</f>
        <v>1</v>
      </c>
      <c r="I34" s="87" t="b">
        <f>OR(Datos!M29="DIF HIDALGO-HUICHAPAN",Datos!M29="DIF HIDALGO",Datos!M29="DIF NAUCALPAN",Datos!M29="DIF MEXICALTZINGO")</f>
        <v>0</v>
      </c>
      <c r="J34" s="87" t="b">
        <f>OR(Datos!M29="FAMILIAR")</f>
        <v>0</v>
      </c>
      <c r="K34" s="87">
        <f t="shared" si="1"/>
        <v>1</v>
      </c>
      <c r="L34" s="39" t="b">
        <f>IF(K34=0,Datos!M29)</f>
        <v>0</v>
      </c>
      <c r="M34" s="87">
        <f>Datos!Z29</f>
        <v>0</v>
      </c>
      <c r="N34" s="87">
        <f>Datos!AA29</f>
        <v>0</v>
      </c>
      <c r="O34" s="87">
        <f>Datos!AB29</f>
        <v>0</v>
      </c>
      <c r="P34" s="87">
        <f>Datos!AC29</f>
        <v>0</v>
      </c>
      <c r="Q34" s="87">
        <f>Datos!AD29</f>
        <v>0</v>
      </c>
      <c r="R34" s="87" t="str">
        <f>Datos!AE29</f>
        <v>DESINTEGRACION FAMILIAR Y RIESGO DE CALLLE</v>
      </c>
      <c r="S34" s="87" t="str">
        <f>Datos!AF29</f>
        <v>XXXXXX</v>
      </c>
      <c r="T34" s="87" t="str">
        <f>Datos!AG29</f>
        <v>NO</v>
      </c>
      <c r="U34" s="87">
        <f>Datos!AH29</f>
        <v>0</v>
      </c>
      <c r="V34" s="87" t="str">
        <f>Datos!AI29</f>
        <v>NO</v>
      </c>
      <c r="W34" s="87">
        <f>Datos!AJ29</f>
        <v>0</v>
      </c>
      <c r="X34" s="87">
        <f>Datos!AK29</f>
        <v>0</v>
      </c>
      <c r="Y34" s="87">
        <f>Datos!AL29</f>
        <v>0</v>
      </c>
      <c r="Z34" s="87">
        <f>Datos!AM29</f>
        <v>0</v>
      </c>
      <c r="AA34" s="87">
        <f>Datos!AN29</f>
        <v>0</v>
      </c>
      <c r="AB34" s="87">
        <f>Datos!AO29</f>
        <v>0</v>
      </c>
      <c r="AC34" s="87">
        <f>Datos!AP29</f>
        <v>0</v>
      </c>
      <c r="AD34" s="87" t="str">
        <f>IF(Datos!J29="D.F.","D.F.","0")</f>
        <v>0</v>
      </c>
      <c r="AE34" s="87" t="str">
        <f>IF(Datos!J29="D.F.","D.F",Datos!J29)</f>
        <v>OAXACA</v>
      </c>
      <c r="AF34" s="87"/>
      <c r="AG34" s="87" t="str">
        <f>Datos!AU29</f>
        <v>SI</v>
      </c>
      <c r="AH34" s="87">
        <f>Datos!AV29</f>
        <v>0</v>
      </c>
      <c r="AI34" s="87" t="str">
        <f>IF(Educativo!J19="GUARDERIA","SI",".")</f>
        <v>.</v>
      </c>
      <c r="AJ34" s="87" t="str">
        <f>IF(Educativo!J19="PRESCOLAR","SI",".")</f>
        <v>.</v>
      </c>
      <c r="AK34" s="87" t="str">
        <f>IF(Educativo!J19="PRIMARIA","SI",".")</f>
        <v>SI</v>
      </c>
      <c r="AL34" s="87" t="str">
        <f>IF(Educativo!J19="SECUNDARIA","SI",".")</f>
        <v>.</v>
      </c>
      <c r="AM34" s="87" t="str">
        <f>IF(Educativo!J19="BACHILLERATO","SI",".")</f>
        <v>.</v>
      </c>
      <c r="AN34" s="87" t="str">
        <f>IF(Educativo!J19="UNIVERSIDAD","SI",".")</f>
        <v>.</v>
      </c>
      <c r="AO34" s="87" t="str">
        <f>Datos!BN29</f>
        <v>NO</v>
      </c>
      <c r="AP34" s="87" t="str">
        <f>Datos!BP29</f>
        <v>NO</v>
      </c>
      <c r="AQ34" s="87">
        <f>Datos!BQ29</f>
        <v>0</v>
      </c>
      <c r="AR34" s="26" t="str">
        <f>Datos!BY27</f>
        <v>.</v>
      </c>
      <c r="AS34" s="26" t="str">
        <f>Datos!BZ27</f>
        <v>.</v>
      </c>
      <c r="AT34" s="26" t="str">
        <f>Datos!CA27</f>
        <v>.</v>
      </c>
      <c r="AU34" s="26" t="str">
        <f>Datos!CB27</f>
        <v>SI</v>
      </c>
      <c r="AV34" s="26" t="str">
        <f>Datos!CC27</f>
        <v>.</v>
      </c>
      <c r="AW34" s="87" t="b">
        <f>OR(Datos!BV27="FAMILIA BIOLÓGICA")</f>
        <v>1</v>
      </c>
      <c r="AX34" s="87" t="b">
        <f>OR(Datos!BV27="FAMILIA AMPLIADA")</f>
        <v>0</v>
      </c>
      <c r="AY34" s="87" t="b">
        <f>OR(Datos!BV27="OTRO HOGAR")</f>
        <v>0</v>
      </c>
      <c r="AZ34" s="87">
        <f t="shared" si="2"/>
        <v>1</v>
      </c>
      <c r="BA34" s="87" t="str">
        <f>IF(AZ34=0,Datos!BV27,".")</f>
        <v>.</v>
      </c>
      <c r="BB34" s="117">
        <f>Datos!BU29</f>
        <v>40572</v>
      </c>
      <c r="BC34" s="87" t="str">
        <f>Datos!BV29</f>
        <v>DESERCIÓN</v>
      </c>
    </row>
    <row r="35" spans="1:55" ht="30">
      <c r="A35" s="87">
        <f>Datos!A27</f>
        <v>24</v>
      </c>
      <c r="B35" s="20" t="str">
        <f>Datos!D27</f>
        <v>f</v>
      </c>
      <c r="C35" s="152">
        <f ca="1">Datos!E27</f>
        <v>1.902444877283096</v>
      </c>
      <c r="D35" s="20" t="str">
        <f>Datos!G27</f>
        <v>x</v>
      </c>
      <c r="E35" s="20" t="b">
        <f t="shared" si="0"/>
        <v>0</v>
      </c>
      <c r="F35" s="118">
        <f>Datos!X27</f>
        <v>39999</v>
      </c>
      <c r="G35" s="87" t="b">
        <f>OR(Datos!M27="CASA ALIANZA",Datos!M27="AYUDA Y SOLID")</f>
        <v>0</v>
      </c>
      <c r="H35" s="87" t="b">
        <f>OR(Datos!M27="PROCURADURIA")</f>
        <v>0</v>
      </c>
      <c r="I35" s="87" t="b">
        <f>OR(Datos!M27="DIF HIDALGO-HUICHAPAN",Datos!M27="DIF HIDALGO",Datos!M27="DIF NAUCALPAN",Datos!M27="DIF MEXICALTZINGO")</f>
        <v>0</v>
      </c>
      <c r="J35" s="87" t="b">
        <f>OR(Datos!M27="FAMILIAR")</f>
        <v>0</v>
      </c>
      <c r="K35" s="87">
        <f t="shared" si="1"/>
        <v>0</v>
      </c>
      <c r="L35" s="39" t="str">
        <f>IF(K35=0,Datos!M27)</f>
        <v>CASA MERCEDES</v>
      </c>
      <c r="M35" s="87">
        <f>Datos!Z27</f>
        <v>0</v>
      </c>
      <c r="N35" s="87">
        <f>Datos!AA27</f>
        <v>0</v>
      </c>
      <c r="O35" s="87">
        <f>Datos!AB27</f>
        <v>0</v>
      </c>
      <c r="P35" s="87">
        <f>Datos!AC27</f>
        <v>0</v>
      </c>
      <c r="Q35" s="87">
        <f>Datos!AD27</f>
        <v>0</v>
      </c>
      <c r="R35" s="87" t="str">
        <f>Datos!AE27</f>
        <v>RIESGO DE CALLE</v>
      </c>
      <c r="S35" s="87" t="str">
        <f>Datos!AF27</f>
        <v>XXXXXX</v>
      </c>
      <c r="T35" s="87" t="str">
        <f>Datos!AG27</f>
        <v>NO</v>
      </c>
      <c r="U35" s="87" t="str">
        <f>Datos!AH27</f>
        <v>MADRE</v>
      </c>
      <c r="V35" s="87" t="str">
        <f>Datos!AI27</f>
        <v>SI</v>
      </c>
      <c r="W35" s="87">
        <f>Datos!AJ27</f>
        <v>0</v>
      </c>
      <c r="X35" s="87">
        <f>Datos!AK27</f>
        <v>0</v>
      </c>
      <c r="Y35" s="87">
        <f>Datos!AL27</f>
        <v>0</v>
      </c>
      <c r="Z35" s="87" t="str">
        <f>Datos!AM27</f>
        <v>NO</v>
      </c>
      <c r="AA35" s="87" t="str">
        <f>Datos!AN27</f>
        <v>NO</v>
      </c>
      <c r="AB35" s="87" t="str">
        <f>Datos!AO27</f>
        <v>NO</v>
      </c>
      <c r="AC35" s="87" t="str">
        <f>Datos!AP27</f>
        <v>NO</v>
      </c>
      <c r="AD35" s="87" t="str">
        <f>IF(Datos!J27="D.F.","D.F.","0")</f>
        <v>D.F.</v>
      </c>
      <c r="AE35" s="87" t="str">
        <f>IF(Datos!J27="D.F.","D.F",Datos!J27)</f>
        <v>D.F</v>
      </c>
      <c r="AF35" s="87"/>
      <c r="AG35" s="87" t="str">
        <f>Datos!AU27</f>
        <v>NO</v>
      </c>
      <c r="AH35" s="87">
        <f>Datos!AV27</f>
        <v>0</v>
      </c>
      <c r="AI35" s="87" t="e">
        <f>IF(Educativo!#REF!="GUARDERIA","SI",".")</f>
        <v>#REF!</v>
      </c>
      <c r="AJ35" s="87" t="e">
        <f>IF(Educativo!#REF!="PRESCOLAR","SI",".")</f>
        <v>#REF!</v>
      </c>
      <c r="AK35" s="87" t="e">
        <f>IF(Educativo!#REF!="PRIMARIA","SI",".")</f>
        <v>#REF!</v>
      </c>
      <c r="AL35" s="87" t="e">
        <f>IF(Educativo!#REF!="SECUNDARIA","SI",".")</f>
        <v>#REF!</v>
      </c>
      <c r="AM35" s="87" t="e">
        <f>IF(Educativo!#REF!="BACHILLERATO","SI",".")</f>
        <v>#REF!</v>
      </c>
      <c r="AN35" s="87" t="e">
        <f>IF(Educativo!#REF!="UNIVERSIDAD","SI",".")</f>
        <v>#REF!</v>
      </c>
      <c r="AO35" s="87" t="str">
        <f>Datos!BN27</f>
        <v>NO</v>
      </c>
      <c r="AP35" s="87" t="str">
        <f>Datos!BP27</f>
        <v>NO</v>
      </c>
      <c r="AQ35" s="87">
        <f>Datos!BQ27</f>
        <v>0</v>
      </c>
      <c r="AR35" s="26" t="str">
        <f>Datos!BY30</f>
        <v>.</v>
      </c>
      <c r="AS35" s="26" t="str">
        <f>Datos!BZ30</f>
        <v>.</v>
      </c>
      <c r="AT35" s="26" t="str">
        <f>Datos!CA30</f>
        <v>.</v>
      </c>
      <c r="AU35" s="26" t="str">
        <f>Datos!CB30</f>
        <v>SI</v>
      </c>
      <c r="AV35" s="26" t="str">
        <f>Datos!CC30</f>
        <v>.</v>
      </c>
      <c r="AW35" s="87" t="b">
        <f>OR(Datos!BV30="FAMILIA BIOLÓGICA")</f>
        <v>0</v>
      </c>
      <c r="AX35" s="87" t="b">
        <f>OR(Datos!BV30="FAMILIA AMPLIADA")</f>
        <v>0</v>
      </c>
      <c r="AY35" s="87" t="b">
        <f>OR(Datos!BV30="OTRO HOGAR")</f>
        <v>0</v>
      </c>
      <c r="AZ35" s="87">
        <f t="shared" si="2"/>
        <v>0</v>
      </c>
      <c r="BA35" s="87" t="str">
        <f>IF(AZ35=0,Datos!BV30,".")</f>
        <v>VIDA INDEPENDIENTE</v>
      </c>
      <c r="BB35" s="117">
        <f>Datos!BU27</f>
        <v>40583</v>
      </c>
      <c r="BC35" s="87" t="str">
        <f>Datos!BV27</f>
        <v>FAMILIA BIOLÓGICA</v>
      </c>
    </row>
    <row r="36" spans="1:55" ht="30">
      <c r="A36" s="87">
        <f>Datos!A30</f>
        <v>27</v>
      </c>
      <c r="B36" s="20" t="e">
        <f>SALUD2!#REF!</f>
        <v>#REF!</v>
      </c>
      <c r="C36" s="152">
        <f ca="1">Datos!E30</f>
        <v>18.844910630707755</v>
      </c>
      <c r="D36" s="20">
        <f>Datos!G30</f>
        <v>0</v>
      </c>
      <c r="E36" s="20" t="str">
        <f t="shared" si="0"/>
        <v>x</v>
      </c>
      <c r="F36" s="118">
        <f>Datos!X30</f>
        <v>40030</v>
      </c>
      <c r="G36" s="87" t="b">
        <f>OR(Datos!M30="CASA ALIANZA",Datos!M30="AYUDA Y SOLID")</f>
        <v>0</v>
      </c>
      <c r="H36" s="87" t="b">
        <f>OR(Datos!M30="PROCURADURIA")</f>
        <v>1</v>
      </c>
      <c r="I36" s="87" t="b">
        <f>OR(Datos!M30="DIF HIDALGO-HUICHAPAN",Datos!M30="DIF HIDALGO",Datos!M30="DIF NAUCALPAN",Datos!M30="DIF MEXICALTZINGO")</f>
        <v>0</v>
      </c>
      <c r="J36" s="87" t="b">
        <f>OR(Datos!M30="FAMILIAR")</f>
        <v>0</v>
      </c>
      <c r="K36" s="87">
        <f t="shared" si="1"/>
        <v>1</v>
      </c>
      <c r="L36" s="39" t="b">
        <f>IF(K36=0,Datos!M30)</f>
        <v>0</v>
      </c>
      <c r="M36" s="87">
        <f>Datos!Z30</f>
        <v>0</v>
      </c>
      <c r="N36" s="87">
        <f>Datos!AA30</f>
        <v>0</v>
      </c>
      <c r="O36" s="87">
        <f>Datos!AB30</f>
        <v>0</v>
      </c>
      <c r="P36" s="87" t="str">
        <f>Datos!AC30</f>
        <v>SI</v>
      </c>
      <c r="Q36" s="87">
        <f>Datos!AD30</f>
        <v>0</v>
      </c>
      <c r="R36" s="87" t="str">
        <f>Datos!AE30</f>
        <v>RIESGO DE CALLE</v>
      </c>
      <c r="S36" s="87" t="str">
        <f>Datos!AF30</f>
        <v>XXXXXX</v>
      </c>
      <c r="T36" s="87" t="str">
        <f>Datos!AG30</f>
        <v>NO</v>
      </c>
      <c r="U36" s="87" t="str">
        <f>Datos!AH30</f>
        <v>PADRE</v>
      </c>
      <c r="V36" s="87" t="str">
        <f>Datos!AI30</f>
        <v>NO</v>
      </c>
      <c r="W36" s="87">
        <f>Datos!AJ30</f>
        <v>0</v>
      </c>
      <c r="X36" s="87">
        <f>Datos!AK30</f>
        <v>0</v>
      </c>
      <c r="Y36" s="87">
        <f>Datos!AL30</f>
        <v>0</v>
      </c>
      <c r="Z36" s="87" t="str">
        <f>Datos!AM30</f>
        <v>NO</v>
      </c>
      <c r="AA36" s="87" t="str">
        <f>Datos!AN30</f>
        <v>NO</v>
      </c>
      <c r="AB36" s="87" t="str">
        <f>Datos!AO30</f>
        <v>NO</v>
      </c>
      <c r="AC36" s="87" t="str">
        <f>Datos!AP30</f>
        <v>NO</v>
      </c>
      <c r="AD36" s="87" t="str">
        <f>IF(Datos!J30="D.F.","D.F.","0")</f>
        <v>0</v>
      </c>
      <c r="AE36" s="87" t="str">
        <f>IF(Datos!J30="D.F.","D.F",Datos!J30)</f>
        <v>OAXACA</v>
      </c>
      <c r="AF36" s="87"/>
      <c r="AG36" s="87" t="str">
        <f>Datos!AU30</f>
        <v>NO</v>
      </c>
      <c r="AH36" s="87">
        <f>Datos!AV30</f>
        <v>0</v>
      </c>
      <c r="AI36" s="87" t="str">
        <f>IF(Educativo!J20="GUARDERIA","SI",".")</f>
        <v>.</v>
      </c>
      <c r="AJ36" s="87" t="str">
        <f>IF(Educativo!J20="PRESCOLAR","SI",".")</f>
        <v>.</v>
      </c>
      <c r="AK36" s="87" t="str">
        <f>IF(Educativo!J20="PRIMARIA","SI",".")</f>
        <v>.</v>
      </c>
      <c r="AL36" s="87" t="str">
        <f>IF(Educativo!J20="SECUNDARIA","SI",".")</f>
        <v>.</v>
      </c>
      <c r="AM36" s="87" t="str">
        <f>IF(Educativo!J20="BACHILLERATO","SI",".")</f>
        <v>SI</v>
      </c>
      <c r="AN36" s="87" t="str">
        <f>IF(Educativo!J20="UNIVERSIDAD","SI",".")</f>
        <v>.</v>
      </c>
      <c r="AO36" s="87" t="str">
        <f>Datos!BN30</f>
        <v>NO</v>
      </c>
      <c r="AP36" s="87" t="str">
        <f>Datos!BP30</f>
        <v>NO</v>
      </c>
      <c r="AQ36" s="87">
        <f>Datos!BQ30</f>
        <v>0</v>
      </c>
      <c r="AR36" s="26" t="str">
        <f>Datos!BY31</f>
        <v>.</v>
      </c>
      <c r="AS36" s="26" t="str">
        <f>Datos!BZ31</f>
        <v>.</v>
      </c>
      <c r="AT36" s="26" t="str">
        <f>Datos!CA31</f>
        <v>.</v>
      </c>
      <c r="AU36" s="26" t="str">
        <f>Datos!CB31</f>
        <v>SI</v>
      </c>
      <c r="AV36" s="26" t="str">
        <f>Datos!CC31</f>
        <v>.</v>
      </c>
      <c r="AW36" s="87" t="b">
        <f>OR(Datos!BV31="FAMILIA BIOLÓGICA")</f>
        <v>0</v>
      </c>
      <c r="AX36" s="87" t="b">
        <f>OR(Datos!BV31="FAMILIA AMPLIADA")</f>
        <v>0</v>
      </c>
      <c r="AY36" s="87" t="b">
        <f>OR(Datos!BV31="OTRO HOGAR")</f>
        <v>0</v>
      </c>
      <c r="AZ36" s="87">
        <f t="shared" si="2"/>
        <v>0</v>
      </c>
      <c r="BA36" s="87" t="str">
        <f>IF(AZ36=0,Datos!BV31,".")</f>
        <v>VIDA INDEPENDIENTE</v>
      </c>
      <c r="BB36" s="117">
        <f>Datos!BU30</f>
        <v>40583</v>
      </c>
      <c r="BC36" s="87" t="str">
        <f>Datos!BV30</f>
        <v>VIDA INDEPENDIENTE</v>
      </c>
    </row>
    <row r="37" spans="1:55">
      <c r="A37" s="87">
        <f>Datos!A31</f>
        <v>28</v>
      </c>
      <c r="B37" s="20" t="str">
        <f>Datos!D31</f>
        <v>d</v>
      </c>
      <c r="C37" s="152">
        <f ca="1">Datos!E31</f>
        <v>4.2339517265981641</v>
      </c>
      <c r="D37" s="20">
        <f>Datos!G31</f>
        <v>0</v>
      </c>
      <c r="E37" s="20" t="str">
        <f t="shared" si="0"/>
        <v>x</v>
      </c>
      <c r="F37" s="118">
        <f>Datos!X31</f>
        <v>40030</v>
      </c>
      <c r="G37" s="87" t="b">
        <f>OR(Datos!M31="CASA ALIANZA",Datos!M31="AYUDA Y SOLID")</f>
        <v>0</v>
      </c>
      <c r="H37" s="87" t="b">
        <f>OR(Datos!M31="PROCURADURIA")</f>
        <v>1</v>
      </c>
      <c r="I37" s="87" t="b">
        <f>OR(Datos!M31="DIF HIDALGO-HUICHAPAN",Datos!M31="DIF HIDALGO",Datos!M31="DIF NAUCALPAN",Datos!M31="DIF MEXICALTZINGO")</f>
        <v>0</v>
      </c>
      <c r="J37" s="87" t="b">
        <f>OR(Datos!M31="FAMILIAR")</f>
        <v>0</v>
      </c>
      <c r="K37" s="87">
        <f t="shared" si="1"/>
        <v>1</v>
      </c>
      <c r="L37" s="39" t="b">
        <f>IF(K37=0,Datos!M31)</f>
        <v>0</v>
      </c>
      <c r="M37" s="87">
        <f>Datos!Z31</f>
        <v>0</v>
      </c>
      <c r="N37" s="87">
        <f>Datos!AA31</f>
        <v>0</v>
      </c>
      <c r="O37" s="87">
        <f>Datos!AB31</f>
        <v>0</v>
      </c>
      <c r="P37" s="87">
        <f>Datos!AC31</f>
        <v>0</v>
      </c>
      <c r="Q37" s="87">
        <f>Datos!AD31</f>
        <v>0</v>
      </c>
      <c r="R37" s="87" t="str">
        <f>Datos!AE31</f>
        <v>RIESGO DE CALLE</v>
      </c>
      <c r="S37" s="87" t="str">
        <f>Datos!AF31</f>
        <v>XXXXXX</v>
      </c>
      <c r="T37" s="87" t="str">
        <f>Datos!AG31</f>
        <v>NO</v>
      </c>
      <c r="U37" s="87" t="str">
        <f>Datos!AH31</f>
        <v>Madre</v>
      </c>
      <c r="V37" s="87" t="str">
        <f>Datos!AI31</f>
        <v>SI</v>
      </c>
      <c r="W37" s="87">
        <f>Datos!AJ31</f>
        <v>0</v>
      </c>
      <c r="X37" s="87">
        <f>Datos!AK31</f>
        <v>0</v>
      </c>
      <c r="Y37" s="87">
        <f>Datos!AL31</f>
        <v>0</v>
      </c>
      <c r="Z37" s="87" t="str">
        <f>Datos!AM31</f>
        <v>NO</v>
      </c>
      <c r="AA37" s="87" t="str">
        <f>Datos!AN31</f>
        <v>NO</v>
      </c>
      <c r="AB37" s="87" t="str">
        <f>Datos!AO31</f>
        <v>NO</v>
      </c>
      <c r="AC37" s="87" t="str">
        <f>Datos!AP31</f>
        <v>NO</v>
      </c>
      <c r="AD37" s="87" t="str">
        <f>IF(Datos!J31="D.F.","D.F.","0")</f>
        <v>0</v>
      </c>
      <c r="AE37" s="87" t="str">
        <f>IF(Datos!J31="D.F.","D.F",Datos!J31)</f>
        <v>OAXACA</v>
      </c>
      <c r="AF37" s="87"/>
      <c r="AG37" s="87" t="str">
        <f>Datos!AU31</f>
        <v>NO</v>
      </c>
      <c r="AH37" s="87">
        <f>Datos!AV31</f>
        <v>0</v>
      </c>
      <c r="AI37" s="87" t="str">
        <f>IF(Educativo!J21="GUARDERIA","SI",".")</f>
        <v>SI</v>
      </c>
      <c r="AJ37" s="87" t="str">
        <f>IF(Educativo!J21="PRESCOLAR","SI",".")</f>
        <v>.</v>
      </c>
      <c r="AK37" s="87" t="str">
        <f>IF(Educativo!J21="PRIMARIA","SI",".")</f>
        <v>.</v>
      </c>
      <c r="AL37" s="87" t="str">
        <f>IF(Educativo!J21="SECUNDARIA","SI",".")</f>
        <v>.</v>
      </c>
      <c r="AM37" s="87" t="str">
        <f>IF(Educativo!J21="BACHILLERATO","SI",".")</f>
        <v>.</v>
      </c>
      <c r="AN37" s="87" t="str">
        <f>IF(Educativo!J21="UNIVERSIDAD","SI",".")</f>
        <v>.</v>
      </c>
      <c r="AO37" s="87" t="str">
        <f>Datos!BN31</f>
        <v>NO</v>
      </c>
      <c r="AP37" s="87" t="str">
        <f>Datos!BP31</f>
        <v>NO</v>
      </c>
      <c r="AQ37" s="87">
        <f>Datos!BQ31</f>
        <v>0</v>
      </c>
      <c r="AR37" s="26" t="str">
        <f ca="1">Datos!BY32</f>
        <v>.</v>
      </c>
      <c r="AS37" s="26" t="str">
        <f ca="1">Datos!BZ32</f>
        <v>.</v>
      </c>
      <c r="AT37" s="26" t="str">
        <f ca="1">Datos!CA32</f>
        <v>.</v>
      </c>
      <c r="AU37" s="26" t="str">
        <f ca="1">Datos!CB32</f>
        <v>SI</v>
      </c>
      <c r="AV37" s="26" t="str">
        <f ca="1">Datos!CC32</f>
        <v>.</v>
      </c>
      <c r="AW37" s="87" t="b">
        <f>OR(Datos!BV32="FAMILIA BIOLÓGICA")</f>
        <v>0</v>
      </c>
      <c r="AX37" s="87" t="b">
        <f>OR(Datos!BV32="FAMILIA AMPLIADA")</f>
        <v>0</v>
      </c>
      <c r="AY37" s="87" t="b">
        <f>OR(Datos!BV32="OTRO HOGAR")</f>
        <v>0</v>
      </c>
      <c r="AZ37" s="87">
        <f t="shared" si="2"/>
        <v>0</v>
      </c>
      <c r="BA37" s="87">
        <f>IF(AZ37=0,Datos!BV32,".")</f>
        <v>0</v>
      </c>
      <c r="BB37" s="117">
        <f>Datos!BU31</f>
        <v>40583</v>
      </c>
      <c r="BC37" s="87" t="str">
        <f>Datos!BV31</f>
        <v>VIDA INDEPENDIENTE</v>
      </c>
    </row>
    <row r="38" spans="1:55">
      <c r="A38" s="87">
        <f>Datos!A32</f>
        <v>29</v>
      </c>
      <c r="B38" s="20" t="str">
        <f>Datos!D32</f>
        <v>e</v>
      </c>
      <c r="C38" s="152">
        <f ca="1">Datos!E32</f>
        <v>18.18737638413241</v>
      </c>
      <c r="D38" s="20">
        <f>Datos!G32</f>
        <v>0</v>
      </c>
      <c r="E38" s="20" t="str">
        <f t="shared" si="0"/>
        <v>x</v>
      </c>
      <c r="F38" s="118">
        <f>Datos!X32</f>
        <v>40051</v>
      </c>
      <c r="G38" s="87" t="b">
        <f>OR(Datos!M32="CASA ALIANZA",Datos!M32="AYUDA Y SOLID")</f>
        <v>0</v>
      </c>
      <c r="H38" s="87" t="b">
        <f>OR(Datos!M32="PROCURADURIA")</f>
        <v>0</v>
      </c>
      <c r="I38" s="87" t="b">
        <f>OR(Datos!M32="DIF HIDALGO-HUICHAPAN",Datos!M32="DIF HIDALGO",Datos!M32="DIF NAUCALPAN",Datos!M32="DIF MEXICALTZINGO")</f>
        <v>1</v>
      </c>
      <c r="J38" s="87" t="b">
        <f>OR(Datos!M32="FAMILIAR")</f>
        <v>0</v>
      </c>
      <c r="K38" s="87">
        <f t="shared" si="1"/>
        <v>1</v>
      </c>
      <c r="L38" s="39" t="b">
        <f>IF(K38=0,Datos!M32)</f>
        <v>0</v>
      </c>
      <c r="M38" s="87">
        <f>Datos!Z32</f>
        <v>0</v>
      </c>
      <c r="N38" s="87">
        <f>Datos!AA32</f>
        <v>0</v>
      </c>
      <c r="O38" s="87">
        <f>Datos!AB32</f>
        <v>0</v>
      </c>
      <c r="P38" s="87" t="str">
        <f>Datos!AC32</f>
        <v>SI</v>
      </c>
      <c r="Q38" s="87">
        <f>Datos!AD32</f>
        <v>0</v>
      </c>
      <c r="R38" s="87" t="str">
        <f>Datos!AE32</f>
        <v>RIESGO DE CALLE</v>
      </c>
      <c r="S38" s="87" t="str">
        <f>Datos!AF32</f>
        <v>XXXXXX</v>
      </c>
      <c r="T38" s="87" t="str">
        <f>Datos!AG32</f>
        <v>SI</v>
      </c>
      <c r="U38" s="87">
        <f>Datos!AH32</f>
        <v>0</v>
      </c>
      <c r="V38" s="87" t="str">
        <f>Datos!AI32</f>
        <v>SI</v>
      </c>
      <c r="W38" s="87">
        <f>Datos!AJ32</f>
        <v>11</v>
      </c>
      <c r="X38" s="87">
        <f>Datos!AK32</f>
        <v>2</v>
      </c>
      <c r="Y38" s="87">
        <f>Datos!AL32</f>
        <v>0</v>
      </c>
      <c r="Z38" s="87" t="str">
        <f>Datos!AM32</f>
        <v>SI</v>
      </c>
      <c r="AA38" s="87" t="str">
        <f>Datos!AN32</f>
        <v>SI</v>
      </c>
      <c r="AB38" s="87" t="str">
        <f>Datos!AO32</f>
        <v>NO</v>
      </c>
      <c r="AC38" s="87" t="str">
        <f>Datos!AP32</f>
        <v>NO</v>
      </c>
      <c r="AD38" s="87" t="str">
        <f>IF(Datos!J32="D.F.","D.F.","0")</f>
        <v>0</v>
      </c>
      <c r="AE38" s="87" t="str">
        <f>IF(Datos!J32="D.F.","D.F",Datos!J32)</f>
        <v>EDO. DE MEX</v>
      </c>
      <c r="AF38" s="87"/>
      <c r="AG38" s="87" t="str">
        <f>Datos!AU32</f>
        <v>NO</v>
      </c>
      <c r="AH38" s="87">
        <f>Datos!AV32</f>
        <v>0</v>
      </c>
      <c r="AI38" s="87" t="str">
        <f>IF(Educativo!J22="GUARDERIA","SI",".")</f>
        <v>.</v>
      </c>
      <c r="AJ38" s="87" t="str">
        <f>IF(Educativo!J22="PRESCOLAR","SI",".")</f>
        <v>.</v>
      </c>
      <c r="AK38" s="87" t="str">
        <f>IF(Educativo!J22="PRIMARIA","SI",".")</f>
        <v>.</v>
      </c>
      <c r="AL38" s="87" t="str">
        <f>IF(Educativo!J22="SECUNDARIA","SI",".")</f>
        <v>.</v>
      </c>
      <c r="AM38" s="87" t="str">
        <f>IF(Educativo!J22="BACHILLERATO","SI",".")</f>
        <v>.</v>
      </c>
      <c r="AN38" s="87" t="str">
        <f>IF(Educativo!J22="UNIVERSIDAD","SI",".")</f>
        <v>.</v>
      </c>
      <c r="AO38" s="87" t="str">
        <f>Datos!BN32</f>
        <v>NO</v>
      </c>
      <c r="AP38" s="87" t="str">
        <f>Datos!BP32</f>
        <v>NO</v>
      </c>
      <c r="AQ38" s="87">
        <f>Datos!BQ32</f>
        <v>0</v>
      </c>
      <c r="AR38" s="26" t="str">
        <f ca="1">Datos!BY33</f>
        <v>.</v>
      </c>
      <c r="AS38" s="26" t="str">
        <f ca="1">Datos!BZ33</f>
        <v>.</v>
      </c>
      <c r="AT38" s="26" t="str">
        <f ca="1">Datos!CA33</f>
        <v>.</v>
      </c>
      <c r="AU38" s="26" t="str">
        <f ca="1">Datos!CB33</f>
        <v>SI</v>
      </c>
      <c r="AV38" s="26" t="str">
        <f ca="1">Datos!CC33</f>
        <v>.</v>
      </c>
      <c r="AW38" s="87" t="b">
        <f>OR(Datos!BV33="FAMILIA BIOLÓGICA")</f>
        <v>0</v>
      </c>
      <c r="AX38" s="87" t="b">
        <f>OR(Datos!BV33="FAMILIA AMPLIADA")</f>
        <v>0</v>
      </c>
      <c r="AY38" s="87" t="b">
        <f>OR(Datos!BV33="OTRO HOGAR")</f>
        <v>0</v>
      </c>
      <c r="AZ38" s="87">
        <f t="shared" si="2"/>
        <v>0</v>
      </c>
      <c r="BA38" s="87">
        <f>IF(AZ38=0,Datos!BV33,".")</f>
        <v>0</v>
      </c>
      <c r="BB38" s="117" t="str">
        <f>Datos!BU32</f>
        <v>X</v>
      </c>
      <c r="BC38" s="87">
        <f>Datos!BV32</f>
        <v>0</v>
      </c>
    </row>
    <row r="39" spans="1:55">
      <c r="A39" s="87">
        <f>Datos!A33</f>
        <v>30</v>
      </c>
      <c r="B39" s="20" t="str">
        <f>Datos!D33</f>
        <v>f</v>
      </c>
      <c r="C39" s="152">
        <f ca="1">Datos!E33</f>
        <v>14.269568164954329</v>
      </c>
      <c r="D39" s="20">
        <f>Datos!G33</f>
        <v>0</v>
      </c>
      <c r="E39" s="20" t="str">
        <f t="shared" si="0"/>
        <v>x</v>
      </c>
      <c r="F39" s="118">
        <f>Datos!X33</f>
        <v>40051</v>
      </c>
      <c r="G39" s="87" t="b">
        <f>OR(Datos!M33="CASA ALIANZA",Datos!M33="AYUDA Y SOLID")</f>
        <v>0</v>
      </c>
      <c r="H39" s="87" t="b">
        <f>OR(Datos!M33="PROCURADURIA")</f>
        <v>0</v>
      </c>
      <c r="I39" s="87" t="b">
        <f>OR(Datos!M33="DIF HIDALGO-HUICHAPAN",Datos!M33="DIF HIDALGO",Datos!M33="DIF NAUCALPAN",Datos!M33="DIF MEXICALTZINGO")</f>
        <v>1</v>
      </c>
      <c r="J39" s="87" t="b">
        <f>OR(Datos!M33="FAMILIAR")</f>
        <v>0</v>
      </c>
      <c r="K39" s="87">
        <f t="shared" si="1"/>
        <v>1</v>
      </c>
      <c r="L39" s="39" t="b">
        <f>IF(K39=0,Datos!M33)</f>
        <v>0</v>
      </c>
      <c r="M39" s="87">
        <f>Datos!Z33</f>
        <v>0</v>
      </c>
      <c r="N39" s="87">
        <f>Datos!AA33</f>
        <v>0</v>
      </c>
      <c r="O39" s="87">
        <f>Datos!AB33</f>
        <v>0</v>
      </c>
      <c r="P39" s="87" t="str">
        <f>Datos!AC33</f>
        <v>SI</v>
      </c>
      <c r="Q39" s="87">
        <f>Datos!AD33</f>
        <v>0</v>
      </c>
      <c r="R39" s="87" t="str">
        <f>Datos!AE33</f>
        <v>RIESGO DE CALLE</v>
      </c>
      <c r="S39" s="87" t="str">
        <f>Datos!AF33</f>
        <v>XXXXXX</v>
      </c>
      <c r="T39" s="87" t="str">
        <f>Datos!AG33</f>
        <v>SI</v>
      </c>
      <c r="U39" s="87">
        <f>Datos!AH33</f>
        <v>0</v>
      </c>
      <c r="V39" s="87" t="str">
        <f>Datos!AI33</f>
        <v>SI</v>
      </c>
      <c r="W39" s="87">
        <f>Datos!AJ33</f>
        <v>11</v>
      </c>
      <c r="X39" s="87">
        <f>Datos!AK33</f>
        <v>2</v>
      </c>
      <c r="Y39" s="87">
        <f>Datos!AL33</f>
        <v>0</v>
      </c>
      <c r="Z39" s="87" t="str">
        <f>Datos!AM33</f>
        <v>SI</v>
      </c>
      <c r="AA39" s="87" t="str">
        <f>Datos!AN33</f>
        <v>SI</v>
      </c>
      <c r="AB39" s="87" t="str">
        <f>Datos!AO33</f>
        <v>NO</v>
      </c>
      <c r="AC39" s="87" t="str">
        <f>Datos!AP33</f>
        <v>NO</v>
      </c>
      <c r="AD39" s="87" t="str">
        <f>IF(Datos!J33="D.F.","D.F.","0")</f>
        <v>0</v>
      </c>
      <c r="AE39" s="87" t="str">
        <f>IF(Datos!J33="D.F.","D.F",Datos!J33)</f>
        <v>EDO. DE MEX</v>
      </c>
      <c r="AF39" s="87"/>
      <c r="AG39" s="87" t="str">
        <f>Datos!AU33</f>
        <v>NO</v>
      </c>
      <c r="AH39" s="87">
        <f>Datos!AV33</f>
        <v>0</v>
      </c>
      <c r="AI39" s="87" t="str">
        <f>IF(Educativo!J23="GUARDERIA","SI",".")</f>
        <v>.</v>
      </c>
      <c r="AJ39" s="87" t="str">
        <f>IF(Educativo!J23="PRESCOLAR","SI",".")</f>
        <v>.</v>
      </c>
      <c r="AK39" s="87" t="str">
        <f>IF(Educativo!J23="PRIMARIA","SI",".")</f>
        <v>SI</v>
      </c>
      <c r="AL39" s="87" t="str">
        <f>IF(Educativo!J23="SECUNDARIA","SI",".")</f>
        <v>.</v>
      </c>
      <c r="AM39" s="87" t="str">
        <f>IF(Educativo!J23="BACHILLERATO","SI",".")</f>
        <v>.</v>
      </c>
      <c r="AN39" s="87" t="str">
        <f>IF(Educativo!J23="UNIVERSIDAD","SI",".")</f>
        <v>.</v>
      </c>
      <c r="AO39" s="87" t="str">
        <f>Datos!BN33</f>
        <v>NO</v>
      </c>
      <c r="AP39" s="87" t="str">
        <f>Datos!BP33</f>
        <v>NO</v>
      </c>
      <c r="AQ39" s="87">
        <f>Datos!BQ33</f>
        <v>0</v>
      </c>
      <c r="AR39" s="26" t="str">
        <f ca="1">Datos!BY34</f>
        <v>.</v>
      </c>
      <c r="AS39" s="26" t="str">
        <f ca="1">Datos!BZ34</f>
        <v>.</v>
      </c>
      <c r="AT39" s="26" t="str">
        <f ca="1">Datos!CA34</f>
        <v>.</v>
      </c>
      <c r="AU39" s="26" t="str">
        <f ca="1">Datos!CB34</f>
        <v>SI</v>
      </c>
      <c r="AV39" s="26" t="str">
        <f ca="1">Datos!CC34</f>
        <v>.</v>
      </c>
      <c r="AW39" s="87" t="b">
        <f>OR(Datos!BV34="FAMILIA BIOLÓGICA")</f>
        <v>0</v>
      </c>
      <c r="AX39" s="87" t="b">
        <f>OR(Datos!BV34="FAMILIA AMPLIADA")</f>
        <v>0</v>
      </c>
      <c r="AY39" s="87" t="b">
        <f>OR(Datos!BV34="OTRO HOGAR")</f>
        <v>0</v>
      </c>
      <c r="AZ39" s="87">
        <f t="shared" si="2"/>
        <v>0</v>
      </c>
      <c r="BA39" s="87">
        <f>IF(AZ39=0,Datos!BV34,".")</f>
        <v>0</v>
      </c>
      <c r="BB39" s="117" t="str">
        <f>Datos!BU33</f>
        <v>X</v>
      </c>
      <c r="BC39" s="87">
        <f>Datos!BV33</f>
        <v>0</v>
      </c>
    </row>
    <row r="40" spans="1:55">
      <c r="A40" s="87">
        <f>Datos!A34</f>
        <v>31</v>
      </c>
      <c r="B40" s="20" t="str">
        <f>Datos!D34</f>
        <v>a</v>
      </c>
      <c r="C40" s="152">
        <f ca="1">Datos!E34</f>
        <v>15.732581863584466</v>
      </c>
      <c r="D40" s="20">
        <f>Datos!G34</f>
        <v>0</v>
      </c>
      <c r="E40" s="20" t="str">
        <f t="shared" si="0"/>
        <v>x</v>
      </c>
      <c r="F40" s="118">
        <f>Datos!X34</f>
        <v>40051</v>
      </c>
      <c r="G40" s="87" t="b">
        <f>OR(Datos!M34="CASA ALIANZA",Datos!M34="AYUDA Y SOLID")</f>
        <v>0</v>
      </c>
      <c r="H40" s="87" t="b">
        <f>OR(Datos!M34="PROCURADURIA")</f>
        <v>0</v>
      </c>
      <c r="I40" s="87" t="b">
        <f>OR(Datos!M34="DIF HIDALGO-HUICHAPAN",Datos!M34="DIF HIDALGO",Datos!M34="DIF NAUCALPAN",Datos!M34="DIF MEXICALTZINGO")</f>
        <v>1</v>
      </c>
      <c r="J40" s="87" t="b">
        <f>OR(Datos!M34="FAMILIAR")</f>
        <v>0</v>
      </c>
      <c r="K40" s="87">
        <f t="shared" si="1"/>
        <v>1</v>
      </c>
      <c r="L40" s="39" t="b">
        <f>IF(K40=0,Datos!M34)</f>
        <v>0</v>
      </c>
      <c r="M40" s="87">
        <f>Datos!Z34</f>
        <v>0</v>
      </c>
      <c r="N40" s="87">
        <f>Datos!AA34</f>
        <v>0</v>
      </c>
      <c r="O40" s="87">
        <f>Datos!AB34</f>
        <v>0</v>
      </c>
      <c r="P40" s="87" t="str">
        <f>Datos!AC34</f>
        <v>SI</v>
      </c>
      <c r="Q40" s="87">
        <f>Datos!AD34</f>
        <v>0</v>
      </c>
      <c r="R40" s="87" t="str">
        <f>Datos!AE34</f>
        <v>RIESGO DE CALLE</v>
      </c>
      <c r="S40" s="87" t="str">
        <f>Datos!AF34</f>
        <v>XXXXXX</v>
      </c>
      <c r="T40" s="87" t="str">
        <f>Datos!AG34</f>
        <v>SI</v>
      </c>
      <c r="U40" s="87">
        <f>Datos!AH34</f>
        <v>0</v>
      </c>
      <c r="V40" s="87" t="str">
        <f>Datos!AI34</f>
        <v>SI</v>
      </c>
      <c r="W40" s="87">
        <f>Datos!AJ34</f>
        <v>11</v>
      </c>
      <c r="X40" s="87">
        <f>Datos!AK34</f>
        <v>2</v>
      </c>
      <c r="Y40" s="87">
        <f>Datos!AL34</f>
        <v>0</v>
      </c>
      <c r="Z40" s="87" t="str">
        <f>Datos!AM34</f>
        <v>SI</v>
      </c>
      <c r="AA40" s="87" t="str">
        <f>Datos!AN34</f>
        <v>SI</v>
      </c>
      <c r="AB40" s="87" t="str">
        <f>Datos!AO34</f>
        <v>NO</v>
      </c>
      <c r="AC40" s="87" t="str">
        <f>Datos!AP34</f>
        <v>NO</v>
      </c>
      <c r="AD40" s="87" t="str">
        <f>IF(Datos!J34="D.F.","D.F.","0")</f>
        <v>0</v>
      </c>
      <c r="AE40" s="87" t="str">
        <f>IF(Datos!J34="D.F.","D.F",Datos!J34)</f>
        <v>EDO. DE MEX</v>
      </c>
      <c r="AF40" s="87"/>
      <c r="AG40" s="87" t="str">
        <f>Datos!AU34</f>
        <v>NO</v>
      </c>
      <c r="AH40" s="87">
        <f>Datos!AV34</f>
        <v>0</v>
      </c>
      <c r="AI40" s="87" t="str">
        <f>IF(Educativo!J24="GUARDERIA","SI",".")</f>
        <v>SI</v>
      </c>
      <c r="AJ40" s="87" t="str">
        <f>IF(Educativo!J24="PRESCOLAR","SI",".")</f>
        <v>.</v>
      </c>
      <c r="AK40" s="87" t="str">
        <f>IF(Educativo!J24="PRIMARIA","SI",".")</f>
        <v>.</v>
      </c>
      <c r="AL40" s="87" t="str">
        <f>IF(Educativo!J24="SECUNDARIA","SI",".")</f>
        <v>.</v>
      </c>
      <c r="AM40" s="87" t="str">
        <f>IF(Educativo!J24="BACHILLERATO","SI",".")</f>
        <v>.</v>
      </c>
      <c r="AN40" s="87" t="str">
        <f>IF(Educativo!J24="UNIVERSIDAD","SI",".")</f>
        <v>.</v>
      </c>
      <c r="AO40" s="87" t="str">
        <f>Datos!BN34</f>
        <v>NO</v>
      </c>
      <c r="AP40" s="87" t="str">
        <f>Datos!BP34</f>
        <v>NO</v>
      </c>
      <c r="AQ40" s="87">
        <f>Datos!BQ34</f>
        <v>0</v>
      </c>
      <c r="AR40" s="26" t="str">
        <f ca="1">Datos!BY35</f>
        <v>.</v>
      </c>
      <c r="AS40" s="26" t="str">
        <f ca="1">Datos!BZ35</f>
        <v>.</v>
      </c>
      <c r="AT40" s="26" t="str">
        <f ca="1">Datos!CA35</f>
        <v>.</v>
      </c>
      <c r="AU40" s="26" t="str">
        <f ca="1">Datos!CB35</f>
        <v>SI</v>
      </c>
      <c r="AV40" s="26" t="str">
        <f ca="1">Datos!CC35</f>
        <v>.</v>
      </c>
      <c r="AW40" s="87" t="b">
        <f>OR(Datos!BV35="FAMILIA BIOLÓGICA")</f>
        <v>0</v>
      </c>
      <c r="AX40" s="87" t="b">
        <f>OR(Datos!BV35="FAMILIA AMPLIADA")</f>
        <v>0</v>
      </c>
      <c r="AY40" s="87" t="b">
        <f>OR(Datos!BV35="OTRO HOGAR")</f>
        <v>0</v>
      </c>
      <c r="AZ40" s="87">
        <f t="shared" si="2"/>
        <v>0</v>
      </c>
      <c r="BA40" s="87">
        <f>IF(AZ40=0,Datos!BV35,".")</f>
        <v>0</v>
      </c>
      <c r="BB40" s="117" t="str">
        <f>Datos!BU34</f>
        <v>X</v>
      </c>
      <c r="BC40" s="87">
        <f>Datos!BV34</f>
        <v>0</v>
      </c>
    </row>
    <row r="41" spans="1:55">
      <c r="A41" s="87">
        <f>Datos!A35</f>
        <v>32</v>
      </c>
      <c r="B41" s="20" t="str">
        <f>Datos!D35</f>
        <v>b</v>
      </c>
      <c r="C41" s="152">
        <f ca="1">Datos!E35</f>
        <v>16.294225699200904</v>
      </c>
      <c r="D41" s="20">
        <f>Datos!G35</f>
        <v>0</v>
      </c>
      <c r="E41" s="20" t="str">
        <f t="shared" si="0"/>
        <v>x</v>
      </c>
      <c r="F41" s="118">
        <f>Datos!X35</f>
        <v>40107</v>
      </c>
      <c r="G41" s="87" t="b">
        <f>OR(Datos!M35="CASA ALIANZA",Datos!M35="AYUDA Y SOLID")</f>
        <v>0</v>
      </c>
      <c r="H41" s="87" t="b">
        <f>OR(Datos!M35="PROCURADURIA")</f>
        <v>0</v>
      </c>
      <c r="I41" s="87" t="b">
        <f>OR(Datos!M35="DIF HIDALGO-HUICHAPAN",Datos!M35="DIF HIDALGO",Datos!M35="DIF NAUCALPAN",Datos!M35="DIF MEXICALTZINGO")</f>
        <v>1</v>
      </c>
      <c r="J41" s="87" t="b">
        <f>OR(Datos!M35="FAMILIAR")</f>
        <v>0</v>
      </c>
      <c r="K41" s="87">
        <f t="shared" si="1"/>
        <v>1</v>
      </c>
      <c r="L41" s="39" t="b">
        <f>IF(K41=0,Datos!M35)</f>
        <v>0</v>
      </c>
      <c r="M41" s="87" t="str">
        <f>Datos!Z35</f>
        <v>SI</v>
      </c>
      <c r="N41" s="87">
        <f>Datos!AA35</f>
        <v>0</v>
      </c>
      <c r="O41" s="87" t="str">
        <f>Datos!AB35</f>
        <v>SI</v>
      </c>
      <c r="P41" s="87" t="str">
        <f>Datos!AC35</f>
        <v>SI</v>
      </c>
      <c r="Q41" s="87">
        <f>Datos!AD35</f>
        <v>0</v>
      </c>
      <c r="R41" s="87" t="str">
        <f>Datos!AE35</f>
        <v>RIESGO DE CALLE</v>
      </c>
      <c r="S41" s="87" t="str">
        <f>Datos!AF35</f>
        <v>XXXXXX</v>
      </c>
      <c r="T41" s="87" t="str">
        <f>Datos!AG35</f>
        <v>NO</v>
      </c>
      <c r="U41" s="87" t="str">
        <f>Datos!AH35</f>
        <v>Madre</v>
      </c>
      <c r="V41" s="87" t="str">
        <f>Datos!AI35</f>
        <v>NO</v>
      </c>
      <c r="W41" s="87">
        <f>Datos!AJ35</f>
        <v>2</v>
      </c>
      <c r="X41" s="87">
        <f>Datos!AK35</f>
        <v>0</v>
      </c>
      <c r="Y41" s="87">
        <f>Datos!AL35</f>
        <v>2</v>
      </c>
      <c r="Z41" s="87" t="str">
        <f>Datos!AM35</f>
        <v>NO</v>
      </c>
      <c r="AA41" s="87" t="str">
        <f>Datos!AN35</f>
        <v>NO</v>
      </c>
      <c r="AB41" s="87" t="str">
        <f>Datos!AO35</f>
        <v>SI</v>
      </c>
      <c r="AC41" s="87" t="str">
        <f>Datos!AP35</f>
        <v>SI</v>
      </c>
      <c r="AD41" s="87" t="str">
        <f>IF(Datos!J35="D.F.","D.F.","0")</f>
        <v>0</v>
      </c>
      <c r="AE41" s="87" t="str">
        <f>IF(Datos!J35="D.F.","D.F",Datos!J35)</f>
        <v>HIDALGO</v>
      </c>
      <c r="AF41" s="87"/>
      <c r="AG41" s="87" t="str">
        <f>Datos!AU35</f>
        <v>NO</v>
      </c>
      <c r="AH41" s="87">
        <f>Datos!AV35</f>
        <v>0</v>
      </c>
      <c r="AI41" s="87" t="str">
        <f>IF(Educativo!J25="GUARDERIA","SI",".")</f>
        <v>.</v>
      </c>
      <c r="AJ41" s="87" t="str">
        <f>IF(Educativo!J25="PRESCOLAR","SI",".")</f>
        <v>.</v>
      </c>
      <c r="AK41" s="87" t="str">
        <f>IF(Educativo!J25="PRIMARIA","SI",".")</f>
        <v>.</v>
      </c>
      <c r="AL41" s="87" t="str">
        <f>IF(Educativo!J25="SECUNDARIA","SI",".")</f>
        <v>SI</v>
      </c>
      <c r="AM41" s="87" t="str">
        <f>IF(Educativo!J25="BACHILLERATO","SI",".")</f>
        <v>.</v>
      </c>
      <c r="AN41" s="87" t="str">
        <f>IF(Educativo!J25="UNIVERSIDAD","SI",".")</f>
        <v>.</v>
      </c>
      <c r="AO41" s="87" t="str">
        <f>Datos!BN35</f>
        <v>NO</v>
      </c>
      <c r="AP41" s="87" t="str">
        <f>Datos!BP35</f>
        <v>NO</v>
      </c>
      <c r="AQ41" s="87">
        <f>Datos!BQ35</f>
        <v>0</v>
      </c>
      <c r="AR41" s="26" t="str">
        <f ca="1">Datos!BY36</f>
        <v>.</v>
      </c>
      <c r="AS41" s="26" t="str">
        <f ca="1">Datos!BZ36</f>
        <v>.</v>
      </c>
      <c r="AT41" s="26" t="str">
        <f ca="1">Datos!CA36</f>
        <v>.</v>
      </c>
      <c r="AU41" s="26" t="str">
        <f ca="1">Datos!CB36</f>
        <v>SI</v>
      </c>
      <c r="AV41" s="26" t="str">
        <f ca="1">Datos!CC36</f>
        <v>.</v>
      </c>
      <c r="AW41" s="87" t="b">
        <f>OR(Datos!BV36="FAMILIA BIOLÓGICA")</f>
        <v>0</v>
      </c>
      <c r="AX41" s="87" t="b">
        <f>OR(Datos!BV36="FAMILIA AMPLIADA")</f>
        <v>0</v>
      </c>
      <c r="AY41" s="87" t="b">
        <f>OR(Datos!BV36="OTRO HOGAR")</f>
        <v>0</v>
      </c>
      <c r="AZ41" s="87">
        <f t="shared" si="2"/>
        <v>0</v>
      </c>
      <c r="BA41" s="87">
        <f>IF(AZ41=0,Datos!BV36,".")</f>
        <v>0</v>
      </c>
      <c r="BB41" s="117" t="str">
        <f>Datos!BU35</f>
        <v>X</v>
      </c>
      <c r="BC41" s="87">
        <f>Datos!BV35</f>
        <v>0</v>
      </c>
    </row>
    <row r="42" spans="1:55">
      <c r="A42" s="87">
        <f>Datos!A36</f>
        <v>33</v>
      </c>
      <c r="B42" s="20" t="str">
        <f>Datos!D36</f>
        <v>c</v>
      </c>
      <c r="C42" s="152">
        <f ca="1">Datos!E36</f>
        <v>9.5572393978310419</v>
      </c>
      <c r="D42" s="20">
        <f>Datos!G36</f>
        <v>0</v>
      </c>
      <c r="E42" s="20" t="str">
        <f t="shared" si="0"/>
        <v>x</v>
      </c>
      <c r="F42" s="118">
        <f>Datos!X36</f>
        <v>40165</v>
      </c>
      <c r="G42" s="87" t="b">
        <f>OR(Datos!M36="CASA ALIANZA",Datos!M36="AYUDA Y SOLID")</f>
        <v>0</v>
      </c>
      <c r="H42" s="87" t="b">
        <f>OR(Datos!M36="PROCURADURIA")</f>
        <v>0</v>
      </c>
      <c r="I42" s="87" t="b">
        <f>OR(Datos!M36="DIF HIDALGO-HUICHAPAN",Datos!M36="DIF HIDALGO",Datos!M36="DIF NAUCALPAN",Datos!M36="DIF MEXICALTZINGO")</f>
        <v>0</v>
      </c>
      <c r="J42" s="87" t="b">
        <f>OR(Datos!M36="FAMILIAR")</f>
        <v>1</v>
      </c>
      <c r="K42" s="87">
        <f t="shared" si="1"/>
        <v>1</v>
      </c>
      <c r="L42" s="39" t="b">
        <f>IF(K42=0,Datos!M36)</f>
        <v>0</v>
      </c>
      <c r="M42" s="87">
        <f>Datos!Z36</f>
        <v>0</v>
      </c>
      <c r="N42" s="87">
        <f>Datos!AA36</f>
        <v>0</v>
      </c>
      <c r="O42" s="87" t="str">
        <f>Datos!AB36</f>
        <v>SI</v>
      </c>
      <c r="P42" s="87">
        <f>Datos!AC36</f>
        <v>0</v>
      </c>
      <c r="Q42" s="87">
        <f>Datos!AD36</f>
        <v>0</v>
      </c>
      <c r="R42" s="87" t="str">
        <f>Datos!AE36</f>
        <v>RIESGO DE CALLE</v>
      </c>
      <c r="S42" s="87" t="str">
        <f>Datos!AF36</f>
        <v>XXXXXX</v>
      </c>
      <c r="T42" s="87" t="str">
        <f>Datos!AG36</f>
        <v>NO</v>
      </c>
      <c r="U42" s="87" t="str">
        <f>Datos!AH36</f>
        <v>PADRE</v>
      </c>
      <c r="V42" s="87" t="str">
        <f>Datos!AI36</f>
        <v>SI</v>
      </c>
      <c r="W42" s="87">
        <f>Datos!AJ36</f>
        <v>4</v>
      </c>
      <c r="X42" s="87">
        <f>Datos!AK36</f>
        <v>0</v>
      </c>
      <c r="Y42" s="87">
        <f>Datos!AL36</f>
        <v>3</v>
      </c>
      <c r="Z42" s="87" t="str">
        <f>Datos!AM36</f>
        <v>SI</v>
      </c>
      <c r="AA42" s="87" t="str">
        <f>Datos!AN36</f>
        <v>SI</v>
      </c>
      <c r="AB42" s="87" t="str">
        <f>Datos!AO36</f>
        <v>NO</v>
      </c>
      <c r="AC42" s="87" t="str">
        <f>Datos!AP36</f>
        <v>NO</v>
      </c>
      <c r="AD42" s="87" t="str">
        <f>IF(Datos!J36="D.F.","D.F.","0")</f>
        <v>D.F.</v>
      </c>
      <c r="AE42" s="87" t="str">
        <f>IF(Datos!J36="D.F.","D.F",Datos!J36)</f>
        <v>D.F</v>
      </c>
      <c r="AF42" s="87"/>
      <c r="AG42" s="87" t="str">
        <f>Datos!AU36</f>
        <v>NO</v>
      </c>
      <c r="AH42" s="87">
        <f>Datos!AV36</f>
        <v>0</v>
      </c>
      <c r="AI42" s="87" t="str">
        <f>IF(Educativo!J26="GUARDERIA","SI",".")</f>
        <v>.</v>
      </c>
      <c r="AJ42" s="87" t="str">
        <f>IF(Educativo!J26="PRESCOLAR","SI",".")</f>
        <v>.</v>
      </c>
      <c r="AK42" s="87" t="str">
        <f>IF(Educativo!J26="PRIMARIA","SI",".")</f>
        <v>SI</v>
      </c>
      <c r="AL42" s="87" t="str">
        <f>IF(Educativo!J26="SECUNDARIA","SI",".")</f>
        <v>.</v>
      </c>
      <c r="AM42" s="87" t="str">
        <f>IF(Educativo!J26="BACHILLERATO","SI",".")</f>
        <v>.</v>
      </c>
      <c r="AN42" s="87" t="str">
        <f>IF(Educativo!J26="UNIVERSIDAD","SI",".")</f>
        <v>.</v>
      </c>
      <c r="AO42" s="87" t="str">
        <f>Datos!BN36</f>
        <v>NO</v>
      </c>
      <c r="AP42" s="87" t="str">
        <f>Datos!BP36</f>
        <v>NO</v>
      </c>
      <c r="AQ42" s="87">
        <f>Datos!BQ36</f>
        <v>0</v>
      </c>
      <c r="AR42" s="26" t="str">
        <f ca="1">Datos!BY37</f>
        <v>.</v>
      </c>
      <c r="AS42" s="26" t="str">
        <f ca="1">Datos!BZ37</f>
        <v>.</v>
      </c>
      <c r="AT42" s="26" t="str">
        <f ca="1">Datos!CA37</f>
        <v>.</v>
      </c>
      <c r="AU42" s="26" t="str">
        <f ca="1">Datos!CB37</f>
        <v>SI</v>
      </c>
      <c r="AV42" s="26" t="str">
        <f ca="1">Datos!CC37</f>
        <v>.</v>
      </c>
      <c r="AW42" s="87" t="b">
        <f>OR(Datos!BV37="FAMILIA BIOLÓGICA")</f>
        <v>0</v>
      </c>
      <c r="AX42" s="87" t="b">
        <f>OR(Datos!BV37="FAMILIA AMPLIADA")</f>
        <v>0</v>
      </c>
      <c r="AY42" s="87" t="b">
        <f>OR(Datos!BV37="OTRO HOGAR")</f>
        <v>0</v>
      </c>
      <c r="AZ42" s="87">
        <f t="shared" si="2"/>
        <v>0</v>
      </c>
      <c r="BA42" s="87">
        <f>IF(AZ42=0,Datos!BV37,".")</f>
        <v>0</v>
      </c>
      <c r="BB42" s="117" t="str">
        <f>Datos!BU36</f>
        <v>X</v>
      </c>
      <c r="BC42" s="87">
        <f>Datos!BV36</f>
        <v>0</v>
      </c>
    </row>
    <row r="43" spans="1:55" ht="30">
      <c r="A43" s="87">
        <f>Datos!A37</f>
        <v>34</v>
      </c>
      <c r="B43" s="20" t="str">
        <f>Datos!D37</f>
        <v>d</v>
      </c>
      <c r="C43" s="152">
        <f ca="1">Datos!E37</f>
        <v>13.061348986872137</v>
      </c>
      <c r="D43" s="20">
        <f>Datos!G37</f>
        <v>0</v>
      </c>
      <c r="E43" s="20" t="str">
        <f t="shared" si="0"/>
        <v>x</v>
      </c>
      <c r="F43" s="118">
        <f>Datos!X37</f>
        <v>40185</v>
      </c>
      <c r="G43" s="87" t="b">
        <f>OR(Datos!M37="CASA ALIANZA",Datos!M37="AYUDA Y SOLID")</f>
        <v>0</v>
      </c>
      <c r="H43" s="87" t="b">
        <f>OR(Datos!M37="PROCURADURIA")</f>
        <v>0</v>
      </c>
      <c r="I43" s="87" t="b">
        <f>OR(Datos!M37="DIF HIDALGO-HUICHAPAN",Datos!M37="DIF HIDALGO",Datos!M37="DIF NAUCALPAN",Datos!M37="DIF MEXICALTZINGO")</f>
        <v>0</v>
      </c>
      <c r="J43" s="87" t="b">
        <f>OR(Datos!M37="FAMILIAR")</f>
        <v>1</v>
      </c>
      <c r="K43" s="87">
        <f t="shared" si="1"/>
        <v>1</v>
      </c>
      <c r="L43" s="39" t="b">
        <f>IF(K43=0,Datos!M37)</f>
        <v>0</v>
      </c>
      <c r="M43" s="87">
        <f>Datos!Z37</f>
        <v>0</v>
      </c>
      <c r="N43" s="87">
        <f>Datos!AA37</f>
        <v>0</v>
      </c>
      <c r="O43" s="87">
        <f>Datos!AB37</f>
        <v>0</v>
      </c>
      <c r="P43" s="87">
        <f>Datos!AC37</f>
        <v>0</v>
      </c>
      <c r="Q43" s="87" t="str">
        <f>Datos!AD37</f>
        <v>SI</v>
      </c>
      <c r="R43" s="87" t="str">
        <f>Datos!AE37</f>
        <v>DESINTEGRACION FAMILIAR Y RIESGO DE CALLLE</v>
      </c>
      <c r="S43" s="87" t="str">
        <f>Datos!AF37</f>
        <v>XXXXXX</v>
      </c>
      <c r="T43" s="87">
        <f>Datos!AG37</f>
        <v>0</v>
      </c>
      <c r="U43" s="87" t="str">
        <f>Datos!AH37</f>
        <v>MADRE</v>
      </c>
      <c r="V43" s="87" t="str">
        <f>Datos!AI37</f>
        <v>NO</v>
      </c>
      <c r="W43" s="87">
        <f>Datos!AJ37</f>
        <v>4</v>
      </c>
      <c r="X43" s="87">
        <f>Datos!AK37</f>
        <v>0</v>
      </c>
      <c r="Y43" s="87">
        <f>Datos!AL37</f>
        <v>4</v>
      </c>
      <c r="Z43" s="87" t="str">
        <f>Datos!AM37</f>
        <v>SI</v>
      </c>
      <c r="AA43" s="87" t="str">
        <f>Datos!AN37</f>
        <v>SI</v>
      </c>
      <c r="AB43" s="87" t="str">
        <f>Datos!AO37</f>
        <v>NO</v>
      </c>
      <c r="AC43" s="87" t="str">
        <f>Datos!AP37</f>
        <v>NO</v>
      </c>
      <c r="AD43" s="87" t="str">
        <f>IF(Datos!J37="D.F.","D.F.","0")</f>
        <v>D.F.</v>
      </c>
      <c r="AE43" s="87" t="str">
        <f>IF(Datos!J37="D.F.","D.F",Datos!J37)</f>
        <v>D.F</v>
      </c>
      <c r="AF43" s="87"/>
      <c r="AG43" s="87" t="str">
        <f>Datos!AU37</f>
        <v>NO</v>
      </c>
      <c r="AH43" s="87">
        <f>Datos!AV37</f>
        <v>0</v>
      </c>
      <c r="AI43" s="87" t="str">
        <f>IF(Educativo!J27="GUARDERIA","SI",".")</f>
        <v>SI</v>
      </c>
      <c r="AJ43" s="87" t="str">
        <f>IF(Educativo!J27="PRESCOLAR","SI",".")</f>
        <v>.</v>
      </c>
      <c r="AK43" s="87" t="str">
        <f>IF(Educativo!J27="PRIMARIA","SI",".")</f>
        <v>.</v>
      </c>
      <c r="AL43" s="87" t="str">
        <f>IF(Educativo!J27="SECUNDARIA","SI",".")</f>
        <v>.</v>
      </c>
      <c r="AM43" s="87" t="str">
        <f>IF(Educativo!J27="BACHILLERATO","SI",".")</f>
        <v>.</v>
      </c>
      <c r="AN43" s="87" t="str">
        <f>IF(Educativo!J27="UNIVERSIDAD","SI",".")</f>
        <v>.</v>
      </c>
      <c r="AO43" s="87" t="str">
        <f>Datos!BN37</f>
        <v>NO</v>
      </c>
      <c r="AP43" s="87" t="str">
        <f>Datos!BP37</f>
        <v>NO</v>
      </c>
      <c r="AQ43" s="87">
        <f>Datos!BQ37</f>
        <v>0</v>
      </c>
      <c r="AR43" s="26" t="str">
        <f>Datos!BY38</f>
        <v>.</v>
      </c>
      <c r="AS43" s="26" t="str">
        <f>Datos!BZ38</f>
        <v>.</v>
      </c>
      <c r="AT43" s="26" t="str">
        <f>Datos!CA38</f>
        <v>.</v>
      </c>
      <c r="AU43" s="26" t="str">
        <f>Datos!CB38</f>
        <v>SI</v>
      </c>
      <c r="AV43" s="26" t="str">
        <f>Datos!CC38</f>
        <v>.</v>
      </c>
      <c r="AW43" s="87" t="b">
        <f>OR(Datos!BV38="FAMILIA BIOLÓGICA")</f>
        <v>0</v>
      </c>
      <c r="AX43" s="87" t="b">
        <f>OR(Datos!BV38="FAMILIA AMPLIADA")</f>
        <v>0</v>
      </c>
      <c r="AY43" s="87" t="b">
        <f>OR(Datos!BV38="OTRO HOGAR")</f>
        <v>0</v>
      </c>
      <c r="AZ43" s="87">
        <f t="shared" si="2"/>
        <v>0</v>
      </c>
      <c r="BA43" s="87" t="str">
        <f>IF(AZ43=0,Datos!BV38,".")</f>
        <v>VIDA INDEPENDIENTE</v>
      </c>
      <c r="BB43" s="117" t="str">
        <f>Datos!BU37</f>
        <v>X</v>
      </c>
      <c r="BC43" s="87">
        <f>Datos!BV37</f>
        <v>0</v>
      </c>
    </row>
    <row r="44" spans="1:55">
      <c r="A44" s="87">
        <f>Datos!A38</f>
        <v>35</v>
      </c>
      <c r="B44" s="20" t="str">
        <f>Datos!D38</f>
        <v>e</v>
      </c>
      <c r="C44" s="152">
        <f ca="1">Datos!E38</f>
        <v>18.272307890981725</v>
      </c>
      <c r="D44" s="20">
        <f>Datos!G38</f>
        <v>0</v>
      </c>
      <c r="E44" s="20" t="str">
        <f t="shared" si="0"/>
        <v>x</v>
      </c>
      <c r="F44" s="118">
        <f>Datos!X38</f>
        <v>40220</v>
      </c>
      <c r="G44" s="87" t="b">
        <f>OR(Datos!M38="CASA ALIANZA",Datos!M38="AYUDA Y SOLID")</f>
        <v>0</v>
      </c>
      <c r="H44" s="87" t="b">
        <f>OR(Datos!M38="PROCURADURIA")</f>
        <v>1</v>
      </c>
      <c r="I44" s="87" t="b">
        <f>OR(Datos!M38="DIF HIDALGO-HUICHAPAN",Datos!M38="DIF HIDALGO",Datos!M38="DIF NAUCALPAN",Datos!M38="DIF MEXICALTZINGO")</f>
        <v>0</v>
      </c>
      <c r="J44" s="87" t="b">
        <f>OR(Datos!M38="FAMILIAR")</f>
        <v>0</v>
      </c>
      <c r="K44" s="87">
        <f t="shared" si="1"/>
        <v>1</v>
      </c>
      <c r="L44" s="39" t="b">
        <f>IF(K44=0,Datos!M38)</f>
        <v>0</v>
      </c>
      <c r="M44" s="87">
        <f>Datos!Z38</f>
        <v>0</v>
      </c>
      <c r="N44" s="87">
        <f>Datos!AA38</f>
        <v>0</v>
      </c>
      <c r="O44" s="87">
        <f>Datos!AB38</f>
        <v>0</v>
      </c>
      <c r="P44" s="87">
        <f>Datos!AC38</f>
        <v>0</v>
      </c>
      <c r="Q44" s="87">
        <f>Datos!AD38</f>
        <v>0</v>
      </c>
      <c r="R44" s="87" t="str">
        <f>Datos!AE38</f>
        <v>DESINTEGRACION FAMILIAR Y RIESGO DE CALLLE</v>
      </c>
      <c r="S44" s="87" t="str">
        <f>Datos!AF38</f>
        <v>XXXXXX</v>
      </c>
      <c r="T44" s="87" t="str">
        <f>Datos!AG38</f>
        <v>SI</v>
      </c>
      <c r="U44" s="87">
        <f>Datos!AH38</f>
        <v>0</v>
      </c>
      <c r="V44" s="87" t="str">
        <f>Datos!AI38</f>
        <v>NO</v>
      </c>
      <c r="W44" s="87">
        <f>Datos!AJ38</f>
        <v>4</v>
      </c>
      <c r="X44" s="87">
        <f>Datos!AK38</f>
        <v>0</v>
      </c>
      <c r="Y44" s="87">
        <f>Datos!AL38</f>
        <v>0</v>
      </c>
      <c r="Z44" s="87" t="str">
        <f>Datos!AM38</f>
        <v>SI</v>
      </c>
      <c r="AA44" s="87" t="str">
        <f>Datos!AN38</f>
        <v>NO</v>
      </c>
      <c r="AB44" s="87" t="str">
        <f>Datos!AO38</f>
        <v>NO</v>
      </c>
      <c r="AC44" s="87" t="str">
        <f>Datos!AP38</f>
        <v>NO</v>
      </c>
      <c r="AD44" s="87" t="str">
        <f>IF(Datos!J38="D.F.","D.F.","0")</f>
        <v>D.F.</v>
      </c>
      <c r="AE44" s="87" t="str">
        <f>IF(Datos!J38="D.F.","D.F",Datos!J38)</f>
        <v>D.F</v>
      </c>
      <c r="AF44" s="87"/>
      <c r="AG44" s="87" t="str">
        <f>Datos!AU38</f>
        <v>NO</v>
      </c>
      <c r="AH44" s="87">
        <f>Datos!AV38</f>
        <v>0</v>
      </c>
      <c r="AI44" s="87" t="e">
        <f>IF(Educativo!#REF!="GUARDERIA","SI",".")</f>
        <v>#REF!</v>
      </c>
      <c r="AJ44" s="87" t="e">
        <f>IF(Educativo!#REF!="PRESCOLAR","SI",".")</f>
        <v>#REF!</v>
      </c>
      <c r="AK44" s="87" t="e">
        <f>IF(Educativo!#REF!="PRIMARIA","SI",".")</f>
        <v>#REF!</v>
      </c>
      <c r="AL44" s="87" t="e">
        <f>IF(Educativo!#REF!="SECUNDARIA","SI",".")</f>
        <v>#REF!</v>
      </c>
      <c r="AM44" s="87" t="e">
        <f>IF(Educativo!#REF!="BACHILLERATO","SI",".")</f>
        <v>#REF!</v>
      </c>
      <c r="AN44" s="87" t="e">
        <f>IF(Educativo!#REF!="UNIVERSIDAD","SI",".")</f>
        <v>#REF!</v>
      </c>
      <c r="AO44" s="87" t="str">
        <f>Datos!BN38</f>
        <v>NO</v>
      </c>
      <c r="AP44" s="87" t="str">
        <f>Datos!BP38</f>
        <v>NO</v>
      </c>
      <c r="AQ44" s="87">
        <f>Datos!BQ38</f>
        <v>0</v>
      </c>
      <c r="AR44" s="26" t="str">
        <f ca="1">Datos!BY39</f>
        <v>.</v>
      </c>
      <c r="AS44" s="26" t="str">
        <f ca="1">Datos!BZ39</f>
        <v>.</v>
      </c>
      <c r="AT44" s="26" t="str">
        <f ca="1">Datos!CA39</f>
        <v>.</v>
      </c>
      <c r="AU44" s="26" t="str">
        <f ca="1">Datos!CB39</f>
        <v>SI</v>
      </c>
      <c r="AV44" s="26" t="str">
        <f ca="1">Datos!CC39</f>
        <v>.</v>
      </c>
      <c r="AW44" s="87" t="b">
        <f>OR(Datos!BV39="FAMILIA BIOLÓGICA")</f>
        <v>0</v>
      </c>
      <c r="AX44" s="87" t="b">
        <f>OR(Datos!BV39="FAMILIA AMPLIADA")</f>
        <v>0</v>
      </c>
      <c r="AY44" s="87" t="b">
        <f>OR(Datos!BV39="OTRO HOGAR")</f>
        <v>0</v>
      </c>
      <c r="AZ44" s="87">
        <f t="shared" si="2"/>
        <v>0</v>
      </c>
      <c r="BA44" s="87">
        <f>IF(AZ44=0,Datos!BV39,".")</f>
        <v>0</v>
      </c>
      <c r="BB44" s="117">
        <f>Datos!BU38</f>
        <v>40609</v>
      </c>
      <c r="BC44" s="87" t="str">
        <f>Datos!BV38</f>
        <v>VIDA INDEPENDIENTE</v>
      </c>
    </row>
    <row r="45" spans="1:55">
      <c r="A45" s="87">
        <f>Datos!A39</f>
        <v>36</v>
      </c>
      <c r="B45" s="20" t="str">
        <f>Datos!D39</f>
        <v>f</v>
      </c>
      <c r="C45" s="152">
        <f ca="1">Datos!E39</f>
        <v>20.790116110159808</v>
      </c>
      <c r="D45" s="20">
        <f>Datos!G39</f>
        <v>0</v>
      </c>
      <c r="E45" s="20" t="str">
        <f t="shared" si="0"/>
        <v>x</v>
      </c>
      <c r="F45" s="118">
        <f>Datos!X39</f>
        <v>40324</v>
      </c>
      <c r="G45" s="87" t="b">
        <f>OR(Datos!M39="CASA ALIANZA",Datos!M39="AYUDA Y SOLID")</f>
        <v>0</v>
      </c>
      <c r="H45" s="87" t="b">
        <f>OR(Datos!M39="PROCURADURIA")</f>
        <v>0</v>
      </c>
      <c r="I45" s="87" t="b">
        <f>OR(Datos!M39="DIF HIDALGO-HUICHAPAN",Datos!M39="DIF HIDALGO",Datos!M39="DIF NAUCALPAN",Datos!M39="DIF MEXICALTZINGO")</f>
        <v>0</v>
      </c>
      <c r="J45" s="87" t="b">
        <f>OR(Datos!M39="FAMILIAR")</f>
        <v>0</v>
      </c>
      <c r="K45" s="87">
        <f t="shared" si="1"/>
        <v>0</v>
      </c>
      <c r="L45" s="39" t="str">
        <f>IF(K45=0,Datos!M39)</f>
        <v>DIF - DF</v>
      </c>
      <c r="M45" s="87">
        <f>Datos!Z39</f>
        <v>0</v>
      </c>
      <c r="N45" s="87">
        <f>Datos!AA39</f>
        <v>0</v>
      </c>
      <c r="O45" s="87">
        <f>Datos!AB39</f>
        <v>0</v>
      </c>
      <c r="P45" s="87" t="str">
        <f>Datos!AC39</f>
        <v>SI</v>
      </c>
      <c r="Q45" s="87">
        <f>Datos!AD39</f>
        <v>0</v>
      </c>
      <c r="R45" s="87" t="str">
        <f>Datos!AE39</f>
        <v>RIESGO DE CALLE</v>
      </c>
      <c r="S45" s="87" t="str">
        <f>Datos!AF39</f>
        <v>XXXXXX</v>
      </c>
      <c r="T45" s="87" t="str">
        <f>Datos!AG39</f>
        <v>SI</v>
      </c>
      <c r="U45" s="87">
        <f>Datos!AH39</f>
        <v>0</v>
      </c>
      <c r="V45" s="87" t="str">
        <f>Datos!AI39</f>
        <v>SI</v>
      </c>
      <c r="W45" s="87">
        <f>Datos!AJ39</f>
        <v>2</v>
      </c>
      <c r="X45" s="87">
        <f>Datos!AK39</f>
        <v>0</v>
      </c>
      <c r="Y45" s="87">
        <f>Datos!AL39</f>
        <v>0</v>
      </c>
      <c r="Z45" s="87" t="str">
        <f>Datos!AM39</f>
        <v>SI</v>
      </c>
      <c r="AA45" s="87" t="str">
        <f>Datos!AN39</f>
        <v>SI</v>
      </c>
      <c r="AB45" s="87" t="str">
        <f>Datos!AO39</f>
        <v>NO</v>
      </c>
      <c r="AC45" s="87" t="str">
        <f>Datos!AP39</f>
        <v>SI</v>
      </c>
      <c r="AD45" s="87" t="str">
        <f>IF(Datos!J39="D.F.","D.F.","0")</f>
        <v>0</v>
      </c>
      <c r="AE45" s="87" t="str">
        <f>IF(Datos!J39="D.F.","D.F",Datos!J39)</f>
        <v>EDO. DE MEX</v>
      </c>
      <c r="AF45" s="87"/>
      <c r="AG45" s="87" t="str">
        <f>Datos!AU39</f>
        <v>NO</v>
      </c>
      <c r="AH45" s="87">
        <f>Datos!AV39</f>
        <v>0</v>
      </c>
      <c r="AI45" s="87" t="e">
        <f>IF(Educativo!#REF!="GUARDERIA","SI",".")</f>
        <v>#REF!</v>
      </c>
      <c r="AJ45" s="87" t="e">
        <f>IF(Educativo!#REF!="PRESCOLAR","SI",".")</f>
        <v>#REF!</v>
      </c>
      <c r="AK45" s="87" t="e">
        <f>IF(Educativo!#REF!="PRIMARIA","SI",".")</f>
        <v>#REF!</v>
      </c>
      <c r="AL45" s="87" t="e">
        <f>IF(Educativo!#REF!="SECUNDARIA","SI",".")</f>
        <v>#REF!</v>
      </c>
      <c r="AM45" s="87" t="e">
        <f>IF(Educativo!#REF!="BACHILLERATO","SI",".")</f>
        <v>#REF!</v>
      </c>
      <c r="AN45" s="87" t="e">
        <f>IF(Educativo!#REF!="UNIVERSIDAD","SI",".")</f>
        <v>#REF!</v>
      </c>
      <c r="AO45" s="87" t="str">
        <f>Datos!BN39</f>
        <v>NO</v>
      </c>
      <c r="AP45" s="87" t="str">
        <f>Datos!BP39</f>
        <v>NO</v>
      </c>
      <c r="AQ45" s="87">
        <f>Datos!BQ39</f>
        <v>0</v>
      </c>
      <c r="AR45" s="26" t="str">
        <f ca="1">Datos!BY40</f>
        <v>.</v>
      </c>
      <c r="AS45" s="26" t="str">
        <f ca="1">Datos!BZ40</f>
        <v>.</v>
      </c>
      <c r="AT45" s="26" t="str">
        <f ca="1">Datos!CA40</f>
        <v>.</v>
      </c>
      <c r="AU45" s="26" t="str">
        <f ca="1">Datos!CB40</f>
        <v>SI</v>
      </c>
      <c r="AV45" s="26" t="str">
        <f ca="1">Datos!CC40</f>
        <v>.</v>
      </c>
      <c r="AW45" s="87" t="b">
        <f>OR(Datos!BV40="FAMILIA BIOLÓGICA")</f>
        <v>0</v>
      </c>
      <c r="AX45" s="87" t="b">
        <f>OR(Datos!BV40="FAMILIA AMPLIADA")</f>
        <v>0</v>
      </c>
      <c r="AY45" s="87" t="b">
        <f>OR(Datos!BV40="OTRO HOGAR")</f>
        <v>0</v>
      </c>
      <c r="AZ45" s="87">
        <f t="shared" si="2"/>
        <v>0</v>
      </c>
      <c r="BA45" s="87">
        <f>IF(AZ45=0,Datos!BV40,".")</f>
        <v>0</v>
      </c>
      <c r="BB45" s="117" t="str">
        <f>Datos!BU39</f>
        <v>X</v>
      </c>
      <c r="BC45" s="87">
        <f>Datos!BV39</f>
        <v>0</v>
      </c>
    </row>
    <row r="46" spans="1:55">
      <c r="A46" s="87">
        <f>Datos!A40</f>
        <v>37</v>
      </c>
      <c r="B46" s="20" t="str">
        <f>Datos!D40</f>
        <v>a</v>
      </c>
      <c r="C46" s="152">
        <f ca="1">Datos!E40</f>
        <v>5.5435407676940551</v>
      </c>
      <c r="D46" s="20">
        <f>Datos!G40</f>
        <v>0</v>
      </c>
      <c r="E46" s="20" t="str">
        <f t="shared" si="0"/>
        <v>x</v>
      </c>
      <c r="F46" s="118">
        <f>Datos!X40</f>
        <v>40324</v>
      </c>
      <c r="G46" s="87" t="b">
        <f>OR(Datos!M40="CASA ALIANZA",Datos!M40="AYUDA Y SOLID")</f>
        <v>0</v>
      </c>
      <c r="H46" s="87" t="b">
        <f>OR(Datos!M40="PROCURADURIA")</f>
        <v>0</v>
      </c>
      <c r="I46" s="87" t="b">
        <f>OR(Datos!M40="DIF HIDALGO-HUICHAPAN",Datos!M40="DIF HIDALGO",Datos!M40="DIF NAUCALPAN",Datos!M40="DIF MEXICALTZINGO")</f>
        <v>0</v>
      </c>
      <c r="J46" s="87" t="b">
        <f>OR(Datos!M40="FAMILIAR")</f>
        <v>0</v>
      </c>
      <c r="K46" s="87">
        <f t="shared" si="1"/>
        <v>0</v>
      </c>
      <c r="L46" s="39" t="str">
        <f>IF(K46=0,Datos!M40)</f>
        <v>DIF - DF</v>
      </c>
      <c r="M46" s="87">
        <f>Datos!Z40</f>
        <v>0</v>
      </c>
      <c r="N46" s="87">
        <f>Datos!AA40</f>
        <v>0</v>
      </c>
      <c r="O46" s="87">
        <f>Datos!AB40</f>
        <v>0</v>
      </c>
      <c r="P46" s="87" t="str">
        <f>Datos!AC40</f>
        <v>SI</v>
      </c>
      <c r="Q46" s="87">
        <f>Datos!AD40</f>
        <v>0</v>
      </c>
      <c r="R46" s="87" t="str">
        <f>Datos!AE40</f>
        <v>RIESGO DE CALLE</v>
      </c>
      <c r="S46" s="87" t="str">
        <f>Datos!AF40</f>
        <v>XXXXXX</v>
      </c>
      <c r="T46" s="87" t="str">
        <f>Datos!AG40</f>
        <v>NO</v>
      </c>
      <c r="U46" s="87" t="str">
        <f>Datos!AH40</f>
        <v>Madre</v>
      </c>
      <c r="V46" s="87" t="str">
        <f>Datos!AI40</f>
        <v>SI</v>
      </c>
      <c r="W46" s="87">
        <f>Datos!AJ40</f>
        <v>1</v>
      </c>
      <c r="X46" s="87">
        <f>Datos!AK40</f>
        <v>1</v>
      </c>
      <c r="Y46" s="87">
        <f>Datos!AL40</f>
        <v>0</v>
      </c>
      <c r="Z46" s="87" t="str">
        <f>Datos!AM40</f>
        <v>NO</v>
      </c>
      <c r="AA46" s="87" t="str">
        <f>Datos!AN40</f>
        <v>SI</v>
      </c>
      <c r="AB46" s="87" t="str">
        <f>Datos!AO40</f>
        <v>SI</v>
      </c>
      <c r="AC46" s="87" t="str">
        <f>Datos!AP40</f>
        <v>SI</v>
      </c>
      <c r="AD46" s="87" t="str">
        <f>IF(Datos!J40="D.F.","D.F.","0")</f>
        <v>0</v>
      </c>
      <c r="AE46" s="87" t="str">
        <f>IF(Datos!J40="D.F.","D.F",Datos!J40)</f>
        <v>EDO. DE MEX</v>
      </c>
      <c r="AF46" s="87"/>
      <c r="AG46" s="87" t="str">
        <f>Datos!AU40</f>
        <v>NO</v>
      </c>
      <c r="AH46" s="87">
        <f>Datos!AV40</f>
        <v>0</v>
      </c>
      <c r="AI46" s="87" t="e">
        <f>IF(Educativo!#REF!="GUARDERIA","SI",".")</f>
        <v>#REF!</v>
      </c>
      <c r="AJ46" s="87" t="e">
        <f>IF(Educativo!#REF!="PRESCOLAR","SI",".")</f>
        <v>#REF!</v>
      </c>
      <c r="AK46" s="87" t="e">
        <f>IF(Educativo!#REF!="PRIMARIA","SI",".")</f>
        <v>#REF!</v>
      </c>
      <c r="AL46" s="87" t="e">
        <f>IF(Educativo!#REF!="SECUNDARIA","SI",".")</f>
        <v>#REF!</v>
      </c>
      <c r="AM46" s="87" t="e">
        <f>IF(Educativo!#REF!="BACHILLERATO","SI",".")</f>
        <v>#REF!</v>
      </c>
      <c r="AN46" s="87" t="e">
        <f>IF(Educativo!#REF!="UNIVERSIDAD","SI",".")</f>
        <v>#REF!</v>
      </c>
      <c r="AO46" s="87" t="str">
        <f>Datos!BN40</f>
        <v>NO</v>
      </c>
      <c r="AP46" s="87" t="str">
        <f>Datos!BP40</f>
        <v>NO</v>
      </c>
      <c r="AQ46" s="87">
        <f>Datos!BQ40</f>
        <v>0</v>
      </c>
      <c r="AR46" s="26" t="str">
        <f ca="1">Datos!BY41</f>
        <v>.</v>
      </c>
      <c r="AS46" s="26" t="str">
        <f ca="1">Datos!BZ41</f>
        <v>.</v>
      </c>
      <c r="AT46" s="26" t="str">
        <f ca="1">Datos!CA41</f>
        <v>.</v>
      </c>
      <c r="AU46" s="26" t="str">
        <f ca="1">Datos!CB41</f>
        <v>SI</v>
      </c>
      <c r="AV46" s="26" t="str">
        <f ca="1">Datos!CC41</f>
        <v>.</v>
      </c>
      <c r="AW46" s="87" t="b">
        <f>OR(Datos!BV41="FAMILIA BIOLÓGICA")</f>
        <v>0</v>
      </c>
      <c r="AX46" s="87" t="b">
        <f>OR(Datos!BV41="FAMILIA AMPLIADA")</f>
        <v>0</v>
      </c>
      <c r="AY46" s="87" t="b">
        <f>OR(Datos!BV41="OTRO HOGAR")</f>
        <v>0</v>
      </c>
      <c r="AZ46" s="87">
        <f t="shared" si="2"/>
        <v>0</v>
      </c>
      <c r="BA46" s="87">
        <f>IF(AZ46=0,Datos!BV41,".")</f>
        <v>0</v>
      </c>
      <c r="BB46" s="117" t="str">
        <f>Datos!BU40</f>
        <v>X</v>
      </c>
      <c r="BC46" s="87">
        <f>Datos!BV40</f>
        <v>0</v>
      </c>
    </row>
    <row r="47" spans="1:55">
      <c r="A47" s="87">
        <f>Datos!A41</f>
        <v>38</v>
      </c>
      <c r="B47" s="20" t="str">
        <f>Datos!D41</f>
        <v>b</v>
      </c>
      <c r="C47" s="152">
        <f ca="1">Datos!E41</f>
        <v>3.4257325485159726</v>
      </c>
      <c r="D47" s="20" t="str">
        <f>Datos!G41</f>
        <v>X</v>
      </c>
      <c r="E47" s="20" t="b">
        <f t="shared" si="0"/>
        <v>0</v>
      </c>
      <c r="F47" s="118">
        <f>Datos!X41</f>
        <v>40324</v>
      </c>
      <c r="G47" s="87" t="b">
        <f>OR(Datos!M41="CASA ALIANZA",Datos!M41="AYUDA Y SOLID")</f>
        <v>0</v>
      </c>
      <c r="H47" s="87" t="b">
        <f>OR(Datos!M41="PROCURADURIA")</f>
        <v>0</v>
      </c>
      <c r="I47" s="87" t="b">
        <f>OR(Datos!M41="DIF HIDALGO-HUICHAPAN",Datos!M41="DIF HIDALGO",Datos!M41="DIF NAUCALPAN",Datos!M41="DIF MEXICALTZINGO")</f>
        <v>0</v>
      </c>
      <c r="J47" s="87" t="b">
        <f>OR(Datos!M41="FAMILIAR")</f>
        <v>0</v>
      </c>
      <c r="K47" s="87">
        <f t="shared" si="1"/>
        <v>0</v>
      </c>
      <c r="L47" s="39" t="str">
        <f>IF(K47=0,Datos!M41)</f>
        <v>DIF - DF</v>
      </c>
      <c r="M47" s="87">
        <f>Datos!Z41</f>
        <v>0</v>
      </c>
      <c r="N47" s="87">
        <f>Datos!AA41</f>
        <v>0</v>
      </c>
      <c r="O47" s="87">
        <f>Datos!AB41</f>
        <v>0</v>
      </c>
      <c r="P47" s="87" t="str">
        <f>Datos!AC41</f>
        <v>SI</v>
      </c>
      <c r="Q47" s="87">
        <f>Datos!AD41</f>
        <v>0</v>
      </c>
      <c r="R47" s="87" t="str">
        <f>Datos!AE41</f>
        <v>RIESGO DE CALLE</v>
      </c>
      <c r="S47" s="87" t="str">
        <f>Datos!AF41</f>
        <v>XXXXXX</v>
      </c>
      <c r="T47" s="87" t="str">
        <f>Datos!AG41</f>
        <v>NO</v>
      </c>
      <c r="U47" s="87" t="str">
        <f>Datos!AH41</f>
        <v>Madre</v>
      </c>
      <c r="V47" s="87" t="str">
        <f>Datos!AI41</f>
        <v>SI</v>
      </c>
      <c r="W47" s="87">
        <f>Datos!AJ41</f>
        <v>1</v>
      </c>
      <c r="X47" s="87">
        <f>Datos!AK41</f>
        <v>1</v>
      </c>
      <c r="Y47" s="87">
        <f>Datos!AL41</f>
        <v>0</v>
      </c>
      <c r="Z47" s="87" t="str">
        <f>Datos!AM41</f>
        <v>NO</v>
      </c>
      <c r="AA47" s="87" t="str">
        <f>Datos!AN41</f>
        <v>SI</v>
      </c>
      <c r="AB47" s="87" t="str">
        <f>Datos!AO41</f>
        <v>SI</v>
      </c>
      <c r="AC47" s="87" t="str">
        <f>Datos!AP41</f>
        <v>SI</v>
      </c>
      <c r="AD47" s="87" t="str">
        <f>IF(Datos!J41="D.F.","D.F.","0")</f>
        <v>0</v>
      </c>
      <c r="AE47" s="87" t="str">
        <f>IF(Datos!J41="D.F.","D.F",Datos!J41)</f>
        <v>EDO. DE MEX</v>
      </c>
      <c r="AF47" s="87"/>
      <c r="AG47" s="87" t="str">
        <f>Datos!AU41</f>
        <v>NO</v>
      </c>
      <c r="AH47" s="87">
        <f>Datos!AV41</f>
        <v>0</v>
      </c>
      <c r="AI47" s="87" t="str">
        <f>IF(Educativo!J28="GUARDERIA","SI",".")</f>
        <v>.</v>
      </c>
      <c r="AJ47" s="87" t="str">
        <f>IF(Educativo!J28="PRESCOLAR","SI",".")</f>
        <v>.</v>
      </c>
      <c r="AK47" s="87" t="str">
        <f>IF(Educativo!J28="PRIMARIA","SI",".")</f>
        <v>.</v>
      </c>
      <c r="AL47" s="87" t="str">
        <f>IF(Educativo!J28="SECUNDARIA","SI",".")</f>
        <v>.</v>
      </c>
      <c r="AM47" s="87" t="str">
        <f>IF(Educativo!J28="BACHILLERATO","SI",".")</f>
        <v>SI</v>
      </c>
      <c r="AN47" s="87" t="str">
        <f>IF(Educativo!J28="UNIVERSIDAD","SI",".")</f>
        <v>.</v>
      </c>
      <c r="AO47" s="87" t="str">
        <f>Datos!BN41</f>
        <v>NO</v>
      </c>
      <c r="AP47" s="87" t="str">
        <f>Datos!BP41</f>
        <v>NO</v>
      </c>
      <c r="AQ47" s="87">
        <f>Datos!BQ41</f>
        <v>0</v>
      </c>
      <c r="AR47" s="26" t="str">
        <f ca="1">Datos!BY42</f>
        <v>.</v>
      </c>
      <c r="AS47" s="26" t="str">
        <f ca="1">Datos!BZ42</f>
        <v>.</v>
      </c>
      <c r="AT47" s="26" t="str">
        <f ca="1">Datos!CA42</f>
        <v>SI</v>
      </c>
      <c r="AU47" s="26" t="str">
        <f ca="1">Datos!CB42</f>
        <v>.</v>
      </c>
      <c r="AV47" s="26" t="str">
        <f ca="1">Datos!CC42</f>
        <v>.</v>
      </c>
      <c r="AW47" s="87" t="b">
        <f>OR(Datos!BV42="FAMILIA BIOLÓGICA")</f>
        <v>0</v>
      </c>
      <c r="AX47" s="87" t="b">
        <f>OR(Datos!BV42="FAMILIA AMPLIADA")</f>
        <v>0</v>
      </c>
      <c r="AY47" s="87" t="b">
        <f>OR(Datos!BV42="OTRO HOGAR")</f>
        <v>0</v>
      </c>
      <c r="AZ47" s="87">
        <f t="shared" si="2"/>
        <v>0</v>
      </c>
      <c r="BA47" s="87">
        <f>IF(AZ47=0,Datos!BV42,".")</f>
        <v>0</v>
      </c>
      <c r="BB47" s="117" t="str">
        <f>Datos!BU41</f>
        <v>X</v>
      </c>
      <c r="BC47" s="87">
        <f>Datos!BV41</f>
        <v>0</v>
      </c>
    </row>
    <row r="48" spans="1:55">
      <c r="A48" s="87">
        <f>Datos!A42</f>
        <v>39</v>
      </c>
      <c r="B48" s="20" t="str">
        <f>Datos!D42</f>
        <v>c</v>
      </c>
      <c r="C48" s="152">
        <f ca="1">Datos!E42</f>
        <v>13.609294192351589</v>
      </c>
      <c r="D48" s="20">
        <f>Datos!G42</f>
        <v>0</v>
      </c>
      <c r="E48" s="20" t="str">
        <f t="shared" si="0"/>
        <v>x</v>
      </c>
      <c r="F48" s="118">
        <f>Datos!X42</f>
        <v>40372</v>
      </c>
      <c r="G48" s="87" t="b">
        <f>OR(Datos!M42="CASA ALIANZA",Datos!M42="AYUDA Y SOLID")</f>
        <v>0</v>
      </c>
      <c r="H48" s="87" t="b">
        <f>OR(Datos!M42="PROCURADURIA")</f>
        <v>0</v>
      </c>
      <c r="I48" s="87" t="b">
        <f>OR(Datos!M42="DIF HIDALGO-HUICHAPAN",Datos!M42="DIF HIDALGO",Datos!M42="DIF NAUCALPAN",Datos!M42="DIF MEXICALTZINGO")</f>
        <v>1</v>
      </c>
      <c r="J48" s="87" t="b">
        <f>OR(Datos!M42="FAMILIAR")</f>
        <v>0</v>
      </c>
      <c r="K48" s="87">
        <f t="shared" si="1"/>
        <v>1</v>
      </c>
      <c r="L48" s="39" t="b">
        <f>IF(K48=0,Datos!M42)</f>
        <v>0</v>
      </c>
      <c r="M48" s="87">
        <f>Datos!Z42</f>
        <v>0</v>
      </c>
      <c r="N48" s="87">
        <f>Datos!AA42</f>
        <v>0</v>
      </c>
      <c r="O48" s="87">
        <f>Datos!AB42</f>
        <v>0</v>
      </c>
      <c r="P48" s="87">
        <f>Datos!AC42</f>
        <v>0</v>
      </c>
      <c r="Q48" s="87">
        <f>Datos!AD42</f>
        <v>0</v>
      </c>
      <c r="R48" s="87" t="str">
        <f>Datos!AE42</f>
        <v>RIESGO DE CALLE</v>
      </c>
      <c r="S48" s="87" t="str">
        <f>Datos!AF42</f>
        <v>XXXXXX</v>
      </c>
      <c r="T48" s="87" t="str">
        <f>Datos!AG42</f>
        <v>SI</v>
      </c>
      <c r="U48" s="87">
        <f>Datos!AH42</f>
        <v>0</v>
      </c>
      <c r="V48" s="87" t="str">
        <f>Datos!AI42</f>
        <v>SI</v>
      </c>
      <c r="W48" s="87">
        <f>Datos!AJ42</f>
        <v>3</v>
      </c>
      <c r="X48" s="87">
        <f>Datos!AK42</f>
        <v>0</v>
      </c>
      <c r="Y48" s="87">
        <f>Datos!AL42</f>
        <v>1</v>
      </c>
      <c r="Z48" s="87" t="str">
        <f>Datos!AM42</f>
        <v>SI</v>
      </c>
      <c r="AA48" s="87" t="str">
        <f>Datos!AN42</f>
        <v>NO</v>
      </c>
      <c r="AB48" s="87" t="str">
        <f>Datos!AO42</f>
        <v>NO</v>
      </c>
      <c r="AC48" s="87" t="str">
        <f>Datos!AP42</f>
        <v>NO</v>
      </c>
      <c r="AD48" s="87" t="str">
        <f>IF(Datos!J42="D.F.","D.F.","0")</f>
        <v>0</v>
      </c>
      <c r="AE48" s="87" t="str">
        <f>IF(Datos!J42="D.F.","D.F",Datos!J42)</f>
        <v>HIDALGO</v>
      </c>
      <c r="AF48" s="87"/>
      <c r="AG48" s="87" t="str">
        <f>Datos!AU42</f>
        <v>NO</v>
      </c>
      <c r="AH48" s="87">
        <f>Datos!AV42</f>
        <v>0</v>
      </c>
      <c r="AI48" s="87" t="e">
        <f>IF(Educativo!#REF!="GUARDERIA","SI",".")</f>
        <v>#REF!</v>
      </c>
      <c r="AJ48" s="87" t="e">
        <f>IF(Educativo!#REF!="PRESCOLAR","SI",".")</f>
        <v>#REF!</v>
      </c>
      <c r="AK48" s="87" t="e">
        <f>IF(Educativo!#REF!="PRIMARIA","SI",".")</f>
        <v>#REF!</v>
      </c>
      <c r="AL48" s="87" t="e">
        <f>IF(Educativo!#REF!="SECUNDARIA","SI",".")</f>
        <v>#REF!</v>
      </c>
      <c r="AM48" s="87" t="e">
        <f>IF(Educativo!#REF!="BACHILLERATO","SI",".")</f>
        <v>#REF!</v>
      </c>
      <c r="AN48" s="87" t="e">
        <f>IF(Educativo!#REF!="UNIVERSIDAD","SI",".")</f>
        <v>#REF!</v>
      </c>
      <c r="AO48" s="87" t="str">
        <f>Datos!BN42</f>
        <v>NO</v>
      </c>
      <c r="AP48" s="87" t="str">
        <f>Datos!BP42</f>
        <v>NO</v>
      </c>
      <c r="AQ48" s="87">
        <f>Datos!BQ42</f>
        <v>0</v>
      </c>
      <c r="AR48" s="26" t="str">
        <f ca="1">Datos!BY43</f>
        <v>.</v>
      </c>
      <c r="AS48" s="26" t="str">
        <f ca="1">Datos!BZ43</f>
        <v>.</v>
      </c>
      <c r="AT48" s="26" t="str">
        <f ca="1">Datos!CA43</f>
        <v>SI</v>
      </c>
      <c r="AU48" s="26" t="str">
        <f ca="1">Datos!CB43</f>
        <v>.</v>
      </c>
      <c r="AV48" s="26" t="str">
        <f ca="1">Datos!CC43</f>
        <v>.</v>
      </c>
      <c r="AW48" s="87" t="b">
        <f>OR(Datos!BV43="FAMILIA BIOLÓGICA")</f>
        <v>0</v>
      </c>
      <c r="AX48" s="87" t="b">
        <f>OR(Datos!BV43="FAMILIA AMPLIADA")</f>
        <v>0</v>
      </c>
      <c r="AY48" s="87" t="b">
        <f>OR(Datos!BV43="OTRO HOGAR")</f>
        <v>0</v>
      </c>
      <c r="AZ48" s="87">
        <f t="shared" si="2"/>
        <v>0</v>
      </c>
      <c r="BA48" s="87">
        <f>IF(AZ48=0,Datos!BV43,".")</f>
        <v>0</v>
      </c>
      <c r="BB48" s="117" t="str">
        <f>Datos!BU42</f>
        <v>X</v>
      </c>
      <c r="BC48" s="87">
        <f>Datos!BV42</f>
        <v>0</v>
      </c>
    </row>
    <row r="49" spans="1:55">
      <c r="A49" s="87">
        <f>Datos!A43</f>
        <v>40</v>
      </c>
      <c r="B49" s="20" t="str">
        <f>Datos!D43</f>
        <v>d</v>
      </c>
      <c r="C49" s="152">
        <f ca="1">Datos!E43</f>
        <v>15.228472274543369</v>
      </c>
      <c r="D49" s="20">
        <f>Datos!G43</f>
        <v>0</v>
      </c>
      <c r="E49" s="20" t="str">
        <f t="shared" si="0"/>
        <v>x</v>
      </c>
      <c r="F49" s="118">
        <f>Datos!X43</f>
        <v>40410</v>
      </c>
      <c r="G49" s="87" t="e">
        <f>OR(Datos!#REF!="CASA ALIANZA",Datos!#REF!="AYUDA Y SOLID")</f>
        <v>#REF!</v>
      </c>
      <c r="H49" s="87" t="e">
        <f>OR(Datos!#REF!="PROCURADURIA")</f>
        <v>#REF!</v>
      </c>
      <c r="I49" s="87" t="e">
        <f>OR(Datos!#REF!="DIF HIDALGO-HUICHAPAN",Datos!#REF!="DIF HIDALGO",Datos!#REF!="DIF NAUCALPAN",Datos!#REF!="DIF MEXICALTZINGO")</f>
        <v>#REF!</v>
      </c>
      <c r="J49" s="87" t="e">
        <f>OR(Datos!#REF!="FAMILIAR")</f>
        <v>#REF!</v>
      </c>
      <c r="K49" s="87">
        <f t="shared" si="1"/>
        <v>0</v>
      </c>
      <c r="L49" s="39" t="e">
        <f>IF(K49=0,Datos!#REF!)</f>
        <v>#REF!</v>
      </c>
      <c r="M49" s="87">
        <f>Datos!Z43</f>
        <v>0</v>
      </c>
      <c r="N49" s="87" t="str">
        <f>Datos!AA43</f>
        <v>SI</v>
      </c>
      <c r="O49" s="87">
        <f>Datos!AB43</f>
        <v>0</v>
      </c>
      <c r="P49" s="87">
        <f>Datos!AC43</f>
        <v>0</v>
      </c>
      <c r="Q49" s="87">
        <f>Datos!AD43</f>
        <v>0</v>
      </c>
      <c r="R49" s="87" t="str">
        <f>Datos!AE43</f>
        <v>RIESGO DE CALLE</v>
      </c>
      <c r="S49" s="87" t="e">
        <f>Datos!#REF!</f>
        <v>#REF!</v>
      </c>
      <c r="T49" s="87" t="str">
        <f>Datos!AG43</f>
        <v>SI</v>
      </c>
      <c r="U49" s="87">
        <f>Datos!AH43</f>
        <v>0</v>
      </c>
      <c r="V49" s="87" t="str">
        <f>Datos!AI43</f>
        <v>SI</v>
      </c>
      <c r="W49" s="87">
        <f>Datos!AJ43</f>
        <v>1</v>
      </c>
      <c r="X49" s="87">
        <f>Datos!AK43</f>
        <v>1</v>
      </c>
      <c r="Y49" s="87">
        <f>Datos!AL43</f>
        <v>0</v>
      </c>
      <c r="Z49" s="87" t="str">
        <f>Datos!AM43</f>
        <v>NO</v>
      </c>
      <c r="AA49" s="87" t="str">
        <f>Datos!AN43</f>
        <v>SI</v>
      </c>
      <c r="AB49" s="87" t="str">
        <f>Datos!AO43</f>
        <v>SI</v>
      </c>
      <c r="AC49" s="87" t="str">
        <f>Datos!AP43</f>
        <v>SI</v>
      </c>
      <c r="AD49" s="87" t="e">
        <f>IF(Datos!#REF!="D.F.","D.F.","0")</f>
        <v>#REF!</v>
      </c>
      <c r="AE49" s="87" t="e">
        <f>IF(Datos!#REF!="D.F.","D.F",Datos!#REF!)</f>
        <v>#REF!</v>
      </c>
      <c r="AF49" s="87"/>
      <c r="AG49" s="87" t="str">
        <f>Datos!AU43</f>
        <v>NO</v>
      </c>
      <c r="AH49" s="87">
        <f>Datos!AV43</f>
        <v>0</v>
      </c>
      <c r="AI49" s="87" t="str">
        <f>IF(Educativo!J29="GUARDERIA","SI",".")</f>
        <v>.</v>
      </c>
      <c r="AJ49" s="87" t="str">
        <f>IF(Educativo!J29="PRESCOLAR","SI",".")</f>
        <v>.</v>
      </c>
      <c r="AK49" s="87" t="str">
        <f>IF(Educativo!J29="PRIMARIA","SI",".")</f>
        <v>SI</v>
      </c>
      <c r="AL49" s="87" t="str">
        <f>IF(Educativo!J29="SECUNDARIA","SI",".")</f>
        <v>.</v>
      </c>
      <c r="AM49" s="87" t="str">
        <f>IF(Educativo!J29="BACHILLERATO","SI",".")</f>
        <v>.</v>
      </c>
      <c r="AN49" s="87" t="str">
        <f>IF(Educativo!J29="UNIVERSIDAD","SI",".")</f>
        <v>.</v>
      </c>
      <c r="AO49" s="87" t="str">
        <f>Datos!BN43</f>
        <v>NO</v>
      </c>
      <c r="AP49" s="87" t="str">
        <f>Datos!BP43</f>
        <v>NO</v>
      </c>
      <c r="AQ49" s="87">
        <f>Datos!BQ43</f>
        <v>0</v>
      </c>
      <c r="AR49" s="26" t="str">
        <f>Datos!BY45</f>
        <v>.</v>
      </c>
      <c r="AS49" s="26" t="str">
        <f>Datos!BZ45</f>
        <v>SI</v>
      </c>
      <c r="AT49" s="26" t="str">
        <f>Datos!CA45</f>
        <v>.</v>
      </c>
      <c r="AU49" s="26" t="str">
        <f>Datos!CB45</f>
        <v>.</v>
      </c>
      <c r="AV49" s="26" t="str">
        <f>Datos!CC45</f>
        <v>.</v>
      </c>
      <c r="AW49" s="87" t="b">
        <f>OR(Datos!BV45="FAMILIA BIOLÓGICA")</f>
        <v>1</v>
      </c>
      <c r="AX49" s="87" t="b">
        <f>OR(Datos!BV45="FAMILIA AMPLIADA")</f>
        <v>0</v>
      </c>
      <c r="AY49" s="87" t="b">
        <f>OR(Datos!BV45="OTRO HOGAR")</f>
        <v>0</v>
      </c>
      <c r="AZ49" s="87">
        <f t="shared" si="2"/>
        <v>1</v>
      </c>
      <c r="BA49" s="87" t="str">
        <f>IF(AZ49=0,Datos!BV45,".")</f>
        <v>.</v>
      </c>
      <c r="BB49" s="117" t="str">
        <f>Datos!BU43</f>
        <v>X</v>
      </c>
      <c r="BC49" s="87">
        <f>Datos!BV43</f>
        <v>0</v>
      </c>
    </row>
    <row r="50" spans="1:55">
      <c r="A50" s="87">
        <f>Datos!A44</f>
        <v>41</v>
      </c>
      <c r="B50" s="20" t="str">
        <f>Datos!D45</f>
        <v>f</v>
      </c>
      <c r="C50" s="152">
        <f ca="1">Datos!E45</f>
        <v>15.551759945776247</v>
      </c>
      <c r="D50" s="20">
        <f>Datos!G45</f>
        <v>0</v>
      </c>
      <c r="E50" s="20" t="str">
        <f t="shared" si="0"/>
        <v>x</v>
      </c>
      <c r="F50" s="118">
        <f>Datos!X45</f>
        <v>40445</v>
      </c>
      <c r="G50" s="87" t="b">
        <f>OR(Datos!M45="CASA ALIANZA",Datos!M45="AYUDA Y SOLID")</f>
        <v>0</v>
      </c>
      <c r="H50" s="87" t="b">
        <f>OR(Datos!M45="PROCURADURIA")</f>
        <v>0</v>
      </c>
      <c r="I50" s="87" t="b">
        <f>OR(Datos!M45="DIF HIDALGO-HUICHAPAN",Datos!M45="DIF HIDALGO",Datos!M45="DIF NAUCALPAN",Datos!M45="DIF MEXICALTZINGO")</f>
        <v>1</v>
      </c>
      <c r="J50" s="87" t="b">
        <f>OR(Datos!M45="FAMILIAR")</f>
        <v>0</v>
      </c>
      <c r="K50" s="87">
        <f t="shared" si="1"/>
        <v>1</v>
      </c>
      <c r="L50" s="39" t="b">
        <f>IF(K50=0,Datos!M45)</f>
        <v>0</v>
      </c>
      <c r="M50" s="87">
        <f>Datos!Z45</f>
        <v>0</v>
      </c>
      <c r="N50" s="87">
        <f>Datos!AA45</f>
        <v>0</v>
      </c>
      <c r="O50" s="87">
        <f>Datos!AB45</f>
        <v>0</v>
      </c>
      <c r="P50" s="87">
        <f>Datos!AC45</f>
        <v>0</v>
      </c>
      <c r="Q50" s="87">
        <f>Datos!AD45</f>
        <v>0</v>
      </c>
      <c r="R50" s="87" t="str">
        <f>Datos!AE45</f>
        <v>ACTOS LIBIDINOSOS</v>
      </c>
      <c r="S50" s="87" t="str">
        <f>Datos!AF45</f>
        <v>XXXXXX</v>
      </c>
      <c r="T50" s="87">
        <f>Datos!AG45</f>
        <v>0</v>
      </c>
      <c r="U50" s="87" t="str">
        <f>Datos!AH45</f>
        <v>Madre</v>
      </c>
      <c r="V50" s="87" t="str">
        <f>Datos!AI45</f>
        <v>NO</v>
      </c>
      <c r="W50" s="87">
        <f>Datos!AJ45</f>
        <v>4</v>
      </c>
      <c r="X50" s="87">
        <f>Datos!AK45</f>
        <v>0</v>
      </c>
      <c r="Y50" s="87">
        <f>Datos!AL45</f>
        <v>0</v>
      </c>
      <c r="Z50" s="87" t="str">
        <f>Datos!AM45</f>
        <v>SI</v>
      </c>
      <c r="AA50" s="87" t="str">
        <f>Datos!AN45</f>
        <v>NO</v>
      </c>
      <c r="AB50" s="87" t="str">
        <f>Datos!AO45</f>
        <v>NO</v>
      </c>
      <c r="AC50" s="87" t="str">
        <f>Datos!AP45</f>
        <v>NO</v>
      </c>
      <c r="AD50" s="87" t="str">
        <f>IF(Datos!J45="D.F.","D.F.","0")</f>
        <v>0</v>
      </c>
      <c r="AE50" s="87" t="str">
        <f>IF(Datos!J45="D.F.","D.F",Datos!J45)</f>
        <v>HIDALGO</v>
      </c>
      <c r="AF50" s="87"/>
      <c r="AG50" s="87" t="str">
        <f>Datos!AU45</f>
        <v>NO</v>
      </c>
      <c r="AH50" s="87">
        <f>Datos!AV45</f>
        <v>0</v>
      </c>
      <c r="AI50" s="87" t="str">
        <f>IF(Educativo!J30="GUARDERIA","SI",".")</f>
        <v>SI</v>
      </c>
      <c r="AJ50" s="87" t="str">
        <f>IF(Educativo!J30="PRESCOLAR","SI",".")</f>
        <v>.</v>
      </c>
      <c r="AK50" s="87" t="str">
        <f>IF(Educativo!J30="PRIMARIA","SI",".")</f>
        <v>.</v>
      </c>
      <c r="AL50" s="87" t="str">
        <f>IF(Educativo!J30="SECUNDARIA","SI",".")</f>
        <v>.</v>
      </c>
      <c r="AM50" s="87" t="str">
        <f>IF(Educativo!J30="BACHILLERATO","SI",".")</f>
        <v>.</v>
      </c>
      <c r="AN50" s="87" t="str">
        <f>IF(Educativo!J30="UNIVERSIDAD","SI",".")</f>
        <v>.</v>
      </c>
      <c r="AO50" s="87" t="str">
        <f>Datos!BN45</f>
        <v>NO</v>
      </c>
      <c r="AP50" s="87" t="str">
        <f>Datos!BP45</f>
        <v>NO</v>
      </c>
      <c r="AQ50" s="87">
        <f>Datos!BQ45</f>
        <v>0</v>
      </c>
      <c r="AR50" s="26" t="str">
        <f>Datos!BY46</f>
        <v>.</v>
      </c>
      <c r="AS50" s="26" t="str">
        <f>Datos!BZ46</f>
        <v>SI</v>
      </c>
      <c r="AT50" s="26" t="str">
        <f>Datos!CA46</f>
        <v>.</v>
      </c>
      <c r="AU50" s="26" t="str">
        <f>Datos!CB46</f>
        <v>.</v>
      </c>
      <c r="AV50" s="26" t="str">
        <f>Datos!CC46</f>
        <v>.</v>
      </c>
      <c r="AW50" s="87" t="b">
        <f>OR(Datos!BV46="FAMILIA BIOLÓGICA")</f>
        <v>1</v>
      </c>
      <c r="AX50" s="87" t="b">
        <f>OR(Datos!BV46="FAMILIA AMPLIADA")</f>
        <v>0</v>
      </c>
      <c r="AY50" s="87" t="b">
        <f>OR(Datos!BV46="OTRO HOGAR")</f>
        <v>0</v>
      </c>
      <c r="AZ50" s="87">
        <f t="shared" si="2"/>
        <v>1</v>
      </c>
      <c r="BA50" s="87" t="str">
        <f>IF(AZ50=0,Datos!BV46,".")</f>
        <v>.</v>
      </c>
      <c r="BB50" s="117">
        <f>Datos!BU45</f>
        <v>40609</v>
      </c>
      <c r="BC50" s="87" t="str">
        <f>Datos!BV45</f>
        <v>FAMILIA BIOLÓGICA</v>
      </c>
    </row>
    <row r="51" spans="1:55">
      <c r="A51" s="87">
        <f>Datos!A45</f>
        <v>42</v>
      </c>
      <c r="B51" s="20" t="str">
        <f>Datos!D46</f>
        <v>a</v>
      </c>
      <c r="C51" s="152">
        <f ca="1">Datos!E46</f>
        <v>15.012033918378986</v>
      </c>
      <c r="D51" s="20">
        <f>Datos!G46</f>
        <v>0</v>
      </c>
      <c r="E51" s="20" t="str">
        <f t="shared" si="0"/>
        <v>x</v>
      </c>
      <c r="F51" s="118">
        <f>Datos!X46</f>
        <v>40448</v>
      </c>
      <c r="G51" s="87" t="b">
        <f>OR(Datos!M46="CASA ALIANZA",Datos!M46="AYUDA Y SOLID")</f>
        <v>0</v>
      </c>
      <c r="H51" s="87" t="b">
        <f>OR(Datos!M46="PROCURADURIA")</f>
        <v>1</v>
      </c>
      <c r="I51" s="87" t="b">
        <f>OR(Datos!M46="DIF HIDALGO-HUICHAPAN",Datos!M46="DIF HIDALGO",Datos!M46="DIF NAUCALPAN",Datos!M46="DIF MEXICALTZINGO")</f>
        <v>0</v>
      </c>
      <c r="J51" s="87" t="b">
        <f>OR(Datos!M46="FAMILIAR")</f>
        <v>0</v>
      </c>
      <c r="K51" s="87">
        <f t="shared" si="1"/>
        <v>1</v>
      </c>
      <c r="L51" s="39" t="b">
        <f>IF(K51=0,Datos!M46)</f>
        <v>0</v>
      </c>
      <c r="M51" s="87" t="str">
        <f>Datos!Z46</f>
        <v>SI</v>
      </c>
      <c r="N51" s="87">
        <f>Datos!AA46</f>
        <v>0</v>
      </c>
      <c r="O51" s="87" t="str">
        <f>Datos!AB46</f>
        <v>SI</v>
      </c>
      <c r="P51" s="87">
        <f>Datos!AC46</f>
        <v>0</v>
      </c>
      <c r="Q51" s="87" t="str">
        <f>Datos!AD46</f>
        <v>SI</v>
      </c>
      <c r="R51" s="87" t="str">
        <f>Datos!AE46</f>
        <v>ABUSO SEXUAL, OMISION DE CUIDADOS</v>
      </c>
      <c r="S51" s="87" t="str">
        <f>Datos!AF46</f>
        <v>XXXXXX</v>
      </c>
      <c r="T51" s="87" t="str">
        <f>Datos!AG46</f>
        <v>NO</v>
      </c>
      <c r="U51" s="87" t="str">
        <f>Datos!AH46</f>
        <v>Madre</v>
      </c>
      <c r="V51" s="87" t="str">
        <f>Datos!AI46</f>
        <v>NO</v>
      </c>
      <c r="W51" s="87">
        <f>Datos!AJ46</f>
        <v>5</v>
      </c>
      <c r="X51" s="87">
        <f>Datos!AK46</f>
        <v>2</v>
      </c>
      <c r="Y51" s="87">
        <f>Datos!AL46</f>
        <v>1</v>
      </c>
      <c r="Z51" s="87" t="str">
        <f>Datos!AM46</f>
        <v>NO</v>
      </c>
      <c r="AA51" s="87" t="str">
        <f>Datos!AN46</f>
        <v>NO</v>
      </c>
      <c r="AB51" s="87" t="str">
        <f>Datos!AO46</f>
        <v>NO</v>
      </c>
      <c r="AC51" s="87" t="str">
        <f>Datos!AP46</f>
        <v>NO</v>
      </c>
      <c r="AD51" s="87" t="str">
        <f>IF(Datos!J46="D.F.","D.F.","0")</f>
        <v>D.F.</v>
      </c>
      <c r="AE51" s="87" t="str">
        <f>IF(Datos!J46="D.F.","D.F",Datos!J46)</f>
        <v>D.F</v>
      </c>
      <c r="AF51" s="87"/>
      <c r="AG51" s="87" t="str">
        <f>Datos!AU46</f>
        <v>NO</v>
      </c>
      <c r="AH51" s="87">
        <f>Datos!AV46</f>
        <v>0</v>
      </c>
      <c r="AI51" s="87" t="e">
        <f>IF(Educativo!#REF!="GUARDERIA","SI",".")</f>
        <v>#REF!</v>
      </c>
      <c r="AJ51" s="87" t="e">
        <f>IF(Educativo!#REF!="PRESCOLAR","SI",".")</f>
        <v>#REF!</v>
      </c>
      <c r="AK51" s="87" t="e">
        <f>IF(Educativo!#REF!="PRIMARIA","SI",".")</f>
        <v>#REF!</v>
      </c>
      <c r="AL51" s="87" t="e">
        <f>IF(Educativo!#REF!="SECUNDARIA","SI",".")</f>
        <v>#REF!</v>
      </c>
      <c r="AM51" s="87" t="e">
        <f>IF(Educativo!#REF!="BACHILLERATO","SI",".")</f>
        <v>#REF!</v>
      </c>
      <c r="AN51" s="87" t="e">
        <f>IF(Educativo!#REF!="UNIVERSIDAD","SI",".")</f>
        <v>#REF!</v>
      </c>
      <c r="AO51" s="87" t="str">
        <f>Datos!BN46</f>
        <v>NO</v>
      </c>
      <c r="AP51" s="87" t="str">
        <f>Datos!BP46</f>
        <v>NO</v>
      </c>
      <c r="AQ51" s="87">
        <f>Datos!BQ46</f>
        <v>0</v>
      </c>
      <c r="AR51" s="26" t="str">
        <f>Datos!BY47</f>
        <v>.</v>
      </c>
      <c r="AS51" s="26" t="str">
        <f>Datos!BZ47</f>
        <v>SI</v>
      </c>
      <c r="AT51" s="26" t="str">
        <f>Datos!CA47</f>
        <v>.</v>
      </c>
      <c r="AU51" s="26" t="str">
        <f>Datos!CB47</f>
        <v>.</v>
      </c>
      <c r="AV51" s="26" t="str">
        <f>Datos!CC47</f>
        <v>.</v>
      </c>
      <c r="AW51" s="87" t="b">
        <f>OR(Datos!BV47="FAMILIA BIOLÓGICA")</f>
        <v>1</v>
      </c>
      <c r="AX51" s="87" t="b">
        <f>OR(Datos!BV47="FAMILIA AMPLIADA")</f>
        <v>0</v>
      </c>
      <c r="AY51" s="87" t="b">
        <f>OR(Datos!BV47="OTRO HOGAR")</f>
        <v>0</v>
      </c>
      <c r="AZ51" s="87">
        <f t="shared" si="2"/>
        <v>1</v>
      </c>
      <c r="BA51" s="87" t="str">
        <f>IF(AZ51=0,Datos!BV47,".")</f>
        <v>.</v>
      </c>
      <c r="BB51" s="117">
        <f>Datos!BU46</f>
        <v>40563</v>
      </c>
      <c r="BC51" s="87" t="str">
        <f>Datos!BV46</f>
        <v>FAMILIA BIOLÓGICA</v>
      </c>
    </row>
    <row r="52" spans="1:55">
      <c r="A52" s="87">
        <f>Datos!A46</f>
        <v>43</v>
      </c>
      <c r="B52" s="20" t="str">
        <f>Datos!D47</f>
        <v>b</v>
      </c>
      <c r="C52" s="152">
        <f ca="1">Datos!E47</f>
        <v>13.792855836187206</v>
      </c>
      <c r="D52" s="20">
        <f>Datos!G47</f>
        <v>0</v>
      </c>
      <c r="E52" s="20" t="str">
        <f t="shared" si="0"/>
        <v>x</v>
      </c>
      <c r="F52" s="118">
        <f>Datos!X47</f>
        <v>40448</v>
      </c>
      <c r="G52" s="87" t="b">
        <f>OR(Datos!M47="CASA ALIANZA",Datos!M47="AYUDA Y SOLID")</f>
        <v>0</v>
      </c>
      <c r="H52" s="87" t="b">
        <f>OR(Datos!M47="PROCURADURIA")</f>
        <v>1</v>
      </c>
      <c r="I52" s="87" t="b">
        <f>OR(Datos!M47="DIF HIDALGO-HUICHAPAN",Datos!M47="DIF HIDALGO",Datos!M47="DIF NAUCALPAN",Datos!M47="DIF MEXICALTZINGO")</f>
        <v>0</v>
      </c>
      <c r="J52" s="87" t="b">
        <f>OR(Datos!M47="FAMILIAR")</f>
        <v>0</v>
      </c>
      <c r="K52" s="87">
        <f t="shared" si="1"/>
        <v>1</v>
      </c>
      <c r="L52" s="39" t="b">
        <f>IF(K52=0,Datos!M47)</f>
        <v>0</v>
      </c>
      <c r="M52" s="87" t="str">
        <f>Datos!Z47</f>
        <v>SI</v>
      </c>
      <c r="N52" s="87">
        <f>Datos!AA47</f>
        <v>0</v>
      </c>
      <c r="O52" s="87" t="str">
        <f>Datos!AB47</f>
        <v>SI</v>
      </c>
      <c r="P52" s="87">
        <f>Datos!AC47</f>
        <v>0</v>
      </c>
      <c r="Q52" s="87" t="str">
        <f>Datos!AD47</f>
        <v>SI</v>
      </c>
      <c r="R52" s="87" t="str">
        <f>Datos!AE47</f>
        <v>ABUSO SEXUAL, OMISION DE CUIDADOS</v>
      </c>
      <c r="S52" s="87" t="str">
        <f>Datos!AF47</f>
        <v>XXXXXX</v>
      </c>
      <c r="T52" s="87" t="str">
        <f>Datos!AG47</f>
        <v>NO</v>
      </c>
      <c r="U52" s="87" t="str">
        <f>Datos!AH47</f>
        <v>MADRE</v>
      </c>
      <c r="V52" s="87" t="str">
        <f>Datos!AI47</f>
        <v>NO</v>
      </c>
      <c r="W52" s="87">
        <f>Datos!AJ47</f>
        <v>5</v>
      </c>
      <c r="X52" s="87">
        <f>Datos!AK47</f>
        <v>2</v>
      </c>
      <c r="Y52" s="87">
        <f>Datos!AL47</f>
        <v>1</v>
      </c>
      <c r="Z52" s="87" t="str">
        <f>Datos!AM47</f>
        <v>NO</v>
      </c>
      <c r="AA52" s="87" t="str">
        <f>Datos!AN47</f>
        <v>NO</v>
      </c>
      <c r="AB52" s="87" t="str">
        <f>Datos!AO47</f>
        <v>NO</v>
      </c>
      <c r="AC52" s="87" t="str">
        <f>Datos!AP47</f>
        <v>NO</v>
      </c>
      <c r="AD52" s="87" t="str">
        <f>IF(Datos!J47="D.F.","D.F.","0")</f>
        <v>D.F.</v>
      </c>
      <c r="AE52" s="87" t="str">
        <f>IF(Datos!J47="D.F.","D.F",Datos!J47)</f>
        <v>D.F</v>
      </c>
      <c r="AF52" s="87"/>
      <c r="AG52" s="87" t="str">
        <f>Datos!AU47</f>
        <v>NO</v>
      </c>
      <c r="AH52" s="87">
        <f>Datos!AV47</f>
        <v>0</v>
      </c>
      <c r="AI52" s="87" t="str">
        <f>IF(Educativo!J31="GUARDERIA","SI",".")</f>
        <v>.</v>
      </c>
      <c r="AJ52" s="87" t="str">
        <f>IF(Educativo!J31="PRESCOLAR","SI",".")</f>
        <v>.</v>
      </c>
      <c r="AK52" s="87" t="str">
        <f>IF(Educativo!J31="PRIMARIA","SI",".")</f>
        <v>.</v>
      </c>
      <c r="AL52" s="87" t="str">
        <f>IF(Educativo!J31="SECUNDARIA","SI",".")</f>
        <v>.</v>
      </c>
      <c r="AM52" s="87" t="str">
        <f>IF(Educativo!J31="BACHILLERATO","SI",".")</f>
        <v>SI</v>
      </c>
      <c r="AN52" s="87" t="str">
        <f>IF(Educativo!J31="UNIVERSIDAD","SI",".")</f>
        <v>.</v>
      </c>
      <c r="AO52" s="87" t="str">
        <f>Datos!BN47</f>
        <v>NO</v>
      </c>
      <c r="AP52" s="87" t="str">
        <f>Datos!BP47</f>
        <v>NO</v>
      </c>
      <c r="AQ52" s="87">
        <f>Datos!BQ47</f>
        <v>0</v>
      </c>
      <c r="AR52" s="26" t="str">
        <f>Datos!BY48</f>
        <v>SI</v>
      </c>
      <c r="AS52" s="26" t="str">
        <f>Datos!BZ48</f>
        <v>.</v>
      </c>
      <c r="AT52" s="26" t="str">
        <f>Datos!CA48</f>
        <v>.</v>
      </c>
      <c r="AU52" s="26" t="str">
        <f>Datos!CB48</f>
        <v>.</v>
      </c>
      <c r="AV52" s="26" t="str">
        <f>Datos!CC48</f>
        <v>.</v>
      </c>
      <c r="AW52" s="87" t="b">
        <f>OR(Datos!BV48="FAMILIA BIOLÓGICA")</f>
        <v>0</v>
      </c>
      <c r="AX52" s="87" t="b">
        <f>OR(Datos!BV48="FAMILIA AMPLIADA")</f>
        <v>0</v>
      </c>
      <c r="AY52" s="87" t="b">
        <f>OR(Datos!BV48="OTRO HOGAR")</f>
        <v>1</v>
      </c>
      <c r="AZ52" s="87">
        <f t="shared" si="2"/>
        <v>1</v>
      </c>
      <c r="BA52" s="87" t="str">
        <f>IF(AZ52=0,Datos!BV48,".")</f>
        <v>.</v>
      </c>
      <c r="BB52" s="117">
        <f>Datos!BU47</f>
        <v>40563</v>
      </c>
      <c r="BC52" s="87" t="str">
        <f>Datos!BV47</f>
        <v>FAMILIA BIOLÓGICA</v>
      </c>
    </row>
    <row r="53" spans="1:55">
      <c r="A53" s="87">
        <f>Datos!A47</f>
        <v>44</v>
      </c>
      <c r="B53" s="20" t="str">
        <f>Datos!D48</f>
        <v>c</v>
      </c>
      <c r="C53" s="152">
        <f ca="1">Datos!E48</f>
        <v>17.680527069063917</v>
      </c>
      <c r="D53" s="20">
        <f>Datos!G48</f>
        <v>0</v>
      </c>
      <c r="E53" s="20" t="str">
        <f t="shared" si="0"/>
        <v>x</v>
      </c>
      <c r="F53" s="118">
        <f>Datos!X48</f>
        <v>40466</v>
      </c>
      <c r="G53" s="87" t="b">
        <f>OR(Datos!M48="CASA ALIANZA",Datos!M48="AYUDA Y SOLID")</f>
        <v>0</v>
      </c>
      <c r="H53" s="87" t="b">
        <f>OR(Datos!M48="PROCURADURIA")</f>
        <v>0</v>
      </c>
      <c r="I53" s="87" t="b">
        <f>OR(Datos!M48="DIF HIDALGO-HUICHAPAN",Datos!M48="DIF HIDALGO",Datos!M48="DIF NAUCALPAN",Datos!M48="DIF MEXICALTZINGO")</f>
        <v>0</v>
      </c>
      <c r="J53" s="87" t="b">
        <f>OR(Datos!M48="FAMILIAR")</f>
        <v>0</v>
      </c>
      <c r="K53" s="87">
        <f t="shared" si="1"/>
        <v>0</v>
      </c>
      <c r="L53" s="39" t="str">
        <f>IF(K53=0,Datos!M48)</f>
        <v>INS.NAC.MIGRACION</v>
      </c>
      <c r="M53" s="87">
        <f>Datos!Z48</f>
        <v>0</v>
      </c>
      <c r="N53" s="87">
        <f>Datos!AA48</f>
        <v>0</v>
      </c>
      <c r="O53" s="87">
        <f>Datos!AB48</f>
        <v>0</v>
      </c>
      <c r="P53" s="87">
        <f>Datos!AC48</f>
        <v>0</v>
      </c>
      <c r="Q53" s="87">
        <f>Datos!AD48</f>
        <v>0</v>
      </c>
      <c r="R53" s="87" t="str">
        <f>Datos!AE48</f>
        <v>RIESGO DE CALLE</v>
      </c>
      <c r="S53" s="87" t="str">
        <f>Datos!AF48</f>
        <v>XXXXXX</v>
      </c>
      <c r="T53" s="87">
        <f>Datos!AG48</f>
        <v>0</v>
      </c>
      <c r="U53" s="87" t="str">
        <f>Datos!AH48</f>
        <v>MADRE</v>
      </c>
      <c r="V53" s="87" t="str">
        <f>Datos!AI48</f>
        <v>SI</v>
      </c>
      <c r="W53" s="87">
        <f>Datos!AJ48</f>
        <v>5</v>
      </c>
      <c r="X53" s="87">
        <f>Datos!AK48</f>
        <v>0</v>
      </c>
      <c r="Y53" s="87">
        <f>Datos!AL48</f>
        <v>0</v>
      </c>
      <c r="Z53" s="87" t="str">
        <f>Datos!AM48</f>
        <v>SI</v>
      </c>
      <c r="AA53" s="87" t="str">
        <f>Datos!AN48</f>
        <v>NO</v>
      </c>
      <c r="AB53" s="87" t="str">
        <f>Datos!AO48</f>
        <v>NO</v>
      </c>
      <c r="AC53" s="87" t="str">
        <f>Datos!AP48</f>
        <v>NO</v>
      </c>
      <c r="AD53" s="87" t="str">
        <f>IF(Datos!J48="D.F.","D.F.","0")</f>
        <v>0</v>
      </c>
      <c r="AE53" s="87" t="str">
        <f>IF(Datos!J48="D.F.","D.F",Datos!J48)</f>
        <v>HONDURAS</v>
      </c>
      <c r="AF53" s="87"/>
      <c r="AG53" s="87" t="str">
        <f>Datos!AU48</f>
        <v>NO</v>
      </c>
      <c r="AH53" s="87">
        <f>Datos!AV48</f>
        <v>0</v>
      </c>
      <c r="AI53" s="87" t="str">
        <f>IF(Educativo!J32="GUARDERIA","SI",".")</f>
        <v>.</v>
      </c>
      <c r="AJ53" s="87" t="str">
        <f>IF(Educativo!J32="PRESCOLAR","SI",".")</f>
        <v>.</v>
      </c>
      <c r="AK53" s="87" t="str">
        <f>IF(Educativo!J32="PRIMARIA","SI",".")</f>
        <v>.</v>
      </c>
      <c r="AL53" s="87" t="str">
        <f>IF(Educativo!J32="SECUNDARIA","SI",".")</f>
        <v>SI</v>
      </c>
      <c r="AM53" s="87" t="str">
        <f>IF(Educativo!J32="BACHILLERATO","SI",".")</f>
        <v>.</v>
      </c>
      <c r="AN53" s="87" t="str">
        <f>IF(Educativo!J32="UNIVERSIDAD","SI",".")</f>
        <v>.</v>
      </c>
      <c r="AO53" s="87" t="str">
        <f>Datos!BN48</f>
        <v>NO</v>
      </c>
      <c r="AP53" s="87" t="str">
        <f>Datos!BP48</f>
        <v>NO</v>
      </c>
      <c r="AQ53" s="87">
        <f>Datos!BQ48</f>
        <v>0</v>
      </c>
      <c r="AR53" s="26" t="str">
        <f>Datos!BY49</f>
        <v>.</v>
      </c>
      <c r="AS53" s="26" t="str">
        <f>Datos!BZ49</f>
        <v>.</v>
      </c>
      <c r="AT53" s="26" t="str">
        <f>Datos!CA49</f>
        <v>SI</v>
      </c>
      <c r="AU53" s="26" t="str">
        <f>Datos!CB49</f>
        <v>.</v>
      </c>
      <c r="AV53" s="26" t="str">
        <f>Datos!CC49</f>
        <v>.</v>
      </c>
      <c r="AW53" s="87" t="b">
        <f>OR(Datos!BV49="FAMILIA BIOLÓGICA")</f>
        <v>0</v>
      </c>
      <c r="AX53" s="87" t="b">
        <f>OR(Datos!BV49="FAMILIA AMPLIADA")</f>
        <v>0</v>
      </c>
      <c r="AY53" s="87" t="b">
        <f>OR(Datos!BV49="OTRO HOGAR")</f>
        <v>1</v>
      </c>
      <c r="AZ53" s="87">
        <f t="shared" si="2"/>
        <v>1</v>
      </c>
      <c r="BA53" s="87" t="str">
        <f>IF(AZ53=0,Datos!BV49,".")</f>
        <v>.</v>
      </c>
      <c r="BB53" s="117">
        <f>Datos!BU48</f>
        <v>40553</v>
      </c>
      <c r="BC53" s="87" t="str">
        <f>Datos!BV48</f>
        <v>OTRO HOGAR</v>
      </c>
    </row>
    <row r="54" spans="1:55">
      <c r="A54" s="87">
        <f>Datos!A48</f>
        <v>45</v>
      </c>
      <c r="B54" s="20" t="str">
        <f>Datos!D49</f>
        <v>d</v>
      </c>
      <c r="C54" s="152">
        <f ca="1">Datos!E49</f>
        <v>16.814773644406383</v>
      </c>
      <c r="D54" s="20">
        <f>Datos!G49</f>
        <v>0</v>
      </c>
      <c r="E54" s="20" t="str">
        <f t="shared" si="0"/>
        <v>x</v>
      </c>
      <c r="F54" s="118">
        <f>Datos!X49</f>
        <v>40473</v>
      </c>
      <c r="G54" s="87" t="b">
        <f>OR(Datos!M49="CASA ALIANZA",Datos!M49="AYUDA Y SOLID")</f>
        <v>0</v>
      </c>
      <c r="H54" s="87" t="b">
        <f>OR(Datos!M49="PROCURADURIA")</f>
        <v>0</v>
      </c>
      <c r="I54" s="87" t="b">
        <f>OR(Datos!M49="DIF HIDALGO-HUICHAPAN",Datos!M49="DIF HIDALGO",Datos!M49="DIF NAUCALPAN",Datos!M49="DIF MEXICALTZINGO")</f>
        <v>1</v>
      </c>
      <c r="J54" s="87" t="b">
        <f>OR(Datos!M49="FAMILIAR")</f>
        <v>0</v>
      </c>
      <c r="K54" s="87">
        <f t="shared" si="1"/>
        <v>1</v>
      </c>
      <c r="L54" s="39" t="b">
        <f>IF(K54=0,Datos!M49)</f>
        <v>0</v>
      </c>
      <c r="M54" s="87">
        <f>Datos!Z49</f>
        <v>0</v>
      </c>
      <c r="N54" s="87">
        <f>Datos!AA49</f>
        <v>0</v>
      </c>
      <c r="O54" s="87">
        <f>Datos!AB49</f>
        <v>0</v>
      </c>
      <c r="P54" s="87" t="str">
        <f>Datos!AC49</f>
        <v>SI</v>
      </c>
      <c r="Q54" s="87">
        <f>Datos!AD49</f>
        <v>0</v>
      </c>
      <c r="R54" s="87" t="str">
        <f>Datos!AE49</f>
        <v>VIOLENCIA FAMILIAR</v>
      </c>
      <c r="S54" s="87" t="str">
        <f>Datos!AF49</f>
        <v>XXXXXX</v>
      </c>
      <c r="T54" s="87">
        <f>Datos!AG49</f>
        <v>0</v>
      </c>
      <c r="U54" s="87" t="str">
        <f>Datos!AH49</f>
        <v>Madre</v>
      </c>
      <c r="V54" s="87" t="str">
        <f>Datos!AI49</f>
        <v>NO</v>
      </c>
      <c r="W54" s="87">
        <f>Datos!AJ49</f>
        <v>4</v>
      </c>
      <c r="X54" s="87">
        <f>Datos!AK49</f>
        <v>0</v>
      </c>
      <c r="Y54" s="87">
        <f>Datos!AL49</f>
        <v>0</v>
      </c>
      <c r="Z54" s="87" t="str">
        <f>Datos!AM49</f>
        <v>SI</v>
      </c>
      <c r="AA54" s="87" t="str">
        <f>Datos!AN49</f>
        <v>NO</v>
      </c>
      <c r="AB54" s="87" t="str">
        <f>Datos!AO49</f>
        <v>NO</v>
      </c>
      <c r="AC54" s="87" t="str">
        <f>Datos!AP49</f>
        <v>NO</v>
      </c>
      <c r="AD54" s="87" t="str">
        <f>IF(Datos!J49="D.F.","D.F.","0")</f>
        <v>0</v>
      </c>
      <c r="AE54" s="87" t="str">
        <f>IF(Datos!J49="D.F.","D.F",Datos!J49)</f>
        <v>HIDALGO</v>
      </c>
      <c r="AF54" s="87"/>
      <c r="AG54" s="87" t="str">
        <f>Datos!AU49</f>
        <v>NO</v>
      </c>
      <c r="AH54" s="87">
        <f>Datos!AV49</f>
        <v>0</v>
      </c>
      <c r="AI54" s="87" t="str">
        <f>IF(Educativo!J33="GUARDERIA","SI",".")</f>
        <v>.</v>
      </c>
      <c r="AJ54" s="87" t="str">
        <f>IF(Educativo!J33="PRESCOLAR","SI",".")</f>
        <v>.</v>
      </c>
      <c r="AK54" s="87" t="str">
        <f>IF(Educativo!J33="PRIMARIA","SI",".")</f>
        <v>.</v>
      </c>
      <c r="AL54" s="87" t="str">
        <f>IF(Educativo!J33="SECUNDARIA","SI",".")</f>
        <v>.</v>
      </c>
      <c r="AM54" s="87" t="str">
        <f>IF(Educativo!J33="BACHILLERATO","SI",".")</f>
        <v>SI</v>
      </c>
      <c r="AN54" s="87" t="str">
        <f>IF(Educativo!J33="UNIVERSIDAD","SI",".")</f>
        <v>.</v>
      </c>
      <c r="AO54" s="87" t="str">
        <f>Datos!BN49</f>
        <v>NO</v>
      </c>
      <c r="AP54" s="87" t="str">
        <f>Datos!BP49</f>
        <v>NO</v>
      </c>
      <c r="AQ54" s="87">
        <f>Datos!BQ49</f>
        <v>0</v>
      </c>
      <c r="AR54" s="26" t="str">
        <f ca="1">Datos!BY50</f>
        <v>.</v>
      </c>
      <c r="AS54" s="26" t="str">
        <f ca="1">Datos!BZ50</f>
        <v>.</v>
      </c>
      <c r="AT54" s="26" t="str">
        <f ca="1">Datos!CA50</f>
        <v>SI</v>
      </c>
      <c r="AU54" s="26" t="str">
        <f ca="1">Datos!CB50</f>
        <v>.</v>
      </c>
      <c r="AV54" s="26" t="str">
        <f ca="1">Datos!CC50</f>
        <v>.</v>
      </c>
      <c r="AW54" s="87" t="b">
        <f>OR(Datos!BV50="FAMILIA BIOLÓGICA")</f>
        <v>0</v>
      </c>
      <c r="AX54" s="87" t="b">
        <f>OR(Datos!BV50="FAMILIA AMPLIADA")</f>
        <v>0</v>
      </c>
      <c r="AY54" s="87" t="b">
        <f>OR(Datos!BV50="OTRO HOGAR")</f>
        <v>0</v>
      </c>
      <c r="AZ54" s="87">
        <f t="shared" si="2"/>
        <v>0</v>
      </c>
      <c r="BA54" s="87">
        <f>IF(AZ54=0,Datos!BV50,".")</f>
        <v>0</v>
      </c>
      <c r="BB54" s="117">
        <f>Datos!BU49</f>
        <v>40661</v>
      </c>
      <c r="BC54" s="87" t="str">
        <f>Datos!BV49</f>
        <v>OTRO HOGAR</v>
      </c>
    </row>
    <row r="55" spans="1:55">
      <c r="A55" s="87">
        <f>Datos!A49</f>
        <v>46</v>
      </c>
      <c r="B55" s="20" t="str">
        <f>Datos!D50</f>
        <v>e</v>
      </c>
      <c r="C55" s="152">
        <f ca="1">Datos!E50</f>
        <v>17.932581863584467</v>
      </c>
      <c r="D55" s="20">
        <f>Datos!G50</f>
        <v>0</v>
      </c>
      <c r="E55" s="20" t="str">
        <f t="shared" si="0"/>
        <v>x</v>
      </c>
      <c r="F55" s="118">
        <f>Datos!X50</f>
        <v>40473</v>
      </c>
      <c r="G55" s="87" t="b">
        <f>OR(Datos!M50="CASA ALIANZA",Datos!M50="AYUDA Y SOLID")</f>
        <v>0</v>
      </c>
      <c r="H55" s="87" t="b">
        <f>OR(Datos!M50="PROCURADURIA")</f>
        <v>0</v>
      </c>
      <c r="I55" s="87" t="b">
        <f>OR(Datos!M50="DIF HIDALGO-HUICHAPAN",Datos!M50="DIF HIDALGO",Datos!M50="DIF NAUCALPAN",Datos!M50="DIF MEXICALTZINGO")</f>
        <v>1</v>
      </c>
      <c r="J55" s="87" t="b">
        <f>OR(Datos!M50="FAMILIAR")</f>
        <v>0</v>
      </c>
      <c r="K55" s="87">
        <f t="shared" si="1"/>
        <v>1</v>
      </c>
      <c r="L55" s="39" t="b">
        <f>IF(K55=0,Datos!M50)</f>
        <v>0</v>
      </c>
      <c r="M55" s="87">
        <f>Datos!Z50</f>
        <v>0</v>
      </c>
      <c r="N55" s="87">
        <f>Datos!AA50</f>
        <v>0</v>
      </c>
      <c r="O55" s="87">
        <f>Datos!AB50</f>
        <v>0</v>
      </c>
      <c r="P55" s="87" t="str">
        <f>Datos!AC50</f>
        <v>SI</v>
      </c>
      <c r="Q55" s="87" t="str">
        <f>Datos!AD50</f>
        <v>SI</v>
      </c>
      <c r="R55" s="87" t="str">
        <f>Datos!AE50</f>
        <v>VIOLENCIA FAMILIAR</v>
      </c>
      <c r="S55" s="87" t="str">
        <f>Datos!AF50</f>
        <v>XXXXXX</v>
      </c>
      <c r="T55" s="87" t="str">
        <f>Datos!AG50</f>
        <v>NO</v>
      </c>
      <c r="U55" s="87">
        <f>Datos!AH50</f>
        <v>0</v>
      </c>
      <c r="V55" s="87" t="str">
        <f>Datos!AI50</f>
        <v>NO</v>
      </c>
      <c r="W55" s="87">
        <f>Datos!AJ50</f>
        <v>2</v>
      </c>
      <c r="X55" s="87">
        <f>Datos!AK50</f>
        <v>0</v>
      </c>
      <c r="Y55" s="87">
        <f>Datos!AL50</f>
        <v>0</v>
      </c>
      <c r="Z55" s="87" t="str">
        <f>Datos!AM50</f>
        <v>SI</v>
      </c>
      <c r="AA55" s="87" t="str">
        <f>Datos!AN50</f>
        <v>NO</v>
      </c>
      <c r="AB55" s="87" t="str">
        <f>Datos!AO50</f>
        <v>NO</v>
      </c>
      <c r="AC55" s="87" t="str">
        <f>Datos!AP50</f>
        <v>NO</v>
      </c>
      <c r="AD55" s="87" t="str">
        <f>IF(Datos!J50="D.F.","D.F.","0")</f>
        <v>0</v>
      </c>
      <c r="AE55" s="87" t="str">
        <f>IF(Datos!J50="D.F.","D.F",Datos!J50)</f>
        <v>HIDALGO</v>
      </c>
      <c r="AF55" s="87"/>
      <c r="AG55" s="87" t="str">
        <f>Datos!AU50</f>
        <v>NO</v>
      </c>
      <c r="AH55" s="87">
        <f>Datos!AV50</f>
        <v>0</v>
      </c>
      <c r="AI55" s="87" t="e">
        <f>IF(Educativo!#REF!="GUARDERIA","SI",".")</f>
        <v>#REF!</v>
      </c>
      <c r="AJ55" s="87" t="e">
        <f>IF(Educativo!#REF!="PRESCOLAR","SI",".")</f>
        <v>#REF!</v>
      </c>
      <c r="AK55" s="87" t="e">
        <f>IF(Educativo!#REF!="PRIMARIA","SI",".")</f>
        <v>#REF!</v>
      </c>
      <c r="AL55" s="87" t="e">
        <f>IF(Educativo!#REF!="SECUNDARIA","SI",".")</f>
        <v>#REF!</v>
      </c>
      <c r="AM55" s="87" t="e">
        <f>IF(Educativo!#REF!="BACHILLERATO","SI",".")</f>
        <v>#REF!</v>
      </c>
      <c r="AN55" s="87" t="e">
        <f>IF(Educativo!#REF!="UNIVERSIDAD","SI",".")</f>
        <v>#REF!</v>
      </c>
      <c r="AO55" s="87" t="str">
        <f>Datos!BN50</f>
        <v>NO</v>
      </c>
      <c r="AP55" s="87" t="str">
        <f>Datos!BP50</f>
        <v>NO</v>
      </c>
      <c r="AQ55" s="87">
        <f>Datos!BQ50</f>
        <v>0</v>
      </c>
      <c r="AR55" s="26" t="str">
        <f>Datos!BY51</f>
        <v>SI</v>
      </c>
      <c r="AS55" s="26" t="str">
        <f>Datos!BZ51</f>
        <v>.</v>
      </c>
      <c r="AT55" s="26" t="str">
        <f>Datos!CA51</f>
        <v>.</v>
      </c>
      <c r="AU55" s="26" t="str">
        <f>Datos!CB51</f>
        <v>.</v>
      </c>
      <c r="AV55" s="26" t="str">
        <f>Datos!CC51</f>
        <v>.</v>
      </c>
      <c r="AW55" s="87" t="b">
        <f>OR(Datos!BV51="FAMILIA BIOLÓGICA")</f>
        <v>0</v>
      </c>
      <c r="AX55" s="87" t="b">
        <f>OR(Datos!BV51="FAMILIA AMPLIADA")</f>
        <v>0</v>
      </c>
      <c r="AY55" s="87" t="b">
        <f>OR(Datos!BV51="OTRO HOGAR")</f>
        <v>1</v>
      </c>
      <c r="AZ55" s="87">
        <f t="shared" si="2"/>
        <v>1</v>
      </c>
      <c r="BA55" s="87" t="str">
        <f>IF(AZ55=0,Datos!BV51,".")</f>
        <v>.</v>
      </c>
      <c r="BB55" s="117" t="str">
        <f>Datos!BU50</f>
        <v>X</v>
      </c>
      <c r="BC55" s="87">
        <f>Datos!BV50</f>
        <v>0</v>
      </c>
    </row>
    <row r="56" spans="1:55">
      <c r="A56" s="87">
        <f>Datos!A50</f>
        <v>47</v>
      </c>
      <c r="B56" s="20" t="str">
        <f>Datos!D51</f>
        <v>f</v>
      </c>
      <c r="C56" s="152">
        <f>Datos!E51</f>
        <v>8</v>
      </c>
      <c r="D56" s="20">
        <f>Datos!G51</f>
        <v>0</v>
      </c>
      <c r="E56" s="20" t="str">
        <f t="shared" si="0"/>
        <v>x</v>
      </c>
      <c r="F56" s="118">
        <f>Datos!X51</f>
        <v>40493</v>
      </c>
      <c r="G56" s="87" t="b">
        <f>OR(Datos!M51="CASA ALIANZA",Datos!M51="AYUDA Y SOLID")</f>
        <v>0</v>
      </c>
      <c r="H56" s="87" t="b">
        <f>OR(Datos!M51="PROCURADURIA")</f>
        <v>0</v>
      </c>
      <c r="I56" s="87" t="b">
        <f>OR(Datos!M51="DIF HIDALGO-HUICHAPAN",Datos!M51="DIF HIDALGO",Datos!M51="DIF NAUCALPAN",Datos!M51="DIF MEXICALTZINGO")</f>
        <v>0</v>
      </c>
      <c r="J56" s="87" t="b">
        <f>OR(Datos!M51="FAMILIAR")</f>
        <v>0</v>
      </c>
      <c r="K56" s="87">
        <f t="shared" si="1"/>
        <v>0</v>
      </c>
      <c r="L56" s="39" t="str">
        <f>IF(K56=0,Datos!M51)</f>
        <v>INS.NAC.MIGRACION</v>
      </c>
      <c r="M56" s="87">
        <f>Datos!Z51</f>
        <v>0</v>
      </c>
      <c r="N56" s="87">
        <f>Datos!AA51</f>
        <v>0</v>
      </c>
      <c r="O56" s="87">
        <f>Datos!AB51</f>
        <v>0</v>
      </c>
      <c r="P56" s="87">
        <f>Datos!AC51</f>
        <v>0</v>
      </c>
      <c r="Q56" s="87">
        <f>Datos!AD51</f>
        <v>0</v>
      </c>
      <c r="R56" s="87" t="str">
        <f>Datos!AE51</f>
        <v>PROBABLE TRATA DE PERSONAS</v>
      </c>
      <c r="S56" s="87" t="str">
        <f>Datos!AF51</f>
        <v>XXXXXX</v>
      </c>
      <c r="T56" s="87">
        <f>Datos!AG51</f>
        <v>0</v>
      </c>
      <c r="U56" s="87">
        <f>Datos!AH51</f>
        <v>0</v>
      </c>
      <c r="V56" s="87">
        <f>Datos!AI51</f>
        <v>0</v>
      </c>
      <c r="W56" s="87">
        <f>Datos!AJ51</f>
        <v>0</v>
      </c>
      <c r="X56" s="87">
        <f>Datos!AK51</f>
        <v>0</v>
      </c>
      <c r="Y56" s="87">
        <f>Datos!AL51</f>
        <v>0</v>
      </c>
      <c r="Z56" s="87">
        <f>Datos!AM51</f>
        <v>0</v>
      </c>
      <c r="AA56" s="87">
        <f>Datos!AN51</f>
        <v>0</v>
      </c>
      <c r="AB56" s="87">
        <f>Datos!AO51</f>
        <v>0</v>
      </c>
      <c r="AC56" s="87">
        <f>Datos!AP51</f>
        <v>0</v>
      </c>
      <c r="AD56" s="87" t="str">
        <f>IF(Datos!J51="D.F.","D.F.","0")</f>
        <v>0</v>
      </c>
      <c r="AE56" s="87" t="str">
        <f>IF(Datos!J51="D.F.","D.F",Datos!J51)</f>
        <v>GUATEMALA</v>
      </c>
      <c r="AF56" s="87"/>
      <c r="AG56" s="87">
        <f>Datos!AU51</f>
        <v>0</v>
      </c>
      <c r="AH56" s="87">
        <f>Datos!AV51</f>
        <v>0</v>
      </c>
      <c r="AI56" s="87" t="e">
        <f>IF(Educativo!#REF!="GUARDERIA","SI",".")</f>
        <v>#REF!</v>
      </c>
      <c r="AJ56" s="87" t="e">
        <f>IF(Educativo!#REF!="PRESCOLAR","SI",".")</f>
        <v>#REF!</v>
      </c>
      <c r="AK56" s="87" t="e">
        <f>IF(Educativo!#REF!="PRIMARIA","SI",".")</f>
        <v>#REF!</v>
      </c>
      <c r="AL56" s="87" t="e">
        <f>IF(Educativo!#REF!="SECUNDARIA","SI",".")</f>
        <v>#REF!</v>
      </c>
      <c r="AM56" s="87" t="e">
        <f>IF(Educativo!#REF!="BACHILLERATO","SI",".")</f>
        <v>#REF!</v>
      </c>
      <c r="AN56" s="87" t="e">
        <f>IF(Educativo!#REF!="UNIVERSIDAD","SI",".")</f>
        <v>#REF!</v>
      </c>
      <c r="AO56" s="87">
        <f>Datos!BN51</f>
        <v>0</v>
      </c>
      <c r="AP56" s="87">
        <f>Datos!BP51</f>
        <v>0</v>
      </c>
      <c r="AQ56" s="87">
        <f>Datos!BQ51</f>
        <v>0</v>
      </c>
      <c r="AR56" s="26" t="str">
        <f>Datos!BY52</f>
        <v>.</v>
      </c>
      <c r="AS56" s="26" t="str">
        <f>Datos!BZ52</f>
        <v>SI</v>
      </c>
      <c r="AT56" s="26" t="str">
        <f>Datos!CA52</f>
        <v>.</v>
      </c>
      <c r="AU56" s="26" t="str">
        <f>Datos!CB52</f>
        <v>.</v>
      </c>
      <c r="AV56" s="26" t="str">
        <f>Datos!CC52</f>
        <v>.</v>
      </c>
      <c r="AW56" s="87" t="b">
        <f>OR(Datos!BV52="FAMILIA BIOLÓGICA")</f>
        <v>0</v>
      </c>
      <c r="AX56" s="87" t="b">
        <f>OR(Datos!BV52="FAMILIA AMPLIADA")</f>
        <v>0</v>
      </c>
      <c r="AY56" s="87" t="b">
        <f>OR(Datos!BV52="OTRO HOGAR")</f>
        <v>1</v>
      </c>
      <c r="AZ56" s="87">
        <f t="shared" si="2"/>
        <v>1</v>
      </c>
      <c r="BA56" s="87" t="str">
        <f>IF(AZ56=0,Datos!BV52,".")</f>
        <v>.</v>
      </c>
      <c r="BB56" s="117">
        <f>Datos!BU51</f>
        <v>40568</v>
      </c>
      <c r="BC56" s="87" t="str">
        <f>Datos!BV51</f>
        <v>OTRO HOGAR</v>
      </c>
    </row>
    <row r="57" spans="1:55">
      <c r="A57" s="87">
        <f>Datos!A51</f>
        <v>48</v>
      </c>
      <c r="B57" s="20" t="str">
        <f>Datos!D52</f>
        <v>a</v>
      </c>
      <c r="C57" s="152">
        <f ca="1">Datos!E52</f>
        <v>18.105473572000907</v>
      </c>
      <c r="D57" s="20">
        <f>Datos!G52</f>
        <v>0</v>
      </c>
      <c r="E57" s="20" t="str">
        <f t="shared" si="0"/>
        <v>x</v>
      </c>
      <c r="F57" s="118">
        <f>Datos!X52</f>
        <v>40511</v>
      </c>
      <c r="G57" s="87" t="b">
        <f>OR(Datos!M52="CASA ALIANZA",Datos!M52="AYUDA Y SOLID")</f>
        <v>0</v>
      </c>
      <c r="H57" s="87" t="b">
        <f>OR(Datos!M52="PROCURADURIA")</f>
        <v>1</v>
      </c>
      <c r="I57" s="87" t="b">
        <f>OR(Datos!M52="DIF HIDALGO-HUICHAPAN",Datos!M52="DIF HIDALGO",Datos!M52="DIF NAUCALPAN",Datos!M52="DIF MEXICALTZINGO")</f>
        <v>0</v>
      </c>
      <c r="J57" s="87" t="b">
        <f>OR(Datos!M52="FAMILIAR")</f>
        <v>0</v>
      </c>
      <c r="K57" s="87">
        <f t="shared" si="1"/>
        <v>1</v>
      </c>
      <c r="L57" s="39" t="b">
        <f>IF(K57=0,Datos!M52)</f>
        <v>0</v>
      </c>
      <c r="M57" s="87">
        <f>Datos!Z52</f>
        <v>0</v>
      </c>
      <c r="N57" s="87">
        <f>Datos!AA52</f>
        <v>0</v>
      </c>
      <c r="O57" s="87">
        <f>Datos!AB52</f>
        <v>0</v>
      </c>
      <c r="P57" s="87">
        <f>Datos!AC52</f>
        <v>0</v>
      </c>
      <c r="Q57" s="87">
        <f>Datos!AD52</f>
        <v>0</v>
      </c>
      <c r="R57" s="87" t="str">
        <f>Datos!AE52</f>
        <v>VIOLENCIA FAMILIAR</v>
      </c>
      <c r="S57" s="87" t="str">
        <f>Datos!AF52</f>
        <v>XXXXXX</v>
      </c>
      <c r="T57" s="87">
        <f>Datos!AG52</f>
        <v>0</v>
      </c>
      <c r="U57" s="87">
        <f>Datos!AH52</f>
        <v>0</v>
      </c>
      <c r="V57" s="87">
        <f>Datos!AI52</f>
        <v>0</v>
      </c>
      <c r="W57" s="87">
        <f>Datos!AJ52</f>
        <v>0</v>
      </c>
      <c r="X57" s="87">
        <f>Datos!AK52</f>
        <v>0</v>
      </c>
      <c r="Y57" s="87">
        <f>Datos!AL52</f>
        <v>0</v>
      </c>
      <c r="Z57" s="87">
        <f>Datos!AM52</f>
        <v>0</v>
      </c>
      <c r="AA57" s="87">
        <f>Datos!AN52</f>
        <v>0</v>
      </c>
      <c r="AB57" s="87">
        <f>Datos!AO52</f>
        <v>0</v>
      </c>
      <c r="AC57" s="87">
        <f>Datos!AP52</f>
        <v>0</v>
      </c>
      <c r="AD57" s="87" t="str">
        <f>IF(Datos!J52="D.F.","D.F.","0")</f>
        <v>D.F.</v>
      </c>
      <c r="AE57" s="87" t="str">
        <f>IF(Datos!J52="D.F.","D.F",Datos!J52)</f>
        <v>D.F</v>
      </c>
      <c r="AF57" s="87"/>
      <c r="AG57" s="87">
        <f>Datos!AU52</f>
        <v>0</v>
      </c>
      <c r="AH57" s="87">
        <f>Datos!AV52</f>
        <v>0</v>
      </c>
      <c r="AI57" s="87" t="e">
        <f>IF(Educativo!#REF!="GUARDERIA","SI",".")</f>
        <v>#REF!</v>
      </c>
      <c r="AJ57" s="87" t="e">
        <f>IF(Educativo!#REF!="PRESCOLAR","SI",".")</f>
        <v>#REF!</v>
      </c>
      <c r="AK57" s="87" t="e">
        <f>IF(Educativo!#REF!="PRIMARIA","SI",".")</f>
        <v>#REF!</v>
      </c>
      <c r="AL57" s="87" t="e">
        <f>IF(Educativo!#REF!="SECUNDARIA","SI",".")</f>
        <v>#REF!</v>
      </c>
      <c r="AM57" s="87" t="e">
        <f>IF(Educativo!#REF!="BACHILLERATO","SI",".")</f>
        <v>#REF!</v>
      </c>
      <c r="AN57" s="87" t="e">
        <f>IF(Educativo!#REF!="UNIVERSIDAD","SI",".")</f>
        <v>#REF!</v>
      </c>
      <c r="AO57" s="87" t="str">
        <f>Datos!BN52</f>
        <v>NO</v>
      </c>
      <c r="AP57" s="87" t="str">
        <f>Datos!BP52</f>
        <v>NO</v>
      </c>
      <c r="AQ57" s="87">
        <f>Datos!BQ52</f>
        <v>0</v>
      </c>
      <c r="AR57" s="26" t="str">
        <f>Datos!BY53</f>
        <v>.</v>
      </c>
      <c r="AS57" s="26" t="str">
        <f>Datos!BZ53</f>
        <v>SI</v>
      </c>
      <c r="AT57" s="26" t="str">
        <f>Datos!CA53</f>
        <v>.</v>
      </c>
      <c r="AU57" s="26" t="str">
        <f>Datos!CB53</f>
        <v>.</v>
      </c>
      <c r="AV57" s="26" t="str">
        <f>Datos!CC53</f>
        <v>.</v>
      </c>
      <c r="AW57" s="87" t="b">
        <f>OR(Datos!BV53="FAMILIA BIOLÓGICA")</f>
        <v>0</v>
      </c>
      <c r="AX57" s="87" t="b">
        <f>OR(Datos!BV53="FAMILIA AMPLIADA")</f>
        <v>0</v>
      </c>
      <c r="AY57" s="87" t="b">
        <f>OR(Datos!BV53="OTRO HOGAR")</f>
        <v>1</v>
      </c>
      <c r="AZ57" s="87">
        <f t="shared" si="2"/>
        <v>1</v>
      </c>
      <c r="BA57" s="87" t="str">
        <f>IF(AZ57=0,Datos!BV53,".")</f>
        <v>.</v>
      </c>
      <c r="BB57" s="117">
        <f>Datos!BU52</f>
        <v>40626</v>
      </c>
      <c r="BC57" s="87" t="str">
        <f>Datos!BV52</f>
        <v>OTRO HOGAR</v>
      </c>
    </row>
    <row r="58" spans="1:55">
      <c r="A58" s="87">
        <f>Datos!A52</f>
        <v>49</v>
      </c>
      <c r="B58" s="20" t="str">
        <f>Datos!D53</f>
        <v>b</v>
      </c>
      <c r="C58" s="152">
        <f ca="1">Datos!E53</f>
        <v>2.2758032423305767</v>
      </c>
      <c r="D58" s="20" t="str">
        <f>Datos!G53</f>
        <v>X</v>
      </c>
      <c r="E58" s="20" t="b">
        <f t="shared" si="0"/>
        <v>0</v>
      </c>
      <c r="F58" s="118">
        <f>Datos!X53</f>
        <v>40511</v>
      </c>
      <c r="G58" s="87" t="b">
        <f>OR(Datos!M53="CASA ALIANZA",Datos!M53="AYUDA Y SOLID")</f>
        <v>0</v>
      </c>
      <c r="H58" s="87" t="b">
        <f>OR(Datos!M53="PROCURADURIA")</f>
        <v>1</v>
      </c>
      <c r="I58" s="87" t="b">
        <f>OR(Datos!M53="DIF HIDALGO-HUICHAPAN",Datos!M53="DIF HIDALGO",Datos!M53="DIF NAUCALPAN",Datos!M53="DIF MEXICALTZINGO")</f>
        <v>0</v>
      </c>
      <c r="J58" s="87" t="b">
        <f>OR(Datos!M53="FAMILIAR")</f>
        <v>0</v>
      </c>
      <c r="K58" s="87">
        <f t="shared" si="1"/>
        <v>1</v>
      </c>
      <c r="L58" s="39" t="b">
        <f>IF(K58=0,Datos!M53)</f>
        <v>0</v>
      </c>
      <c r="M58" s="87">
        <f>Datos!Z53</f>
        <v>0</v>
      </c>
      <c r="N58" s="87">
        <f>Datos!AA53</f>
        <v>0</v>
      </c>
      <c r="O58" s="87">
        <f>Datos!AB53</f>
        <v>0</v>
      </c>
      <c r="P58" s="87">
        <f>Datos!AC53</f>
        <v>0</v>
      </c>
      <c r="Q58" s="87">
        <f>Datos!AD53</f>
        <v>0</v>
      </c>
      <c r="R58" s="87" t="str">
        <f>Datos!AE53</f>
        <v>VIOLENCIA FAMILIAR</v>
      </c>
      <c r="S58" s="87" t="str">
        <f>Datos!AF53</f>
        <v>XXXXXX</v>
      </c>
      <c r="T58" s="87">
        <f>Datos!AG53</f>
        <v>0</v>
      </c>
      <c r="U58" s="87">
        <f>Datos!AH53</f>
        <v>0</v>
      </c>
      <c r="V58" s="87">
        <f>Datos!AI53</f>
        <v>0</v>
      </c>
      <c r="W58" s="87">
        <f>Datos!AJ53</f>
        <v>0</v>
      </c>
      <c r="X58" s="87">
        <f>Datos!AK53</f>
        <v>0</v>
      </c>
      <c r="Y58" s="87">
        <f>Datos!AL53</f>
        <v>0</v>
      </c>
      <c r="Z58" s="87">
        <f>Datos!AM53</f>
        <v>0</v>
      </c>
      <c r="AA58" s="87">
        <f>Datos!AN53</f>
        <v>0</v>
      </c>
      <c r="AB58" s="87">
        <f>Datos!AO53</f>
        <v>0</v>
      </c>
      <c r="AC58" s="87">
        <f>Datos!AP53</f>
        <v>0</v>
      </c>
      <c r="AD58" s="87" t="str">
        <f>IF(Datos!J53="D.F.","D.F.","0")</f>
        <v>0</v>
      </c>
      <c r="AE58" s="87" t="str">
        <f>IF(Datos!J53="D.F.","D.F",Datos!J53)</f>
        <v>PUEBLA</v>
      </c>
      <c r="AF58" s="87"/>
      <c r="AG58" s="87">
        <f>Datos!AU53</f>
        <v>0</v>
      </c>
      <c r="AH58" s="87">
        <f>Datos!AV53</f>
        <v>0</v>
      </c>
      <c r="AI58" s="87" t="e">
        <f>IF(Educativo!#REF!="GUARDERIA","SI",".")</f>
        <v>#REF!</v>
      </c>
      <c r="AJ58" s="87" t="e">
        <f>IF(Educativo!#REF!="PRESCOLAR","SI",".")</f>
        <v>#REF!</v>
      </c>
      <c r="AK58" s="87" t="e">
        <f>IF(Educativo!#REF!="PRIMARIA","SI",".")</f>
        <v>#REF!</v>
      </c>
      <c r="AL58" s="87" t="e">
        <f>IF(Educativo!#REF!="SECUNDARIA","SI",".")</f>
        <v>#REF!</v>
      </c>
      <c r="AM58" s="87" t="e">
        <f>IF(Educativo!#REF!="BACHILLERATO","SI",".")</f>
        <v>#REF!</v>
      </c>
      <c r="AN58" s="87" t="e">
        <f>IF(Educativo!#REF!="UNIVERSIDAD","SI",".")</f>
        <v>#REF!</v>
      </c>
      <c r="AO58" s="87" t="str">
        <f>Datos!BN53</f>
        <v>NO</v>
      </c>
      <c r="AP58" s="87" t="str">
        <f>Datos!BP53</f>
        <v>NO</v>
      </c>
      <c r="AQ58" s="87">
        <f>Datos!BQ53</f>
        <v>0</v>
      </c>
      <c r="AR58" s="26" t="str">
        <f ca="1">Datos!BY54</f>
        <v>.</v>
      </c>
      <c r="AS58" s="26" t="str">
        <f ca="1">Datos!BZ54</f>
        <v>SI</v>
      </c>
      <c r="AT58" s="26" t="str">
        <f ca="1">Datos!CA54</f>
        <v>.</v>
      </c>
      <c r="AU58" s="26" t="str">
        <f ca="1">Datos!CB54</f>
        <v>.</v>
      </c>
      <c r="AV58" s="26" t="str">
        <f ca="1">Datos!CC54</f>
        <v>.</v>
      </c>
      <c r="AW58" s="87" t="b">
        <f>OR(Datos!BV54="FAMILIA BIOLÓGICA")</f>
        <v>0</v>
      </c>
      <c r="AX58" s="87" t="b">
        <f>OR(Datos!BV54="FAMILIA AMPLIADA")</f>
        <v>0</v>
      </c>
      <c r="AY58" s="87" t="b">
        <f>OR(Datos!BV54="OTRO HOGAR")</f>
        <v>0</v>
      </c>
      <c r="AZ58" s="87">
        <f t="shared" si="2"/>
        <v>0</v>
      </c>
      <c r="BA58" s="87">
        <f>IF(AZ58=0,Datos!BV54,".")</f>
        <v>0</v>
      </c>
      <c r="BB58" s="117">
        <f>Datos!BU53</f>
        <v>40626</v>
      </c>
      <c r="BC58" s="87" t="str">
        <f>Datos!BV53</f>
        <v>OTRO HOGAR</v>
      </c>
    </row>
    <row r="59" spans="1:55" ht="30">
      <c r="A59" s="87">
        <f>Datos!A53</f>
        <v>50</v>
      </c>
      <c r="B59" s="20" t="str">
        <f>Datos!D54</f>
        <v>c</v>
      </c>
      <c r="C59" s="152">
        <f ca="1">Datos!E54</f>
        <v>13.792286758814093</v>
      </c>
      <c r="D59" s="20">
        <f>Datos!G54</f>
        <v>0</v>
      </c>
      <c r="E59" s="20" t="str">
        <f t="shared" si="0"/>
        <v>x</v>
      </c>
      <c r="F59" s="118">
        <f>Datos!X54</f>
        <v>40521</v>
      </c>
      <c r="G59" s="87" t="b">
        <f>OR(Datos!M54="CASA ALIANZA",Datos!M54="AYUDA Y SOLID")</f>
        <v>0</v>
      </c>
      <c r="H59" s="87" t="b">
        <f>OR(Datos!M54="PROCURADURIA")</f>
        <v>1</v>
      </c>
      <c r="I59" s="87" t="b">
        <f>OR(Datos!M54="DIF HIDALGO-HUICHAPAN",Datos!M54="DIF HIDALGO",Datos!M54="DIF NAUCALPAN",Datos!M54="DIF MEXICALTZINGO")</f>
        <v>0</v>
      </c>
      <c r="J59" s="87" t="b">
        <f>OR(Datos!M54="FAMILIAR")</f>
        <v>0</v>
      </c>
      <c r="K59" s="87">
        <f t="shared" si="1"/>
        <v>1</v>
      </c>
      <c r="L59" s="39" t="b">
        <f>IF(K59=0,Datos!M54)</f>
        <v>0</v>
      </c>
      <c r="M59" s="87">
        <f>Datos!Z54</f>
        <v>0</v>
      </c>
      <c r="N59" s="87">
        <f>Datos!AA54</f>
        <v>0</v>
      </c>
      <c r="O59" s="87">
        <f>Datos!AB54</f>
        <v>0</v>
      </c>
      <c r="P59" s="87">
        <f>Datos!AC54</f>
        <v>0</v>
      </c>
      <c r="Q59" s="87">
        <f>Datos!AD54</f>
        <v>0</v>
      </c>
      <c r="R59" s="87" t="str">
        <f>Datos!AE54</f>
        <v>DENUNCIA DE HECHOS (OBLIGACION ALIMENTARIA</v>
      </c>
      <c r="S59" s="87" t="str">
        <f>Datos!AF54</f>
        <v>XXXXXX</v>
      </c>
      <c r="T59" s="87">
        <f>Datos!AG54</f>
        <v>0</v>
      </c>
      <c r="U59" s="87">
        <f>Datos!AH54</f>
        <v>0</v>
      </c>
      <c r="V59" s="87">
        <f>Datos!AI54</f>
        <v>0</v>
      </c>
      <c r="W59" s="87">
        <f>Datos!AJ54</f>
        <v>0</v>
      </c>
      <c r="X59" s="87">
        <f>Datos!AK54</f>
        <v>0</v>
      </c>
      <c r="Y59" s="87">
        <f>Datos!AL54</f>
        <v>0</v>
      </c>
      <c r="Z59" s="87">
        <f>Datos!AM54</f>
        <v>0</v>
      </c>
      <c r="AA59" s="87">
        <f>Datos!AN54</f>
        <v>0</v>
      </c>
      <c r="AB59" s="87">
        <f>Datos!AO54</f>
        <v>0</v>
      </c>
      <c r="AC59" s="87">
        <f>Datos!AP54</f>
        <v>0</v>
      </c>
      <c r="AD59" s="87" t="str">
        <f>IF(Datos!J54="D.F.","D.F.","0")</f>
        <v>0</v>
      </c>
      <c r="AE59" s="87" t="str">
        <f>IF(Datos!J54="D.F.","D.F",Datos!J54)</f>
        <v>TABASCO</v>
      </c>
      <c r="AF59" s="87"/>
      <c r="AG59" s="87">
        <f>Datos!AU54</f>
        <v>0</v>
      </c>
      <c r="AH59" s="87">
        <f>Datos!AV54</f>
        <v>0</v>
      </c>
      <c r="AI59" s="87" t="e">
        <f>IF(Educativo!#REF!="GUARDERIA","SI",".")</f>
        <v>#REF!</v>
      </c>
      <c r="AJ59" s="87" t="e">
        <f>IF(Educativo!#REF!="PRESCOLAR","SI",".")</f>
        <v>#REF!</v>
      </c>
      <c r="AK59" s="87" t="e">
        <f>IF(Educativo!#REF!="PRIMARIA","SI",".")</f>
        <v>#REF!</v>
      </c>
      <c r="AL59" s="87" t="e">
        <f>IF(Educativo!#REF!="SECUNDARIA","SI",".")</f>
        <v>#REF!</v>
      </c>
      <c r="AM59" s="87" t="e">
        <f>IF(Educativo!#REF!="BACHILLERATO","SI",".")</f>
        <v>#REF!</v>
      </c>
      <c r="AN59" s="87" t="e">
        <f>IF(Educativo!#REF!="UNIVERSIDAD","SI",".")</f>
        <v>#REF!</v>
      </c>
      <c r="AO59" s="87" t="str">
        <f>Datos!BN54</f>
        <v>NO</v>
      </c>
      <c r="AP59" s="87" t="str">
        <f>Datos!BP54</f>
        <v>NO</v>
      </c>
      <c r="AQ59" s="87">
        <f>Datos!BQ54</f>
        <v>0</v>
      </c>
      <c r="AR59" s="26" t="str">
        <f>Datos!BY55</f>
        <v>.</v>
      </c>
      <c r="AS59" s="26" t="str">
        <f>Datos!BZ55</f>
        <v>SI</v>
      </c>
      <c r="AT59" s="26" t="str">
        <f>Datos!CA55</f>
        <v>.</v>
      </c>
      <c r="AU59" s="26" t="str">
        <f>Datos!CB55</f>
        <v>.</v>
      </c>
      <c r="AV59" s="26" t="str">
        <f>Datos!CC55</f>
        <v>.</v>
      </c>
      <c r="AW59" s="87" t="b">
        <f>OR(Datos!BV55="FAMILIA BIOLÓGICA")</f>
        <v>0</v>
      </c>
      <c r="AX59" s="87" t="b">
        <f>OR(Datos!BV55="FAMILIA AMPLIADA")</f>
        <v>0</v>
      </c>
      <c r="AY59" s="87" t="b">
        <f>OR(Datos!BV55="OTRO HOGAR")</f>
        <v>0</v>
      </c>
      <c r="AZ59" s="87">
        <f t="shared" si="2"/>
        <v>0</v>
      </c>
      <c r="BA59" s="87" t="str">
        <f>IF(AZ59=0,Datos!BV55,".")</f>
        <v>DESERCIÓN</v>
      </c>
      <c r="BB59" s="117" t="str">
        <f>Datos!BU54</f>
        <v>X</v>
      </c>
      <c r="BC59" s="87">
        <f>Datos!BV54</f>
        <v>0</v>
      </c>
    </row>
    <row r="60" spans="1:55">
      <c r="A60" s="87">
        <f>Datos!A54</f>
        <v>51</v>
      </c>
      <c r="B60" s="20" t="str">
        <f>Datos!D55</f>
        <v>d</v>
      </c>
      <c r="C60" s="152">
        <f ca="1">Datos!E55</f>
        <v>16.402176868704203</v>
      </c>
      <c r="D60" s="20">
        <f>Datos!G55</f>
        <v>0</v>
      </c>
      <c r="E60" s="20" t="str">
        <f t="shared" si="0"/>
        <v>x</v>
      </c>
      <c r="F60" s="118">
        <f>Datos!X55</f>
        <v>40525</v>
      </c>
      <c r="G60" s="87" t="b">
        <f>OR(Datos!M55="CASA ALIANZA",Datos!M55="AYUDA Y SOLID")</f>
        <v>0</v>
      </c>
      <c r="H60" s="87" t="b">
        <f>OR(Datos!M55="PROCURADURIA")</f>
        <v>1</v>
      </c>
      <c r="I60" s="87" t="b">
        <f>OR(Datos!M55="DIF HIDALGO-HUICHAPAN",Datos!M55="DIF HIDALGO",Datos!M55="DIF NAUCALPAN",Datos!M55="DIF MEXICALTZINGO")</f>
        <v>0</v>
      </c>
      <c r="J60" s="87" t="b">
        <f>OR(Datos!M55="FAMILIAR")</f>
        <v>0</v>
      </c>
      <c r="K60" s="87">
        <f t="shared" si="1"/>
        <v>1</v>
      </c>
      <c r="L60" s="39" t="b">
        <f>IF(K60=0,Datos!M55)</f>
        <v>0</v>
      </c>
      <c r="M60" s="87">
        <f>Datos!Z55</f>
        <v>0</v>
      </c>
      <c r="N60" s="87">
        <f>Datos!AA55</f>
        <v>0</v>
      </c>
      <c r="O60" s="87">
        <f>Datos!AB55</f>
        <v>0</v>
      </c>
      <c r="P60" s="87">
        <f>Datos!AC55</f>
        <v>0</v>
      </c>
      <c r="Q60" s="87">
        <f>Datos!AD55</f>
        <v>0</v>
      </c>
      <c r="R60" s="87" t="str">
        <f>Datos!AE55</f>
        <v>DENUNCIA DE HECHOS</v>
      </c>
      <c r="S60" s="87" t="str">
        <f>Datos!AF55</f>
        <v>XXXXXX</v>
      </c>
      <c r="T60" s="87">
        <f>Datos!AG55</f>
        <v>0</v>
      </c>
      <c r="U60" s="87">
        <f>Datos!AH55</f>
        <v>0</v>
      </c>
      <c r="V60" s="87">
        <f>Datos!AI55</f>
        <v>0</v>
      </c>
      <c r="W60" s="87">
        <f>Datos!AJ55</f>
        <v>0</v>
      </c>
      <c r="X60" s="87">
        <f>Datos!AK55</f>
        <v>0</v>
      </c>
      <c r="Y60" s="87">
        <f>Datos!AL55</f>
        <v>0</v>
      </c>
      <c r="Z60" s="87">
        <f>Datos!AM55</f>
        <v>0</v>
      </c>
      <c r="AA60" s="87">
        <f>Datos!AN55</f>
        <v>0</v>
      </c>
      <c r="AB60" s="87">
        <f>Datos!AO55</f>
        <v>0</v>
      </c>
      <c r="AC60" s="87">
        <f>Datos!AP55</f>
        <v>0</v>
      </c>
      <c r="AD60" s="87" t="str">
        <f>IF(Datos!J55="D.F.","D.F.","0")</f>
        <v>D.F.</v>
      </c>
      <c r="AE60" s="87" t="str">
        <f>IF(Datos!J55="D.F.","D.F",Datos!J55)</f>
        <v>D.F</v>
      </c>
      <c r="AF60" s="87"/>
      <c r="AG60" s="87">
        <f>Datos!AU55</f>
        <v>0</v>
      </c>
      <c r="AH60" s="87">
        <f>Datos!AV55</f>
        <v>0</v>
      </c>
      <c r="AI60" s="87" t="str">
        <f>IF(Educativo!J34="GUARDERIA","SI",".")</f>
        <v>.</v>
      </c>
      <c r="AJ60" s="87" t="str">
        <f>IF(Educativo!J34="PRESCOLAR","SI",".")</f>
        <v>.</v>
      </c>
      <c r="AK60" s="87" t="str">
        <f>IF(Educativo!J34="PRIMARIA","SI",".")</f>
        <v>.</v>
      </c>
      <c r="AL60" s="87" t="str">
        <f>IF(Educativo!J34="SECUNDARIA","SI",".")</f>
        <v>SI</v>
      </c>
      <c r="AM60" s="87" t="str">
        <f>IF(Educativo!J34="BACHILLERATO","SI",".")</f>
        <v>.</v>
      </c>
      <c r="AN60" s="87" t="str">
        <f>IF(Educativo!J34="UNIVERSIDAD","SI",".")</f>
        <v>.</v>
      </c>
      <c r="AO60" s="87" t="str">
        <f>Datos!BN55</f>
        <v>NO</v>
      </c>
      <c r="AP60" s="87">
        <f>Datos!BP55</f>
        <v>0</v>
      </c>
      <c r="AQ60" s="87">
        <f>Datos!BQ55</f>
        <v>0</v>
      </c>
      <c r="AR60" s="26" t="str">
        <f>Datos!BY56</f>
        <v>.</v>
      </c>
      <c r="AS60" s="26" t="str">
        <f>Datos!BZ56</f>
        <v>SI</v>
      </c>
      <c r="AT60" s="26" t="str">
        <f>Datos!CA56</f>
        <v>.</v>
      </c>
      <c r="AU60" s="26" t="str">
        <f>Datos!CB56</f>
        <v>.</v>
      </c>
      <c r="AV60" s="26" t="str">
        <f>Datos!CC56</f>
        <v>.</v>
      </c>
      <c r="AW60" s="87" t="b">
        <f>OR(Datos!BV56="FAMILIA BIOLÓGICA")</f>
        <v>0</v>
      </c>
      <c r="AX60" s="87" t="b">
        <f>OR(Datos!BV56="FAMILIA AMPLIADA")</f>
        <v>0</v>
      </c>
      <c r="AY60" s="87" t="b">
        <f>OR(Datos!BV56="OTRO HOGAR")</f>
        <v>0</v>
      </c>
      <c r="AZ60" s="87">
        <f t="shared" si="2"/>
        <v>0</v>
      </c>
      <c r="BA60" s="87" t="str">
        <f>IF(AZ60=0,Datos!BV56,".")</f>
        <v>DESERCIÓN</v>
      </c>
      <c r="BB60" s="117">
        <f>Datos!BU55</f>
        <v>40638</v>
      </c>
      <c r="BC60" s="87" t="str">
        <f>Datos!BV55</f>
        <v>DESERCIÓN</v>
      </c>
    </row>
    <row r="61" spans="1:55">
      <c r="A61" s="87">
        <f>Datos!A55</f>
        <v>52</v>
      </c>
      <c r="B61" s="20" t="str">
        <f>Datos!D56</f>
        <v>e</v>
      </c>
      <c r="C61" s="152">
        <f ca="1">Datos!E56</f>
        <v>0.50107796760530221</v>
      </c>
      <c r="D61" s="20">
        <f>Datos!G56</f>
        <v>0</v>
      </c>
      <c r="E61" s="20" t="str">
        <f t="shared" si="0"/>
        <v>x</v>
      </c>
      <c r="F61" s="118">
        <f>Datos!X56</f>
        <v>40525</v>
      </c>
      <c r="G61" s="87" t="b">
        <f>OR(Datos!M56="CASA ALIANZA",Datos!M56="AYUDA Y SOLID")</f>
        <v>0</v>
      </c>
      <c r="H61" s="87" t="b">
        <f>OR(Datos!M56="PROCURADURIA")</f>
        <v>1</v>
      </c>
      <c r="I61" s="87" t="b">
        <f>OR(Datos!M56="DIF HIDALGO-HUICHAPAN",Datos!M56="DIF HIDALGO",Datos!M56="DIF NAUCALPAN",Datos!M56="DIF MEXICALTZINGO")</f>
        <v>0</v>
      </c>
      <c r="J61" s="87" t="b">
        <f>OR(Datos!M56="FAMILIAR")</f>
        <v>0</v>
      </c>
      <c r="K61" s="87">
        <f t="shared" si="1"/>
        <v>1</v>
      </c>
      <c r="L61" s="39" t="b">
        <f>IF(K61=0,Datos!M56)</f>
        <v>0</v>
      </c>
      <c r="M61" s="87">
        <f>Datos!Z56</f>
        <v>0</v>
      </c>
      <c r="N61" s="87">
        <f>Datos!AA56</f>
        <v>0</v>
      </c>
      <c r="O61" s="87">
        <f>Datos!AB56</f>
        <v>0</v>
      </c>
      <c r="P61" s="87">
        <f>Datos!AC56</f>
        <v>0</v>
      </c>
      <c r="Q61" s="87">
        <f>Datos!AD56</f>
        <v>0</v>
      </c>
      <c r="R61" s="87" t="str">
        <f>Datos!AE56</f>
        <v>DENUNCIA DE HECHOS</v>
      </c>
      <c r="S61" s="87" t="str">
        <f>Datos!AF56</f>
        <v>XXXXXX</v>
      </c>
      <c r="T61" s="87">
        <f>Datos!AG56</f>
        <v>0</v>
      </c>
      <c r="U61" s="87">
        <f>Datos!AH56</f>
        <v>0</v>
      </c>
      <c r="V61" s="87">
        <f>Datos!AI56</f>
        <v>0</v>
      </c>
      <c r="W61" s="87">
        <f>Datos!AJ56</f>
        <v>0</v>
      </c>
      <c r="X61" s="87">
        <f>Datos!AK56</f>
        <v>0</v>
      </c>
      <c r="Y61" s="87">
        <f>Datos!AL56</f>
        <v>0</v>
      </c>
      <c r="Z61" s="87">
        <f>Datos!AM56</f>
        <v>0</v>
      </c>
      <c r="AA61" s="87">
        <f>Datos!AN56</f>
        <v>0</v>
      </c>
      <c r="AB61" s="87">
        <f>Datos!AO56</f>
        <v>0</v>
      </c>
      <c r="AC61" s="87">
        <f>Datos!AP56</f>
        <v>0</v>
      </c>
      <c r="AD61" s="87" t="str">
        <f>IF(Datos!J56="D.F.","D.F.","0")</f>
        <v>D.F.</v>
      </c>
      <c r="AE61" s="87" t="str">
        <f>IF(Datos!J56="D.F.","D.F",Datos!J56)</f>
        <v>D.F</v>
      </c>
      <c r="AF61" s="87"/>
      <c r="AG61" s="87">
        <f>Datos!AU56</f>
        <v>0</v>
      </c>
      <c r="AH61" s="87">
        <f>Datos!AV56</f>
        <v>0</v>
      </c>
      <c r="AI61" s="87" t="e">
        <f>IF(Educativo!#REF!="GUARDERIA","SI",".")</f>
        <v>#REF!</v>
      </c>
      <c r="AJ61" s="87" t="e">
        <f>IF(Educativo!#REF!="PRESCOLAR","SI",".")</f>
        <v>#REF!</v>
      </c>
      <c r="AK61" s="87" t="e">
        <f>IF(Educativo!#REF!="PRIMARIA","SI",".")</f>
        <v>#REF!</v>
      </c>
      <c r="AL61" s="87" t="e">
        <f>IF(Educativo!#REF!="SECUNDARIA","SI",".")</f>
        <v>#REF!</v>
      </c>
      <c r="AM61" s="87" t="e">
        <f>IF(Educativo!#REF!="BACHILLERATO","SI",".")</f>
        <v>#REF!</v>
      </c>
      <c r="AN61" s="87" t="e">
        <f>IF(Educativo!#REF!="UNIVERSIDAD","SI",".")</f>
        <v>#REF!</v>
      </c>
      <c r="AO61" s="87" t="str">
        <f>Datos!BN56</f>
        <v>NO</v>
      </c>
      <c r="AP61" s="87" t="str">
        <f>Datos!BP56</f>
        <v>NO</v>
      </c>
      <c r="AQ61" s="87">
        <f>Datos!BQ56</f>
        <v>0</v>
      </c>
      <c r="AR61" s="26" t="str">
        <f>Datos!BY57</f>
        <v>SI</v>
      </c>
      <c r="AS61" s="26" t="str">
        <f>Datos!BZ57</f>
        <v>.</v>
      </c>
      <c r="AT61" s="26" t="str">
        <f>Datos!CA57</f>
        <v>.</v>
      </c>
      <c r="AU61" s="26" t="str">
        <f>Datos!CB57</f>
        <v>.</v>
      </c>
      <c r="AV61" s="26" t="str">
        <f>Datos!CC57</f>
        <v>.</v>
      </c>
      <c r="AW61" s="87" t="b">
        <f>OR(Datos!BV57="FAMILIA BIOLÓGICA")</f>
        <v>0</v>
      </c>
      <c r="AX61" s="87" t="b">
        <f>OR(Datos!BV57="FAMILIA AMPLIADA")</f>
        <v>0</v>
      </c>
      <c r="AY61" s="87" t="b">
        <f>OR(Datos!BV57="OTRO HOGAR")</f>
        <v>1</v>
      </c>
      <c r="AZ61" s="87">
        <f t="shared" si="2"/>
        <v>1</v>
      </c>
      <c r="BA61" s="87" t="str">
        <f>IF(AZ61=0,Datos!BV57,".")</f>
        <v>.</v>
      </c>
      <c r="BB61" s="117">
        <f>Datos!BU56</f>
        <v>40638</v>
      </c>
      <c r="BC61" s="87" t="str">
        <f>Datos!BV56</f>
        <v>DESERCIÓN</v>
      </c>
    </row>
    <row r="62" spans="1:55">
      <c r="A62" s="87">
        <f>Datos!A56</f>
        <v>53</v>
      </c>
      <c r="B62" s="20" t="str">
        <f>Datos!D57</f>
        <v>f</v>
      </c>
      <c r="C62" s="152">
        <f ca="1">Datos!E57</f>
        <v>13.844910630707753</v>
      </c>
      <c r="D62" s="20">
        <f>Datos!G57</f>
        <v>0</v>
      </c>
      <c r="E62" s="20" t="str">
        <f t="shared" si="0"/>
        <v>x</v>
      </c>
      <c r="F62" s="118">
        <f>Datos!X57</f>
        <v>40535</v>
      </c>
      <c r="G62" s="87" t="b">
        <f>OR(Datos!M57="CASA ALIANZA",Datos!M57="AYUDA Y SOLID")</f>
        <v>0</v>
      </c>
      <c r="H62" s="87" t="b">
        <f>OR(Datos!M57="PROCURADURIA")</f>
        <v>0</v>
      </c>
      <c r="I62" s="87" t="b">
        <f>OR(Datos!M57="DIF HIDALGO-HUICHAPAN",Datos!M57="DIF HIDALGO",Datos!M57="DIF NAUCALPAN",Datos!M57="DIF MEXICALTZINGO")</f>
        <v>1</v>
      </c>
      <c r="J62" s="87" t="b">
        <f>OR(Datos!M57="FAMILIAR")</f>
        <v>0</v>
      </c>
      <c r="K62" s="87">
        <f t="shared" si="1"/>
        <v>1</v>
      </c>
      <c r="L62" s="39" t="b">
        <f>IF(K62=0,Datos!M57)</f>
        <v>0</v>
      </c>
      <c r="M62" s="87">
        <f>Datos!Z57</f>
        <v>0</v>
      </c>
      <c r="N62" s="87">
        <f>Datos!AA57</f>
        <v>0</v>
      </c>
      <c r="O62" s="87">
        <f>Datos!AB57</f>
        <v>0</v>
      </c>
      <c r="P62" s="87" t="str">
        <f>Datos!AC57</f>
        <v>SI</v>
      </c>
      <c r="Q62" s="87">
        <f>Datos!AD57</f>
        <v>0</v>
      </c>
      <c r="R62" s="87" t="str">
        <f>Datos!AE57</f>
        <v>VIOLENCIA FAMILIAR</v>
      </c>
      <c r="S62" s="87" t="str">
        <f>Datos!AF57</f>
        <v>XXXXXX</v>
      </c>
      <c r="T62" s="87" t="str">
        <f>Datos!AG57</f>
        <v>SI</v>
      </c>
      <c r="U62" s="87">
        <f>Datos!AH57</f>
        <v>0</v>
      </c>
      <c r="V62" s="87" t="str">
        <f>Datos!AI57</f>
        <v>NO</v>
      </c>
      <c r="W62" s="87">
        <f>Datos!AJ57</f>
        <v>4</v>
      </c>
      <c r="X62" s="87">
        <f>Datos!AK57</f>
        <v>0</v>
      </c>
      <c r="Y62" s="87">
        <f>Datos!AL57</f>
        <v>0</v>
      </c>
      <c r="Z62" s="87">
        <f>Datos!AM57</f>
        <v>4</v>
      </c>
      <c r="AA62" s="87" t="str">
        <f>Datos!AN57</f>
        <v>NO</v>
      </c>
      <c r="AB62" s="87" t="str">
        <f>Datos!AO57</f>
        <v>NO</v>
      </c>
      <c r="AC62" s="87" t="str">
        <f>Datos!AP57</f>
        <v>NO</v>
      </c>
      <c r="AD62" s="87" t="str">
        <f>IF(Datos!J57="D.F.","D.F.","0")</f>
        <v>0</v>
      </c>
      <c r="AE62" s="87" t="str">
        <f>IF(Datos!J57="D.F.","D.F",Datos!J57)</f>
        <v>MORELOS</v>
      </c>
      <c r="AF62" s="87"/>
      <c r="AG62" s="87" t="str">
        <f>Datos!AU57</f>
        <v>NO</v>
      </c>
      <c r="AH62" s="87">
        <f>Datos!AV57</f>
        <v>0</v>
      </c>
      <c r="AI62" s="87" t="e">
        <f>IF(Educativo!#REF!="GUARDERIA","SI",".")</f>
        <v>#REF!</v>
      </c>
      <c r="AJ62" s="87" t="e">
        <f>IF(Educativo!#REF!="PRESCOLAR","SI",".")</f>
        <v>#REF!</v>
      </c>
      <c r="AK62" s="87" t="e">
        <f>IF(Educativo!#REF!="PRIMARIA","SI",".")</f>
        <v>#REF!</v>
      </c>
      <c r="AL62" s="87" t="e">
        <f>IF(Educativo!#REF!="SECUNDARIA","SI",".")</f>
        <v>#REF!</v>
      </c>
      <c r="AM62" s="87" t="e">
        <f>IF(Educativo!#REF!="BACHILLERATO","SI",".")</f>
        <v>#REF!</v>
      </c>
      <c r="AN62" s="87" t="e">
        <f>IF(Educativo!#REF!="UNIVERSIDAD","SI",".")</f>
        <v>#REF!</v>
      </c>
      <c r="AO62" s="87" t="str">
        <f>Datos!BN57</f>
        <v>NO</v>
      </c>
      <c r="AP62" s="87" t="str">
        <f>Datos!BP57</f>
        <v>NO</v>
      </c>
      <c r="AQ62" s="87">
        <f>Datos!BQ57</f>
        <v>0</v>
      </c>
      <c r="AR62" s="26" t="str">
        <f>Datos!BY58</f>
        <v>SI</v>
      </c>
      <c r="AS62" s="26" t="str">
        <f>Datos!BZ58</f>
        <v>.</v>
      </c>
      <c r="AT62" s="26" t="str">
        <f>Datos!CA58</f>
        <v>.</v>
      </c>
      <c r="AU62" s="26" t="str">
        <f>Datos!CB58</f>
        <v>.</v>
      </c>
      <c r="AV62" s="26" t="str">
        <f>Datos!CC58</f>
        <v>.</v>
      </c>
      <c r="AW62" s="87" t="b">
        <f>OR(Datos!BV58="FAMILIA BIOLÓGICA")</f>
        <v>0</v>
      </c>
      <c r="AX62" s="87" t="b">
        <f>OR(Datos!BV58="FAMILIA AMPLIADA")</f>
        <v>0</v>
      </c>
      <c r="AY62" s="87" t="b">
        <f>OR(Datos!BV58="OTRO HOGAR")</f>
        <v>1</v>
      </c>
      <c r="AZ62" s="87">
        <f t="shared" si="2"/>
        <v>1</v>
      </c>
      <c r="BA62" s="87" t="str">
        <f>IF(AZ62=0,Datos!BV58,".")</f>
        <v>.</v>
      </c>
      <c r="BB62" s="117">
        <f>Datos!BU57</f>
        <v>40556</v>
      </c>
      <c r="BC62" s="87" t="str">
        <f>Datos!BV57</f>
        <v>OTRO HOGAR</v>
      </c>
    </row>
    <row r="63" spans="1:55">
      <c r="A63" s="87">
        <f>Datos!A57</f>
        <v>54</v>
      </c>
      <c r="B63" s="20" t="str">
        <f>Datos!D58</f>
        <v>a</v>
      </c>
      <c r="C63" s="152">
        <f>Datos!E58</f>
        <v>14</v>
      </c>
      <c r="D63" s="20">
        <f>Datos!G58</f>
        <v>0</v>
      </c>
      <c r="E63" s="20" t="str">
        <f t="shared" si="0"/>
        <v>x</v>
      </c>
      <c r="F63" s="118">
        <f>Datos!X58</f>
        <v>40540</v>
      </c>
      <c r="G63" s="87" t="b">
        <f>OR(Datos!M58="CASA ALIANZA",Datos!M58="AYUDA Y SOLID")</f>
        <v>0</v>
      </c>
      <c r="H63" s="87" t="b">
        <f>OR(Datos!M58="PROCURADURIA")</f>
        <v>1</v>
      </c>
      <c r="I63" s="87" t="b">
        <f>OR(Datos!M58="DIF HIDALGO-HUICHAPAN",Datos!M58="DIF HIDALGO",Datos!M58="DIF NAUCALPAN",Datos!M58="DIF MEXICALTZINGO")</f>
        <v>0</v>
      </c>
      <c r="J63" s="87" t="b">
        <f>OR(Datos!M58="FAMILIAR")</f>
        <v>0</v>
      </c>
      <c r="K63" s="87">
        <f t="shared" si="1"/>
        <v>1</v>
      </c>
      <c r="L63" s="39" t="b">
        <f>IF(K63=0,Datos!M58)</f>
        <v>0</v>
      </c>
      <c r="M63" s="87">
        <f>Datos!Z58</f>
        <v>0</v>
      </c>
      <c r="N63" s="87">
        <f>Datos!AA58</f>
        <v>0</v>
      </c>
      <c r="O63" s="87">
        <f>Datos!AB58</f>
        <v>0</v>
      </c>
      <c r="P63" s="87">
        <f>Datos!AC58</f>
        <v>0</v>
      </c>
      <c r="Q63" s="87">
        <f>Datos!AD58</f>
        <v>0</v>
      </c>
      <c r="R63" s="87" t="str">
        <f>Datos!AE58</f>
        <v>VIOLACION Y VIOLENCIA FAMILIAR</v>
      </c>
      <c r="S63" s="87" t="str">
        <f>Datos!AF58</f>
        <v>XXXXXX</v>
      </c>
      <c r="T63" s="87">
        <f>Datos!AG58</f>
        <v>0</v>
      </c>
      <c r="U63" s="87">
        <f>Datos!AH58</f>
        <v>0</v>
      </c>
      <c r="V63" s="87">
        <f>Datos!AI58</f>
        <v>0</v>
      </c>
      <c r="W63" s="87">
        <f>Datos!AJ58</f>
        <v>0</v>
      </c>
      <c r="X63" s="87">
        <f>Datos!AK58</f>
        <v>0</v>
      </c>
      <c r="Y63" s="87">
        <f>Datos!AL58</f>
        <v>0</v>
      </c>
      <c r="Z63" s="87">
        <f>Datos!AM58</f>
        <v>0</v>
      </c>
      <c r="AA63" s="87">
        <f>Datos!AN58</f>
        <v>0</v>
      </c>
      <c r="AB63" s="87">
        <f>Datos!AO58</f>
        <v>0</v>
      </c>
      <c r="AC63" s="87">
        <f>Datos!AP58</f>
        <v>0</v>
      </c>
      <c r="AD63" s="87" t="str">
        <f>IF(Datos!J58="D.F.","D.F.","0")</f>
        <v>D.F.</v>
      </c>
      <c r="AE63" s="87" t="str">
        <f>IF(Datos!J58="D.F.","D.F",Datos!J58)</f>
        <v>D.F</v>
      </c>
      <c r="AF63" s="87"/>
      <c r="AG63" s="87">
        <f>Datos!AU58</f>
        <v>0</v>
      </c>
      <c r="AH63" s="87">
        <f>Datos!AV58</f>
        <v>0</v>
      </c>
      <c r="AI63" s="87" t="str">
        <f>IF(Educativo!J35="GUARDERIA","SI",".")</f>
        <v>.</v>
      </c>
      <c r="AJ63" s="87" t="str">
        <f>IF(Educativo!J35="PRESCOLAR","SI",".")</f>
        <v>.</v>
      </c>
      <c r="AK63" s="87" t="str">
        <f>IF(Educativo!J35="PRIMARIA","SI",".")</f>
        <v>SI</v>
      </c>
      <c r="AL63" s="87" t="str">
        <f>IF(Educativo!J35="SECUNDARIA","SI",".")</f>
        <v>.</v>
      </c>
      <c r="AM63" s="87" t="str">
        <f>IF(Educativo!J35="BACHILLERATO","SI",".")</f>
        <v>.</v>
      </c>
      <c r="AN63" s="87" t="str">
        <f>IF(Educativo!J35="UNIVERSIDAD","SI",".")</f>
        <v>.</v>
      </c>
      <c r="AO63" s="87">
        <f>Datos!BN58</f>
        <v>0</v>
      </c>
      <c r="AP63" s="87">
        <f>Datos!BP58</f>
        <v>0</v>
      </c>
      <c r="AQ63" s="87">
        <f>Datos!BQ58</f>
        <v>0</v>
      </c>
      <c r="AR63" s="26" t="e">
        <f>Datos!#REF!</f>
        <v>#REF!</v>
      </c>
      <c r="AS63" s="26" t="e">
        <f>Datos!#REF!</f>
        <v>#REF!</v>
      </c>
      <c r="AT63" s="26" t="e">
        <f>Datos!#REF!</f>
        <v>#REF!</v>
      </c>
      <c r="AU63" s="26" t="e">
        <f>Datos!#REF!</f>
        <v>#REF!</v>
      </c>
      <c r="AV63" s="26" t="e">
        <f>Datos!#REF!</f>
        <v>#REF!</v>
      </c>
      <c r="AW63" s="87" t="e">
        <f>OR(Datos!#REF!="FAMILIA BIOLÓGICA")</f>
        <v>#REF!</v>
      </c>
      <c r="AX63" s="87" t="e">
        <f>OR(Datos!#REF!="FAMILIA AMPLIADA")</f>
        <v>#REF!</v>
      </c>
      <c r="AY63" s="87" t="e">
        <f>OR(Datos!#REF!="OTRO HOGAR")</f>
        <v>#REF!</v>
      </c>
      <c r="AZ63" s="87">
        <f t="shared" si="2"/>
        <v>0</v>
      </c>
      <c r="BA63" s="87" t="e">
        <f>IF(AZ63=0,Datos!#REF!,".")</f>
        <v>#REF!</v>
      </c>
      <c r="BB63" s="117">
        <f>Datos!BU58</f>
        <v>40555</v>
      </c>
      <c r="BC63" s="87" t="str">
        <f>Datos!BV58</f>
        <v>OTRO HOGAR</v>
      </c>
    </row>
    <row r="64" spans="1:55">
      <c r="A64" s="87" t="e">
        <f>Datos!#REF!</f>
        <v>#REF!</v>
      </c>
      <c r="B64" s="20" t="e">
        <f>Datos!#REF!</f>
        <v>#REF!</v>
      </c>
      <c r="C64" s="152" t="e">
        <f>Datos!#REF!</f>
        <v>#REF!</v>
      </c>
      <c r="D64" s="20" t="e">
        <f>Datos!#REF!</f>
        <v>#REF!</v>
      </c>
      <c r="E64" s="20" t="e">
        <f t="shared" si="0"/>
        <v>#REF!</v>
      </c>
      <c r="F64" s="118" t="e">
        <f>Datos!#REF!</f>
        <v>#REF!</v>
      </c>
      <c r="G64" s="87" t="e">
        <f>OR(Datos!#REF!="CASA ALIANZA",Datos!#REF!="AYUDA Y SOLID")</f>
        <v>#REF!</v>
      </c>
      <c r="H64" s="87" t="e">
        <f>OR(Datos!#REF!="PROCURADURIA")</f>
        <v>#REF!</v>
      </c>
      <c r="I64" s="87" t="e">
        <f>OR(Datos!#REF!="DIF HIDALGO-HUICHAPAN",Datos!#REF!="DIF HIDALGO",Datos!#REF!="DIF NAUCALPAN",Datos!#REF!="DIF MEXICALTZINGO")</f>
        <v>#REF!</v>
      </c>
      <c r="J64" s="87" t="e">
        <f>OR(Datos!#REF!="FAMILIAR")</f>
        <v>#REF!</v>
      </c>
      <c r="K64" s="87">
        <f t="shared" si="1"/>
        <v>0</v>
      </c>
      <c r="L64" s="39" t="e">
        <f>IF(K64=0,Datos!#REF!)</f>
        <v>#REF!</v>
      </c>
      <c r="M64" s="87" t="e">
        <f>Datos!#REF!</f>
        <v>#REF!</v>
      </c>
      <c r="N64" s="87" t="e">
        <f>Datos!#REF!</f>
        <v>#REF!</v>
      </c>
      <c r="O64" s="87" t="e">
        <f>Datos!#REF!</f>
        <v>#REF!</v>
      </c>
      <c r="P64" s="87" t="e">
        <f>Datos!#REF!</f>
        <v>#REF!</v>
      </c>
      <c r="Q64" s="87" t="e">
        <f>Datos!#REF!</f>
        <v>#REF!</v>
      </c>
      <c r="R64" s="87" t="e">
        <f>Datos!#REF!</f>
        <v>#REF!</v>
      </c>
      <c r="S64" s="87" t="e">
        <f>Datos!#REF!</f>
        <v>#REF!</v>
      </c>
      <c r="T64" s="87" t="e">
        <f>Datos!#REF!</f>
        <v>#REF!</v>
      </c>
      <c r="U64" s="87" t="e">
        <f>Datos!#REF!</f>
        <v>#REF!</v>
      </c>
      <c r="V64" s="87" t="e">
        <f>Datos!#REF!</f>
        <v>#REF!</v>
      </c>
      <c r="W64" s="87" t="e">
        <f>Datos!#REF!</f>
        <v>#REF!</v>
      </c>
      <c r="X64" s="87" t="e">
        <f>Datos!#REF!</f>
        <v>#REF!</v>
      </c>
      <c r="Y64" s="87" t="e">
        <f>Datos!#REF!</f>
        <v>#REF!</v>
      </c>
      <c r="Z64" s="87" t="e">
        <f>Datos!#REF!</f>
        <v>#REF!</v>
      </c>
      <c r="AA64" s="87" t="e">
        <f>Datos!#REF!</f>
        <v>#REF!</v>
      </c>
      <c r="AB64" s="87" t="e">
        <f>Datos!#REF!</f>
        <v>#REF!</v>
      </c>
      <c r="AC64" s="87" t="e">
        <f>Datos!#REF!</f>
        <v>#REF!</v>
      </c>
      <c r="AD64" s="87" t="e">
        <f>IF(Datos!#REF!="D.F.","D.F.","0")</f>
        <v>#REF!</v>
      </c>
      <c r="AE64" s="87" t="e">
        <f>IF(Datos!#REF!="D.F.","D.F",Datos!#REF!)</f>
        <v>#REF!</v>
      </c>
      <c r="AF64" s="87"/>
      <c r="AG64" s="87" t="e">
        <f>Datos!#REF!</f>
        <v>#REF!</v>
      </c>
      <c r="AH64" s="87" t="e">
        <f>Datos!#REF!</f>
        <v>#REF!</v>
      </c>
      <c r="AI64" s="87" t="str">
        <f>IF(Educativo!J36="GUARDERIA","SI",".")</f>
        <v>.</v>
      </c>
      <c r="AJ64" s="87" t="str">
        <f>IF(Educativo!J36="PRESCOLAR","SI",".")</f>
        <v>.</v>
      </c>
      <c r="AK64" s="87" t="str">
        <f>IF(Educativo!J36="PRIMARIA","SI",".")</f>
        <v>.</v>
      </c>
      <c r="AL64" s="87" t="str">
        <f>IF(Educativo!J36="SECUNDARIA","SI",".")</f>
        <v>SI</v>
      </c>
      <c r="AM64" s="87" t="str">
        <f>IF(Educativo!J36="BACHILLERATO","SI",".")</f>
        <v>.</v>
      </c>
      <c r="AN64" s="87" t="str">
        <f>IF(Educativo!J36="UNIVERSIDAD","SI",".")</f>
        <v>.</v>
      </c>
      <c r="AO64" s="87" t="e">
        <f>Datos!#REF!</f>
        <v>#REF!</v>
      </c>
      <c r="AP64" s="87" t="e">
        <f>Datos!#REF!</f>
        <v>#REF!</v>
      </c>
      <c r="AQ64" s="87" t="e">
        <f>Datos!#REF!</f>
        <v>#REF!</v>
      </c>
      <c r="AR64" s="26" t="e">
        <f>Datos!#REF!</f>
        <v>#REF!</v>
      </c>
      <c r="AS64" s="26" t="e">
        <f>Datos!#REF!</f>
        <v>#REF!</v>
      </c>
      <c r="AT64" s="26" t="e">
        <f>Datos!#REF!</f>
        <v>#REF!</v>
      </c>
      <c r="AU64" s="26" t="e">
        <f>Datos!#REF!</f>
        <v>#REF!</v>
      </c>
      <c r="AV64" s="26" t="e">
        <f>Datos!#REF!</f>
        <v>#REF!</v>
      </c>
      <c r="AW64" s="87" t="e">
        <f>OR(Datos!#REF!="FAMILIA BIOLÓGICA")</f>
        <v>#REF!</v>
      </c>
      <c r="AX64" s="87" t="e">
        <f>OR(Datos!#REF!="FAMILIA AMPLIADA")</f>
        <v>#REF!</v>
      </c>
      <c r="AY64" s="87" t="e">
        <f>OR(Datos!#REF!="OTRO HOGAR")</f>
        <v>#REF!</v>
      </c>
      <c r="AZ64" s="87">
        <f t="shared" si="2"/>
        <v>0</v>
      </c>
      <c r="BA64" s="87" t="e">
        <f>IF(AZ64=0,Datos!#REF!,".")</f>
        <v>#REF!</v>
      </c>
      <c r="BB64" s="117" t="e">
        <f>Datos!#REF!</f>
        <v>#REF!</v>
      </c>
      <c r="BC64" s="87" t="e">
        <f>Datos!#REF!</f>
        <v>#REF!</v>
      </c>
    </row>
    <row r="65" spans="1:55">
      <c r="A65" s="87" t="e">
        <f>Datos!#REF!</f>
        <v>#REF!</v>
      </c>
      <c r="B65" s="20" t="e">
        <f>Datos!#REF!</f>
        <v>#REF!</v>
      </c>
      <c r="C65" s="152" t="e">
        <f>Datos!#REF!</f>
        <v>#REF!</v>
      </c>
      <c r="D65" s="20" t="e">
        <f>Datos!#REF!</f>
        <v>#REF!</v>
      </c>
      <c r="E65" s="20" t="e">
        <f t="shared" si="0"/>
        <v>#REF!</v>
      </c>
      <c r="F65" s="118" t="e">
        <f>Datos!#REF!</f>
        <v>#REF!</v>
      </c>
      <c r="G65" s="87" t="e">
        <f>OR(Datos!#REF!="CASA ALIANZA",Datos!#REF!="AYUDA Y SOLID")</f>
        <v>#REF!</v>
      </c>
      <c r="H65" s="87" t="e">
        <f>OR(Datos!#REF!="PROCURADURIA")</f>
        <v>#REF!</v>
      </c>
      <c r="I65" s="87" t="e">
        <f>OR(Datos!#REF!="DIF HIDALGO-HUICHAPAN",Datos!#REF!="DIF HIDALGO",Datos!#REF!="DIF NAUCALPAN",Datos!#REF!="DIF MEXICALTZINGO")</f>
        <v>#REF!</v>
      </c>
      <c r="J65" s="87" t="e">
        <f>OR(Datos!#REF!="FAMILIAR")</f>
        <v>#REF!</v>
      </c>
      <c r="K65" s="87">
        <f t="shared" si="1"/>
        <v>0</v>
      </c>
      <c r="L65" s="39" t="e">
        <f>IF(K65=0,Datos!#REF!)</f>
        <v>#REF!</v>
      </c>
      <c r="M65" s="87" t="e">
        <f>Datos!#REF!</f>
        <v>#REF!</v>
      </c>
      <c r="N65" s="87" t="e">
        <f>Datos!#REF!</f>
        <v>#REF!</v>
      </c>
      <c r="O65" s="87" t="e">
        <f>Datos!#REF!</f>
        <v>#REF!</v>
      </c>
      <c r="P65" s="87" t="e">
        <f>Datos!#REF!</f>
        <v>#REF!</v>
      </c>
      <c r="Q65" s="87" t="e">
        <f>Datos!#REF!</f>
        <v>#REF!</v>
      </c>
      <c r="R65" s="87" t="e">
        <f>Datos!#REF!</f>
        <v>#REF!</v>
      </c>
      <c r="S65" s="87" t="e">
        <f>Datos!#REF!</f>
        <v>#REF!</v>
      </c>
      <c r="T65" s="87" t="e">
        <f>Datos!#REF!</f>
        <v>#REF!</v>
      </c>
      <c r="U65" s="87" t="e">
        <f>Datos!#REF!</f>
        <v>#REF!</v>
      </c>
      <c r="V65" s="87" t="e">
        <f>Datos!#REF!</f>
        <v>#REF!</v>
      </c>
      <c r="W65" s="87" t="e">
        <f>Datos!#REF!</f>
        <v>#REF!</v>
      </c>
      <c r="X65" s="87" t="e">
        <f>Datos!#REF!</f>
        <v>#REF!</v>
      </c>
      <c r="Y65" s="87" t="e">
        <f>Datos!#REF!</f>
        <v>#REF!</v>
      </c>
      <c r="Z65" s="87" t="e">
        <f>Datos!#REF!</f>
        <v>#REF!</v>
      </c>
      <c r="AA65" s="87" t="e">
        <f>Datos!#REF!</f>
        <v>#REF!</v>
      </c>
      <c r="AB65" s="87" t="e">
        <f>Datos!#REF!</f>
        <v>#REF!</v>
      </c>
      <c r="AC65" s="87" t="e">
        <f>Datos!#REF!</f>
        <v>#REF!</v>
      </c>
      <c r="AD65" s="87" t="e">
        <f>IF(Datos!#REF!="D.F.","D.F.","0")</f>
        <v>#REF!</v>
      </c>
      <c r="AE65" s="87" t="e">
        <f>IF(Datos!#REF!="D.F.","D.F",Datos!#REF!)</f>
        <v>#REF!</v>
      </c>
      <c r="AF65" s="87"/>
      <c r="AG65" s="87" t="e">
        <f>Datos!#REF!</f>
        <v>#REF!</v>
      </c>
      <c r="AH65" s="87" t="e">
        <f>Datos!#REF!</f>
        <v>#REF!</v>
      </c>
      <c r="AI65" s="87" t="e">
        <f>IF(Educativo!#REF!="GUARDERIA","SI",".")</f>
        <v>#REF!</v>
      </c>
      <c r="AJ65" s="87" t="e">
        <f>IF(Educativo!#REF!="PRESCOLAR","SI",".")</f>
        <v>#REF!</v>
      </c>
      <c r="AK65" s="87" t="e">
        <f>IF(Educativo!#REF!="PRIMARIA","SI",".")</f>
        <v>#REF!</v>
      </c>
      <c r="AL65" s="87" t="e">
        <f>IF(Educativo!#REF!="SECUNDARIA","SI",".")</f>
        <v>#REF!</v>
      </c>
      <c r="AM65" s="87" t="e">
        <f>IF(Educativo!#REF!="BACHILLERATO","SI",".")</f>
        <v>#REF!</v>
      </c>
      <c r="AN65" s="87" t="e">
        <f>IF(Educativo!#REF!="UNIVERSIDAD","SI",".")</f>
        <v>#REF!</v>
      </c>
      <c r="AO65" s="87" t="e">
        <f>Datos!#REF!</f>
        <v>#REF!</v>
      </c>
      <c r="AP65" s="87" t="e">
        <f>Datos!#REF!</f>
        <v>#REF!</v>
      </c>
      <c r="AQ65" s="87" t="e">
        <f>Datos!#REF!</f>
        <v>#REF!</v>
      </c>
      <c r="AR65" s="26" t="e">
        <f>Datos!#REF!</f>
        <v>#REF!</v>
      </c>
      <c r="AS65" s="26" t="e">
        <f>Datos!#REF!</f>
        <v>#REF!</v>
      </c>
      <c r="AT65" s="26" t="e">
        <f>Datos!#REF!</f>
        <v>#REF!</v>
      </c>
      <c r="AU65" s="26" t="e">
        <f>Datos!#REF!</f>
        <v>#REF!</v>
      </c>
      <c r="AV65" s="26" t="e">
        <f>Datos!#REF!</f>
        <v>#REF!</v>
      </c>
      <c r="AW65" s="87" t="e">
        <f>OR(Datos!#REF!="FAMILIA BIOLÓGICA")</f>
        <v>#REF!</v>
      </c>
      <c r="AX65" s="87" t="e">
        <f>OR(Datos!#REF!="FAMILIA AMPLIADA")</f>
        <v>#REF!</v>
      </c>
      <c r="AY65" s="87" t="e">
        <f>OR(Datos!#REF!="OTRO HOGAR")</f>
        <v>#REF!</v>
      </c>
      <c r="AZ65" s="87">
        <f t="shared" si="2"/>
        <v>0</v>
      </c>
      <c r="BA65" s="87" t="e">
        <f>IF(AZ65=0,Datos!#REF!,".")</f>
        <v>#REF!</v>
      </c>
      <c r="BB65" s="117" t="e">
        <f>Datos!#REF!</f>
        <v>#REF!</v>
      </c>
      <c r="BC65" s="87" t="e">
        <f>Datos!#REF!</f>
        <v>#REF!</v>
      </c>
    </row>
    <row r="66" spans="1:55">
      <c r="A66" s="87" t="e">
        <f>Datos!#REF!</f>
        <v>#REF!</v>
      </c>
      <c r="B66" s="20" t="e">
        <f>Datos!#REF!</f>
        <v>#REF!</v>
      </c>
      <c r="C66" s="152" t="e">
        <f>Datos!#REF!</f>
        <v>#REF!</v>
      </c>
      <c r="D66" s="20" t="e">
        <f>Datos!#REF!</f>
        <v>#REF!</v>
      </c>
      <c r="E66" s="20" t="e">
        <f t="shared" si="0"/>
        <v>#REF!</v>
      </c>
      <c r="F66" s="118" t="e">
        <f>Datos!#REF!</f>
        <v>#REF!</v>
      </c>
      <c r="G66" s="87" t="e">
        <f>OR(Datos!#REF!="CASA ALIANZA",Datos!#REF!="AYUDA Y SOLID")</f>
        <v>#REF!</v>
      </c>
      <c r="H66" s="87" t="e">
        <f>OR(Datos!#REF!="PROCURADURIA")</f>
        <v>#REF!</v>
      </c>
      <c r="I66" s="87" t="e">
        <f>OR(Datos!#REF!="DIF HIDALGO-HUICHAPAN",Datos!#REF!="DIF HIDALGO",Datos!#REF!="DIF NAUCALPAN",Datos!#REF!="DIF MEXICALTZINGO")</f>
        <v>#REF!</v>
      </c>
      <c r="J66" s="87" t="e">
        <f>OR(Datos!#REF!="FAMILIAR")</f>
        <v>#REF!</v>
      </c>
      <c r="K66" s="87">
        <f t="shared" si="1"/>
        <v>0</v>
      </c>
      <c r="L66" s="39" t="e">
        <f>IF(K66=0,Datos!#REF!)</f>
        <v>#REF!</v>
      </c>
      <c r="M66" s="87" t="e">
        <f>Datos!#REF!</f>
        <v>#REF!</v>
      </c>
      <c r="N66" s="87" t="e">
        <f>Datos!#REF!</f>
        <v>#REF!</v>
      </c>
      <c r="O66" s="87" t="e">
        <f>Datos!#REF!</f>
        <v>#REF!</v>
      </c>
      <c r="P66" s="87" t="e">
        <f>Datos!#REF!</f>
        <v>#REF!</v>
      </c>
      <c r="Q66" s="87" t="e">
        <f>Datos!#REF!</f>
        <v>#REF!</v>
      </c>
      <c r="R66" s="87" t="e">
        <f>Datos!#REF!</f>
        <v>#REF!</v>
      </c>
      <c r="S66" s="87" t="e">
        <f>Datos!#REF!</f>
        <v>#REF!</v>
      </c>
      <c r="T66" s="87" t="e">
        <f>Datos!#REF!</f>
        <v>#REF!</v>
      </c>
      <c r="U66" s="87" t="e">
        <f>Datos!#REF!</f>
        <v>#REF!</v>
      </c>
      <c r="V66" s="87" t="e">
        <f>Datos!#REF!</f>
        <v>#REF!</v>
      </c>
      <c r="W66" s="87" t="e">
        <f>Datos!#REF!</f>
        <v>#REF!</v>
      </c>
      <c r="X66" s="87" t="e">
        <f>Datos!#REF!</f>
        <v>#REF!</v>
      </c>
      <c r="Y66" s="87" t="e">
        <f>Datos!#REF!</f>
        <v>#REF!</v>
      </c>
      <c r="Z66" s="87" t="e">
        <f>Datos!#REF!</f>
        <v>#REF!</v>
      </c>
      <c r="AA66" s="87" t="e">
        <f>Datos!#REF!</f>
        <v>#REF!</v>
      </c>
      <c r="AB66" s="87" t="e">
        <f>Datos!#REF!</f>
        <v>#REF!</v>
      </c>
      <c r="AC66" s="87" t="e">
        <f>Datos!#REF!</f>
        <v>#REF!</v>
      </c>
      <c r="AD66" s="87" t="e">
        <f>IF(Datos!#REF!="D.F.","D.F.","0")</f>
        <v>#REF!</v>
      </c>
      <c r="AE66" s="87" t="e">
        <f>IF(Datos!#REF!="D.F.","D.F",Datos!#REF!)</f>
        <v>#REF!</v>
      </c>
      <c r="AF66" s="87"/>
      <c r="AG66" s="87" t="e">
        <f>Datos!#REF!</f>
        <v>#REF!</v>
      </c>
      <c r="AH66" s="87" t="e">
        <f>Datos!#REF!</f>
        <v>#REF!</v>
      </c>
      <c r="AI66" s="87" t="e">
        <f>IF(Educativo!#REF!="GUARDERIA","SI",".")</f>
        <v>#REF!</v>
      </c>
      <c r="AJ66" s="87" t="e">
        <f>IF(Educativo!#REF!="PRESCOLAR","SI",".")</f>
        <v>#REF!</v>
      </c>
      <c r="AK66" s="87" t="e">
        <f>IF(Educativo!#REF!="PRIMARIA","SI",".")</f>
        <v>#REF!</v>
      </c>
      <c r="AL66" s="87" t="e">
        <f>IF(Educativo!#REF!="SECUNDARIA","SI",".")</f>
        <v>#REF!</v>
      </c>
      <c r="AM66" s="87" t="e">
        <f>IF(Educativo!#REF!="BACHILLERATO","SI",".")</f>
        <v>#REF!</v>
      </c>
      <c r="AN66" s="87" t="e">
        <f>IF(Educativo!#REF!="UNIVERSIDAD","SI",".")</f>
        <v>#REF!</v>
      </c>
      <c r="AO66" s="87" t="e">
        <f>Datos!#REF!</f>
        <v>#REF!</v>
      </c>
      <c r="AP66" s="87" t="e">
        <f>Datos!#REF!</f>
        <v>#REF!</v>
      </c>
      <c r="AQ66" s="87" t="e">
        <f>Datos!#REF!</f>
        <v>#REF!</v>
      </c>
      <c r="AR66" s="26" t="e">
        <f>Datos!#REF!</f>
        <v>#REF!</v>
      </c>
      <c r="AS66" s="26" t="e">
        <f>Datos!#REF!</f>
        <v>#REF!</v>
      </c>
      <c r="AT66" s="26" t="e">
        <f>Datos!#REF!</f>
        <v>#REF!</v>
      </c>
      <c r="AU66" s="26" t="e">
        <f>Datos!#REF!</f>
        <v>#REF!</v>
      </c>
      <c r="AV66" s="26" t="e">
        <f>Datos!#REF!</f>
        <v>#REF!</v>
      </c>
      <c r="AW66" s="87" t="e">
        <f>OR(Datos!#REF!="FAMILIA BIOLÓGICA")</f>
        <v>#REF!</v>
      </c>
      <c r="AX66" s="87" t="e">
        <f>OR(Datos!#REF!="FAMILIA AMPLIADA")</f>
        <v>#REF!</v>
      </c>
      <c r="AY66" s="87" t="e">
        <f>OR(Datos!#REF!="OTRO HOGAR")</f>
        <v>#REF!</v>
      </c>
      <c r="AZ66" s="87">
        <f t="shared" si="2"/>
        <v>0</v>
      </c>
      <c r="BA66" s="87" t="e">
        <f>IF(AZ66=0,Datos!#REF!,".")</f>
        <v>#REF!</v>
      </c>
      <c r="BB66" s="117" t="e">
        <f>Datos!#REF!</f>
        <v>#REF!</v>
      </c>
      <c r="BC66" s="87" t="e">
        <f>Datos!#REF!</f>
        <v>#REF!</v>
      </c>
    </row>
    <row r="67" spans="1:55">
      <c r="A67" s="87" t="e">
        <f>Datos!#REF!</f>
        <v>#REF!</v>
      </c>
      <c r="B67" s="20" t="e">
        <f>Datos!#REF!</f>
        <v>#REF!</v>
      </c>
      <c r="C67" s="152" t="e">
        <f>Datos!#REF!</f>
        <v>#REF!</v>
      </c>
      <c r="D67" s="20" t="e">
        <f>Datos!#REF!</f>
        <v>#REF!</v>
      </c>
      <c r="E67" s="20" t="e">
        <f t="shared" si="0"/>
        <v>#REF!</v>
      </c>
      <c r="F67" s="118" t="e">
        <f>Datos!#REF!</f>
        <v>#REF!</v>
      </c>
      <c r="G67" s="87" t="e">
        <f>OR(Datos!#REF!="CASA ALIANZA",Datos!#REF!="AYUDA Y SOLID")</f>
        <v>#REF!</v>
      </c>
      <c r="H67" s="87" t="e">
        <f>OR(Datos!#REF!="PROCURADURIA")</f>
        <v>#REF!</v>
      </c>
      <c r="I67" s="87" t="e">
        <f>OR(Datos!#REF!="DIF HIDALGO-HUICHAPAN",Datos!#REF!="DIF HIDALGO",Datos!#REF!="DIF NAUCALPAN",Datos!#REF!="DIF MEXICALTZINGO")</f>
        <v>#REF!</v>
      </c>
      <c r="J67" s="87" t="e">
        <f>OR(Datos!#REF!="FAMILIAR")</f>
        <v>#REF!</v>
      </c>
      <c r="K67" s="87">
        <f t="shared" si="1"/>
        <v>0</v>
      </c>
      <c r="L67" s="39" t="e">
        <f>IF(K67=0,Datos!#REF!)</f>
        <v>#REF!</v>
      </c>
      <c r="M67" s="87" t="e">
        <f>Datos!#REF!</f>
        <v>#REF!</v>
      </c>
      <c r="N67" s="87" t="e">
        <f>Datos!#REF!</f>
        <v>#REF!</v>
      </c>
      <c r="O67" s="87" t="e">
        <f>Datos!#REF!</f>
        <v>#REF!</v>
      </c>
      <c r="P67" s="87" t="e">
        <f>Datos!#REF!</f>
        <v>#REF!</v>
      </c>
      <c r="Q67" s="87" t="e">
        <f>Datos!#REF!</f>
        <v>#REF!</v>
      </c>
      <c r="R67" s="87" t="e">
        <f>Datos!#REF!</f>
        <v>#REF!</v>
      </c>
      <c r="S67" s="87" t="e">
        <f>Datos!#REF!</f>
        <v>#REF!</v>
      </c>
      <c r="T67" s="87" t="e">
        <f>Datos!#REF!</f>
        <v>#REF!</v>
      </c>
      <c r="U67" s="87" t="e">
        <f>Datos!#REF!</f>
        <v>#REF!</v>
      </c>
      <c r="V67" s="87" t="e">
        <f>Datos!#REF!</f>
        <v>#REF!</v>
      </c>
      <c r="W67" s="87" t="e">
        <f>Datos!#REF!</f>
        <v>#REF!</v>
      </c>
      <c r="X67" s="87" t="e">
        <f>Datos!#REF!</f>
        <v>#REF!</v>
      </c>
      <c r="Y67" s="87" t="e">
        <f>Datos!#REF!</f>
        <v>#REF!</v>
      </c>
      <c r="Z67" s="87" t="e">
        <f>Datos!#REF!</f>
        <v>#REF!</v>
      </c>
      <c r="AA67" s="87" t="e">
        <f>Datos!#REF!</f>
        <v>#REF!</v>
      </c>
      <c r="AB67" s="87" t="e">
        <f>Datos!#REF!</f>
        <v>#REF!</v>
      </c>
      <c r="AC67" s="87" t="e">
        <f>Datos!#REF!</f>
        <v>#REF!</v>
      </c>
      <c r="AD67" s="87" t="e">
        <f>IF(Datos!#REF!="D.F.","D.F.","0")</f>
        <v>#REF!</v>
      </c>
      <c r="AE67" s="87" t="e">
        <f>IF(Datos!#REF!="D.F.","D.F",Datos!#REF!)</f>
        <v>#REF!</v>
      </c>
      <c r="AF67" s="87"/>
      <c r="AG67" s="87" t="e">
        <f>Datos!#REF!</f>
        <v>#REF!</v>
      </c>
      <c r="AH67" s="87" t="e">
        <f>Datos!#REF!</f>
        <v>#REF!</v>
      </c>
      <c r="AI67" s="87" t="e">
        <f>IF(Educativo!#REF!="GUARDERIA","SI",".")</f>
        <v>#REF!</v>
      </c>
      <c r="AJ67" s="87" t="e">
        <f>IF(Educativo!#REF!="PRESCOLAR","SI",".")</f>
        <v>#REF!</v>
      </c>
      <c r="AK67" s="87" t="e">
        <f>IF(Educativo!#REF!="PRIMARIA","SI",".")</f>
        <v>#REF!</v>
      </c>
      <c r="AL67" s="87" t="e">
        <f>IF(Educativo!#REF!="SECUNDARIA","SI",".")</f>
        <v>#REF!</v>
      </c>
      <c r="AM67" s="87" t="e">
        <f>IF(Educativo!#REF!="BACHILLERATO","SI",".")</f>
        <v>#REF!</v>
      </c>
      <c r="AN67" s="87" t="e">
        <f>IF(Educativo!#REF!="UNIVERSIDAD","SI",".")</f>
        <v>#REF!</v>
      </c>
      <c r="AO67" s="87" t="e">
        <f>Datos!#REF!</f>
        <v>#REF!</v>
      </c>
      <c r="AP67" s="87" t="e">
        <f>Datos!#REF!</f>
        <v>#REF!</v>
      </c>
      <c r="AQ67" s="87" t="e">
        <f>Datos!#REF!</f>
        <v>#REF!</v>
      </c>
      <c r="AR67" s="26" t="e">
        <f>Datos!#REF!</f>
        <v>#REF!</v>
      </c>
      <c r="AS67" s="26" t="e">
        <f>Datos!#REF!</f>
        <v>#REF!</v>
      </c>
      <c r="AT67" s="26" t="e">
        <f>Datos!#REF!</f>
        <v>#REF!</v>
      </c>
      <c r="AU67" s="26" t="e">
        <f>Datos!#REF!</f>
        <v>#REF!</v>
      </c>
      <c r="AV67" s="26" t="e">
        <f>Datos!#REF!</f>
        <v>#REF!</v>
      </c>
      <c r="AW67" s="87" t="e">
        <f>OR(Datos!#REF!="FAMILIA BIOLÓGICA")</f>
        <v>#REF!</v>
      </c>
      <c r="AX67" s="87" t="e">
        <f>OR(Datos!#REF!="FAMILIA AMPLIADA")</f>
        <v>#REF!</v>
      </c>
      <c r="AY67" s="87" t="e">
        <f>OR(Datos!#REF!="OTRO HOGAR")</f>
        <v>#REF!</v>
      </c>
      <c r="AZ67" s="87">
        <f t="shared" si="2"/>
        <v>0</v>
      </c>
      <c r="BA67" s="87" t="e">
        <f>IF(AZ67=0,Datos!#REF!,".")</f>
        <v>#REF!</v>
      </c>
      <c r="BB67" s="117" t="e">
        <f>Datos!#REF!</f>
        <v>#REF!</v>
      </c>
      <c r="BC67" s="87" t="e">
        <f>Datos!#REF!</f>
        <v>#REF!</v>
      </c>
    </row>
    <row r="68" spans="1:55">
      <c r="A68" s="87" t="e">
        <f>Datos!#REF!</f>
        <v>#REF!</v>
      </c>
      <c r="B68" s="20" t="e">
        <f>Datos!#REF!</f>
        <v>#REF!</v>
      </c>
      <c r="C68" s="152" t="e">
        <f>Datos!#REF!</f>
        <v>#REF!</v>
      </c>
      <c r="D68" s="20" t="e">
        <f>Datos!#REF!</f>
        <v>#REF!</v>
      </c>
      <c r="E68" s="20" t="e">
        <f t="shared" si="0"/>
        <v>#REF!</v>
      </c>
      <c r="F68" s="118" t="e">
        <f>Datos!#REF!</f>
        <v>#REF!</v>
      </c>
      <c r="G68" s="87" t="e">
        <f>OR(Datos!#REF!="CASA ALIANZA",Datos!#REF!="AYUDA Y SOLID")</f>
        <v>#REF!</v>
      </c>
      <c r="H68" s="87" t="e">
        <f>OR(Datos!#REF!="PROCURADURIA")</f>
        <v>#REF!</v>
      </c>
      <c r="I68" s="87" t="e">
        <f>OR(Datos!#REF!="DIF HIDALGO-HUICHAPAN",Datos!#REF!="DIF HIDALGO",Datos!#REF!="DIF NAUCALPAN",Datos!#REF!="DIF MEXICALTZINGO")</f>
        <v>#REF!</v>
      </c>
      <c r="J68" s="87" t="e">
        <f>OR(Datos!#REF!="FAMILIAR")</f>
        <v>#REF!</v>
      </c>
      <c r="K68" s="87">
        <f t="shared" si="1"/>
        <v>0</v>
      </c>
      <c r="L68" s="39" t="e">
        <f>IF(K68=0,Datos!#REF!)</f>
        <v>#REF!</v>
      </c>
      <c r="M68" s="87" t="e">
        <f>Datos!#REF!</f>
        <v>#REF!</v>
      </c>
      <c r="N68" s="87" t="e">
        <f>Datos!#REF!</f>
        <v>#REF!</v>
      </c>
      <c r="O68" s="87" t="e">
        <f>Datos!#REF!</f>
        <v>#REF!</v>
      </c>
      <c r="P68" s="87" t="e">
        <f>Datos!#REF!</f>
        <v>#REF!</v>
      </c>
      <c r="Q68" s="87" t="e">
        <f>Datos!#REF!</f>
        <v>#REF!</v>
      </c>
      <c r="R68" s="87" t="e">
        <f>Datos!#REF!</f>
        <v>#REF!</v>
      </c>
      <c r="S68" s="87" t="e">
        <f>Datos!#REF!</f>
        <v>#REF!</v>
      </c>
      <c r="T68" s="87" t="e">
        <f>Datos!#REF!</f>
        <v>#REF!</v>
      </c>
      <c r="U68" s="87" t="e">
        <f>Datos!#REF!</f>
        <v>#REF!</v>
      </c>
      <c r="V68" s="87" t="e">
        <f>Datos!#REF!</f>
        <v>#REF!</v>
      </c>
      <c r="W68" s="87" t="e">
        <f>Datos!#REF!</f>
        <v>#REF!</v>
      </c>
      <c r="X68" s="87" t="e">
        <f>Datos!#REF!</f>
        <v>#REF!</v>
      </c>
      <c r="Y68" s="87" t="e">
        <f>Datos!#REF!</f>
        <v>#REF!</v>
      </c>
      <c r="Z68" s="87" t="e">
        <f>Datos!#REF!</f>
        <v>#REF!</v>
      </c>
      <c r="AA68" s="87" t="e">
        <f>Datos!#REF!</f>
        <v>#REF!</v>
      </c>
      <c r="AB68" s="87" t="e">
        <f>Datos!#REF!</f>
        <v>#REF!</v>
      </c>
      <c r="AC68" s="87" t="e">
        <f>Datos!#REF!</f>
        <v>#REF!</v>
      </c>
      <c r="AD68" s="87" t="e">
        <f>IF(Datos!#REF!="D.F.","D.F.","0")</f>
        <v>#REF!</v>
      </c>
      <c r="AE68" s="87" t="e">
        <f>IF(Datos!#REF!="D.F.","D.F",Datos!#REF!)</f>
        <v>#REF!</v>
      </c>
      <c r="AF68" s="87"/>
      <c r="AG68" s="87" t="e">
        <f>Datos!#REF!</f>
        <v>#REF!</v>
      </c>
      <c r="AH68" s="87" t="e">
        <f>Datos!#REF!</f>
        <v>#REF!</v>
      </c>
      <c r="AI68" s="87" t="str">
        <f>IF(Educativo!J37="GUARDERIA","SI",".")</f>
        <v>.</v>
      </c>
      <c r="AJ68" s="87" t="str">
        <f>IF(Educativo!J37="PRESCOLAR","SI",".")</f>
        <v>.</v>
      </c>
      <c r="AK68" s="87" t="str">
        <f>IF(Educativo!J37="PRIMARIA","SI",".")</f>
        <v>.</v>
      </c>
      <c r="AL68" s="87" t="str">
        <f>IF(Educativo!J37="SECUNDARIA","SI",".")</f>
        <v>.</v>
      </c>
      <c r="AM68" s="87" t="str">
        <f>IF(Educativo!J37="BACHILLERATO","SI",".")</f>
        <v>.</v>
      </c>
      <c r="AN68" s="87" t="str">
        <f>IF(Educativo!J37="UNIVERSIDAD","SI",".")</f>
        <v>.</v>
      </c>
      <c r="AO68" s="87" t="e">
        <f>Datos!#REF!</f>
        <v>#REF!</v>
      </c>
      <c r="AP68" s="87" t="e">
        <f>Datos!#REF!</f>
        <v>#REF!</v>
      </c>
      <c r="AQ68" s="87" t="e">
        <f>Datos!#REF!</f>
        <v>#REF!</v>
      </c>
      <c r="AR68" s="26" t="e">
        <f>Datos!#REF!</f>
        <v>#REF!</v>
      </c>
      <c r="AS68" s="26" t="e">
        <f>Datos!#REF!</f>
        <v>#REF!</v>
      </c>
      <c r="AT68" s="26" t="e">
        <f>Datos!#REF!</f>
        <v>#REF!</v>
      </c>
      <c r="AU68" s="26" t="e">
        <f>Datos!#REF!</f>
        <v>#REF!</v>
      </c>
      <c r="AV68" s="26" t="e">
        <f>Datos!#REF!</f>
        <v>#REF!</v>
      </c>
      <c r="AW68" s="87" t="e">
        <f>OR(Datos!#REF!="FAMILIA BIOLÓGICA")</f>
        <v>#REF!</v>
      </c>
      <c r="AX68" s="87" t="e">
        <f>OR(Datos!#REF!="FAMILIA AMPLIADA")</f>
        <v>#REF!</v>
      </c>
      <c r="AY68" s="87" t="e">
        <f>OR(Datos!#REF!="OTRO HOGAR")</f>
        <v>#REF!</v>
      </c>
      <c r="AZ68" s="87">
        <f t="shared" si="2"/>
        <v>0</v>
      </c>
      <c r="BA68" s="87" t="e">
        <f>IF(AZ68=0,Datos!#REF!,".")</f>
        <v>#REF!</v>
      </c>
      <c r="BB68" s="117" t="e">
        <f>Datos!#REF!</f>
        <v>#REF!</v>
      </c>
      <c r="BC68" s="87" t="e">
        <f>Datos!#REF!</f>
        <v>#REF!</v>
      </c>
    </row>
    <row r="69" spans="1:55">
      <c r="A69" s="87" t="e">
        <f>Datos!#REF!</f>
        <v>#REF!</v>
      </c>
      <c r="B69" s="20" t="e">
        <f>Datos!#REF!</f>
        <v>#REF!</v>
      </c>
      <c r="C69" s="152" t="e">
        <f>Datos!#REF!</f>
        <v>#REF!</v>
      </c>
      <c r="D69" s="20" t="e">
        <f>Datos!#REF!</f>
        <v>#REF!</v>
      </c>
      <c r="E69" s="20" t="e">
        <f t="shared" si="0"/>
        <v>#REF!</v>
      </c>
      <c r="F69" s="118" t="e">
        <f>Datos!#REF!</f>
        <v>#REF!</v>
      </c>
      <c r="G69" s="87" t="e">
        <f>OR(Datos!#REF!="CASA ALIANZA",Datos!#REF!="AYUDA Y SOLID")</f>
        <v>#REF!</v>
      </c>
      <c r="H69" s="87" t="e">
        <f>OR(Datos!#REF!="PROCURADURIA")</f>
        <v>#REF!</v>
      </c>
      <c r="I69" s="87" t="e">
        <f>OR(Datos!#REF!="DIF HIDALGO-HUICHAPAN",Datos!#REF!="DIF HIDALGO",Datos!#REF!="DIF NAUCALPAN",Datos!#REF!="DIF MEXICALTZINGO")</f>
        <v>#REF!</v>
      </c>
      <c r="J69" s="87" t="e">
        <f>OR(Datos!#REF!="FAMILIAR")</f>
        <v>#REF!</v>
      </c>
      <c r="K69" s="87">
        <f t="shared" si="1"/>
        <v>0</v>
      </c>
      <c r="L69" s="39" t="e">
        <f>IF(K69=0,Datos!#REF!)</f>
        <v>#REF!</v>
      </c>
      <c r="M69" s="87" t="e">
        <f>Datos!#REF!</f>
        <v>#REF!</v>
      </c>
      <c r="N69" s="87" t="e">
        <f>Datos!#REF!</f>
        <v>#REF!</v>
      </c>
      <c r="O69" s="87" t="e">
        <f>Datos!#REF!</f>
        <v>#REF!</v>
      </c>
      <c r="P69" s="87" t="e">
        <f>Datos!#REF!</f>
        <v>#REF!</v>
      </c>
      <c r="Q69" s="87" t="e">
        <f>Datos!#REF!</f>
        <v>#REF!</v>
      </c>
      <c r="R69" s="87" t="e">
        <f>Datos!#REF!</f>
        <v>#REF!</v>
      </c>
      <c r="S69" s="87" t="e">
        <f>Datos!#REF!</f>
        <v>#REF!</v>
      </c>
      <c r="T69" s="87" t="e">
        <f>Datos!#REF!</f>
        <v>#REF!</v>
      </c>
      <c r="U69" s="87" t="e">
        <f>Datos!#REF!</f>
        <v>#REF!</v>
      </c>
      <c r="V69" s="87" t="e">
        <f>Datos!#REF!</f>
        <v>#REF!</v>
      </c>
      <c r="W69" s="87" t="e">
        <f>Datos!#REF!</f>
        <v>#REF!</v>
      </c>
      <c r="X69" s="87" t="e">
        <f>Datos!#REF!</f>
        <v>#REF!</v>
      </c>
      <c r="Y69" s="87" t="e">
        <f>Datos!#REF!</f>
        <v>#REF!</v>
      </c>
      <c r="Z69" s="87" t="e">
        <f>Datos!#REF!</f>
        <v>#REF!</v>
      </c>
      <c r="AA69" s="87" t="e">
        <f>Datos!#REF!</f>
        <v>#REF!</v>
      </c>
      <c r="AB69" s="87" t="e">
        <f>Datos!#REF!</f>
        <v>#REF!</v>
      </c>
      <c r="AC69" s="87" t="e">
        <f>Datos!#REF!</f>
        <v>#REF!</v>
      </c>
      <c r="AD69" s="87" t="e">
        <f>IF(Datos!#REF!="D.F.","D.F.","0")</f>
        <v>#REF!</v>
      </c>
      <c r="AE69" s="87" t="e">
        <f>IF(Datos!#REF!="D.F.","D.F",Datos!#REF!)</f>
        <v>#REF!</v>
      </c>
      <c r="AF69" s="87"/>
      <c r="AG69" s="87" t="e">
        <f>Datos!#REF!</f>
        <v>#REF!</v>
      </c>
      <c r="AH69" s="87" t="e">
        <f>Datos!#REF!</f>
        <v>#REF!</v>
      </c>
      <c r="AI69" s="87" t="e">
        <f>IF(Educativo!#REF!="GUARDERIA","SI",".")</f>
        <v>#REF!</v>
      </c>
      <c r="AJ69" s="87" t="e">
        <f>IF(Educativo!#REF!="PRESCOLAR","SI",".")</f>
        <v>#REF!</v>
      </c>
      <c r="AK69" s="87" t="e">
        <f>IF(Educativo!#REF!="PRIMARIA","SI",".")</f>
        <v>#REF!</v>
      </c>
      <c r="AL69" s="87" t="e">
        <f>IF(Educativo!#REF!="SECUNDARIA","SI",".")</f>
        <v>#REF!</v>
      </c>
      <c r="AM69" s="87" t="e">
        <f>IF(Educativo!#REF!="BACHILLERATO","SI",".")</f>
        <v>#REF!</v>
      </c>
      <c r="AN69" s="87" t="e">
        <f>IF(Educativo!#REF!="UNIVERSIDAD","SI",".")</f>
        <v>#REF!</v>
      </c>
      <c r="AO69" s="87" t="e">
        <f>Datos!#REF!</f>
        <v>#REF!</v>
      </c>
      <c r="AP69" s="87" t="e">
        <f>Datos!#REF!</f>
        <v>#REF!</v>
      </c>
      <c r="AQ69" s="87" t="e">
        <f>Datos!#REF!</f>
        <v>#REF!</v>
      </c>
      <c r="AR69" s="26" t="e">
        <f>Datos!#REF!</f>
        <v>#REF!</v>
      </c>
      <c r="AS69" s="26" t="e">
        <f>Datos!#REF!</f>
        <v>#REF!</v>
      </c>
      <c r="AT69" s="26" t="e">
        <f>Datos!#REF!</f>
        <v>#REF!</v>
      </c>
      <c r="AU69" s="26" t="e">
        <f>Datos!#REF!</f>
        <v>#REF!</v>
      </c>
      <c r="AV69" s="26" t="e">
        <f>Datos!#REF!</f>
        <v>#REF!</v>
      </c>
      <c r="AW69" s="87" t="e">
        <f>OR(Datos!#REF!="FAMILIA BIOLÓGICA")</f>
        <v>#REF!</v>
      </c>
      <c r="AX69" s="87" t="e">
        <f>OR(Datos!#REF!="FAMILIA AMPLIADA")</f>
        <v>#REF!</v>
      </c>
      <c r="AY69" s="87" t="e">
        <f>OR(Datos!#REF!="OTRO HOGAR")</f>
        <v>#REF!</v>
      </c>
      <c r="AZ69" s="87">
        <f t="shared" si="2"/>
        <v>0</v>
      </c>
      <c r="BA69" s="87" t="e">
        <f>IF(AZ69=0,Datos!#REF!,".")</f>
        <v>#REF!</v>
      </c>
      <c r="BB69" s="117" t="e">
        <f>Datos!#REF!</f>
        <v>#REF!</v>
      </c>
      <c r="BC69" s="87" t="e">
        <f>Datos!#REF!</f>
        <v>#REF!</v>
      </c>
    </row>
    <row r="70" spans="1:55">
      <c r="A70" s="87" t="e">
        <f>Datos!#REF!</f>
        <v>#REF!</v>
      </c>
      <c r="B70" s="20" t="e">
        <f>Datos!#REF!</f>
        <v>#REF!</v>
      </c>
      <c r="C70" s="152" t="e">
        <f>Datos!#REF!</f>
        <v>#REF!</v>
      </c>
      <c r="D70" s="20" t="e">
        <f>Datos!#REF!</f>
        <v>#REF!</v>
      </c>
      <c r="E70" s="20" t="e">
        <f t="shared" si="0"/>
        <v>#REF!</v>
      </c>
      <c r="F70" s="118" t="e">
        <f>Datos!#REF!</f>
        <v>#REF!</v>
      </c>
      <c r="G70" s="87" t="e">
        <f>OR(Datos!#REF!="CASA ALIANZA",Datos!#REF!="AYUDA Y SOLID")</f>
        <v>#REF!</v>
      </c>
      <c r="H70" s="87" t="e">
        <f>OR(Datos!#REF!="PROCURADURIA")</f>
        <v>#REF!</v>
      </c>
      <c r="I70" s="87" t="e">
        <f>OR(Datos!#REF!="DIF HIDALGO-HUICHAPAN",Datos!#REF!="DIF HIDALGO",Datos!#REF!="DIF NAUCALPAN",Datos!#REF!="DIF MEXICALTZINGO")</f>
        <v>#REF!</v>
      </c>
      <c r="J70" s="87" t="e">
        <f>OR(Datos!#REF!="FAMILIAR")</f>
        <v>#REF!</v>
      </c>
      <c r="K70" s="87">
        <f t="shared" si="1"/>
        <v>0</v>
      </c>
      <c r="L70" s="39" t="e">
        <f>IF(K70=0,Datos!#REF!)</f>
        <v>#REF!</v>
      </c>
      <c r="M70" s="87" t="e">
        <f>Datos!#REF!</f>
        <v>#REF!</v>
      </c>
      <c r="N70" s="87" t="e">
        <f>Datos!#REF!</f>
        <v>#REF!</v>
      </c>
      <c r="O70" s="87" t="e">
        <f>Datos!#REF!</f>
        <v>#REF!</v>
      </c>
      <c r="P70" s="87" t="e">
        <f>Datos!#REF!</f>
        <v>#REF!</v>
      </c>
      <c r="Q70" s="87" t="e">
        <f>Datos!#REF!</f>
        <v>#REF!</v>
      </c>
      <c r="R70" s="87" t="e">
        <f>Datos!#REF!</f>
        <v>#REF!</v>
      </c>
      <c r="S70" s="87" t="e">
        <f>Datos!#REF!</f>
        <v>#REF!</v>
      </c>
      <c r="T70" s="87" t="e">
        <f>Datos!#REF!</f>
        <v>#REF!</v>
      </c>
      <c r="U70" s="87" t="e">
        <f>Datos!#REF!</f>
        <v>#REF!</v>
      </c>
      <c r="V70" s="87" t="e">
        <f>Datos!#REF!</f>
        <v>#REF!</v>
      </c>
      <c r="W70" s="87" t="e">
        <f>Datos!#REF!</f>
        <v>#REF!</v>
      </c>
      <c r="X70" s="87" t="e">
        <f>Datos!#REF!</f>
        <v>#REF!</v>
      </c>
      <c r="Y70" s="87" t="e">
        <f>Datos!#REF!</f>
        <v>#REF!</v>
      </c>
      <c r="Z70" s="87" t="e">
        <f>Datos!#REF!</f>
        <v>#REF!</v>
      </c>
      <c r="AA70" s="87" t="e">
        <f>Datos!#REF!</f>
        <v>#REF!</v>
      </c>
      <c r="AB70" s="87" t="e">
        <f>Datos!#REF!</f>
        <v>#REF!</v>
      </c>
      <c r="AC70" s="87" t="e">
        <f>Datos!#REF!</f>
        <v>#REF!</v>
      </c>
      <c r="AD70" s="87" t="e">
        <f>IF(Datos!#REF!="D.F.","D.F.","0")</f>
        <v>#REF!</v>
      </c>
      <c r="AE70" s="87" t="e">
        <f>IF(Datos!#REF!="D.F.","D.F",Datos!#REF!)</f>
        <v>#REF!</v>
      </c>
      <c r="AF70" s="87"/>
      <c r="AG70" s="87" t="e">
        <f>Datos!#REF!</f>
        <v>#REF!</v>
      </c>
      <c r="AH70" s="87" t="e">
        <f>Datos!#REF!</f>
        <v>#REF!</v>
      </c>
      <c r="AI70" s="87" t="e">
        <f>IF(Educativo!#REF!="GUARDERIA","SI",".")</f>
        <v>#REF!</v>
      </c>
      <c r="AJ70" s="87" t="e">
        <f>IF(Educativo!#REF!="PRESCOLAR","SI",".")</f>
        <v>#REF!</v>
      </c>
      <c r="AK70" s="87" t="e">
        <f>IF(Educativo!#REF!="PRIMARIA","SI",".")</f>
        <v>#REF!</v>
      </c>
      <c r="AL70" s="87" t="e">
        <f>IF(Educativo!#REF!="SECUNDARIA","SI",".")</f>
        <v>#REF!</v>
      </c>
      <c r="AM70" s="87" t="e">
        <f>IF(Educativo!#REF!="BACHILLERATO","SI",".")</f>
        <v>#REF!</v>
      </c>
      <c r="AN70" s="87" t="e">
        <f>IF(Educativo!#REF!="UNIVERSIDAD","SI",".")</f>
        <v>#REF!</v>
      </c>
      <c r="AO70" s="87" t="e">
        <f>Datos!#REF!</f>
        <v>#REF!</v>
      </c>
      <c r="AP70" s="87" t="e">
        <f>Datos!#REF!</f>
        <v>#REF!</v>
      </c>
      <c r="AQ70" s="87" t="e">
        <f>Datos!#REF!</f>
        <v>#REF!</v>
      </c>
      <c r="AR70" s="26" t="e">
        <f>Datos!#REF!</f>
        <v>#REF!</v>
      </c>
      <c r="AS70" s="26" t="e">
        <f>Datos!#REF!</f>
        <v>#REF!</v>
      </c>
      <c r="AT70" s="26" t="e">
        <f>Datos!#REF!</f>
        <v>#REF!</v>
      </c>
      <c r="AU70" s="26" t="e">
        <f>Datos!#REF!</f>
        <v>#REF!</v>
      </c>
      <c r="AV70" s="26" t="e">
        <f>Datos!#REF!</f>
        <v>#REF!</v>
      </c>
      <c r="AW70" s="87" t="e">
        <f>OR(Datos!#REF!="FAMILIA BIOLÓGICA")</f>
        <v>#REF!</v>
      </c>
      <c r="AX70" s="87" t="e">
        <f>OR(Datos!#REF!="FAMILIA AMPLIADA")</f>
        <v>#REF!</v>
      </c>
      <c r="AY70" s="87" t="e">
        <f>OR(Datos!#REF!="OTRO HOGAR")</f>
        <v>#REF!</v>
      </c>
      <c r="AZ70" s="87">
        <f t="shared" si="2"/>
        <v>0</v>
      </c>
      <c r="BA70" s="87" t="e">
        <f>IF(AZ70=0,Datos!#REF!,".")</f>
        <v>#REF!</v>
      </c>
      <c r="BB70" s="117" t="e">
        <f>Datos!#REF!</f>
        <v>#REF!</v>
      </c>
      <c r="BC70" s="87" t="e">
        <f>Datos!#REF!</f>
        <v>#REF!</v>
      </c>
    </row>
    <row r="71" spans="1:55">
      <c r="A71" s="87" t="e">
        <f>Datos!#REF!</f>
        <v>#REF!</v>
      </c>
      <c r="B71" s="20" t="e">
        <f>Datos!#REF!</f>
        <v>#REF!</v>
      </c>
      <c r="C71" s="152" t="e">
        <f>Datos!#REF!</f>
        <v>#REF!</v>
      </c>
      <c r="D71" s="20" t="e">
        <f>Datos!#REF!</f>
        <v>#REF!</v>
      </c>
      <c r="E71" s="20" t="e">
        <f t="shared" si="0"/>
        <v>#REF!</v>
      </c>
      <c r="F71" s="118" t="e">
        <f>Datos!#REF!</f>
        <v>#REF!</v>
      </c>
      <c r="G71" s="87" t="e">
        <f>OR(Datos!#REF!="CASA ALIANZA",Datos!#REF!="AYUDA Y SOLID")</f>
        <v>#REF!</v>
      </c>
      <c r="H71" s="87" t="e">
        <f>OR(Datos!#REF!="PROCURADURIA")</f>
        <v>#REF!</v>
      </c>
      <c r="I71" s="87" t="e">
        <f>OR(Datos!#REF!="DIF HIDALGO-HUICHAPAN",Datos!#REF!="DIF HIDALGO",Datos!#REF!="DIF NAUCALPAN",Datos!#REF!="DIF MEXICALTZINGO")</f>
        <v>#REF!</v>
      </c>
      <c r="J71" s="87" t="e">
        <f>OR(Datos!#REF!="FAMILIAR")</f>
        <v>#REF!</v>
      </c>
      <c r="K71" s="87">
        <f t="shared" si="1"/>
        <v>0</v>
      </c>
      <c r="L71" s="39" t="e">
        <f>IF(K71=0,Datos!#REF!)</f>
        <v>#REF!</v>
      </c>
      <c r="M71" s="87" t="e">
        <f>Datos!#REF!</f>
        <v>#REF!</v>
      </c>
      <c r="N71" s="87" t="e">
        <f>Datos!#REF!</f>
        <v>#REF!</v>
      </c>
      <c r="O71" s="87" t="e">
        <f>Datos!#REF!</f>
        <v>#REF!</v>
      </c>
      <c r="P71" s="87" t="e">
        <f>Datos!#REF!</f>
        <v>#REF!</v>
      </c>
      <c r="Q71" s="87" t="e">
        <f>Datos!#REF!</f>
        <v>#REF!</v>
      </c>
      <c r="R71" s="87" t="e">
        <f>Datos!#REF!</f>
        <v>#REF!</v>
      </c>
      <c r="S71" s="87" t="e">
        <f>Datos!#REF!</f>
        <v>#REF!</v>
      </c>
      <c r="T71" s="87" t="e">
        <f>Datos!#REF!</f>
        <v>#REF!</v>
      </c>
      <c r="U71" s="87" t="e">
        <f>Datos!#REF!</f>
        <v>#REF!</v>
      </c>
      <c r="V71" s="87" t="e">
        <f>Datos!#REF!</f>
        <v>#REF!</v>
      </c>
      <c r="W71" s="87" t="e">
        <f>Datos!#REF!</f>
        <v>#REF!</v>
      </c>
      <c r="X71" s="87" t="e">
        <f>Datos!#REF!</f>
        <v>#REF!</v>
      </c>
      <c r="Y71" s="87" t="e">
        <f>Datos!#REF!</f>
        <v>#REF!</v>
      </c>
      <c r="Z71" s="87" t="e">
        <f>Datos!#REF!</f>
        <v>#REF!</v>
      </c>
      <c r="AA71" s="87" t="e">
        <f>Datos!#REF!</f>
        <v>#REF!</v>
      </c>
      <c r="AB71" s="87" t="e">
        <f>Datos!#REF!</f>
        <v>#REF!</v>
      </c>
      <c r="AC71" s="87" t="e">
        <f>Datos!#REF!</f>
        <v>#REF!</v>
      </c>
      <c r="AD71" s="87" t="e">
        <f>IF(Datos!#REF!="D.F.","D.F.","0")</f>
        <v>#REF!</v>
      </c>
      <c r="AE71" s="87" t="e">
        <f>IF(Datos!#REF!="D.F.","D.F",Datos!#REF!)</f>
        <v>#REF!</v>
      </c>
      <c r="AF71" s="87"/>
      <c r="AG71" s="87" t="e">
        <f>Datos!#REF!</f>
        <v>#REF!</v>
      </c>
      <c r="AH71" s="87" t="e">
        <f>Datos!#REF!</f>
        <v>#REF!</v>
      </c>
      <c r="AI71" s="87" t="e">
        <f>IF(Educativo!#REF!="GUARDERIA","SI",".")</f>
        <v>#REF!</v>
      </c>
      <c r="AJ71" s="87" t="e">
        <f>IF(Educativo!#REF!="PRESCOLAR","SI",".")</f>
        <v>#REF!</v>
      </c>
      <c r="AK71" s="87" t="e">
        <f>IF(Educativo!#REF!="PRIMARIA","SI",".")</f>
        <v>#REF!</v>
      </c>
      <c r="AL71" s="87" t="e">
        <f>IF(Educativo!#REF!="SECUNDARIA","SI",".")</f>
        <v>#REF!</v>
      </c>
      <c r="AM71" s="87" t="e">
        <f>IF(Educativo!#REF!="BACHILLERATO","SI",".")</f>
        <v>#REF!</v>
      </c>
      <c r="AN71" s="87" t="e">
        <f>IF(Educativo!#REF!="UNIVERSIDAD","SI",".")</f>
        <v>#REF!</v>
      </c>
      <c r="AO71" s="87" t="e">
        <f>Datos!#REF!</f>
        <v>#REF!</v>
      </c>
      <c r="AP71" s="87" t="e">
        <f>Datos!#REF!</f>
        <v>#REF!</v>
      </c>
      <c r="AQ71" s="87" t="e">
        <f>Datos!#REF!</f>
        <v>#REF!</v>
      </c>
      <c r="AR71" s="26" t="e">
        <f>Datos!#REF!</f>
        <v>#REF!</v>
      </c>
      <c r="AS71" s="26" t="e">
        <f>Datos!#REF!</f>
        <v>#REF!</v>
      </c>
      <c r="AT71" s="26" t="e">
        <f>Datos!#REF!</f>
        <v>#REF!</v>
      </c>
      <c r="AU71" s="26" t="e">
        <f>Datos!#REF!</f>
        <v>#REF!</v>
      </c>
      <c r="AV71" s="26" t="e">
        <f>Datos!#REF!</f>
        <v>#REF!</v>
      </c>
      <c r="AW71" s="87" t="e">
        <f>OR(Datos!#REF!="FAMILIA BIOLÓGICA")</f>
        <v>#REF!</v>
      </c>
      <c r="AX71" s="87" t="e">
        <f>OR(Datos!#REF!="FAMILIA AMPLIADA")</f>
        <v>#REF!</v>
      </c>
      <c r="AY71" s="87" t="e">
        <f>OR(Datos!#REF!="OTRO HOGAR")</f>
        <v>#REF!</v>
      </c>
      <c r="AZ71" s="87">
        <f t="shared" si="2"/>
        <v>0</v>
      </c>
      <c r="BA71" s="87" t="e">
        <f>IF(AZ71=0,Datos!#REF!,".")</f>
        <v>#REF!</v>
      </c>
      <c r="BB71" s="117" t="e">
        <f>Datos!#REF!</f>
        <v>#REF!</v>
      </c>
      <c r="BC71" s="87" t="e">
        <f>Datos!#REF!</f>
        <v>#REF!</v>
      </c>
    </row>
    <row r="72" spans="1:55">
      <c r="A72" s="87" t="e">
        <f>Datos!#REF!</f>
        <v>#REF!</v>
      </c>
      <c r="B72" s="20" t="e">
        <f>Datos!#REF!</f>
        <v>#REF!</v>
      </c>
      <c r="C72" s="152" t="e">
        <f>Datos!#REF!</f>
        <v>#REF!</v>
      </c>
      <c r="D72" s="20" t="e">
        <f>Datos!#REF!</f>
        <v>#REF!</v>
      </c>
      <c r="E72" s="20" t="e">
        <f t="shared" si="0"/>
        <v>#REF!</v>
      </c>
      <c r="F72" s="118" t="e">
        <f>Datos!#REF!</f>
        <v>#REF!</v>
      </c>
      <c r="G72" s="87" t="e">
        <f>OR(Datos!#REF!="CASA ALIANZA",Datos!#REF!="AYUDA Y SOLID")</f>
        <v>#REF!</v>
      </c>
      <c r="H72" s="87" t="e">
        <f>OR(Datos!#REF!="PROCURADURIA")</f>
        <v>#REF!</v>
      </c>
      <c r="I72" s="87" t="e">
        <f>OR(Datos!#REF!="DIF HIDALGO-HUICHAPAN",Datos!#REF!="DIF HIDALGO",Datos!#REF!="DIF NAUCALPAN",Datos!#REF!="DIF MEXICALTZINGO")</f>
        <v>#REF!</v>
      </c>
      <c r="J72" s="87" t="e">
        <f>OR(Datos!#REF!="FAMILIAR")</f>
        <v>#REF!</v>
      </c>
      <c r="K72" s="87">
        <f t="shared" si="1"/>
        <v>0</v>
      </c>
      <c r="L72" s="39" t="e">
        <f>IF(K72=0,Datos!#REF!)</f>
        <v>#REF!</v>
      </c>
      <c r="M72" s="87" t="e">
        <f>Datos!#REF!</f>
        <v>#REF!</v>
      </c>
      <c r="N72" s="87" t="e">
        <f>Datos!#REF!</f>
        <v>#REF!</v>
      </c>
      <c r="O72" s="87" t="e">
        <f>Datos!#REF!</f>
        <v>#REF!</v>
      </c>
      <c r="P72" s="87" t="e">
        <f>Datos!#REF!</f>
        <v>#REF!</v>
      </c>
      <c r="Q72" s="87" t="e">
        <f>Datos!#REF!</f>
        <v>#REF!</v>
      </c>
      <c r="R72" s="87" t="e">
        <f>Datos!#REF!</f>
        <v>#REF!</v>
      </c>
      <c r="S72" s="87" t="e">
        <f>Datos!#REF!</f>
        <v>#REF!</v>
      </c>
      <c r="T72" s="87" t="e">
        <f>Datos!#REF!</f>
        <v>#REF!</v>
      </c>
      <c r="U72" s="87" t="e">
        <f>Datos!#REF!</f>
        <v>#REF!</v>
      </c>
      <c r="V72" s="87" t="e">
        <f>Datos!#REF!</f>
        <v>#REF!</v>
      </c>
      <c r="W72" s="87" t="e">
        <f>Datos!#REF!</f>
        <v>#REF!</v>
      </c>
      <c r="X72" s="87" t="e">
        <f>Datos!#REF!</f>
        <v>#REF!</v>
      </c>
      <c r="Y72" s="87" t="e">
        <f>Datos!#REF!</f>
        <v>#REF!</v>
      </c>
      <c r="Z72" s="87" t="e">
        <f>Datos!#REF!</f>
        <v>#REF!</v>
      </c>
      <c r="AA72" s="87" t="e">
        <f>Datos!#REF!</f>
        <v>#REF!</v>
      </c>
      <c r="AB72" s="87" t="e">
        <f>Datos!#REF!</f>
        <v>#REF!</v>
      </c>
      <c r="AC72" s="87" t="e">
        <f>Datos!#REF!</f>
        <v>#REF!</v>
      </c>
      <c r="AD72" s="87" t="e">
        <f>IF(Datos!#REF!="D.F.","D.F.","0")</f>
        <v>#REF!</v>
      </c>
      <c r="AE72" s="87" t="e">
        <f>IF(Datos!#REF!="D.F.","D.F",Datos!#REF!)</f>
        <v>#REF!</v>
      </c>
      <c r="AF72" s="87"/>
      <c r="AG72" s="87" t="e">
        <f>Datos!#REF!</f>
        <v>#REF!</v>
      </c>
      <c r="AH72" s="87" t="e">
        <f>Datos!#REF!</f>
        <v>#REF!</v>
      </c>
      <c r="AI72" s="87" t="e">
        <f>IF(Educativo!#REF!="GUARDERIA","SI",".")</f>
        <v>#REF!</v>
      </c>
      <c r="AJ72" s="87" t="e">
        <f>IF(Educativo!#REF!="PRESCOLAR","SI",".")</f>
        <v>#REF!</v>
      </c>
      <c r="AK72" s="87" t="e">
        <f>IF(Educativo!#REF!="PRIMARIA","SI",".")</f>
        <v>#REF!</v>
      </c>
      <c r="AL72" s="87" t="e">
        <f>IF(Educativo!#REF!="SECUNDARIA","SI",".")</f>
        <v>#REF!</v>
      </c>
      <c r="AM72" s="87" t="e">
        <f>IF(Educativo!#REF!="BACHILLERATO","SI",".")</f>
        <v>#REF!</v>
      </c>
      <c r="AN72" s="87" t="e">
        <f>IF(Educativo!#REF!="UNIVERSIDAD","SI",".")</f>
        <v>#REF!</v>
      </c>
      <c r="AO72" s="87" t="e">
        <f>Datos!#REF!</f>
        <v>#REF!</v>
      </c>
      <c r="AP72" s="87" t="e">
        <f>Datos!#REF!</f>
        <v>#REF!</v>
      </c>
      <c r="AQ72" s="87" t="e">
        <f>Datos!#REF!</f>
        <v>#REF!</v>
      </c>
      <c r="AR72" s="26" t="e">
        <f>Datos!#REF!</f>
        <v>#REF!</v>
      </c>
      <c r="AS72" s="26" t="e">
        <f>Datos!#REF!</f>
        <v>#REF!</v>
      </c>
      <c r="AT72" s="26" t="e">
        <f>Datos!#REF!</f>
        <v>#REF!</v>
      </c>
      <c r="AU72" s="26" t="e">
        <f>Datos!#REF!</f>
        <v>#REF!</v>
      </c>
      <c r="AV72" s="26" t="e">
        <f>Datos!#REF!</f>
        <v>#REF!</v>
      </c>
      <c r="AW72" s="87" t="e">
        <f>OR(Datos!#REF!="FAMILIA BIOLÓGICA")</f>
        <v>#REF!</v>
      </c>
      <c r="AX72" s="87" t="e">
        <f>OR(Datos!#REF!="FAMILIA AMPLIADA")</f>
        <v>#REF!</v>
      </c>
      <c r="AY72" s="87" t="e">
        <f>OR(Datos!#REF!="OTRO HOGAR")</f>
        <v>#REF!</v>
      </c>
      <c r="AZ72" s="87">
        <f t="shared" si="2"/>
        <v>0</v>
      </c>
      <c r="BA72" s="87" t="e">
        <f>IF(AZ72=0,Datos!#REF!,".")</f>
        <v>#REF!</v>
      </c>
      <c r="BB72" s="117" t="e">
        <f>Datos!#REF!</f>
        <v>#REF!</v>
      </c>
      <c r="BC72" s="87" t="e">
        <f>Datos!#REF!</f>
        <v>#REF!</v>
      </c>
    </row>
    <row r="73" spans="1:55">
      <c r="A73" s="87" t="e">
        <f>Datos!#REF!</f>
        <v>#REF!</v>
      </c>
      <c r="B73" s="20" t="e">
        <f>Datos!#REF!</f>
        <v>#REF!</v>
      </c>
      <c r="C73" s="152" t="e">
        <f>Datos!#REF!</f>
        <v>#REF!</v>
      </c>
      <c r="D73" s="20" t="e">
        <f>Datos!#REF!</f>
        <v>#REF!</v>
      </c>
      <c r="E73" s="20" t="e">
        <f t="shared" si="0"/>
        <v>#REF!</v>
      </c>
      <c r="F73" s="118" t="e">
        <f>Datos!#REF!</f>
        <v>#REF!</v>
      </c>
      <c r="G73" s="87" t="e">
        <f>OR(Datos!#REF!="CASA ALIANZA",Datos!#REF!="AYUDA Y SOLID")</f>
        <v>#REF!</v>
      </c>
      <c r="H73" s="87" t="e">
        <f>OR(Datos!#REF!="PROCURADURIA")</f>
        <v>#REF!</v>
      </c>
      <c r="I73" s="87" t="e">
        <f>OR(Datos!#REF!="DIF HIDALGO-HUICHAPAN",Datos!#REF!="DIF HIDALGO",Datos!#REF!="DIF NAUCALPAN",Datos!#REF!="DIF MEXICALTZINGO")</f>
        <v>#REF!</v>
      </c>
      <c r="J73" s="87" t="e">
        <f>OR(Datos!#REF!="FAMILIAR")</f>
        <v>#REF!</v>
      </c>
      <c r="K73" s="87">
        <f t="shared" si="1"/>
        <v>0</v>
      </c>
      <c r="L73" s="39" t="e">
        <f>IF(K73=0,Datos!#REF!)</f>
        <v>#REF!</v>
      </c>
      <c r="M73" s="87" t="e">
        <f>Datos!#REF!</f>
        <v>#REF!</v>
      </c>
      <c r="N73" s="87" t="e">
        <f>Datos!#REF!</f>
        <v>#REF!</v>
      </c>
      <c r="O73" s="87" t="e">
        <f>Datos!#REF!</f>
        <v>#REF!</v>
      </c>
      <c r="P73" s="87" t="e">
        <f>Datos!#REF!</f>
        <v>#REF!</v>
      </c>
      <c r="Q73" s="87" t="e">
        <f>Datos!#REF!</f>
        <v>#REF!</v>
      </c>
      <c r="R73" s="87" t="e">
        <f>Datos!#REF!</f>
        <v>#REF!</v>
      </c>
      <c r="S73" s="87" t="e">
        <f>Datos!#REF!</f>
        <v>#REF!</v>
      </c>
      <c r="T73" s="87" t="e">
        <f>Datos!#REF!</f>
        <v>#REF!</v>
      </c>
      <c r="U73" s="87" t="e">
        <f>Datos!#REF!</f>
        <v>#REF!</v>
      </c>
      <c r="V73" s="87" t="e">
        <f>Datos!#REF!</f>
        <v>#REF!</v>
      </c>
      <c r="W73" s="87" t="e">
        <f>Datos!#REF!</f>
        <v>#REF!</v>
      </c>
      <c r="X73" s="87" t="e">
        <f>Datos!#REF!</f>
        <v>#REF!</v>
      </c>
      <c r="Y73" s="87" t="e">
        <f>Datos!#REF!</f>
        <v>#REF!</v>
      </c>
      <c r="Z73" s="87" t="e">
        <f>Datos!#REF!</f>
        <v>#REF!</v>
      </c>
      <c r="AA73" s="87" t="e">
        <f>Datos!#REF!</f>
        <v>#REF!</v>
      </c>
      <c r="AB73" s="87" t="e">
        <f>Datos!#REF!</f>
        <v>#REF!</v>
      </c>
      <c r="AC73" s="87" t="e">
        <f>Datos!#REF!</f>
        <v>#REF!</v>
      </c>
      <c r="AD73" s="87" t="e">
        <f>IF(Datos!#REF!="D.F.","D.F.","0")</f>
        <v>#REF!</v>
      </c>
      <c r="AE73" s="87" t="e">
        <f>IF(Datos!#REF!="D.F.","D.F",Datos!#REF!)</f>
        <v>#REF!</v>
      </c>
      <c r="AF73" s="87"/>
      <c r="AG73" s="87" t="e">
        <f>Datos!#REF!</f>
        <v>#REF!</v>
      </c>
      <c r="AH73" s="87" t="e">
        <f>Datos!#REF!</f>
        <v>#REF!</v>
      </c>
      <c r="AI73" s="87" t="e">
        <f>IF(Educativo!#REF!="GUARDERIA","SI",".")</f>
        <v>#REF!</v>
      </c>
      <c r="AJ73" s="87" t="e">
        <f>IF(Educativo!#REF!="PRESCOLAR","SI",".")</f>
        <v>#REF!</v>
      </c>
      <c r="AK73" s="87" t="e">
        <f>IF(Educativo!#REF!="PRIMARIA","SI",".")</f>
        <v>#REF!</v>
      </c>
      <c r="AL73" s="87" t="e">
        <f>IF(Educativo!#REF!="SECUNDARIA","SI",".")</f>
        <v>#REF!</v>
      </c>
      <c r="AM73" s="87" t="e">
        <f>IF(Educativo!#REF!="BACHILLERATO","SI",".")</f>
        <v>#REF!</v>
      </c>
      <c r="AN73" s="87" t="e">
        <f>IF(Educativo!#REF!="UNIVERSIDAD","SI",".")</f>
        <v>#REF!</v>
      </c>
      <c r="AO73" s="87" t="e">
        <f>Datos!#REF!</f>
        <v>#REF!</v>
      </c>
      <c r="AP73" s="87" t="e">
        <f>Datos!#REF!</f>
        <v>#REF!</v>
      </c>
      <c r="AQ73" s="87" t="e">
        <f>Datos!#REF!</f>
        <v>#REF!</v>
      </c>
      <c r="AR73" s="26" t="e">
        <f>Datos!#REF!</f>
        <v>#REF!</v>
      </c>
      <c r="AS73" s="26" t="e">
        <f>Datos!#REF!</f>
        <v>#REF!</v>
      </c>
      <c r="AT73" s="26" t="e">
        <f>Datos!#REF!</f>
        <v>#REF!</v>
      </c>
      <c r="AU73" s="26" t="e">
        <f>Datos!#REF!</f>
        <v>#REF!</v>
      </c>
      <c r="AV73" s="26" t="e">
        <f>Datos!#REF!</f>
        <v>#REF!</v>
      </c>
      <c r="AW73" s="87" t="e">
        <f>OR(Datos!#REF!="FAMILIA BIOLÓGICA")</f>
        <v>#REF!</v>
      </c>
      <c r="AX73" s="87" t="e">
        <f>OR(Datos!#REF!="FAMILIA AMPLIADA")</f>
        <v>#REF!</v>
      </c>
      <c r="AY73" s="87" t="e">
        <f>OR(Datos!#REF!="OTRO HOGAR")</f>
        <v>#REF!</v>
      </c>
      <c r="AZ73" s="87">
        <f t="shared" si="2"/>
        <v>0</v>
      </c>
      <c r="BA73" s="87" t="e">
        <f>IF(AZ73=0,Datos!#REF!,".")</f>
        <v>#REF!</v>
      </c>
      <c r="BB73" s="117" t="e">
        <f>Datos!#REF!</f>
        <v>#REF!</v>
      </c>
      <c r="BC73" s="87" t="e">
        <f>Datos!#REF!</f>
        <v>#REF!</v>
      </c>
    </row>
    <row r="74" spans="1:55">
      <c r="A74" s="87" t="e">
        <f>Datos!#REF!</f>
        <v>#REF!</v>
      </c>
      <c r="B74" s="20" t="e">
        <f>Datos!#REF!</f>
        <v>#REF!</v>
      </c>
      <c r="C74" s="152" t="e">
        <f>Datos!#REF!</f>
        <v>#REF!</v>
      </c>
      <c r="D74" s="20" t="e">
        <f>Datos!#REF!</f>
        <v>#REF!</v>
      </c>
      <c r="E74" s="20" t="e">
        <f t="shared" si="0"/>
        <v>#REF!</v>
      </c>
      <c r="F74" s="118" t="e">
        <f>Datos!#REF!</f>
        <v>#REF!</v>
      </c>
      <c r="G74" s="87" t="e">
        <f>OR(Datos!#REF!="CASA ALIANZA",Datos!#REF!="AYUDA Y SOLID")</f>
        <v>#REF!</v>
      </c>
      <c r="H74" s="87" t="e">
        <f>OR(Datos!#REF!="PROCURADURIA")</f>
        <v>#REF!</v>
      </c>
      <c r="I74" s="87" t="e">
        <f>OR(Datos!#REF!="DIF HIDALGO-HUICHAPAN",Datos!#REF!="DIF HIDALGO",Datos!#REF!="DIF NAUCALPAN",Datos!#REF!="DIF MEXICALTZINGO")</f>
        <v>#REF!</v>
      </c>
      <c r="J74" s="87" t="e">
        <f>OR(Datos!#REF!="FAMILIAR")</f>
        <v>#REF!</v>
      </c>
      <c r="K74" s="87">
        <f t="shared" si="1"/>
        <v>0</v>
      </c>
      <c r="L74" s="39" t="e">
        <f>IF(K74=0,Datos!#REF!)</f>
        <v>#REF!</v>
      </c>
      <c r="M74" s="87" t="e">
        <f>Datos!#REF!</f>
        <v>#REF!</v>
      </c>
      <c r="N74" s="87" t="e">
        <f>Datos!#REF!</f>
        <v>#REF!</v>
      </c>
      <c r="O74" s="87" t="e">
        <f>Datos!#REF!</f>
        <v>#REF!</v>
      </c>
      <c r="P74" s="87" t="e">
        <f>Datos!#REF!</f>
        <v>#REF!</v>
      </c>
      <c r="Q74" s="87" t="e">
        <f>Datos!#REF!</f>
        <v>#REF!</v>
      </c>
      <c r="R74" s="87" t="e">
        <f>Datos!#REF!</f>
        <v>#REF!</v>
      </c>
      <c r="S74" s="87" t="e">
        <f>Datos!#REF!</f>
        <v>#REF!</v>
      </c>
      <c r="T74" s="87" t="e">
        <f>Datos!#REF!</f>
        <v>#REF!</v>
      </c>
      <c r="U74" s="87" t="e">
        <f>Datos!#REF!</f>
        <v>#REF!</v>
      </c>
      <c r="V74" s="87" t="e">
        <f>Datos!#REF!</f>
        <v>#REF!</v>
      </c>
      <c r="W74" s="87" t="e">
        <f>Datos!#REF!</f>
        <v>#REF!</v>
      </c>
      <c r="X74" s="87" t="e">
        <f>Datos!#REF!</f>
        <v>#REF!</v>
      </c>
      <c r="Y74" s="87" t="e">
        <f>Datos!#REF!</f>
        <v>#REF!</v>
      </c>
      <c r="Z74" s="87" t="e">
        <f>Datos!#REF!</f>
        <v>#REF!</v>
      </c>
      <c r="AA74" s="87" t="e">
        <f>Datos!#REF!</f>
        <v>#REF!</v>
      </c>
      <c r="AB74" s="87" t="e">
        <f>Datos!#REF!</f>
        <v>#REF!</v>
      </c>
      <c r="AC74" s="87" t="e">
        <f>Datos!#REF!</f>
        <v>#REF!</v>
      </c>
      <c r="AD74" s="87" t="e">
        <f>IF(Datos!#REF!="D.F.","D.F.","0")</f>
        <v>#REF!</v>
      </c>
      <c r="AE74" s="87" t="e">
        <f>IF(Datos!#REF!="D.F.","D.F",Datos!#REF!)</f>
        <v>#REF!</v>
      </c>
      <c r="AF74" s="87"/>
      <c r="AG74" s="87" t="e">
        <f>Datos!#REF!</f>
        <v>#REF!</v>
      </c>
      <c r="AH74" s="87" t="e">
        <f>Datos!#REF!</f>
        <v>#REF!</v>
      </c>
      <c r="AI74" s="87" t="str">
        <f>IF(Educativo!J38="GUARDERIA","SI",".")</f>
        <v>.</v>
      </c>
      <c r="AJ74" s="87" t="str">
        <f>IF(Educativo!J38="PRESCOLAR","SI",".")</f>
        <v>.</v>
      </c>
      <c r="AK74" s="87" t="str">
        <f>IF(Educativo!J38="PRIMARIA","SI",".")</f>
        <v>.</v>
      </c>
      <c r="AL74" s="87" t="str">
        <f>IF(Educativo!J38="SECUNDARIA","SI",".")</f>
        <v>.</v>
      </c>
      <c r="AM74" s="87" t="str">
        <f>IF(Educativo!J38="BACHILLERATO","SI",".")</f>
        <v>.</v>
      </c>
      <c r="AN74" s="87" t="str">
        <f>IF(Educativo!J38="UNIVERSIDAD","SI",".")</f>
        <v>.</v>
      </c>
      <c r="AO74" s="87" t="e">
        <f>Datos!#REF!</f>
        <v>#REF!</v>
      </c>
      <c r="AP74" s="87" t="e">
        <f>Datos!#REF!</f>
        <v>#REF!</v>
      </c>
      <c r="AQ74" s="87" t="e">
        <f>Datos!#REF!</f>
        <v>#REF!</v>
      </c>
      <c r="AR74" s="26" t="e">
        <f>Datos!#REF!</f>
        <v>#REF!</v>
      </c>
      <c r="AS74" s="26" t="e">
        <f>Datos!#REF!</f>
        <v>#REF!</v>
      </c>
      <c r="AT74" s="26" t="e">
        <f>Datos!#REF!</f>
        <v>#REF!</v>
      </c>
      <c r="AU74" s="26" t="e">
        <f>Datos!#REF!</f>
        <v>#REF!</v>
      </c>
      <c r="AV74" s="26" t="e">
        <f>Datos!#REF!</f>
        <v>#REF!</v>
      </c>
      <c r="AW74" s="87" t="e">
        <f>OR(Datos!#REF!="FAMILIA BIOLÓGICA")</f>
        <v>#REF!</v>
      </c>
      <c r="AX74" s="87" t="e">
        <f>OR(Datos!#REF!="FAMILIA AMPLIADA")</f>
        <v>#REF!</v>
      </c>
      <c r="AY74" s="87" t="e">
        <f>OR(Datos!#REF!="OTRO HOGAR")</f>
        <v>#REF!</v>
      </c>
      <c r="AZ74" s="87">
        <f t="shared" si="2"/>
        <v>0</v>
      </c>
      <c r="BA74" s="87" t="e">
        <f>IF(AZ74=0,Datos!#REF!,".")</f>
        <v>#REF!</v>
      </c>
      <c r="BB74" s="117" t="e">
        <f>Datos!#REF!</f>
        <v>#REF!</v>
      </c>
      <c r="BC74" s="87" t="e">
        <f>Datos!#REF!</f>
        <v>#REF!</v>
      </c>
    </row>
    <row r="75" spans="1:55">
      <c r="A75" s="87" t="e">
        <f>Datos!#REF!</f>
        <v>#REF!</v>
      </c>
      <c r="B75" s="20" t="e">
        <f>Datos!#REF!</f>
        <v>#REF!</v>
      </c>
      <c r="C75" s="152" t="e">
        <f>Datos!#REF!</f>
        <v>#REF!</v>
      </c>
      <c r="D75" s="20" t="e">
        <f>Datos!#REF!</f>
        <v>#REF!</v>
      </c>
      <c r="E75" s="20" t="e">
        <f t="shared" si="0"/>
        <v>#REF!</v>
      </c>
      <c r="F75" s="118" t="e">
        <f>Datos!#REF!</f>
        <v>#REF!</v>
      </c>
      <c r="G75" s="87" t="e">
        <f>OR(Datos!#REF!="CASA ALIANZA",Datos!#REF!="AYUDA Y SOLID")</f>
        <v>#REF!</v>
      </c>
      <c r="H75" s="87" t="e">
        <f>OR(Datos!#REF!="PROCURADURIA")</f>
        <v>#REF!</v>
      </c>
      <c r="I75" s="87" t="e">
        <f>OR(Datos!#REF!="DIF HIDALGO-HUICHAPAN",Datos!#REF!="DIF HIDALGO",Datos!#REF!="DIF NAUCALPAN",Datos!#REF!="DIF MEXICALTZINGO")</f>
        <v>#REF!</v>
      </c>
      <c r="J75" s="87" t="e">
        <f>OR(Datos!#REF!="FAMILIAR")</f>
        <v>#REF!</v>
      </c>
      <c r="K75" s="87">
        <f t="shared" si="1"/>
        <v>0</v>
      </c>
      <c r="L75" s="39" t="e">
        <f>IF(K75=0,Datos!#REF!)</f>
        <v>#REF!</v>
      </c>
      <c r="M75" s="87" t="e">
        <f>Datos!#REF!</f>
        <v>#REF!</v>
      </c>
      <c r="N75" s="87" t="e">
        <f>Datos!#REF!</f>
        <v>#REF!</v>
      </c>
      <c r="O75" s="87" t="e">
        <f>Datos!#REF!</f>
        <v>#REF!</v>
      </c>
      <c r="P75" s="87" t="e">
        <f>Datos!#REF!</f>
        <v>#REF!</v>
      </c>
      <c r="Q75" s="87" t="e">
        <f>Datos!#REF!</f>
        <v>#REF!</v>
      </c>
      <c r="R75" s="87" t="e">
        <f>Datos!#REF!</f>
        <v>#REF!</v>
      </c>
      <c r="S75" s="87" t="e">
        <f>Datos!#REF!</f>
        <v>#REF!</v>
      </c>
      <c r="T75" s="87" t="e">
        <f>Datos!#REF!</f>
        <v>#REF!</v>
      </c>
      <c r="U75" s="87" t="e">
        <f>Datos!#REF!</f>
        <v>#REF!</v>
      </c>
      <c r="V75" s="87" t="e">
        <f>Datos!#REF!</f>
        <v>#REF!</v>
      </c>
      <c r="W75" s="87" t="e">
        <f>Datos!#REF!</f>
        <v>#REF!</v>
      </c>
      <c r="X75" s="87" t="e">
        <f>Datos!#REF!</f>
        <v>#REF!</v>
      </c>
      <c r="Y75" s="87" t="e">
        <f>Datos!#REF!</f>
        <v>#REF!</v>
      </c>
      <c r="Z75" s="87" t="e">
        <f>Datos!#REF!</f>
        <v>#REF!</v>
      </c>
      <c r="AA75" s="87" t="e">
        <f>Datos!#REF!</f>
        <v>#REF!</v>
      </c>
      <c r="AB75" s="87" t="e">
        <f>Datos!#REF!</f>
        <v>#REF!</v>
      </c>
      <c r="AC75" s="87" t="e">
        <f>Datos!#REF!</f>
        <v>#REF!</v>
      </c>
      <c r="AD75" s="87" t="e">
        <f>IF(Datos!#REF!="D.F.","D.F.","0")</f>
        <v>#REF!</v>
      </c>
      <c r="AE75" s="87" t="e">
        <f>IF(Datos!#REF!="D.F.","D.F",Datos!#REF!)</f>
        <v>#REF!</v>
      </c>
      <c r="AF75" s="87"/>
      <c r="AG75" s="87" t="e">
        <f>Datos!#REF!</f>
        <v>#REF!</v>
      </c>
      <c r="AH75" s="87" t="e">
        <f>Datos!#REF!</f>
        <v>#REF!</v>
      </c>
      <c r="AI75" s="87" t="str">
        <f>IF(Educativo!J39="GUARDERIA","SI",".")</f>
        <v>.</v>
      </c>
      <c r="AJ75" s="87" t="str">
        <f>IF(Educativo!J39="PRESCOLAR","SI",".")</f>
        <v>SI</v>
      </c>
      <c r="AK75" s="87" t="str">
        <f>IF(Educativo!J39="PRIMARIA","SI",".")</f>
        <v>.</v>
      </c>
      <c r="AL75" s="87" t="str">
        <f>IF(Educativo!J39="SECUNDARIA","SI",".")</f>
        <v>.</v>
      </c>
      <c r="AM75" s="87" t="str">
        <f>IF(Educativo!J39="BACHILLERATO","SI",".")</f>
        <v>.</v>
      </c>
      <c r="AN75" s="87" t="str">
        <f>IF(Educativo!J39="UNIVERSIDAD","SI",".")</f>
        <v>.</v>
      </c>
      <c r="AO75" s="87" t="e">
        <f>Datos!#REF!</f>
        <v>#REF!</v>
      </c>
      <c r="AP75" s="87" t="e">
        <f>Datos!#REF!</f>
        <v>#REF!</v>
      </c>
      <c r="AQ75" s="87" t="e">
        <f>Datos!#REF!</f>
        <v>#REF!</v>
      </c>
      <c r="AR75" s="26" t="e">
        <f>Datos!#REF!</f>
        <v>#REF!</v>
      </c>
      <c r="AS75" s="26" t="e">
        <f>Datos!#REF!</f>
        <v>#REF!</v>
      </c>
      <c r="AT75" s="26" t="e">
        <f>Datos!#REF!</f>
        <v>#REF!</v>
      </c>
      <c r="AU75" s="26" t="e">
        <f>Datos!#REF!</f>
        <v>#REF!</v>
      </c>
      <c r="AV75" s="26" t="e">
        <f>Datos!#REF!</f>
        <v>#REF!</v>
      </c>
      <c r="AW75" s="87" t="e">
        <f>OR(Datos!#REF!="FAMILIA BIOLÓGICA")</f>
        <v>#REF!</v>
      </c>
      <c r="AX75" s="87" t="e">
        <f>OR(Datos!#REF!="FAMILIA AMPLIADA")</f>
        <v>#REF!</v>
      </c>
      <c r="AY75" s="87" t="e">
        <f>OR(Datos!#REF!="OTRO HOGAR")</f>
        <v>#REF!</v>
      </c>
      <c r="AZ75" s="87">
        <f t="shared" si="2"/>
        <v>0</v>
      </c>
      <c r="BA75" s="87" t="e">
        <f>IF(AZ75=0,Datos!#REF!,".")</f>
        <v>#REF!</v>
      </c>
      <c r="BB75" s="117" t="e">
        <f>Datos!#REF!</f>
        <v>#REF!</v>
      </c>
      <c r="BC75" s="87" t="e">
        <f>Datos!#REF!</f>
        <v>#REF!</v>
      </c>
    </row>
    <row r="76" spans="1:55">
      <c r="A76" s="87" t="e">
        <f>Datos!#REF!</f>
        <v>#REF!</v>
      </c>
      <c r="B76" s="20" t="e">
        <f>Datos!#REF!</f>
        <v>#REF!</v>
      </c>
      <c r="C76" s="152" t="e">
        <f>Datos!#REF!</f>
        <v>#REF!</v>
      </c>
      <c r="D76" s="20" t="e">
        <f>Datos!#REF!</f>
        <v>#REF!</v>
      </c>
      <c r="E76" s="20" t="e">
        <f t="shared" si="0"/>
        <v>#REF!</v>
      </c>
      <c r="F76" s="118" t="e">
        <f>Datos!#REF!</f>
        <v>#REF!</v>
      </c>
      <c r="G76" s="87" t="e">
        <f>OR(Datos!#REF!="CASA ALIANZA",Datos!#REF!="AYUDA Y SOLID")</f>
        <v>#REF!</v>
      </c>
      <c r="H76" s="87" t="e">
        <f>OR(Datos!#REF!="PROCURADURIA")</f>
        <v>#REF!</v>
      </c>
      <c r="I76" s="87" t="e">
        <f>OR(Datos!#REF!="DIF HIDALGO-HUICHAPAN",Datos!#REF!="DIF HIDALGO",Datos!#REF!="DIF NAUCALPAN",Datos!#REF!="DIF MEXICALTZINGO")</f>
        <v>#REF!</v>
      </c>
      <c r="J76" s="87" t="e">
        <f>OR(Datos!#REF!="FAMILIAR")</f>
        <v>#REF!</v>
      </c>
      <c r="K76" s="87">
        <f t="shared" si="1"/>
        <v>0</v>
      </c>
      <c r="L76" s="39" t="e">
        <f>IF(K76=0,Datos!#REF!)</f>
        <v>#REF!</v>
      </c>
      <c r="M76" s="87" t="e">
        <f>Datos!#REF!</f>
        <v>#REF!</v>
      </c>
      <c r="N76" s="87" t="e">
        <f>Datos!#REF!</f>
        <v>#REF!</v>
      </c>
      <c r="O76" s="87" t="e">
        <f>Datos!#REF!</f>
        <v>#REF!</v>
      </c>
      <c r="P76" s="87" t="e">
        <f>Datos!#REF!</f>
        <v>#REF!</v>
      </c>
      <c r="Q76" s="87" t="e">
        <f>Datos!#REF!</f>
        <v>#REF!</v>
      </c>
      <c r="R76" s="87" t="e">
        <f>Datos!#REF!</f>
        <v>#REF!</v>
      </c>
      <c r="S76" s="87" t="e">
        <f>Datos!#REF!</f>
        <v>#REF!</v>
      </c>
      <c r="T76" s="87" t="e">
        <f>Datos!#REF!</f>
        <v>#REF!</v>
      </c>
      <c r="U76" s="87" t="e">
        <f>Datos!#REF!</f>
        <v>#REF!</v>
      </c>
      <c r="V76" s="87" t="e">
        <f>Datos!#REF!</f>
        <v>#REF!</v>
      </c>
      <c r="W76" s="87" t="e">
        <f>Datos!#REF!</f>
        <v>#REF!</v>
      </c>
      <c r="X76" s="87" t="e">
        <f>Datos!#REF!</f>
        <v>#REF!</v>
      </c>
      <c r="Y76" s="87" t="e">
        <f>Datos!#REF!</f>
        <v>#REF!</v>
      </c>
      <c r="Z76" s="87" t="e">
        <f>Datos!#REF!</f>
        <v>#REF!</v>
      </c>
      <c r="AA76" s="87" t="e">
        <f>Datos!#REF!</f>
        <v>#REF!</v>
      </c>
      <c r="AB76" s="87" t="e">
        <f>Datos!#REF!</f>
        <v>#REF!</v>
      </c>
      <c r="AC76" s="87" t="e">
        <f>Datos!#REF!</f>
        <v>#REF!</v>
      </c>
      <c r="AD76" s="87" t="e">
        <f>IF(Datos!#REF!="D.F.","D.F.","0")</f>
        <v>#REF!</v>
      </c>
      <c r="AE76" s="87" t="e">
        <f>IF(Datos!#REF!="D.F.","D.F",Datos!#REF!)</f>
        <v>#REF!</v>
      </c>
      <c r="AF76" s="87"/>
      <c r="AG76" s="87" t="e">
        <f>Datos!#REF!</f>
        <v>#REF!</v>
      </c>
      <c r="AH76" s="87" t="e">
        <f>Datos!#REF!</f>
        <v>#REF!</v>
      </c>
      <c r="AI76" s="87" t="str">
        <f>IF(Educativo!J40="GUARDERIA","SI",".")</f>
        <v>.</v>
      </c>
      <c r="AJ76" s="87" t="str">
        <f>IF(Educativo!J40="PRESCOLAR","SI",".")</f>
        <v>.</v>
      </c>
      <c r="AK76" s="87" t="str">
        <f>IF(Educativo!J40="PRIMARIA","SI",".")</f>
        <v>.</v>
      </c>
      <c r="AL76" s="87" t="str">
        <f>IF(Educativo!J40="SECUNDARIA","SI",".")</f>
        <v>.</v>
      </c>
      <c r="AM76" s="87" t="str">
        <f>IF(Educativo!J40="BACHILLERATO","SI",".")</f>
        <v>.</v>
      </c>
      <c r="AN76" s="87" t="str">
        <f>IF(Educativo!J40="UNIVERSIDAD","SI",".")</f>
        <v>.</v>
      </c>
      <c r="AO76" s="87" t="e">
        <f>Datos!#REF!</f>
        <v>#REF!</v>
      </c>
      <c r="AP76" s="87" t="e">
        <f>Datos!#REF!</f>
        <v>#REF!</v>
      </c>
      <c r="AQ76" s="87" t="e">
        <f>Datos!#REF!</f>
        <v>#REF!</v>
      </c>
      <c r="AR76" s="26" t="e">
        <f>Datos!#REF!</f>
        <v>#REF!</v>
      </c>
      <c r="AS76" s="26" t="e">
        <f>Datos!#REF!</f>
        <v>#REF!</v>
      </c>
      <c r="AT76" s="26" t="e">
        <f>Datos!#REF!</f>
        <v>#REF!</v>
      </c>
      <c r="AU76" s="26" t="e">
        <f>Datos!#REF!</f>
        <v>#REF!</v>
      </c>
      <c r="AV76" s="26" t="e">
        <f>Datos!#REF!</f>
        <v>#REF!</v>
      </c>
      <c r="AW76" s="87" t="e">
        <f>OR(Datos!#REF!="FAMILIA BIOLÓGICA")</f>
        <v>#REF!</v>
      </c>
      <c r="AX76" s="87" t="e">
        <f>OR(Datos!#REF!="FAMILIA AMPLIADA")</f>
        <v>#REF!</v>
      </c>
      <c r="AY76" s="87" t="e">
        <f>OR(Datos!#REF!="OTRO HOGAR")</f>
        <v>#REF!</v>
      </c>
      <c r="AZ76" s="87">
        <f t="shared" si="2"/>
        <v>0</v>
      </c>
      <c r="BA76" s="87" t="e">
        <f>IF(AZ76=0,Datos!#REF!,".")</f>
        <v>#REF!</v>
      </c>
      <c r="BB76" s="117" t="e">
        <f>Datos!#REF!</f>
        <v>#REF!</v>
      </c>
      <c r="BC76" s="87" t="e">
        <f>Datos!#REF!</f>
        <v>#REF!</v>
      </c>
    </row>
    <row r="77" spans="1:55">
      <c r="A77" s="87" t="e">
        <f>Datos!#REF!</f>
        <v>#REF!</v>
      </c>
      <c r="B77" s="20" t="e">
        <f>Datos!#REF!</f>
        <v>#REF!</v>
      </c>
      <c r="C77" s="152" t="e">
        <f>Datos!#REF!</f>
        <v>#REF!</v>
      </c>
      <c r="D77" s="20" t="e">
        <f>Datos!#REF!</f>
        <v>#REF!</v>
      </c>
      <c r="E77" s="20" t="e">
        <f t="shared" si="0"/>
        <v>#REF!</v>
      </c>
      <c r="F77" s="118" t="e">
        <f>Datos!#REF!</f>
        <v>#REF!</v>
      </c>
      <c r="G77" s="87" t="e">
        <f>OR(Datos!#REF!="CASA ALIANZA",Datos!#REF!="AYUDA Y SOLID")</f>
        <v>#REF!</v>
      </c>
      <c r="H77" s="87" t="e">
        <f>OR(Datos!#REF!="PROCURADURIA")</f>
        <v>#REF!</v>
      </c>
      <c r="I77" s="87" t="e">
        <f>OR(Datos!#REF!="DIF HIDALGO-HUICHAPAN",Datos!#REF!="DIF HIDALGO",Datos!#REF!="DIF NAUCALPAN",Datos!#REF!="DIF MEXICALTZINGO")</f>
        <v>#REF!</v>
      </c>
      <c r="J77" s="87" t="e">
        <f>OR(Datos!#REF!="FAMILIAR")</f>
        <v>#REF!</v>
      </c>
      <c r="K77" s="87">
        <f t="shared" si="1"/>
        <v>0</v>
      </c>
      <c r="L77" s="39" t="e">
        <f>IF(K77=0,Datos!#REF!)</f>
        <v>#REF!</v>
      </c>
      <c r="M77" s="87" t="e">
        <f>Datos!#REF!</f>
        <v>#REF!</v>
      </c>
      <c r="N77" s="87" t="e">
        <f>Datos!#REF!</f>
        <v>#REF!</v>
      </c>
      <c r="O77" s="87" t="e">
        <f>Datos!#REF!</f>
        <v>#REF!</v>
      </c>
      <c r="P77" s="87" t="e">
        <f>Datos!#REF!</f>
        <v>#REF!</v>
      </c>
      <c r="Q77" s="87" t="e">
        <f>Datos!#REF!</f>
        <v>#REF!</v>
      </c>
      <c r="R77" s="87" t="e">
        <f>Datos!#REF!</f>
        <v>#REF!</v>
      </c>
      <c r="S77" s="87" t="e">
        <f>Datos!#REF!</f>
        <v>#REF!</v>
      </c>
      <c r="T77" s="87" t="e">
        <f>Datos!#REF!</f>
        <v>#REF!</v>
      </c>
      <c r="U77" s="87" t="e">
        <f>Datos!#REF!</f>
        <v>#REF!</v>
      </c>
      <c r="V77" s="87" t="e">
        <f>Datos!#REF!</f>
        <v>#REF!</v>
      </c>
      <c r="W77" s="87" t="e">
        <f>Datos!#REF!</f>
        <v>#REF!</v>
      </c>
      <c r="X77" s="87" t="e">
        <f>Datos!#REF!</f>
        <v>#REF!</v>
      </c>
      <c r="Y77" s="87" t="e">
        <f>Datos!#REF!</f>
        <v>#REF!</v>
      </c>
      <c r="Z77" s="87" t="e">
        <f>Datos!#REF!</f>
        <v>#REF!</v>
      </c>
      <c r="AA77" s="87" t="e">
        <f>Datos!#REF!</f>
        <v>#REF!</v>
      </c>
      <c r="AB77" s="87" t="e">
        <f>Datos!#REF!</f>
        <v>#REF!</v>
      </c>
      <c r="AC77" s="87" t="e">
        <f>Datos!#REF!</f>
        <v>#REF!</v>
      </c>
      <c r="AD77" s="87" t="e">
        <f>IF(Datos!#REF!="D.F.","D.F.","0")</f>
        <v>#REF!</v>
      </c>
      <c r="AE77" s="87" t="e">
        <f>IF(Datos!#REF!="D.F.","D.F",Datos!#REF!)</f>
        <v>#REF!</v>
      </c>
      <c r="AF77" s="87"/>
      <c r="AG77" s="87" t="e">
        <f>Datos!#REF!</f>
        <v>#REF!</v>
      </c>
      <c r="AH77" s="87" t="e">
        <f>Datos!#REF!</f>
        <v>#REF!</v>
      </c>
      <c r="AI77" s="87" t="e">
        <f>IF(Educativo!#REF!="GUARDERIA","SI",".")</f>
        <v>#REF!</v>
      </c>
      <c r="AJ77" s="87" t="e">
        <f>IF(Educativo!#REF!="PRESCOLAR","SI",".")</f>
        <v>#REF!</v>
      </c>
      <c r="AK77" s="87" t="e">
        <f>IF(Educativo!#REF!="PRIMARIA","SI",".")</f>
        <v>#REF!</v>
      </c>
      <c r="AL77" s="87" t="e">
        <f>IF(Educativo!#REF!="SECUNDARIA","SI",".")</f>
        <v>#REF!</v>
      </c>
      <c r="AM77" s="87" t="e">
        <f>IF(Educativo!#REF!="BACHILLERATO","SI",".")</f>
        <v>#REF!</v>
      </c>
      <c r="AN77" s="87" t="e">
        <f>IF(Educativo!#REF!="UNIVERSIDAD","SI",".")</f>
        <v>#REF!</v>
      </c>
      <c r="AO77" s="87" t="e">
        <f>Datos!#REF!</f>
        <v>#REF!</v>
      </c>
      <c r="AP77" s="87" t="e">
        <f>Datos!#REF!</f>
        <v>#REF!</v>
      </c>
      <c r="AQ77" s="87" t="e">
        <f>Datos!#REF!</f>
        <v>#REF!</v>
      </c>
      <c r="AR77" s="26" t="e">
        <f>Datos!#REF!</f>
        <v>#REF!</v>
      </c>
      <c r="AS77" s="26" t="e">
        <f>Datos!#REF!</f>
        <v>#REF!</v>
      </c>
      <c r="AT77" s="26" t="e">
        <f>Datos!#REF!</f>
        <v>#REF!</v>
      </c>
      <c r="AU77" s="26" t="e">
        <f>Datos!#REF!</f>
        <v>#REF!</v>
      </c>
      <c r="AV77" s="26" t="e">
        <f>Datos!#REF!</f>
        <v>#REF!</v>
      </c>
      <c r="AW77" s="87" t="e">
        <f>OR(Datos!#REF!="FAMILIA BIOLÓGICA")</f>
        <v>#REF!</v>
      </c>
      <c r="AX77" s="87" t="e">
        <f>OR(Datos!#REF!="FAMILIA AMPLIADA")</f>
        <v>#REF!</v>
      </c>
      <c r="AY77" s="87" t="e">
        <f>OR(Datos!#REF!="OTRO HOGAR")</f>
        <v>#REF!</v>
      </c>
      <c r="AZ77" s="87">
        <f t="shared" si="2"/>
        <v>0</v>
      </c>
      <c r="BA77" s="87" t="e">
        <f>IF(AZ77=0,Datos!#REF!,".")</f>
        <v>#REF!</v>
      </c>
      <c r="BB77" s="117" t="e">
        <f>Datos!#REF!</f>
        <v>#REF!</v>
      </c>
      <c r="BC77" s="87" t="e">
        <f>Datos!#REF!</f>
        <v>#REF!</v>
      </c>
    </row>
    <row r="78" spans="1:55">
      <c r="A78" s="87" t="e">
        <f>Datos!#REF!</f>
        <v>#REF!</v>
      </c>
      <c r="B78" s="20" t="e">
        <f>Datos!#REF!</f>
        <v>#REF!</v>
      </c>
      <c r="C78" s="152" t="e">
        <f>Datos!#REF!</f>
        <v>#REF!</v>
      </c>
      <c r="D78" s="20" t="e">
        <f>Datos!#REF!</f>
        <v>#REF!</v>
      </c>
      <c r="E78" s="20" t="e">
        <f t="shared" ref="E78:E141" si="3">IF(D78=0,"x")</f>
        <v>#REF!</v>
      </c>
      <c r="F78" s="118" t="e">
        <f>Datos!#REF!</f>
        <v>#REF!</v>
      </c>
      <c r="G78" s="87" t="e">
        <f>OR(Datos!#REF!="CASA ALIANZA",Datos!#REF!="AYUDA Y SOLID")</f>
        <v>#REF!</v>
      </c>
      <c r="H78" s="87" t="e">
        <f>OR(Datos!#REF!="PROCURADURIA")</f>
        <v>#REF!</v>
      </c>
      <c r="I78" s="87" t="e">
        <f>OR(Datos!#REF!="DIF HIDALGO-HUICHAPAN",Datos!#REF!="DIF HIDALGO",Datos!#REF!="DIF NAUCALPAN",Datos!#REF!="DIF MEXICALTZINGO")</f>
        <v>#REF!</v>
      </c>
      <c r="J78" s="87" t="e">
        <f>OR(Datos!#REF!="FAMILIAR")</f>
        <v>#REF!</v>
      </c>
      <c r="K78" s="87">
        <f t="shared" ref="K78:K141" si="4">COUNTIFS(G78:J78,TRUE)</f>
        <v>0</v>
      </c>
      <c r="L78" s="39" t="e">
        <f>IF(K78=0,Datos!#REF!)</f>
        <v>#REF!</v>
      </c>
      <c r="M78" s="87" t="e">
        <f>Datos!#REF!</f>
        <v>#REF!</v>
      </c>
      <c r="N78" s="87" t="e">
        <f>Datos!#REF!</f>
        <v>#REF!</v>
      </c>
      <c r="O78" s="87" t="e">
        <f>Datos!#REF!</f>
        <v>#REF!</v>
      </c>
      <c r="P78" s="87" t="e">
        <f>Datos!#REF!</f>
        <v>#REF!</v>
      </c>
      <c r="Q78" s="87" t="e">
        <f>Datos!#REF!</f>
        <v>#REF!</v>
      </c>
      <c r="R78" s="87" t="e">
        <f>Datos!#REF!</f>
        <v>#REF!</v>
      </c>
      <c r="S78" s="87" t="e">
        <f>Datos!#REF!</f>
        <v>#REF!</v>
      </c>
      <c r="T78" s="87" t="e">
        <f>Datos!#REF!</f>
        <v>#REF!</v>
      </c>
      <c r="U78" s="87" t="e">
        <f>Datos!#REF!</f>
        <v>#REF!</v>
      </c>
      <c r="V78" s="87" t="e">
        <f>Datos!#REF!</f>
        <v>#REF!</v>
      </c>
      <c r="W78" s="87" t="e">
        <f>Datos!#REF!</f>
        <v>#REF!</v>
      </c>
      <c r="X78" s="87" t="e">
        <f>Datos!#REF!</f>
        <v>#REF!</v>
      </c>
      <c r="Y78" s="87" t="e">
        <f>Datos!#REF!</f>
        <v>#REF!</v>
      </c>
      <c r="Z78" s="87" t="e">
        <f>Datos!#REF!</f>
        <v>#REF!</v>
      </c>
      <c r="AA78" s="87" t="e">
        <f>Datos!#REF!</f>
        <v>#REF!</v>
      </c>
      <c r="AB78" s="87" t="e">
        <f>Datos!#REF!</f>
        <v>#REF!</v>
      </c>
      <c r="AC78" s="87" t="e">
        <f>Datos!#REF!</f>
        <v>#REF!</v>
      </c>
      <c r="AD78" s="87" t="e">
        <f>IF(Datos!#REF!="D.F.","D.F.","0")</f>
        <v>#REF!</v>
      </c>
      <c r="AE78" s="87" t="e">
        <f>IF(Datos!#REF!="D.F.","D.F",Datos!#REF!)</f>
        <v>#REF!</v>
      </c>
      <c r="AF78" s="87"/>
      <c r="AG78" s="87" t="e">
        <f>Datos!#REF!</f>
        <v>#REF!</v>
      </c>
      <c r="AH78" s="87" t="e">
        <f>Datos!#REF!</f>
        <v>#REF!</v>
      </c>
      <c r="AI78" s="87" t="e">
        <f>IF(Educativo!#REF!="GUARDERIA","SI",".")</f>
        <v>#REF!</v>
      </c>
      <c r="AJ78" s="87" t="e">
        <f>IF(Educativo!#REF!="PRESCOLAR","SI",".")</f>
        <v>#REF!</v>
      </c>
      <c r="AK78" s="87" t="e">
        <f>IF(Educativo!#REF!="PRIMARIA","SI",".")</f>
        <v>#REF!</v>
      </c>
      <c r="AL78" s="87" t="e">
        <f>IF(Educativo!#REF!="SECUNDARIA","SI",".")</f>
        <v>#REF!</v>
      </c>
      <c r="AM78" s="87" t="e">
        <f>IF(Educativo!#REF!="BACHILLERATO","SI",".")</f>
        <v>#REF!</v>
      </c>
      <c r="AN78" s="87" t="e">
        <f>IF(Educativo!#REF!="UNIVERSIDAD","SI",".")</f>
        <v>#REF!</v>
      </c>
      <c r="AO78" s="87" t="e">
        <f>Datos!#REF!</f>
        <v>#REF!</v>
      </c>
      <c r="AP78" s="87" t="e">
        <f>Datos!#REF!</f>
        <v>#REF!</v>
      </c>
      <c r="AQ78" s="87" t="e">
        <f>Datos!#REF!</f>
        <v>#REF!</v>
      </c>
      <c r="AR78" s="26" t="e">
        <f>Datos!#REF!</f>
        <v>#REF!</v>
      </c>
      <c r="AS78" s="26" t="e">
        <f>Datos!#REF!</f>
        <v>#REF!</v>
      </c>
      <c r="AT78" s="26" t="e">
        <f>Datos!#REF!</f>
        <v>#REF!</v>
      </c>
      <c r="AU78" s="26" t="e">
        <f>Datos!#REF!</f>
        <v>#REF!</v>
      </c>
      <c r="AV78" s="26" t="e">
        <f>Datos!#REF!</f>
        <v>#REF!</v>
      </c>
      <c r="AW78" s="87" t="e">
        <f>OR(Datos!#REF!="FAMILIA BIOLÓGICA")</f>
        <v>#REF!</v>
      </c>
      <c r="AX78" s="87" t="e">
        <f>OR(Datos!#REF!="FAMILIA AMPLIADA")</f>
        <v>#REF!</v>
      </c>
      <c r="AY78" s="87" t="e">
        <f>OR(Datos!#REF!="OTRO HOGAR")</f>
        <v>#REF!</v>
      </c>
      <c r="AZ78" s="87">
        <f t="shared" ref="AZ78:AZ141" si="5">COUNTIFS(AW78:AY78,TRUE)</f>
        <v>0</v>
      </c>
      <c r="BA78" s="87" t="e">
        <f>IF(AZ78=0,Datos!#REF!,".")</f>
        <v>#REF!</v>
      </c>
      <c r="BB78" s="117" t="e">
        <f>Datos!#REF!</f>
        <v>#REF!</v>
      </c>
      <c r="BC78" s="87" t="e">
        <f>Datos!#REF!</f>
        <v>#REF!</v>
      </c>
    </row>
    <row r="79" spans="1:55">
      <c r="A79" s="87" t="e">
        <f>Datos!#REF!</f>
        <v>#REF!</v>
      </c>
      <c r="B79" s="20" t="e">
        <f>Datos!#REF!</f>
        <v>#REF!</v>
      </c>
      <c r="C79" s="152" t="e">
        <f>Datos!#REF!</f>
        <v>#REF!</v>
      </c>
      <c r="D79" s="20" t="e">
        <f>Datos!#REF!</f>
        <v>#REF!</v>
      </c>
      <c r="E79" s="20" t="e">
        <f t="shared" si="3"/>
        <v>#REF!</v>
      </c>
      <c r="F79" s="118" t="e">
        <f>Datos!#REF!</f>
        <v>#REF!</v>
      </c>
      <c r="G79" s="87" t="e">
        <f>OR(Datos!#REF!="CASA ALIANZA",Datos!#REF!="AYUDA Y SOLID")</f>
        <v>#REF!</v>
      </c>
      <c r="H79" s="87" t="e">
        <f>OR(Datos!#REF!="PROCURADURIA")</f>
        <v>#REF!</v>
      </c>
      <c r="I79" s="87" t="e">
        <f>OR(Datos!#REF!="DIF HIDALGO-HUICHAPAN",Datos!#REF!="DIF HIDALGO",Datos!#REF!="DIF NAUCALPAN",Datos!#REF!="DIF MEXICALTZINGO")</f>
        <v>#REF!</v>
      </c>
      <c r="J79" s="87" t="e">
        <f>OR(Datos!#REF!="FAMILIAR")</f>
        <v>#REF!</v>
      </c>
      <c r="K79" s="87">
        <f t="shared" si="4"/>
        <v>0</v>
      </c>
      <c r="L79" s="39" t="e">
        <f>IF(K79=0,Datos!#REF!)</f>
        <v>#REF!</v>
      </c>
      <c r="M79" s="87" t="e">
        <f>Datos!#REF!</f>
        <v>#REF!</v>
      </c>
      <c r="N79" s="87" t="e">
        <f>Datos!#REF!</f>
        <v>#REF!</v>
      </c>
      <c r="O79" s="87" t="e">
        <f>Datos!#REF!</f>
        <v>#REF!</v>
      </c>
      <c r="P79" s="87" t="e">
        <f>Datos!#REF!</f>
        <v>#REF!</v>
      </c>
      <c r="Q79" s="87" t="e">
        <f>Datos!#REF!</f>
        <v>#REF!</v>
      </c>
      <c r="R79" s="87" t="e">
        <f>Datos!#REF!</f>
        <v>#REF!</v>
      </c>
      <c r="S79" s="87" t="e">
        <f>Datos!#REF!</f>
        <v>#REF!</v>
      </c>
      <c r="T79" s="87" t="e">
        <f>Datos!#REF!</f>
        <v>#REF!</v>
      </c>
      <c r="U79" s="87" t="e">
        <f>Datos!#REF!</f>
        <v>#REF!</v>
      </c>
      <c r="V79" s="87" t="e">
        <f>Datos!#REF!</f>
        <v>#REF!</v>
      </c>
      <c r="W79" s="87" t="e">
        <f>Datos!#REF!</f>
        <v>#REF!</v>
      </c>
      <c r="X79" s="87" t="e">
        <f>Datos!#REF!</f>
        <v>#REF!</v>
      </c>
      <c r="Y79" s="87" t="e">
        <f>Datos!#REF!</f>
        <v>#REF!</v>
      </c>
      <c r="Z79" s="87" t="e">
        <f>Datos!#REF!</f>
        <v>#REF!</v>
      </c>
      <c r="AA79" s="87" t="e">
        <f>Datos!#REF!</f>
        <v>#REF!</v>
      </c>
      <c r="AB79" s="87" t="e">
        <f>Datos!#REF!</f>
        <v>#REF!</v>
      </c>
      <c r="AC79" s="87" t="e">
        <f>Datos!#REF!</f>
        <v>#REF!</v>
      </c>
      <c r="AD79" s="87" t="e">
        <f>IF(Datos!#REF!="D.F.","D.F.","0")</f>
        <v>#REF!</v>
      </c>
      <c r="AE79" s="87" t="e">
        <f>IF(Datos!#REF!="D.F.","D.F",Datos!#REF!)</f>
        <v>#REF!</v>
      </c>
      <c r="AF79" s="87"/>
      <c r="AG79" s="87" t="e">
        <f>Datos!#REF!</f>
        <v>#REF!</v>
      </c>
      <c r="AH79" s="87" t="e">
        <f>Datos!#REF!</f>
        <v>#REF!</v>
      </c>
      <c r="AI79" s="87" t="e">
        <f>IF(Educativo!#REF!="GUARDERIA","SI",".")</f>
        <v>#REF!</v>
      </c>
      <c r="AJ79" s="87" t="e">
        <f>IF(Educativo!#REF!="PRESCOLAR","SI",".")</f>
        <v>#REF!</v>
      </c>
      <c r="AK79" s="87" t="e">
        <f>IF(Educativo!#REF!="PRIMARIA","SI",".")</f>
        <v>#REF!</v>
      </c>
      <c r="AL79" s="87" t="e">
        <f>IF(Educativo!#REF!="SECUNDARIA","SI",".")</f>
        <v>#REF!</v>
      </c>
      <c r="AM79" s="87" t="e">
        <f>IF(Educativo!#REF!="BACHILLERATO","SI",".")</f>
        <v>#REF!</v>
      </c>
      <c r="AN79" s="87" t="e">
        <f>IF(Educativo!#REF!="UNIVERSIDAD","SI",".")</f>
        <v>#REF!</v>
      </c>
      <c r="AO79" s="87" t="e">
        <f>Datos!#REF!</f>
        <v>#REF!</v>
      </c>
      <c r="AP79" s="87" t="e">
        <f>Datos!#REF!</f>
        <v>#REF!</v>
      </c>
      <c r="AQ79" s="87" t="e">
        <f>Datos!#REF!</f>
        <v>#REF!</v>
      </c>
      <c r="AR79" s="26" t="e">
        <f>Datos!#REF!</f>
        <v>#REF!</v>
      </c>
      <c r="AS79" s="26" t="e">
        <f>Datos!#REF!</f>
        <v>#REF!</v>
      </c>
      <c r="AT79" s="26" t="e">
        <f>Datos!#REF!</f>
        <v>#REF!</v>
      </c>
      <c r="AU79" s="26" t="e">
        <f>Datos!#REF!</f>
        <v>#REF!</v>
      </c>
      <c r="AV79" s="26" t="e">
        <f>Datos!#REF!</f>
        <v>#REF!</v>
      </c>
      <c r="AW79" s="87" t="e">
        <f>OR(Datos!#REF!="FAMILIA BIOLÓGICA")</f>
        <v>#REF!</v>
      </c>
      <c r="AX79" s="87" t="e">
        <f>OR(Datos!#REF!="FAMILIA AMPLIADA")</f>
        <v>#REF!</v>
      </c>
      <c r="AY79" s="87" t="e">
        <f>OR(Datos!#REF!="OTRO HOGAR")</f>
        <v>#REF!</v>
      </c>
      <c r="AZ79" s="87">
        <f t="shared" si="5"/>
        <v>0</v>
      </c>
      <c r="BA79" s="87" t="e">
        <f>IF(AZ79=0,Datos!#REF!,".")</f>
        <v>#REF!</v>
      </c>
      <c r="BB79" s="117" t="e">
        <f>Datos!#REF!</f>
        <v>#REF!</v>
      </c>
      <c r="BC79" s="87" t="e">
        <f>Datos!#REF!</f>
        <v>#REF!</v>
      </c>
    </row>
    <row r="80" spans="1:55">
      <c r="A80" s="87" t="e">
        <f>Datos!#REF!</f>
        <v>#REF!</v>
      </c>
      <c r="B80" s="20" t="e">
        <f>Datos!#REF!</f>
        <v>#REF!</v>
      </c>
      <c r="C80" s="152" t="e">
        <f>Datos!#REF!</f>
        <v>#REF!</v>
      </c>
      <c r="D80" s="20" t="e">
        <f>Datos!#REF!</f>
        <v>#REF!</v>
      </c>
      <c r="E80" s="20" t="e">
        <f t="shared" si="3"/>
        <v>#REF!</v>
      </c>
      <c r="F80" s="118" t="e">
        <f>Datos!#REF!</f>
        <v>#REF!</v>
      </c>
      <c r="G80" s="87" t="e">
        <f>OR(Datos!#REF!="CASA ALIANZA",Datos!#REF!="AYUDA Y SOLID")</f>
        <v>#REF!</v>
      </c>
      <c r="H80" s="87" t="e">
        <f>OR(Datos!#REF!="PROCURADURIA")</f>
        <v>#REF!</v>
      </c>
      <c r="I80" s="87" t="e">
        <f>OR(Datos!#REF!="DIF HIDALGO-HUICHAPAN",Datos!#REF!="DIF HIDALGO",Datos!#REF!="DIF NAUCALPAN",Datos!#REF!="DIF MEXICALTZINGO")</f>
        <v>#REF!</v>
      </c>
      <c r="J80" s="87" t="e">
        <f>OR(Datos!#REF!="FAMILIAR")</f>
        <v>#REF!</v>
      </c>
      <c r="K80" s="87">
        <f t="shared" si="4"/>
        <v>0</v>
      </c>
      <c r="L80" s="39" t="e">
        <f>IF(K80=0,Datos!#REF!)</f>
        <v>#REF!</v>
      </c>
      <c r="M80" s="87" t="e">
        <f>Datos!#REF!</f>
        <v>#REF!</v>
      </c>
      <c r="N80" s="87" t="e">
        <f>Datos!#REF!</f>
        <v>#REF!</v>
      </c>
      <c r="O80" s="87" t="e">
        <f>Datos!#REF!</f>
        <v>#REF!</v>
      </c>
      <c r="P80" s="87" t="e">
        <f>Datos!#REF!</f>
        <v>#REF!</v>
      </c>
      <c r="Q80" s="87" t="e">
        <f>Datos!#REF!</f>
        <v>#REF!</v>
      </c>
      <c r="R80" s="87" t="e">
        <f>Datos!#REF!</f>
        <v>#REF!</v>
      </c>
      <c r="S80" s="87" t="e">
        <f>Datos!#REF!</f>
        <v>#REF!</v>
      </c>
      <c r="T80" s="87" t="e">
        <f>Datos!#REF!</f>
        <v>#REF!</v>
      </c>
      <c r="U80" s="87" t="e">
        <f>Datos!#REF!</f>
        <v>#REF!</v>
      </c>
      <c r="V80" s="87" t="e">
        <f>Datos!#REF!</f>
        <v>#REF!</v>
      </c>
      <c r="W80" s="87" t="e">
        <f>Datos!#REF!</f>
        <v>#REF!</v>
      </c>
      <c r="X80" s="87" t="e">
        <f>Datos!#REF!</f>
        <v>#REF!</v>
      </c>
      <c r="Y80" s="87" t="e">
        <f>Datos!#REF!</f>
        <v>#REF!</v>
      </c>
      <c r="Z80" s="87" t="e">
        <f>Datos!#REF!</f>
        <v>#REF!</v>
      </c>
      <c r="AA80" s="87" t="e">
        <f>Datos!#REF!</f>
        <v>#REF!</v>
      </c>
      <c r="AB80" s="87" t="e">
        <f>Datos!#REF!</f>
        <v>#REF!</v>
      </c>
      <c r="AC80" s="87" t="e">
        <f>Datos!#REF!</f>
        <v>#REF!</v>
      </c>
      <c r="AD80" s="87" t="e">
        <f>IF(Datos!#REF!="D.F.","D.F.","0")</f>
        <v>#REF!</v>
      </c>
      <c r="AE80" s="87" t="e">
        <f>IF(Datos!#REF!="D.F.","D.F",Datos!#REF!)</f>
        <v>#REF!</v>
      </c>
      <c r="AF80" s="87"/>
      <c r="AG80" s="87" t="e">
        <f>Datos!#REF!</f>
        <v>#REF!</v>
      </c>
      <c r="AH80" s="87" t="e">
        <f>Datos!#REF!</f>
        <v>#REF!</v>
      </c>
      <c r="AI80" s="87" t="e">
        <f>IF(Educativo!#REF!="GUARDERIA","SI",".")</f>
        <v>#REF!</v>
      </c>
      <c r="AJ80" s="87" t="e">
        <f>IF(Educativo!#REF!="PRESCOLAR","SI",".")</f>
        <v>#REF!</v>
      </c>
      <c r="AK80" s="87" t="e">
        <f>IF(Educativo!#REF!="PRIMARIA","SI",".")</f>
        <v>#REF!</v>
      </c>
      <c r="AL80" s="87" t="e">
        <f>IF(Educativo!#REF!="SECUNDARIA","SI",".")</f>
        <v>#REF!</v>
      </c>
      <c r="AM80" s="87" t="e">
        <f>IF(Educativo!#REF!="BACHILLERATO","SI",".")</f>
        <v>#REF!</v>
      </c>
      <c r="AN80" s="87" t="e">
        <f>IF(Educativo!#REF!="UNIVERSIDAD","SI",".")</f>
        <v>#REF!</v>
      </c>
      <c r="AO80" s="87" t="e">
        <f>Datos!#REF!</f>
        <v>#REF!</v>
      </c>
      <c r="AP80" s="87" t="e">
        <f>Datos!#REF!</f>
        <v>#REF!</v>
      </c>
      <c r="AQ80" s="87" t="e">
        <f>Datos!#REF!</f>
        <v>#REF!</v>
      </c>
      <c r="AR80" s="26" t="e">
        <f>Datos!#REF!</f>
        <v>#REF!</v>
      </c>
      <c r="AS80" s="26" t="e">
        <f>Datos!#REF!</f>
        <v>#REF!</v>
      </c>
      <c r="AT80" s="26" t="e">
        <f>Datos!#REF!</f>
        <v>#REF!</v>
      </c>
      <c r="AU80" s="26" t="e">
        <f>Datos!#REF!</f>
        <v>#REF!</v>
      </c>
      <c r="AV80" s="26" t="e">
        <f>Datos!#REF!</f>
        <v>#REF!</v>
      </c>
      <c r="AW80" s="87" t="e">
        <f>OR(Datos!#REF!="FAMILIA BIOLÓGICA")</f>
        <v>#REF!</v>
      </c>
      <c r="AX80" s="87" t="e">
        <f>OR(Datos!#REF!="FAMILIA AMPLIADA")</f>
        <v>#REF!</v>
      </c>
      <c r="AY80" s="87" t="e">
        <f>OR(Datos!#REF!="OTRO HOGAR")</f>
        <v>#REF!</v>
      </c>
      <c r="AZ80" s="87">
        <f t="shared" si="5"/>
        <v>0</v>
      </c>
      <c r="BA80" s="87" t="e">
        <f>IF(AZ80=0,Datos!#REF!,".")</f>
        <v>#REF!</v>
      </c>
      <c r="BB80" s="117" t="e">
        <f>Datos!#REF!</f>
        <v>#REF!</v>
      </c>
      <c r="BC80" s="87" t="e">
        <f>Datos!#REF!</f>
        <v>#REF!</v>
      </c>
    </row>
    <row r="81" spans="1:55">
      <c r="A81" s="87" t="e">
        <f>Datos!#REF!</f>
        <v>#REF!</v>
      </c>
      <c r="B81" s="20" t="e">
        <f>Datos!#REF!</f>
        <v>#REF!</v>
      </c>
      <c r="C81" s="152" t="e">
        <f>Datos!#REF!</f>
        <v>#REF!</v>
      </c>
      <c r="D81" s="20" t="e">
        <f>Datos!#REF!</f>
        <v>#REF!</v>
      </c>
      <c r="E81" s="20" t="e">
        <f t="shared" si="3"/>
        <v>#REF!</v>
      </c>
      <c r="F81" s="118" t="e">
        <f>Datos!#REF!</f>
        <v>#REF!</v>
      </c>
      <c r="G81" s="87" t="e">
        <f>OR(Datos!#REF!="CASA ALIANZA",Datos!#REF!="AYUDA Y SOLID")</f>
        <v>#REF!</v>
      </c>
      <c r="H81" s="87" t="e">
        <f>OR(Datos!#REF!="PROCURADURIA")</f>
        <v>#REF!</v>
      </c>
      <c r="I81" s="87" t="e">
        <f>OR(Datos!#REF!="DIF HIDALGO-HUICHAPAN",Datos!#REF!="DIF HIDALGO",Datos!#REF!="DIF NAUCALPAN",Datos!#REF!="DIF MEXICALTZINGO")</f>
        <v>#REF!</v>
      </c>
      <c r="J81" s="87" t="e">
        <f>OR(Datos!#REF!="FAMILIAR")</f>
        <v>#REF!</v>
      </c>
      <c r="K81" s="87">
        <f t="shared" si="4"/>
        <v>0</v>
      </c>
      <c r="L81" s="39" t="e">
        <f>IF(K81=0,Datos!#REF!)</f>
        <v>#REF!</v>
      </c>
      <c r="M81" s="87" t="e">
        <f>Datos!#REF!</f>
        <v>#REF!</v>
      </c>
      <c r="N81" s="87" t="e">
        <f>Datos!#REF!</f>
        <v>#REF!</v>
      </c>
      <c r="O81" s="87" t="e">
        <f>Datos!#REF!</f>
        <v>#REF!</v>
      </c>
      <c r="P81" s="87" t="e">
        <f>Datos!#REF!</f>
        <v>#REF!</v>
      </c>
      <c r="Q81" s="87" t="e">
        <f>Datos!#REF!</f>
        <v>#REF!</v>
      </c>
      <c r="R81" s="87" t="e">
        <f>Datos!#REF!</f>
        <v>#REF!</v>
      </c>
      <c r="S81" s="87" t="e">
        <f>Datos!#REF!</f>
        <v>#REF!</v>
      </c>
      <c r="T81" s="87" t="e">
        <f>Datos!#REF!</f>
        <v>#REF!</v>
      </c>
      <c r="U81" s="87" t="e">
        <f>Datos!#REF!</f>
        <v>#REF!</v>
      </c>
      <c r="V81" s="87" t="e">
        <f>Datos!#REF!</f>
        <v>#REF!</v>
      </c>
      <c r="W81" s="87" t="e">
        <f>Datos!#REF!</f>
        <v>#REF!</v>
      </c>
      <c r="X81" s="87" t="e">
        <f>Datos!#REF!</f>
        <v>#REF!</v>
      </c>
      <c r="Y81" s="87" t="e">
        <f>Datos!#REF!</f>
        <v>#REF!</v>
      </c>
      <c r="Z81" s="87" t="e">
        <f>Datos!#REF!</f>
        <v>#REF!</v>
      </c>
      <c r="AA81" s="87" t="e">
        <f>Datos!#REF!</f>
        <v>#REF!</v>
      </c>
      <c r="AB81" s="87" t="e">
        <f>Datos!#REF!</f>
        <v>#REF!</v>
      </c>
      <c r="AC81" s="87" t="e">
        <f>Datos!#REF!</f>
        <v>#REF!</v>
      </c>
      <c r="AD81" s="87" t="e">
        <f>IF(Datos!#REF!="D.F.","D.F.","0")</f>
        <v>#REF!</v>
      </c>
      <c r="AE81" s="87" t="e">
        <f>IF(Datos!#REF!="D.F.","D.F",Datos!#REF!)</f>
        <v>#REF!</v>
      </c>
      <c r="AF81" s="87"/>
      <c r="AG81" s="87" t="e">
        <f>Datos!#REF!</f>
        <v>#REF!</v>
      </c>
      <c r="AH81" s="87" t="e">
        <f>Datos!#REF!</f>
        <v>#REF!</v>
      </c>
      <c r="AI81" s="87" t="e">
        <f>IF(Educativo!#REF!="GUARDERIA","SI",".")</f>
        <v>#REF!</v>
      </c>
      <c r="AJ81" s="87" t="e">
        <f>IF(Educativo!#REF!="PRESCOLAR","SI",".")</f>
        <v>#REF!</v>
      </c>
      <c r="AK81" s="87" t="e">
        <f>IF(Educativo!#REF!="PRIMARIA","SI",".")</f>
        <v>#REF!</v>
      </c>
      <c r="AL81" s="87" t="e">
        <f>IF(Educativo!#REF!="SECUNDARIA","SI",".")</f>
        <v>#REF!</v>
      </c>
      <c r="AM81" s="87" t="e">
        <f>IF(Educativo!#REF!="BACHILLERATO","SI",".")</f>
        <v>#REF!</v>
      </c>
      <c r="AN81" s="87" t="e">
        <f>IF(Educativo!#REF!="UNIVERSIDAD","SI",".")</f>
        <v>#REF!</v>
      </c>
      <c r="AO81" s="87" t="e">
        <f>Datos!#REF!</f>
        <v>#REF!</v>
      </c>
      <c r="AP81" s="87" t="e">
        <f>Datos!#REF!</f>
        <v>#REF!</v>
      </c>
      <c r="AQ81" s="87" t="e">
        <f>Datos!#REF!</f>
        <v>#REF!</v>
      </c>
      <c r="AR81" s="26" t="e">
        <f>Datos!#REF!</f>
        <v>#REF!</v>
      </c>
      <c r="AS81" s="26" t="e">
        <f>Datos!#REF!</f>
        <v>#REF!</v>
      </c>
      <c r="AT81" s="26" t="e">
        <f>Datos!#REF!</f>
        <v>#REF!</v>
      </c>
      <c r="AU81" s="26" t="e">
        <f>Datos!#REF!</f>
        <v>#REF!</v>
      </c>
      <c r="AV81" s="26" t="e">
        <f>Datos!#REF!</f>
        <v>#REF!</v>
      </c>
      <c r="AW81" s="87" t="e">
        <f>OR(Datos!#REF!="FAMILIA BIOLÓGICA")</f>
        <v>#REF!</v>
      </c>
      <c r="AX81" s="87" t="e">
        <f>OR(Datos!#REF!="FAMILIA AMPLIADA")</f>
        <v>#REF!</v>
      </c>
      <c r="AY81" s="87" t="e">
        <f>OR(Datos!#REF!="OTRO HOGAR")</f>
        <v>#REF!</v>
      </c>
      <c r="AZ81" s="87">
        <f t="shared" si="5"/>
        <v>0</v>
      </c>
      <c r="BA81" s="87" t="e">
        <f>IF(AZ81=0,Datos!#REF!,".")</f>
        <v>#REF!</v>
      </c>
      <c r="BB81" s="117" t="e">
        <f>Datos!#REF!</f>
        <v>#REF!</v>
      </c>
      <c r="BC81" s="87" t="e">
        <f>Datos!#REF!</f>
        <v>#REF!</v>
      </c>
    </row>
    <row r="82" spans="1:55">
      <c r="A82" s="87" t="e">
        <f>Datos!#REF!</f>
        <v>#REF!</v>
      </c>
      <c r="B82" s="20" t="e">
        <f>Datos!#REF!</f>
        <v>#REF!</v>
      </c>
      <c r="C82" s="152" t="e">
        <f>Datos!#REF!</f>
        <v>#REF!</v>
      </c>
      <c r="D82" s="20" t="e">
        <f>Datos!#REF!</f>
        <v>#REF!</v>
      </c>
      <c r="E82" s="20" t="e">
        <f t="shared" si="3"/>
        <v>#REF!</v>
      </c>
      <c r="F82" s="118" t="e">
        <f>Datos!#REF!</f>
        <v>#REF!</v>
      </c>
      <c r="G82" s="87" t="e">
        <f>OR(Datos!#REF!="CASA ALIANZA",Datos!#REF!="AYUDA Y SOLID")</f>
        <v>#REF!</v>
      </c>
      <c r="H82" s="87" t="e">
        <f>OR(Datos!#REF!="PROCURADURIA")</f>
        <v>#REF!</v>
      </c>
      <c r="I82" s="87" t="e">
        <f>OR(Datos!#REF!="DIF HIDALGO-HUICHAPAN",Datos!#REF!="DIF HIDALGO",Datos!#REF!="DIF NAUCALPAN",Datos!#REF!="DIF MEXICALTZINGO")</f>
        <v>#REF!</v>
      </c>
      <c r="J82" s="87" t="e">
        <f>OR(Datos!#REF!="FAMILIAR")</f>
        <v>#REF!</v>
      </c>
      <c r="K82" s="87">
        <f t="shared" si="4"/>
        <v>0</v>
      </c>
      <c r="L82" s="39" t="e">
        <f>IF(K82=0,Datos!#REF!)</f>
        <v>#REF!</v>
      </c>
      <c r="M82" s="87" t="e">
        <f>Datos!#REF!</f>
        <v>#REF!</v>
      </c>
      <c r="N82" s="87" t="e">
        <f>Datos!#REF!</f>
        <v>#REF!</v>
      </c>
      <c r="O82" s="87" t="e">
        <f>Datos!#REF!</f>
        <v>#REF!</v>
      </c>
      <c r="P82" s="87" t="e">
        <f>Datos!#REF!</f>
        <v>#REF!</v>
      </c>
      <c r="Q82" s="87" t="e">
        <f>Datos!#REF!</f>
        <v>#REF!</v>
      </c>
      <c r="R82" s="87" t="e">
        <f>Datos!#REF!</f>
        <v>#REF!</v>
      </c>
      <c r="S82" s="87" t="e">
        <f>Datos!#REF!</f>
        <v>#REF!</v>
      </c>
      <c r="T82" s="87" t="e">
        <f>Datos!#REF!</f>
        <v>#REF!</v>
      </c>
      <c r="U82" s="87" t="e">
        <f>Datos!#REF!</f>
        <v>#REF!</v>
      </c>
      <c r="V82" s="87" t="e">
        <f>Datos!#REF!</f>
        <v>#REF!</v>
      </c>
      <c r="W82" s="87" t="e">
        <f>Datos!#REF!</f>
        <v>#REF!</v>
      </c>
      <c r="X82" s="87" t="e">
        <f>Datos!#REF!</f>
        <v>#REF!</v>
      </c>
      <c r="Y82" s="87" t="e">
        <f>Datos!#REF!</f>
        <v>#REF!</v>
      </c>
      <c r="Z82" s="87" t="e">
        <f>Datos!#REF!</f>
        <v>#REF!</v>
      </c>
      <c r="AA82" s="87" t="e">
        <f>Datos!#REF!</f>
        <v>#REF!</v>
      </c>
      <c r="AB82" s="87" t="e">
        <f>Datos!#REF!</f>
        <v>#REF!</v>
      </c>
      <c r="AC82" s="87" t="e">
        <f>Datos!#REF!</f>
        <v>#REF!</v>
      </c>
      <c r="AD82" s="87" t="e">
        <f>IF(Datos!#REF!="D.F.","D.F.","0")</f>
        <v>#REF!</v>
      </c>
      <c r="AE82" s="87" t="e">
        <f>IF(Datos!#REF!="D.F.","D.F",Datos!#REF!)</f>
        <v>#REF!</v>
      </c>
      <c r="AF82" s="87"/>
      <c r="AG82" s="87" t="e">
        <f>Datos!#REF!</f>
        <v>#REF!</v>
      </c>
      <c r="AH82" s="87" t="e">
        <f>Datos!#REF!</f>
        <v>#REF!</v>
      </c>
      <c r="AI82" s="87" t="e">
        <f>IF(Educativo!#REF!="GUARDERIA","SI",".")</f>
        <v>#REF!</v>
      </c>
      <c r="AJ82" s="87" t="e">
        <f>IF(Educativo!#REF!="PRESCOLAR","SI",".")</f>
        <v>#REF!</v>
      </c>
      <c r="AK82" s="87" t="e">
        <f>IF(Educativo!#REF!="PRIMARIA","SI",".")</f>
        <v>#REF!</v>
      </c>
      <c r="AL82" s="87" t="e">
        <f>IF(Educativo!#REF!="SECUNDARIA","SI",".")</f>
        <v>#REF!</v>
      </c>
      <c r="AM82" s="87" t="e">
        <f>IF(Educativo!#REF!="BACHILLERATO","SI",".")</f>
        <v>#REF!</v>
      </c>
      <c r="AN82" s="87" t="e">
        <f>IF(Educativo!#REF!="UNIVERSIDAD","SI",".")</f>
        <v>#REF!</v>
      </c>
      <c r="AO82" s="87" t="e">
        <f>Datos!#REF!</f>
        <v>#REF!</v>
      </c>
      <c r="AP82" s="87" t="e">
        <f>Datos!#REF!</f>
        <v>#REF!</v>
      </c>
      <c r="AQ82" s="87" t="e">
        <f>Datos!#REF!</f>
        <v>#REF!</v>
      </c>
      <c r="AR82" s="26" t="e">
        <f>Datos!#REF!</f>
        <v>#REF!</v>
      </c>
      <c r="AS82" s="26" t="e">
        <f>Datos!#REF!</f>
        <v>#REF!</v>
      </c>
      <c r="AT82" s="26" t="e">
        <f>Datos!#REF!</f>
        <v>#REF!</v>
      </c>
      <c r="AU82" s="26" t="e">
        <f>Datos!#REF!</f>
        <v>#REF!</v>
      </c>
      <c r="AV82" s="26" t="e">
        <f>Datos!#REF!</f>
        <v>#REF!</v>
      </c>
      <c r="AW82" s="87" t="e">
        <f>OR(Datos!#REF!="FAMILIA BIOLÓGICA")</f>
        <v>#REF!</v>
      </c>
      <c r="AX82" s="87" t="e">
        <f>OR(Datos!#REF!="FAMILIA AMPLIADA")</f>
        <v>#REF!</v>
      </c>
      <c r="AY82" s="87" t="e">
        <f>OR(Datos!#REF!="OTRO HOGAR")</f>
        <v>#REF!</v>
      </c>
      <c r="AZ82" s="87">
        <f t="shared" si="5"/>
        <v>0</v>
      </c>
      <c r="BA82" s="87" t="e">
        <f>IF(AZ82=0,Datos!#REF!,".")</f>
        <v>#REF!</v>
      </c>
      <c r="BB82" s="117" t="e">
        <f>Datos!#REF!</f>
        <v>#REF!</v>
      </c>
      <c r="BC82" s="87" t="e">
        <f>Datos!#REF!</f>
        <v>#REF!</v>
      </c>
    </row>
    <row r="83" spans="1:55">
      <c r="A83" s="87" t="e">
        <f>Datos!#REF!</f>
        <v>#REF!</v>
      </c>
      <c r="B83" s="20" t="e">
        <f>Datos!#REF!</f>
        <v>#REF!</v>
      </c>
      <c r="C83" s="152" t="e">
        <f>Datos!#REF!</f>
        <v>#REF!</v>
      </c>
      <c r="D83" s="20" t="e">
        <f>Datos!#REF!</f>
        <v>#REF!</v>
      </c>
      <c r="E83" s="20" t="e">
        <f t="shared" si="3"/>
        <v>#REF!</v>
      </c>
      <c r="F83" s="118" t="e">
        <f>Datos!#REF!</f>
        <v>#REF!</v>
      </c>
      <c r="G83" s="87" t="e">
        <f>OR(Datos!#REF!="CASA ALIANZA",Datos!#REF!="AYUDA Y SOLID")</f>
        <v>#REF!</v>
      </c>
      <c r="H83" s="87" t="e">
        <f>OR(Datos!#REF!="PROCURADURIA")</f>
        <v>#REF!</v>
      </c>
      <c r="I83" s="87" t="e">
        <f>OR(Datos!#REF!="DIF HIDALGO-HUICHAPAN",Datos!#REF!="DIF HIDALGO",Datos!#REF!="DIF NAUCALPAN",Datos!#REF!="DIF MEXICALTZINGO")</f>
        <v>#REF!</v>
      </c>
      <c r="J83" s="87" t="e">
        <f>OR(Datos!#REF!="FAMILIAR")</f>
        <v>#REF!</v>
      </c>
      <c r="K83" s="87">
        <f t="shared" si="4"/>
        <v>0</v>
      </c>
      <c r="L83" s="39" t="e">
        <f>IF(K83=0,Datos!#REF!)</f>
        <v>#REF!</v>
      </c>
      <c r="M83" s="87" t="e">
        <f>Datos!#REF!</f>
        <v>#REF!</v>
      </c>
      <c r="N83" s="87" t="e">
        <f>Datos!#REF!</f>
        <v>#REF!</v>
      </c>
      <c r="O83" s="87" t="e">
        <f>Datos!#REF!</f>
        <v>#REF!</v>
      </c>
      <c r="P83" s="87" t="e">
        <f>Datos!#REF!</f>
        <v>#REF!</v>
      </c>
      <c r="Q83" s="87" t="e">
        <f>Datos!#REF!</f>
        <v>#REF!</v>
      </c>
      <c r="R83" s="87" t="e">
        <f>Datos!#REF!</f>
        <v>#REF!</v>
      </c>
      <c r="S83" s="87" t="e">
        <f>Datos!#REF!</f>
        <v>#REF!</v>
      </c>
      <c r="T83" s="87" t="e">
        <f>Datos!#REF!</f>
        <v>#REF!</v>
      </c>
      <c r="U83" s="87" t="e">
        <f>Datos!#REF!</f>
        <v>#REF!</v>
      </c>
      <c r="V83" s="87" t="e">
        <f>Datos!#REF!</f>
        <v>#REF!</v>
      </c>
      <c r="W83" s="87" t="e">
        <f>Datos!#REF!</f>
        <v>#REF!</v>
      </c>
      <c r="X83" s="87" t="e">
        <f>Datos!#REF!</f>
        <v>#REF!</v>
      </c>
      <c r="Y83" s="87" t="e">
        <f>Datos!#REF!</f>
        <v>#REF!</v>
      </c>
      <c r="Z83" s="87" t="e">
        <f>Datos!#REF!</f>
        <v>#REF!</v>
      </c>
      <c r="AA83" s="87" t="e">
        <f>Datos!#REF!</f>
        <v>#REF!</v>
      </c>
      <c r="AB83" s="87" t="e">
        <f>Datos!#REF!</f>
        <v>#REF!</v>
      </c>
      <c r="AC83" s="87" t="e">
        <f>Datos!#REF!</f>
        <v>#REF!</v>
      </c>
      <c r="AD83" s="87" t="e">
        <f>IF(Datos!#REF!="D.F.","D.F.","0")</f>
        <v>#REF!</v>
      </c>
      <c r="AE83" s="87" t="e">
        <f>IF(Datos!#REF!="D.F.","D.F",Datos!#REF!)</f>
        <v>#REF!</v>
      </c>
      <c r="AF83" s="87"/>
      <c r="AG83" s="87" t="e">
        <f>Datos!#REF!</f>
        <v>#REF!</v>
      </c>
      <c r="AH83" s="87" t="e">
        <f>Datos!#REF!</f>
        <v>#REF!</v>
      </c>
      <c r="AI83" s="87" t="e">
        <f>IF(Educativo!#REF!="GUARDERIA","SI",".")</f>
        <v>#REF!</v>
      </c>
      <c r="AJ83" s="87" t="e">
        <f>IF(Educativo!#REF!="PRESCOLAR","SI",".")</f>
        <v>#REF!</v>
      </c>
      <c r="AK83" s="87" t="e">
        <f>IF(Educativo!#REF!="PRIMARIA","SI",".")</f>
        <v>#REF!</v>
      </c>
      <c r="AL83" s="87" t="e">
        <f>IF(Educativo!#REF!="SECUNDARIA","SI",".")</f>
        <v>#REF!</v>
      </c>
      <c r="AM83" s="87" t="e">
        <f>IF(Educativo!#REF!="BACHILLERATO","SI",".")</f>
        <v>#REF!</v>
      </c>
      <c r="AN83" s="87" t="e">
        <f>IF(Educativo!#REF!="UNIVERSIDAD","SI",".")</f>
        <v>#REF!</v>
      </c>
      <c r="AO83" s="87" t="e">
        <f>Datos!#REF!</f>
        <v>#REF!</v>
      </c>
      <c r="AP83" s="87" t="e">
        <f>Datos!#REF!</f>
        <v>#REF!</v>
      </c>
      <c r="AQ83" s="87" t="e">
        <f>Datos!#REF!</f>
        <v>#REF!</v>
      </c>
      <c r="AR83" s="26" t="e">
        <f>Datos!#REF!</f>
        <v>#REF!</v>
      </c>
      <c r="AS83" s="26" t="e">
        <f>Datos!#REF!</f>
        <v>#REF!</v>
      </c>
      <c r="AT83" s="26" t="e">
        <f>Datos!#REF!</f>
        <v>#REF!</v>
      </c>
      <c r="AU83" s="26" t="e">
        <f>Datos!#REF!</f>
        <v>#REF!</v>
      </c>
      <c r="AV83" s="26" t="e">
        <f>Datos!#REF!</f>
        <v>#REF!</v>
      </c>
      <c r="AW83" s="87" t="e">
        <f>OR(Datos!#REF!="FAMILIA BIOLÓGICA")</f>
        <v>#REF!</v>
      </c>
      <c r="AX83" s="87" t="e">
        <f>OR(Datos!#REF!="FAMILIA AMPLIADA")</f>
        <v>#REF!</v>
      </c>
      <c r="AY83" s="87" t="e">
        <f>OR(Datos!#REF!="OTRO HOGAR")</f>
        <v>#REF!</v>
      </c>
      <c r="AZ83" s="87">
        <f t="shared" si="5"/>
        <v>0</v>
      </c>
      <c r="BA83" s="87" t="e">
        <f>IF(AZ83=0,Datos!#REF!,".")</f>
        <v>#REF!</v>
      </c>
      <c r="BB83" s="117" t="e">
        <f>Datos!#REF!</f>
        <v>#REF!</v>
      </c>
      <c r="BC83" s="87" t="e">
        <f>Datos!#REF!</f>
        <v>#REF!</v>
      </c>
    </row>
    <row r="84" spans="1:55">
      <c r="A84" s="87" t="e">
        <f>Datos!#REF!</f>
        <v>#REF!</v>
      </c>
      <c r="B84" s="20" t="e">
        <f>Datos!#REF!</f>
        <v>#REF!</v>
      </c>
      <c r="C84" s="152" t="e">
        <f>Datos!#REF!</f>
        <v>#REF!</v>
      </c>
      <c r="D84" s="20" t="e">
        <f>Datos!#REF!</f>
        <v>#REF!</v>
      </c>
      <c r="E84" s="20" t="e">
        <f t="shared" si="3"/>
        <v>#REF!</v>
      </c>
      <c r="F84" s="118" t="e">
        <f>Datos!#REF!</f>
        <v>#REF!</v>
      </c>
      <c r="G84" s="87" t="e">
        <f>OR(Datos!#REF!="CASA ALIANZA",Datos!#REF!="AYUDA Y SOLID")</f>
        <v>#REF!</v>
      </c>
      <c r="H84" s="87" t="e">
        <f>OR(Datos!#REF!="PROCURADURIA")</f>
        <v>#REF!</v>
      </c>
      <c r="I84" s="87" t="e">
        <f>OR(Datos!#REF!="DIF HIDALGO-HUICHAPAN",Datos!#REF!="DIF HIDALGO",Datos!#REF!="DIF NAUCALPAN",Datos!#REF!="DIF MEXICALTZINGO")</f>
        <v>#REF!</v>
      </c>
      <c r="J84" s="87" t="e">
        <f>OR(Datos!#REF!="FAMILIAR")</f>
        <v>#REF!</v>
      </c>
      <c r="K84" s="87">
        <f t="shared" si="4"/>
        <v>0</v>
      </c>
      <c r="L84" s="39" t="e">
        <f>IF(K84=0,Datos!#REF!)</f>
        <v>#REF!</v>
      </c>
      <c r="M84" s="87" t="e">
        <f>Datos!#REF!</f>
        <v>#REF!</v>
      </c>
      <c r="N84" s="87" t="e">
        <f>Datos!#REF!</f>
        <v>#REF!</v>
      </c>
      <c r="O84" s="87" t="e">
        <f>Datos!#REF!</f>
        <v>#REF!</v>
      </c>
      <c r="P84" s="87" t="e">
        <f>Datos!#REF!</f>
        <v>#REF!</v>
      </c>
      <c r="Q84" s="87" t="e">
        <f>Datos!#REF!</f>
        <v>#REF!</v>
      </c>
      <c r="R84" s="87" t="e">
        <f>Datos!#REF!</f>
        <v>#REF!</v>
      </c>
      <c r="S84" s="87" t="e">
        <f>Datos!#REF!</f>
        <v>#REF!</v>
      </c>
      <c r="T84" s="87" t="e">
        <f>Datos!#REF!</f>
        <v>#REF!</v>
      </c>
      <c r="U84" s="87" t="e">
        <f>Datos!#REF!</f>
        <v>#REF!</v>
      </c>
      <c r="V84" s="87" t="e">
        <f>Datos!#REF!</f>
        <v>#REF!</v>
      </c>
      <c r="W84" s="87" t="e">
        <f>Datos!#REF!</f>
        <v>#REF!</v>
      </c>
      <c r="X84" s="87" t="e">
        <f>Datos!#REF!</f>
        <v>#REF!</v>
      </c>
      <c r="Y84" s="87" t="e">
        <f>Datos!#REF!</f>
        <v>#REF!</v>
      </c>
      <c r="Z84" s="87" t="e">
        <f>Datos!#REF!</f>
        <v>#REF!</v>
      </c>
      <c r="AA84" s="87" t="e">
        <f>Datos!#REF!</f>
        <v>#REF!</v>
      </c>
      <c r="AB84" s="87" t="e">
        <f>Datos!#REF!</f>
        <v>#REF!</v>
      </c>
      <c r="AC84" s="87" t="e">
        <f>Datos!#REF!</f>
        <v>#REF!</v>
      </c>
      <c r="AD84" s="87" t="e">
        <f>IF(Datos!#REF!="D.F.","D.F.","0")</f>
        <v>#REF!</v>
      </c>
      <c r="AE84" s="87" t="e">
        <f>IF(Datos!#REF!="D.F.","D.F",Datos!#REF!)</f>
        <v>#REF!</v>
      </c>
      <c r="AF84" s="87"/>
      <c r="AG84" s="87" t="e">
        <f>Datos!#REF!</f>
        <v>#REF!</v>
      </c>
      <c r="AH84" s="87" t="e">
        <f>Datos!#REF!</f>
        <v>#REF!</v>
      </c>
      <c r="AI84" s="87" t="str">
        <f>IF(Educativo!J41="GUARDERIA","SI",".")</f>
        <v>.</v>
      </c>
      <c r="AJ84" s="87" t="str">
        <f>IF(Educativo!J41="PRESCOLAR","SI",".")</f>
        <v>.</v>
      </c>
      <c r="AK84" s="87" t="str">
        <f>IF(Educativo!J41="PRIMARIA","SI",".")</f>
        <v>SI</v>
      </c>
      <c r="AL84" s="87" t="str">
        <f>IF(Educativo!J41="SECUNDARIA","SI",".")</f>
        <v>.</v>
      </c>
      <c r="AM84" s="87" t="str">
        <f>IF(Educativo!J41="BACHILLERATO","SI",".")</f>
        <v>.</v>
      </c>
      <c r="AN84" s="87" t="str">
        <f>IF(Educativo!J41="UNIVERSIDAD","SI",".")</f>
        <v>.</v>
      </c>
      <c r="AO84" s="87" t="e">
        <f>Datos!#REF!</f>
        <v>#REF!</v>
      </c>
      <c r="AP84" s="87" t="e">
        <f>Datos!#REF!</f>
        <v>#REF!</v>
      </c>
      <c r="AQ84" s="87" t="e">
        <f>Datos!#REF!</f>
        <v>#REF!</v>
      </c>
      <c r="AR84" s="26" t="e">
        <f>Datos!#REF!</f>
        <v>#REF!</v>
      </c>
      <c r="AS84" s="26" t="e">
        <f>Datos!#REF!</f>
        <v>#REF!</v>
      </c>
      <c r="AT84" s="26" t="e">
        <f>Datos!#REF!</f>
        <v>#REF!</v>
      </c>
      <c r="AU84" s="26" t="e">
        <f>Datos!#REF!</f>
        <v>#REF!</v>
      </c>
      <c r="AV84" s="26" t="e">
        <f>Datos!#REF!</f>
        <v>#REF!</v>
      </c>
      <c r="AW84" s="87" t="e">
        <f>OR(Datos!#REF!="FAMILIA BIOLÓGICA")</f>
        <v>#REF!</v>
      </c>
      <c r="AX84" s="87" t="e">
        <f>OR(Datos!#REF!="FAMILIA AMPLIADA")</f>
        <v>#REF!</v>
      </c>
      <c r="AY84" s="87" t="e">
        <f>OR(Datos!#REF!="OTRO HOGAR")</f>
        <v>#REF!</v>
      </c>
      <c r="AZ84" s="87">
        <f t="shared" si="5"/>
        <v>0</v>
      </c>
      <c r="BA84" s="87" t="e">
        <f>IF(AZ84=0,Datos!#REF!,".")</f>
        <v>#REF!</v>
      </c>
      <c r="BB84" s="117" t="e">
        <f>Datos!#REF!</f>
        <v>#REF!</v>
      </c>
      <c r="BC84" s="87" t="e">
        <f>Datos!#REF!</f>
        <v>#REF!</v>
      </c>
    </row>
    <row r="85" spans="1:55">
      <c r="A85" s="87" t="e">
        <f>Datos!#REF!</f>
        <v>#REF!</v>
      </c>
      <c r="B85" s="20" t="e">
        <f>Datos!#REF!</f>
        <v>#REF!</v>
      </c>
      <c r="C85" s="152" t="e">
        <f>Datos!#REF!</f>
        <v>#REF!</v>
      </c>
      <c r="D85" s="20" t="e">
        <f>Datos!#REF!</f>
        <v>#REF!</v>
      </c>
      <c r="E85" s="20" t="e">
        <f t="shared" si="3"/>
        <v>#REF!</v>
      </c>
      <c r="F85" s="118" t="e">
        <f>Datos!#REF!</f>
        <v>#REF!</v>
      </c>
      <c r="G85" s="87" t="e">
        <f>OR(Datos!#REF!="CASA ALIANZA",Datos!#REF!="AYUDA Y SOLID")</f>
        <v>#REF!</v>
      </c>
      <c r="H85" s="87" t="e">
        <f>OR(Datos!#REF!="PROCURADURIA")</f>
        <v>#REF!</v>
      </c>
      <c r="I85" s="87" t="e">
        <f>OR(Datos!#REF!="DIF HIDALGO-HUICHAPAN",Datos!#REF!="DIF HIDALGO",Datos!#REF!="DIF NAUCALPAN",Datos!#REF!="DIF MEXICALTZINGO")</f>
        <v>#REF!</v>
      </c>
      <c r="J85" s="87" t="e">
        <f>OR(Datos!#REF!="FAMILIAR")</f>
        <v>#REF!</v>
      </c>
      <c r="K85" s="87">
        <f t="shared" si="4"/>
        <v>0</v>
      </c>
      <c r="L85" s="39" t="e">
        <f>IF(K85=0,Datos!#REF!)</f>
        <v>#REF!</v>
      </c>
      <c r="M85" s="87" t="e">
        <f>Datos!#REF!</f>
        <v>#REF!</v>
      </c>
      <c r="N85" s="87" t="e">
        <f>Datos!#REF!</f>
        <v>#REF!</v>
      </c>
      <c r="O85" s="87" t="e">
        <f>Datos!#REF!</f>
        <v>#REF!</v>
      </c>
      <c r="P85" s="87" t="e">
        <f>Datos!#REF!</f>
        <v>#REF!</v>
      </c>
      <c r="Q85" s="87" t="e">
        <f>Datos!#REF!</f>
        <v>#REF!</v>
      </c>
      <c r="R85" s="87" t="e">
        <f>Datos!#REF!</f>
        <v>#REF!</v>
      </c>
      <c r="S85" s="87" t="e">
        <f>Datos!#REF!</f>
        <v>#REF!</v>
      </c>
      <c r="T85" s="87" t="e">
        <f>Datos!#REF!</f>
        <v>#REF!</v>
      </c>
      <c r="U85" s="87" t="e">
        <f>Datos!#REF!</f>
        <v>#REF!</v>
      </c>
      <c r="V85" s="87" t="e">
        <f>Datos!#REF!</f>
        <v>#REF!</v>
      </c>
      <c r="W85" s="87" t="e">
        <f>Datos!#REF!</f>
        <v>#REF!</v>
      </c>
      <c r="X85" s="87" t="e">
        <f>Datos!#REF!</f>
        <v>#REF!</v>
      </c>
      <c r="Y85" s="87" t="e">
        <f>Datos!#REF!</f>
        <v>#REF!</v>
      </c>
      <c r="Z85" s="87" t="e">
        <f>Datos!#REF!</f>
        <v>#REF!</v>
      </c>
      <c r="AA85" s="87" t="e">
        <f>Datos!#REF!</f>
        <v>#REF!</v>
      </c>
      <c r="AB85" s="87" t="e">
        <f>Datos!#REF!</f>
        <v>#REF!</v>
      </c>
      <c r="AC85" s="87" t="e">
        <f>Datos!#REF!</f>
        <v>#REF!</v>
      </c>
      <c r="AD85" s="87" t="e">
        <f>IF(Datos!#REF!="D.F.","D.F.","0")</f>
        <v>#REF!</v>
      </c>
      <c r="AE85" s="87" t="e">
        <f>IF(Datos!#REF!="D.F.","D.F",Datos!#REF!)</f>
        <v>#REF!</v>
      </c>
      <c r="AF85" s="87"/>
      <c r="AG85" s="87" t="e">
        <f>Datos!#REF!</f>
        <v>#REF!</v>
      </c>
      <c r="AH85" s="87" t="e">
        <f>Datos!#REF!</f>
        <v>#REF!</v>
      </c>
      <c r="AI85" s="87" t="e">
        <f>IF(Educativo!#REF!="GUARDERIA","SI",".")</f>
        <v>#REF!</v>
      </c>
      <c r="AJ85" s="87" t="e">
        <f>IF(Educativo!#REF!="PRESCOLAR","SI",".")</f>
        <v>#REF!</v>
      </c>
      <c r="AK85" s="87" t="e">
        <f>IF(Educativo!#REF!="PRIMARIA","SI",".")</f>
        <v>#REF!</v>
      </c>
      <c r="AL85" s="87" t="e">
        <f>IF(Educativo!#REF!="SECUNDARIA","SI",".")</f>
        <v>#REF!</v>
      </c>
      <c r="AM85" s="87" t="e">
        <f>IF(Educativo!#REF!="BACHILLERATO","SI",".")</f>
        <v>#REF!</v>
      </c>
      <c r="AN85" s="87" t="e">
        <f>IF(Educativo!#REF!="UNIVERSIDAD","SI",".")</f>
        <v>#REF!</v>
      </c>
      <c r="AO85" s="87" t="e">
        <f>Datos!#REF!</f>
        <v>#REF!</v>
      </c>
      <c r="AP85" s="87" t="e">
        <f>Datos!#REF!</f>
        <v>#REF!</v>
      </c>
      <c r="AQ85" s="87" t="e">
        <f>Datos!#REF!</f>
        <v>#REF!</v>
      </c>
      <c r="AR85" s="26" t="e">
        <f>Datos!#REF!</f>
        <v>#REF!</v>
      </c>
      <c r="AS85" s="26" t="e">
        <f>Datos!#REF!</f>
        <v>#REF!</v>
      </c>
      <c r="AT85" s="26" t="e">
        <f>Datos!#REF!</f>
        <v>#REF!</v>
      </c>
      <c r="AU85" s="26" t="e">
        <f>Datos!#REF!</f>
        <v>#REF!</v>
      </c>
      <c r="AV85" s="26" t="e">
        <f>Datos!#REF!</f>
        <v>#REF!</v>
      </c>
      <c r="AW85" s="87" t="e">
        <f>OR(Datos!#REF!="FAMILIA BIOLÓGICA")</f>
        <v>#REF!</v>
      </c>
      <c r="AX85" s="87" t="e">
        <f>OR(Datos!#REF!="FAMILIA AMPLIADA")</f>
        <v>#REF!</v>
      </c>
      <c r="AY85" s="87" t="e">
        <f>OR(Datos!#REF!="OTRO HOGAR")</f>
        <v>#REF!</v>
      </c>
      <c r="AZ85" s="87">
        <f t="shared" si="5"/>
        <v>0</v>
      </c>
      <c r="BA85" s="87" t="e">
        <f>IF(AZ85=0,Datos!#REF!,".")</f>
        <v>#REF!</v>
      </c>
      <c r="BB85" s="117" t="e">
        <f>Datos!#REF!</f>
        <v>#REF!</v>
      </c>
      <c r="BC85" s="87" t="e">
        <f>Datos!#REF!</f>
        <v>#REF!</v>
      </c>
    </row>
    <row r="86" spans="1:55">
      <c r="A86" s="87" t="e">
        <f>Datos!#REF!</f>
        <v>#REF!</v>
      </c>
      <c r="B86" s="20" t="e">
        <f>Datos!#REF!</f>
        <v>#REF!</v>
      </c>
      <c r="C86" s="152" t="e">
        <f>Datos!#REF!</f>
        <v>#REF!</v>
      </c>
      <c r="D86" s="20" t="e">
        <f>Datos!#REF!</f>
        <v>#REF!</v>
      </c>
      <c r="E86" s="20" t="e">
        <f t="shared" si="3"/>
        <v>#REF!</v>
      </c>
      <c r="F86" s="118" t="e">
        <f>Datos!#REF!</f>
        <v>#REF!</v>
      </c>
      <c r="G86" s="87" t="e">
        <f>OR(Datos!#REF!="CASA ALIANZA",Datos!#REF!="AYUDA Y SOLID")</f>
        <v>#REF!</v>
      </c>
      <c r="H86" s="87" t="e">
        <f>OR(Datos!#REF!="PROCURADURIA")</f>
        <v>#REF!</v>
      </c>
      <c r="I86" s="87" t="e">
        <f>OR(Datos!#REF!="DIF HIDALGO-HUICHAPAN",Datos!#REF!="DIF HIDALGO",Datos!#REF!="DIF NAUCALPAN",Datos!#REF!="DIF MEXICALTZINGO")</f>
        <v>#REF!</v>
      </c>
      <c r="J86" s="87" t="e">
        <f>OR(Datos!#REF!="FAMILIAR")</f>
        <v>#REF!</v>
      </c>
      <c r="K86" s="87">
        <f t="shared" si="4"/>
        <v>0</v>
      </c>
      <c r="L86" s="39" t="e">
        <f>IF(K86=0,Datos!#REF!)</f>
        <v>#REF!</v>
      </c>
      <c r="M86" s="87" t="e">
        <f>Datos!#REF!</f>
        <v>#REF!</v>
      </c>
      <c r="N86" s="87" t="e">
        <f>Datos!#REF!</f>
        <v>#REF!</v>
      </c>
      <c r="O86" s="87" t="e">
        <f>Datos!#REF!</f>
        <v>#REF!</v>
      </c>
      <c r="P86" s="87" t="e">
        <f>Datos!#REF!</f>
        <v>#REF!</v>
      </c>
      <c r="Q86" s="87" t="e">
        <f>Datos!#REF!</f>
        <v>#REF!</v>
      </c>
      <c r="R86" s="87" t="e">
        <f>Datos!#REF!</f>
        <v>#REF!</v>
      </c>
      <c r="S86" s="87" t="e">
        <f>Datos!#REF!</f>
        <v>#REF!</v>
      </c>
      <c r="T86" s="87" t="e">
        <f>Datos!#REF!</f>
        <v>#REF!</v>
      </c>
      <c r="U86" s="87" t="e">
        <f>Datos!#REF!</f>
        <v>#REF!</v>
      </c>
      <c r="V86" s="87" t="e">
        <f>Datos!#REF!</f>
        <v>#REF!</v>
      </c>
      <c r="W86" s="87" t="e">
        <f>Datos!#REF!</f>
        <v>#REF!</v>
      </c>
      <c r="X86" s="87" t="e">
        <f>Datos!#REF!</f>
        <v>#REF!</v>
      </c>
      <c r="Y86" s="87" t="e">
        <f>Datos!#REF!</f>
        <v>#REF!</v>
      </c>
      <c r="Z86" s="87" t="e">
        <f>Datos!#REF!</f>
        <v>#REF!</v>
      </c>
      <c r="AA86" s="87" t="e">
        <f>Datos!#REF!</f>
        <v>#REF!</v>
      </c>
      <c r="AB86" s="87" t="e">
        <f>Datos!#REF!</f>
        <v>#REF!</v>
      </c>
      <c r="AC86" s="87" t="e">
        <f>Datos!#REF!</f>
        <v>#REF!</v>
      </c>
      <c r="AD86" s="87" t="e">
        <f>IF(Datos!#REF!="D.F.","D.F.","0")</f>
        <v>#REF!</v>
      </c>
      <c r="AE86" s="87" t="e">
        <f>IF(Datos!#REF!="D.F.","D.F",Datos!#REF!)</f>
        <v>#REF!</v>
      </c>
      <c r="AF86" s="87"/>
      <c r="AG86" s="87" t="e">
        <f>Datos!#REF!</f>
        <v>#REF!</v>
      </c>
      <c r="AH86" s="87" t="e">
        <f>Datos!#REF!</f>
        <v>#REF!</v>
      </c>
      <c r="AI86" s="87" t="e">
        <f>IF(Educativo!#REF!="GUARDERIA","SI",".")</f>
        <v>#REF!</v>
      </c>
      <c r="AJ86" s="87" t="e">
        <f>IF(Educativo!#REF!="PRESCOLAR","SI",".")</f>
        <v>#REF!</v>
      </c>
      <c r="AK86" s="87" t="e">
        <f>IF(Educativo!#REF!="PRIMARIA","SI",".")</f>
        <v>#REF!</v>
      </c>
      <c r="AL86" s="87" t="e">
        <f>IF(Educativo!#REF!="SECUNDARIA","SI",".")</f>
        <v>#REF!</v>
      </c>
      <c r="AM86" s="87" t="e">
        <f>IF(Educativo!#REF!="BACHILLERATO","SI",".")</f>
        <v>#REF!</v>
      </c>
      <c r="AN86" s="87" t="e">
        <f>IF(Educativo!#REF!="UNIVERSIDAD","SI",".")</f>
        <v>#REF!</v>
      </c>
      <c r="AO86" s="87" t="e">
        <f>Datos!#REF!</f>
        <v>#REF!</v>
      </c>
      <c r="AP86" s="87" t="e">
        <f>Datos!#REF!</f>
        <v>#REF!</v>
      </c>
      <c r="AQ86" s="87" t="e">
        <f>Datos!#REF!</f>
        <v>#REF!</v>
      </c>
      <c r="AR86" s="26" t="e">
        <f>Datos!#REF!</f>
        <v>#REF!</v>
      </c>
      <c r="AS86" s="26" t="e">
        <f>Datos!#REF!</f>
        <v>#REF!</v>
      </c>
      <c r="AT86" s="26" t="e">
        <f>Datos!#REF!</f>
        <v>#REF!</v>
      </c>
      <c r="AU86" s="26" t="e">
        <f>Datos!#REF!</f>
        <v>#REF!</v>
      </c>
      <c r="AV86" s="26" t="e">
        <f>Datos!#REF!</f>
        <v>#REF!</v>
      </c>
      <c r="AW86" s="87" t="e">
        <f>OR(Datos!#REF!="FAMILIA BIOLÓGICA")</f>
        <v>#REF!</v>
      </c>
      <c r="AX86" s="87" t="e">
        <f>OR(Datos!#REF!="FAMILIA AMPLIADA")</f>
        <v>#REF!</v>
      </c>
      <c r="AY86" s="87" t="e">
        <f>OR(Datos!#REF!="OTRO HOGAR")</f>
        <v>#REF!</v>
      </c>
      <c r="AZ86" s="87">
        <f t="shared" si="5"/>
        <v>0</v>
      </c>
      <c r="BA86" s="87" t="e">
        <f>IF(AZ86=0,Datos!#REF!,".")</f>
        <v>#REF!</v>
      </c>
      <c r="BB86" s="117" t="e">
        <f>Datos!#REF!</f>
        <v>#REF!</v>
      </c>
      <c r="BC86" s="87" t="e">
        <f>Datos!#REF!</f>
        <v>#REF!</v>
      </c>
    </row>
    <row r="87" spans="1:55">
      <c r="A87" s="87" t="e">
        <f>Datos!#REF!</f>
        <v>#REF!</v>
      </c>
      <c r="B87" s="20" t="e">
        <f>Datos!#REF!</f>
        <v>#REF!</v>
      </c>
      <c r="C87" s="152" t="e">
        <f>Datos!#REF!</f>
        <v>#REF!</v>
      </c>
      <c r="D87" s="20" t="e">
        <f>Datos!#REF!</f>
        <v>#REF!</v>
      </c>
      <c r="E87" s="20" t="e">
        <f t="shared" si="3"/>
        <v>#REF!</v>
      </c>
      <c r="F87" s="118" t="e">
        <f>Datos!#REF!</f>
        <v>#REF!</v>
      </c>
      <c r="G87" s="87" t="e">
        <f>OR(Datos!#REF!="CASA ALIANZA",Datos!#REF!="AYUDA Y SOLID")</f>
        <v>#REF!</v>
      </c>
      <c r="H87" s="87" t="e">
        <f>OR(Datos!#REF!="PROCURADURIA")</f>
        <v>#REF!</v>
      </c>
      <c r="I87" s="87" t="e">
        <f>OR(Datos!#REF!="DIF HIDALGO-HUICHAPAN",Datos!#REF!="DIF HIDALGO",Datos!#REF!="DIF NAUCALPAN",Datos!#REF!="DIF MEXICALTZINGO")</f>
        <v>#REF!</v>
      </c>
      <c r="J87" s="87" t="e">
        <f>OR(Datos!#REF!="FAMILIAR")</f>
        <v>#REF!</v>
      </c>
      <c r="K87" s="87">
        <f t="shared" si="4"/>
        <v>0</v>
      </c>
      <c r="L87" s="39" t="e">
        <f>IF(K87=0,Datos!#REF!)</f>
        <v>#REF!</v>
      </c>
      <c r="M87" s="87" t="e">
        <f>Datos!#REF!</f>
        <v>#REF!</v>
      </c>
      <c r="N87" s="87" t="e">
        <f>Datos!#REF!</f>
        <v>#REF!</v>
      </c>
      <c r="O87" s="87" t="e">
        <f>Datos!#REF!</f>
        <v>#REF!</v>
      </c>
      <c r="P87" s="87" t="e">
        <f>Datos!#REF!</f>
        <v>#REF!</v>
      </c>
      <c r="Q87" s="87" t="e">
        <f>Datos!#REF!</f>
        <v>#REF!</v>
      </c>
      <c r="R87" s="87" t="e">
        <f>Datos!#REF!</f>
        <v>#REF!</v>
      </c>
      <c r="S87" s="87" t="e">
        <f>Datos!#REF!</f>
        <v>#REF!</v>
      </c>
      <c r="T87" s="87" t="e">
        <f>Datos!#REF!</f>
        <v>#REF!</v>
      </c>
      <c r="U87" s="87" t="e">
        <f>Datos!#REF!</f>
        <v>#REF!</v>
      </c>
      <c r="V87" s="87" t="e">
        <f>Datos!#REF!</f>
        <v>#REF!</v>
      </c>
      <c r="W87" s="87" t="e">
        <f>Datos!#REF!</f>
        <v>#REF!</v>
      </c>
      <c r="X87" s="87" t="e">
        <f>Datos!#REF!</f>
        <v>#REF!</v>
      </c>
      <c r="Y87" s="87" t="e">
        <f>Datos!#REF!</f>
        <v>#REF!</v>
      </c>
      <c r="Z87" s="87" t="e">
        <f>Datos!#REF!</f>
        <v>#REF!</v>
      </c>
      <c r="AA87" s="87" t="e">
        <f>Datos!#REF!</f>
        <v>#REF!</v>
      </c>
      <c r="AB87" s="87" t="e">
        <f>Datos!#REF!</f>
        <v>#REF!</v>
      </c>
      <c r="AC87" s="87" t="e">
        <f>Datos!#REF!</f>
        <v>#REF!</v>
      </c>
      <c r="AD87" s="87" t="e">
        <f>IF(Datos!#REF!="D.F.","D.F.","0")</f>
        <v>#REF!</v>
      </c>
      <c r="AE87" s="87" t="e">
        <f>IF(Datos!#REF!="D.F.","D.F",Datos!#REF!)</f>
        <v>#REF!</v>
      </c>
      <c r="AF87" s="87"/>
      <c r="AG87" s="87" t="e">
        <f>Datos!#REF!</f>
        <v>#REF!</v>
      </c>
      <c r="AH87" s="87" t="e">
        <f>Datos!#REF!</f>
        <v>#REF!</v>
      </c>
      <c r="AI87" s="87" t="str">
        <f>IF(Educativo!J42="GUARDERIA","SI",".")</f>
        <v>.</v>
      </c>
      <c r="AJ87" s="87" t="str">
        <f>IF(Educativo!J42="PRESCOLAR","SI",".")</f>
        <v>.</v>
      </c>
      <c r="AK87" s="87" t="str">
        <f>IF(Educativo!J42="PRIMARIA","SI",".")</f>
        <v>.</v>
      </c>
      <c r="AL87" s="87" t="str">
        <f>IF(Educativo!J42="SECUNDARIA","SI",".")</f>
        <v>SI</v>
      </c>
      <c r="AM87" s="87" t="str">
        <f>IF(Educativo!J42="BACHILLERATO","SI",".")</f>
        <v>.</v>
      </c>
      <c r="AN87" s="87" t="str">
        <f>IF(Educativo!J42="UNIVERSIDAD","SI",".")</f>
        <v>.</v>
      </c>
      <c r="AO87" s="87" t="e">
        <f>Datos!#REF!</f>
        <v>#REF!</v>
      </c>
      <c r="AP87" s="87" t="e">
        <f>Datos!#REF!</f>
        <v>#REF!</v>
      </c>
      <c r="AQ87" s="87" t="e">
        <f>Datos!#REF!</f>
        <v>#REF!</v>
      </c>
      <c r="AR87" s="26" t="e">
        <f>Datos!#REF!</f>
        <v>#REF!</v>
      </c>
      <c r="AS87" s="26" t="e">
        <f>Datos!#REF!</f>
        <v>#REF!</v>
      </c>
      <c r="AT87" s="26" t="e">
        <f>Datos!#REF!</f>
        <v>#REF!</v>
      </c>
      <c r="AU87" s="26" t="e">
        <f>Datos!#REF!</f>
        <v>#REF!</v>
      </c>
      <c r="AV87" s="26" t="e">
        <f>Datos!#REF!</f>
        <v>#REF!</v>
      </c>
      <c r="AW87" s="87" t="e">
        <f>OR(Datos!#REF!="FAMILIA BIOLÓGICA")</f>
        <v>#REF!</v>
      </c>
      <c r="AX87" s="87" t="e">
        <f>OR(Datos!#REF!="FAMILIA AMPLIADA")</f>
        <v>#REF!</v>
      </c>
      <c r="AY87" s="87" t="e">
        <f>OR(Datos!#REF!="OTRO HOGAR")</f>
        <v>#REF!</v>
      </c>
      <c r="AZ87" s="87">
        <f t="shared" si="5"/>
        <v>0</v>
      </c>
      <c r="BA87" s="87" t="e">
        <f>IF(AZ87=0,Datos!#REF!,".")</f>
        <v>#REF!</v>
      </c>
      <c r="BB87" s="117" t="e">
        <f>Datos!#REF!</f>
        <v>#REF!</v>
      </c>
      <c r="BC87" s="87" t="e">
        <f>Datos!#REF!</f>
        <v>#REF!</v>
      </c>
    </row>
    <row r="88" spans="1:55">
      <c r="A88" s="87" t="e">
        <f>Datos!#REF!</f>
        <v>#REF!</v>
      </c>
      <c r="B88" s="20" t="e">
        <f>Datos!#REF!</f>
        <v>#REF!</v>
      </c>
      <c r="C88" s="152" t="e">
        <f>Datos!#REF!</f>
        <v>#REF!</v>
      </c>
      <c r="D88" s="20" t="e">
        <f>Datos!#REF!</f>
        <v>#REF!</v>
      </c>
      <c r="E88" s="20" t="e">
        <f t="shared" si="3"/>
        <v>#REF!</v>
      </c>
      <c r="F88" s="118" t="e">
        <f>Datos!#REF!</f>
        <v>#REF!</v>
      </c>
      <c r="G88" s="87" t="e">
        <f>OR(Datos!#REF!="CASA ALIANZA",Datos!#REF!="AYUDA Y SOLID")</f>
        <v>#REF!</v>
      </c>
      <c r="H88" s="87" t="e">
        <f>OR(Datos!#REF!="PROCURADURIA")</f>
        <v>#REF!</v>
      </c>
      <c r="I88" s="87" t="e">
        <f>OR(Datos!#REF!="DIF HIDALGO-HUICHAPAN",Datos!#REF!="DIF HIDALGO",Datos!#REF!="DIF NAUCALPAN",Datos!#REF!="DIF MEXICALTZINGO")</f>
        <v>#REF!</v>
      </c>
      <c r="J88" s="87" t="e">
        <f>OR(Datos!#REF!="FAMILIAR")</f>
        <v>#REF!</v>
      </c>
      <c r="K88" s="87">
        <f t="shared" si="4"/>
        <v>0</v>
      </c>
      <c r="L88" s="39" t="e">
        <f>IF(K88=0,Datos!#REF!)</f>
        <v>#REF!</v>
      </c>
      <c r="M88" s="87" t="e">
        <f>Datos!#REF!</f>
        <v>#REF!</v>
      </c>
      <c r="N88" s="87" t="e">
        <f>Datos!#REF!</f>
        <v>#REF!</v>
      </c>
      <c r="O88" s="87" t="e">
        <f>Datos!#REF!</f>
        <v>#REF!</v>
      </c>
      <c r="P88" s="87" t="e">
        <f>Datos!#REF!</f>
        <v>#REF!</v>
      </c>
      <c r="Q88" s="87" t="e">
        <f>Datos!#REF!</f>
        <v>#REF!</v>
      </c>
      <c r="R88" s="87" t="e">
        <f>Datos!#REF!</f>
        <v>#REF!</v>
      </c>
      <c r="S88" s="87" t="e">
        <f>Datos!#REF!</f>
        <v>#REF!</v>
      </c>
      <c r="T88" s="87" t="e">
        <f>Datos!#REF!</f>
        <v>#REF!</v>
      </c>
      <c r="U88" s="87" t="e">
        <f>Datos!#REF!</f>
        <v>#REF!</v>
      </c>
      <c r="V88" s="87" t="e">
        <f>Datos!#REF!</f>
        <v>#REF!</v>
      </c>
      <c r="W88" s="87" t="e">
        <f>Datos!#REF!</f>
        <v>#REF!</v>
      </c>
      <c r="X88" s="87" t="e">
        <f>Datos!#REF!</f>
        <v>#REF!</v>
      </c>
      <c r="Y88" s="87" t="e">
        <f>Datos!#REF!</f>
        <v>#REF!</v>
      </c>
      <c r="Z88" s="87" t="e">
        <f>Datos!#REF!</f>
        <v>#REF!</v>
      </c>
      <c r="AA88" s="87" t="e">
        <f>Datos!#REF!</f>
        <v>#REF!</v>
      </c>
      <c r="AB88" s="87" t="e">
        <f>Datos!#REF!</f>
        <v>#REF!</v>
      </c>
      <c r="AC88" s="87" t="e">
        <f>Datos!#REF!</f>
        <v>#REF!</v>
      </c>
      <c r="AD88" s="87" t="e">
        <f>IF(Datos!#REF!="D.F.","D.F.","0")</f>
        <v>#REF!</v>
      </c>
      <c r="AE88" s="87" t="e">
        <f>IF(Datos!#REF!="D.F.","D.F",Datos!#REF!)</f>
        <v>#REF!</v>
      </c>
      <c r="AF88" s="87"/>
      <c r="AG88" s="87" t="e">
        <f>Datos!#REF!</f>
        <v>#REF!</v>
      </c>
      <c r="AH88" s="87" t="e">
        <f>Datos!#REF!</f>
        <v>#REF!</v>
      </c>
      <c r="AI88" s="87" t="str">
        <f>IF(Educativo!J43="GUARDERIA","SI",".")</f>
        <v>.</v>
      </c>
      <c r="AJ88" s="87" t="str">
        <f>IF(Educativo!J43="PRESCOLAR","SI",".")</f>
        <v>.</v>
      </c>
      <c r="AK88" s="87" t="str">
        <f>IF(Educativo!J43="PRIMARIA","SI",".")</f>
        <v>.</v>
      </c>
      <c r="AL88" s="87" t="str">
        <f>IF(Educativo!J43="SECUNDARIA","SI",".")</f>
        <v>SI</v>
      </c>
      <c r="AM88" s="87" t="str">
        <f>IF(Educativo!J43="BACHILLERATO","SI",".")</f>
        <v>.</v>
      </c>
      <c r="AN88" s="87" t="str">
        <f>IF(Educativo!J43="UNIVERSIDAD","SI",".")</f>
        <v>.</v>
      </c>
      <c r="AO88" s="87" t="e">
        <f>Datos!#REF!</f>
        <v>#REF!</v>
      </c>
      <c r="AP88" s="87" t="e">
        <f>Datos!#REF!</f>
        <v>#REF!</v>
      </c>
      <c r="AQ88" s="87" t="e">
        <f>Datos!#REF!</f>
        <v>#REF!</v>
      </c>
      <c r="AR88" s="26" t="e">
        <f>Datos!#REF!</f>
        <v>#REF!</v>
      </c>
      <c r="AS88" s="26" t="e">
        <f>Datos!#REF!</f>
        <v>#REF!</v>
      </c>
      <c r="AT88" s="26" t="e">
        <f>Datos!#REF!</f>
        <v>#REF!</v>
      </c>
      <c r="AU88" s="26" t="e">
        <f>Datos!#REF!</f>
        <v>#REF!</v>
      </c>
      <c r="AV88" s="26" t="e">
        <f>Datos!#REF!</f>
        <v>#REF!</v>
      </c>
      <c r="AW88" s="87" t="e">
        <f>OR(Datos!#REF!="FAMILIA BIOLÓGICA")</f>
        <v>#REF!</v>
      </c>
      <c r="AX88" s="87" t="e">
        <f>OR(Datos!#REF!="FAMILIA AMPLIADA")</f>
        <v>#REF!</v>
      </c>
      <c r="AY88" s="87" t="e">
        <f>OR(Datos!#REF!="OTRO HOGAR")</f>
        <v>#REF!</v>
      </c>
      <c r="AZ88" s="87">
        <f t="shared" si="5"/>
        <v>0</v>
      </c>
      <c r="BA88" s="87" t="e">
        <f>IF(AZ88=0,Datos!#REF!,".")</f>
        <v>#REF!</v>
      </c>
      <c r="BB88" s="117" t="e">
        <f>Datos!#REF!</f>
        <v>#REF!</v>
      </c>
      <c r="BC88" s="87" t="e">
        <f>Datos!#REF!</f>
        <v>#REF!</v>
      </c>
    </row>
    <row r="89" spans="1:55">
      <c r="A89" s="87" t="e">
        <f>Datos!#REF!</f>
        <v>#REF!</v>
      </c>
      <c r="B89" s="20" t="e">
        <f>Datos!#REF!</f>
        <v>#REF!</v>
      </c>
      <c r="C89" s="152" t="e">
        <f>Datos!#REF!</f>
        <v>#REF!</v>
      </c>
      <c r="D89" s="20" t="e">
        <f>Datos!#REF!</f>
        <v>#REF!</v>
      </c>
      <c r="E89" s="20" t="e">
        <f t="shared" si="3"/>
        <v>#REF!</v>
      </c>
      <c r="F89" s="118" t="e">
        <f>Datos!#REF!</f>
        <v>#REF!</v>
      </c>
      <c r="G89" s="87" t="e">
        <f>OR(Datos!#REF!="CASA ALIANZA",Datos!#REF!="AYUDA Y SOLID")</f>
        <v>#REF!</v>
      </c>
      <c r="H89" s="87" t="e">
        <f>OR(Datos!#REF!="PROCURADURIA")</f>
        <v>#REF!</v>
      </c>
      <c r="I89" s="87" t="e">
        <f>OR(Datos!#REF!="DIF HIDALGO-HUICHAPAN",Datos!#REF!="DIF HIDALGO",Datos!#REF!="DIF NAUCALPAN",Datos!#REF!="DIF MEXICALTZINGO")</f>
        <v>#REF!</v>
      </c>
      <c r="J89" s="87" t="e">
        <f>OR(Datos!#REF!="FAMILIAR")</f>
        <v>#REF!</v>
      </c>
      <c r="K89" s="87">
        <f t="shared" si="4"/>
        <v>0</v>
      </c>
      <c r="L89" s="39" t="e">
        <f>IF(K89=0,Datos!#REF!)</f>
        <v>#REF!</v>
      </c>
      <c r="M89" s="87" t="e">
        <f>Datos!#REF!</f>
        <v>#REF!</v>
      </c>
      <c r="N89" s="87" t="e">
        <f>Datos!#REF!</f>
        <v>#REF!</v>
      </c>
      <c r="O89" s="87" t="e">
        <f>Datos!#REF!</f>
        <v>#REF!</v>
      </c>
      <c r="P89" s="87" t="e">
        <f>Datos!#REF!</f>
        <v>#REF!</v>
      </c>
      <c r="Q89" s="87" t="e">
        <f>Datos!#REF!</f>
        <v>#REF!</v>
      </c>
      <c r="R89" s="87" t="e">
        <f>Datos!#REF!</f>
        <v>#REF!</v>
      </c>
      <c r="S89" s="87" t="e">
        <f>Datos!#REF!</f>
        <v>#REF!</v>
      </c>
      <c r="T89" s="87" t="e">
        <f>Datos!#REF!</f>
        <v>#REF!</v>
      </c>
      <c r="U89" s="87" t="e">
        <f>Datos!#REF!</f>
        <v>#REF!</v>
      </c>
      <c r="V89" s="87" t="e">
        <f>Datos!#REF!</f>
        <v>#REF!</v>
      </c>
      <c r="W89" s="87" t="e">
        <f>Datos!#REF!</f>
        <v>#REF!</v>
      </c>
      <c r="X89" s="87" t="e">
        <f>Datos!#REF!</f>
        <v>#REF!</v>
      </c>
      <c r="Y89" s="87" t="e">
        <f>Datos!#REF!</f>
        <v>#REF!</v>
      </c>
      <c r="Z89" s="87" t="e">
        <f>Datos!#REF!</f>
        <v>#REF!</v>
      </c>
      <c r="AA89" s="87" t="e">
        <f>Datos!#REF!</f>
        <v>#REF!</v>
      </c>
      <c r="AB89" s="87" t="e">
        <f>Datos!#REF!</f>
        <v>#REF!</v>
      </c>
      <c r="AC89" s="87" t="e">
        <f>Datos!#REF!</f>
        <v>#REF!</v>
      </c>
      <c r="AD89" s="87" t="e">
        <f>IF(Datos!#REF!="D.F.","D.F.","0")</f>
        <v>#REF!</v>
      </c>
      <c r="AE89" s="87" t="e">
        <f>IF(Datos!#REF!="D.F.","D.F",Datos!#REF!)</f>
        <v>#REF!</v>
      </c>
      <c r="AF89" s="87"/>
      <c r="AG89" s="87" t="e">
        <f>Datos!#REF!</f>
        <v>#REF!</v>
      </c>
      <c r="AH89" s="87" t="e">
        <f>Datos!#REF!</f>
        <v>#REF!</v>
      </c>
      <c r="AI89" s="87" t="e">
        <f>IF(Educativo!#REF!="GUARDERIA","SI",".")</f>
        <v>#REF!</v>
      </c>
      <c r="AJ89" s="87" t="e">
        <f>IF(Educativo!#REF!="PRESCOLAR","SI",".")</f>
        <v>#REF!</v>
      </c>
      <c r="AK89" s="87" t="e">
        <f>IF(Educativo!#REF!="PRIMARIA","SI",".")</f>
        <v>#REF!</v>
      </c>
      <c r="AL89" s="87" t="e">
        <f>IF(Educativo!#REF!="SECUNDARIA","SI",".")</f>
        <v>#REF!</v>
      </c>
      <c r="AM89" s="87" t="e">
        <f>IF(Educativo!#REF!="BACHILLERATO","SI",".")</f>
        <v>#REF!</v>
      </c>
      <c r="AN89" s="87" t="e">
        <f>IF(Educativo!#REF!="UNIVERSIDAD","SI",".")</f>
        <v>#REF!</v>
      </c>
      <c r="AO89" s="87" t="e">
        <f>Datos!#REF!</f>
        <v>#REF!</v>
      </c>
      <c r="AP89" s="87" t="e">
        <f>Datos!#REF!</f>
        <v>#REF!</v>
      </c>
      <c r="AQ89" s="87" t="e">
        <f>Datos!#REF!</f>
        <v>#REF!</v>
      </c>
      <c r="AR89" s="26" t="e">
        <f>Datos!#REF!</f>
        <v>#REF!</v>
      </c>
      <c r="AS89" s="26" t="e">
        <f>Datos!#REF!</f>
        <v>#REF!</v>
      </c>
      <c r="AT89" s="26" t="e">
        <f>Datos!#REF!</f>
        <v>#REF!</v>
      </c>
      <c r="AU89" s="26" t="e">
        <f>Datos!#REF!</f>
        <v>#REF!</v>
      </c>
      <c r="AV89" s="26" t="e">
        <f>Datos!#REF!</f>
        <v>#REF!</v>
      </c>
      <c r="AW89" s="87" t="e">
        <f>OR(Datos!#REF!="FAMILIA BIOLÓGICA")</f>
        <v>#REF!</v>
      </c>
      <c r="AX89" s="87" t="e">
        <f>OR(Datos!#REF!="FAMILIA AMPLIADA")</f>
        <v>#REF!</v>
      </c>
      <c r="AY89" s="87" t="e">
        <f>OR(Datos!#REF!="OTRO HOGAR")</f>
        <v>#REF!</v>
      </c>
      <c r="AZ89" s="87">
        <f t="shared" si="5"/>
        <v>0</v>
      </c>
      <c r="BA89" s="87" t="e">
        <f>IF(AZ89=0,Datos!#REF!,".")</f>
        <v>#REF!</v>
      </c>
      <c r="BB89" s="117" t="e">
        <f>Datos!#REF!</f>
        <v>#REF!</v>
      </c>
      <c r="BC89" s="87" t="e">
        <f>Datos!#REF!</f>
        <v>#REF!</v>
      </c>
    </row>
    <row r="90" spans="1:55">
      <c r="A90" s="87" t="e">
        <f>Datos!#REF!</f>
        <v>#REF!</v>
      </c>
      <c r="B90" s="20" t="e">
        <f>Datos!#REF!</f>
        <v>#REF!</v>
      </c>
      <c r="C90" s="152" t="e">
        <f>Datos!#REF!</f>
        <v>#REF!</v>
      </c>
      <c r="D90" s="20" t="e">
        <f>Datos!#REF!</f>
        <v>#REF!</v>
      </c>
      <c r="E90" s="20" t="e">
        <f t="shared" si="3"/>
        <v>#REF!</v>
      </c>
      <c r="F90" s="118" t="e">
        <f>Datos!#REF!</f>
        <v>#REF!</v>
      </c>
      <c r="G90" s="87" t="e">
        <f>OR(Datos!#REF!="CASA ALIANZA",Datos!#REF!="AYUDA Y SOLID")</f>
        <v>#REF!</v>
      </c>
      <c r="H90" s="87" t="e">
        <f>OR(Datos!#REF!="PROCURADURIA")</f>
        <v>#REF!</v>
      </c>
      <c r="I90" s="87" t="e">
        <f>OR(Datos!#REF!="DIF HIDALGO-HUICHAPAN",Datos!#REF!="DIF HIDALGO",Datos!#REF!="DIF NAUCALPAN",Datos!#REF!="DIF MEXICALTZINGO")</f>
        <v>#REF!</v>
      </c>
      <c r="J90" s="87" t="e">
        <f>OR(Datos!#REF!="FAMILIAR")</f>
        <v>#REF!</v>
      </c>
      <c r="K90" s="87">
        <f t="shared" si="4"/>
        <v>0</v>
      </c>
      <c r="L90" s="39" t="e">
        <f>IF(K90=0,Datos!#REF!)</f>
        <v>#REF!</v>
      </c>
      <c r="M90" s="87" t="e">
        <f>Datos!#REF!</f>
        <v>#REF!</v>
      </c>
      <c r="N90" s="87" t="e">
        <f>Datos!#REF!</f>
        <v>#REF!</v>
      </c>
      <c r="O90" s="87" t="e">
        <f>Datos!#REF!</f>
        <v>#REF!</v>
      </c>
      <c r="P90" s="87" t="e">
        <f>Datos!#REF!</f>
        <v>#REF!</v>
      </c>
      <c r="Q90" s="87" t="e">
        <f>Datos!#REF!</f>
        <v>#REF!</v>
      </c>
      <c r="R90" s="87" t="e">
        <f>Datos!#REF!</f>
        <v>#REF!</v>
      </c>
      <c r="S90" s="87" t="e">
        <f>Datos!#REF!</f>
        <v>#REF!</v>
      </c>
      <c r="T90" s="87" t="e">
        <f>Datos!#REF!</f>
        <v>#REF!</v>
      </c>
      <c r="U90" s="87" t="e">
        <f>Datos!#REF!</f>
        <v>#REF!</v>
      </c>
      <c r="V90" s="87" t="e">
        <f>Datos!#REF!</f>
        <v>#REF!</v>
      </c>
      <c r="W90" s="87" t="e">
        <f>Datos!#REF!</f>
        <v>#REF!</v>
      </c>
      <c r="X90" s="87" t="e">
        <f>Datos!#REF!</f>
        <v>#REF!</v>
      </c>
      <c r="Y90" s="87" t="e">
        <f>Datos!#REF!</f>
        <v>#REF!</v>
      </c>
      <c r="Z90" s="87" t="e">
        <f>Datos!#REF!</f>
        <v>#REF!</v>
      </c>
      <c r="AA90" s="87" t="e">
        <f>Datos!#REF!</f>
        <v>#REF!</v>
      </c>
      <c r="AB90" s="87" t="e">
        <f>Datos!#REF!</f>
        <v>#REF!</v>
      </c>
      <c r="AC90" s="87" t="e">
        <f>Datos!#REF!</f>
        <v>#REF!</v>
      </c>
      <c r="AD90" s="87" t="e">
        <f>IF(Datos!#REF!="D.F.","D.F.","0")</f>
        <v>#REF!</v>
      </c>
      <c r="AE90" s="87" t="e">
        <f>IF(Datos!#REF!="D.F.","D.F",Datos!#REF!)</f>
        <v>#REF!</v>
      </c>
      <c r="AF90" s="87"/>
      <c r="AG90" s="87" t="e">
        <f>Datos!#REF!</f>
        <v>#REF!</v>
      </c>
      <c r="AH90" s="87" t="e">
        <f>Datos!#REF!</f>
        <v>#REF!</v>
      </c>
      <c r="AI90" s="87" t="e">
        <f>IF(Educativo!#REF!="GUARDERIA","SI",".")</f>
        <v>#REF!</v>
      </c>
      <c r="AJ90" s="87" t="e">
        <f>IF(Educativo!#REF!="PRESCOLAR","SI",".")</f>
        <v>#REF!</v>
      </c>
      <c r="AK90" s="87" t="e">
        <f>IF(Educativo!#REF!="PRIMARIA","SI",".")</f>
        <v>#REF!</v>
      </c>
      <c r="AL90" s="87" t="e">
        <f>IF(Educativo!#REF!="SECUNDARIA","SI",".")</f>
        <v>#REF!</v>
      </c>
      <c r="AM90" s="87" t="e">
        <f>IF(Educativo!#REF!="BACHILLERATO","SI",".")</f>
        <v>#REF!</v>
      </c>
      <c r="AN90" s="87" t="e">
        <f>IF(Educativo!#REF!="UNIVERSIDAD","SI",".")</f>
        <v>#REF!</v>
      </c>
      <c r="AO90" s="87" t="e">
        <f>Datos!#REF!</f>
        <v>#REF!</v>
      </c>
      <c r="AP90" s="87" t="e">
        <f>Datos!#REF!</f>
        <v>#REF!</v>
      </c>
      <c r="AQ90" s="87" t="e">
        <f>Datos!#REF!</f>
        <v>#REF!</v>
      </c>
      <c r="AR90" s="26" t="e">
        <f>Datos!#REF!</f>
        <v>#REF!</v>
      </c>
      <c r="AS90" s="26" t="e">
        <f>Datos!#REF!</f>
        <v>#REF!</v>
      </c>
      <c r="AT90" s="26" t="e">
        <f>Datos!#REF!</f>
        <v>#REF!</v>
      </c>
      <c r="AU90" s="26" t="e">
        <f>Datos!#REF!</f>
        <v>#REF!</v>
      </c>
      <c r="AV90" s="26" t="e">
        <f>Datos!#REF!</f>
        <v>#REF!</v>
      </c>
      <c r="AW90" s="87" t="e">
        <f>OR(Datos!#REF!="FAMILIA BIOLÓGICA")</f>
        <v>#REF!</v>
      </c>
      <c r="AX90" s="87" t="e">
        <f>OR(Datos!#REF!="FAMILIA AMPLIADA")</f>
        <v>#REF!</v>
      </c>
      <c r="AY90" s="87" t="e">
        <f>OR(Datos!#REF!="OTRO HOGAR")</f>
        <v>#REF!</v>
      </c>
      <c r="AZ90" s="87">
        <f t="shared" si="5"/>
        <v>0</v>
      </c>
      <c r="BA90" s="87" t="e">
        <f>IF(AZ90=0,Datos!#REF!,".")</f>
        <v>#REF!</v>
      </c>
      <c r="BB90" s="117" t="e">
        <f>Datos!#REF!</f>
        <v>#REF!</v>
      </c>
      <c r="BC90" s="87" t="e">
        <f>Datos!#REF!</f>
        <v>#REF!</v>
      </c>
    </row>
    <row r="91" spans="1:55">
      <c r="A91" s="87" t="e">
        <f>Datos!#REF!</f>
        <v>#REF!</v>
      </c>
      <c r="B91" s="20" t="e">
        <f>Datos!#REF!</f>
        <v>#REF!</v>
      </c>
      <c r="C91" s="152" t="e">
        <f>Datos!#REF!</f>
        <v>#REF!</v>
      </c>
      <c r="D91" s="20" t="e">
        <f>Datos!#REF!</f>
        <v>#REF!</v>
      </c>
      <c r="E91" s="20" t="e">
        <f t="shared" si="3"/>
        <v>#REF!</v>
      </c>
      <c r="F91" s="118" t="e">
        <f>Datos!#REF!</f>
        <v>#REF!</v>
      </c>
      <c r="G91" s="87" t="e">
        <f>OR(Datos!#REF!="CASA ALIANZA",Datos!#REF!="AYUDA Y SOLID")</f>
        <v>#REF!</v>
      </c>
      <c r="H91" s="87" t="e">
        <f>OR(Datos!#REF!="PROCURADURIA")</f>
        <v>#REF!</v>
      </c>
      <c r="I91" s="87" t="e">
        <f>OR(Datos!#REF!="DIF HIDALGO-HUICHAPAN",Datos!#REF!="DIF HIDALGO",Datos!#REF!="DIF NAUCALPAN",Datos!#REF!="DIF MEXICALTZINGO")</f>
        <v>#REF!</v>
      </c>
      <c r="J91" s="87" t="e">
        <f>OR(Datos!#REF!="FAMILIAR")</f>
        <v>#REF!</v>
      </c>
      <c r="K91" s="87">
        <f t="shared" si="4"/>
        <v>0</v>
      </c>
      <c r="L91" s="39" t="e">
        <f>IF(K91=0,Datos!#REF!)</f>
        <v>#REF!</v>
      </c>
      <c r="M91" s="87" t="e">
        <f>Datos!#REF!</f>
        <v>#REF!</v>
      </c>
      <c r="N91" s="87" t="e">
        <f>Datos!#REF!</f>
        <v>#REF!</v>
      </c>
      <c r="O91" s="87" t="e">
        <f>Datos!#REF!</f>
        <v>#REF!</v>
      </c>
      <c r="P91" s="87" t="e">
        <f>Datos!#REF!</f>
        <v>#REF!</v>
      </c>
      <c r="Q91" s="87" t="e">
        <f>Datos!#REF!</f>
        <v>#REF!</v>
      </c>
      <c r="R91" s="87" t="e">
        <f>Datos!#REF!</f>
        <v>#REF!</v>
      </c>
      <c r="S91" s="87" t="e">
        <f>Datos!#REF!</f>
        <v>#REF!</v>
      </c>
      <c r="T91" s="87" t="e">
        <f>Datos!#REF!</f>
        <v>#REF!</v>
      </c>
      <c r="U91" s="87" t="e">
        <f>Datos!#REF!</f>
        <v>#REF!</v>
      </c>
      <c r="V91" s="87" t="e">
        <f>Datos!#REF!</f>
        <v>#REF!</v>
      </c>
      <c r="W91" s="87" t="e">
        <f>Datos!#REF!</f>
        <v>#REF!</v>
      </c>
      <c r="X91" s="87" t="e">
        <f>Datos!#REF!</f>
        <v>#REF!</v>
      </c>
      <c r="Y91" s="87" t="e">
        <f>Datos!#REF!</f>
        <v>#REF!</v>
      </c>
      <c r="Z91" s="87" t="e">
        <f>Datos!#REF!</f>
        <v>#REF!</v>
      </c>
      <c r="AA91" s="87" t="e">
        <f>Datos!#REF!</f>
        <v>#REF!</v>
      </c>
      <c r="AB91" s="87" t="e">
        <f>Datos!#REF!</f>
        <v>#REF!</v>
      </c>
      <c r="AC91" s="87" t="e">
        <f>Datos!#REF!</f>
        <v>#REF!</v>
      </c>
      <c r="AD91" s="87" t="e">
        <f>IF(Datos!#REF!="D.F.","D.F.","0")</f>
        <v>#REF!</v>
      </c>
      <c r="AE91" s="87" t="e">
        <f>IF(Datos!#REF!="D.F.","D.F",Datos!#REF!)</f>
        <v>#REF!</v>
      </c>
      <c r="AF91" s="87"/>
      <c r="AG91" s="87" t="e">
        <f>Datos!#REF!</f>
        <v>#REF!</v>
      </c>
      <c r="AH91" s="87" t="e">
        <f>Datos!#REF!</f>
        <v>#REF!</v>
      </c>
      <c r="AI91" s="87" t="e">
        <f>IF(Educativo!#REF!="GUARDERIA","SI",".")</f>
        <v>#REF!</v>
      </c>
      <c r="AJ91" s="87" t="e">
        <f>IF(Educativo!#REF!="PRESCOLAR","SI",".")</f>
        <v>#REF!</v>
      </c>
      <c r="AK91" s="87" t="e">
        <f>IF(Educativo!#REF!="PRIMARIA","SI",".")</f>
        <v>#REF!</v>
      </c>
      <c r="AL91" s="87" t="e">
        <f>IF(Educativo!#REF!="SECUNDARIA","SI",".")</f>
        <v>#REF!</v>
      </c>
      <c r="AM91" s="87" t="e">
        <f>IF(Educativo!#REF!="BACHILLERATO","SI",".")</f>
        <v>#REF!</v>
      </c>
      <c r="AN91" s="87" t="e">
        <f>IF(Educativo!#REF!="UNIVERSIDAD","SI",".")</f>
        <v>#REF!</v>
      </c>
      <c r="AO91" s="87" t="e">
        <f>Datos!#REF!</f>
        <v>#REF!</v>
      </c>
      <c r="AP91" s="87" t="e">
        <f>Datos!#REF!</f>
        <v>#REF!</v>
      </c>
      <c r="AQ91" s="87" t="e">
        <f>Datos!#REF!</f>
        <v>#REF!</v>
      </c>
      <c r="AR91" s="26" t="e">
        <f>Datos!#REF!</f>
        <v>#REF!</v>
      </c>
      <c r="AS91" s="26" t="e">
        <f>Datos!#REF!</f>
        <v>#REF!</v>
      </c>
      <c r="AT91" s="26" t="e">
        <f>Datos!#REF!</f>
        <v>#REF!</v>
      </c>
      <c r="AU91" s="26" t="e">
        <f>Datos!#REF!</f>
        <v>#REF!</v>
      </c>
      <c r="AV91" s="26" t="e">
        <f>Datos!#REF!</f>
        <v>#REF!</v>
      </c>
      <c r="AW91" s="87" t="e">
        <f>OR(Datos!#REF!="FAMILIA BIOLÓGICA")</f>
        <v>#REF!</v>
      </c>
      <c r="AX91" s="87" t="e">
        <f>OR(Datos!#REF!="FAMILIA AMPLIADA")</f>
        <v>#REF!</v>
      </c>
      <c r="AY91" s="87" t="e">
        <f>OR(Datos!#REF!="OTRO HOGAR")</f>
        <v>#REF!</v>
      </c>
      <c r="AZ91" s="87">
        <f t="shared" si="5"/>
        <v>0</v>
      </c>
      <c r="BA91" s="87" t="e">
        <f>IF(AZ91=0,Datos!#REF!,".")</f>
        <v>#REF!</v>
      </c>
      <c r="BB91" s="117" t="e">
        <f>Datos!#REF!</f>
        <v>#REF!</v>
      </c>
      <c r="BC91" s="87" t="e">
        <f>Datos!#REF!</f>
        <v>#REF!</v>
      </c>
    </row>
    <row r="92" spans="1:55">
      <c r="A92" s="87" t="e">
        <f>Datos!#REF!</f>
        <v>#REF!</v>
      </c>
      <c r="B92" s="20" t="e">
        <f>Datos!#REF!</f>
        <v>#REF!</v>
      </c>
      <c r="C92" s="152" t="e">
        <f>Datos!#REF!</f>
        <v>#REF!</v>
      </c>
      <c r="D92" s="20" t="e">
        <f>Datos!#REF!</f>
        <v>#REF!</v>
      </c>
      <c r="E92" s="20" t="e">
        <f t="shared" si="3"/>
        <v>#REF!</v>
      </c>
      <c r="F92" s="118" t="e">
        <f>Datos!#REF!</f>
        <v>#REF!</v>
      </c>
      <c r="G92" s="87" t="e">
        <f>OR(Datos!#REF!="CASA ALIANZA",Datos!#REF!="AYUDA Y SOLID")</f>
        <v>#REF!</v>
      </c>
      <c r="H92" s="87" t="e">
        <f>OR(Datos!#REF!="PROCURADURIA")</f>
        <v>#REF!</v>
      </c>
      <c r="I92" s="87" t="e">
        <f>OR(Datos!#REF!="DIF HIDALGO-HUICHAPAN",Datos!#REF!="DIF HIDALGO",Datos!#REF!="DIF NAUCALPAN",Datos!#REF!="DIF MEXICALTZINGO")</f>
        <v>#REF!</v>
      </c>
      <c r="J92" s="87" t="e">
        <f>OR(Datos!#REF!="FAMILIAR")</f>
        <v>#REF!</v>
      </c>
      <c r="K92" s="87">
        <f t="shared" si="4"/>
        <v>0</v>
      </c>
      <c r="L92" s="39" t="e">
        <f>IF(K92=0,Datos!#REF!)</f>
        <v>#REF!</v>
      </c>
      <c r="M92" s="87" t="e">
        <f>Datos!#REF!</f>
        <v>#REF!</v>
      </c>
      <c r="N92" s="87" t="e">
        <f>Datos!#REF!</f>
        <v>#REF!</v>
      </c>
      <c r="O92" s="87" t="e">
        <f>Datos!#REF!</f>
        <v>#REF!</v>
      </c>
      <c r="P92" s="87" t="e">
        <f>Datos!#REF!</f>
        <v>#REF!</v>
      </c>
      <c r="Q92" s="87" t="e">
        <f>Datos!#REF!</f>
        <v>#REF!</v>
      </c>
      <c r="R92" s="87" t="e">
        <f>Datos!#REF!</f>
        <v>#REF!</v>
      </c>
      <c r="S92" s="87" t="e">
        <f>Datos!#REF!</f>
        <v>#REF!</v>
      </c>
      <c r="T92" s="87" t="e">
        <f>Datos!#REF!</f>
        <v>#REF!</v>
      </c>
      <c r="U92" s="87" t="e">
        <f>Datos!#REF!</f>
        <v>#REF!</v>
      </c>
      <c r="V92" s="87" t="e">
        <f>Datos!#REF!</f>
        <v>#REF!</v>
      </c>
      <c r="W92" s="87" t="e">
        <f>Datos!#REF!</f>
        <v>#REF!</v>
      </c>
      <c r="X92" s="87" t="e">
        <f>Datos!#REF!</f>
        <v>#REF!</v>
      </c>
      <c r="Y92" s="87" t="e">
        <f>Datos!#REF!</f>
        <v>#REF!</v>
      </c>
      <c r="Z92" s="87" t="e">
        <f>Datos!#REF!</f>
        <v>#REF!</v>
      </c>
      <c r="AA92" s="87" t="e">
        <f>Datos!#REF!</f>
        <v>#REF!</v>
      </c>
      <c r="AB92" s="87" t="e">
        <f>Datos!#REF!</f>
        <v>#REF!</v>
      </c>
      <c r="AC92" s="87" t="e">
        <f>Datos!#REF!</f>
        <v>#REF!</v>
      </c>
      <c r="AD92" s="87" t="e">
        <f>IF(Datos!#REF!="D.F.","D.F.","0")</f>
        <v>#REF!</v>
      </c>
      <c r="AE92" s="87" t="e">
        <f>IF(Datos!#REF!="D.F.","D.F",Datos!#REF!)</f>
        <v>#REF!</v>
      </c>
      <c r="AF92" s="87"/>
      <c r="AG92" s="87" t="e">
        <f>Datos!#REF!</f>
        <v>#REF!</v>
      </c>
      <c r="AH92" s="87" t="e">
        <f>Datos!#REF!</f>
        <v>#REF!</v>
      </c>
      <c r="AI92" s="87" t="e">
        <f>IF(Educativo!#REF!="GUARDERIA","SI",".")</f>
        <v>#REF!</v>
      </c>
      <c r="AJ92" s="87" t="e">
        <f>IF(Educativo!#REF!="PRESCOLAR","SI",".")</f>
        <v>#REF!</v>
      </c>
      <c r="AK92" s="87" t="e">
        <f>IF(Educativo!#REF!="PRIMARIA","SI",".")</f>
        <v>#REF!</v>
      </c>
      <c r="AL92" s="87" t="e">
        <f>IF(Educativo!#REF!="SECUNDARIA","SI",".")</f>
        <v>#REF!</v>
      </c>
      <c r="AM92" s="87" t="e">
        <f>IF(Educativo!#REF!="BACHILLERATO","SI",".")</f>
        <v>#REF!</v>
      </c>
      <c r="AN92" s="87" t="e">
        <f>IF(Educativo!#REF!="UNIVERSIDAD","SI",".")</f>
        <v>#REF!</v>
      </c>
      <c r="AO92" s="87" t="e">
        <f>Datos!#REF!</f>
        <v>#REF!</v>
      </c>
      <c r="AP92" s="87" t="e">
        <f>Datos!#REF!</f>
        <v>#REF!</v>
      </c>
      <c r="AQ92" s="87" t="e">
        <f>Datos!#REF!</f>
        <v>#REF!</v>
      </c>
      <c r="AR92" s="26" t="e">
        <f>Datos!#REF!</f>
        <v>#REF!</v>
      </c>
      <c r="AS92" s="26" t="e">
        <f>Datos!#REF!</f>
        <v>#REF!</v>
      </c>
      <c r="AT92" s="26" t="e">
        <f>Datos!#REF!</f>
        <v>#REF!</v>
      </c>
      <c r="AU92" s="26" t="e">
        <f>Datos!#REF!</f>
        <v>#REF!</v>
      </c>
      <c r="AV92" s="26" t="e">
        <f>Datos!#REF!</f>
        <v>#REF!</v>
      </c>
      <c r="AW92" s="87" t="e">
        <f>OR(Datos!#REF!="FAMILIA BIOLÓGICA")</f>
        <v>#REF!</v>
      </c>
      <c r="AX92" s="87" t="e">
        <f>OR(Datos!#REF!="FAMILIA AMPLIADA")</f>
        <v>#REF!</v>
      </c>
      <c r="AY92" s="87" t="e">
        <f>OR(Datos!#REF!="OTRO HOGAR")</f>
        <v>#REF!</v>
      </c>
      <c r="AZ92" s="87">
        <f t="shared" si="5"/>
        <v>0</v>
      </c>
      <c r="BA92" s="87" t="e">
        <f>IF(AZ92=0,Datos!#REF!,".")</f>
        <v>#REF!</v>
      </c>
      <c r="BB92" s="117" t="e">
        <f>Datos!#REF!</f>
        <v>#REF!</v>
      </c>
      <c r="BC92" s="87" t="e">
        <f>Datos!#REF!</f>
        <v>#REF!</v>
      </c>
    </row>
    <row r="93" spans="1:55">
      <c r="A93" s="87" t="e">
        <f>Datos!#REF!</f>
        <v>#REF!</v>
      </c>
      <c r="B93" s="20" t="e">
        <f>Datos!#REF!</f>
        <v>#REF!</v>
      </c>
      <c r="C93" s="152" t="e">
        <f>Datos!#REF!</f>
        <v>#REF!</v>
      </c>
      <c r="D93" s="20" t="e">
        <f>Datos!#REF!</f>
        <v>#REF!</v>
      </c>
      <c r="E93" s="20" t="e">
        <f t="shared" si="3"/>
        <v>#REF!</v>
      </c>
      <c r="F93" s="118" t="e">
        <f>Datos!#REF!</f>
        <v>#REF!</v>
      </c>
      <c r="G93" s="87" t="e">
        <f>OR(Datos!#REF!="CASA ALIANZA",Datos!#REF!="AYUDA Y SOLID")</f>
        <v>#REF!</v>
      </c>
      <c r="H93" s="87" t="e">
        <f>OR(Datos!#REF!="PROCURADURIA")</f>
        <v>#REF!</v>
      </c>
      <c r="I93" s="87" t="e">
        <f>OR(Datos!#REF!="DIF HIDALGO-HUICHAPAN",Datos!#REF!="DIF HIDALGO",Datos!#REF!="DIF NAUCALPAN",Datos!#REF!="DIF MEXICALTZINGO")</f>
        <v>#REF!</v>
      </c>
      <c r="J93" s="87" t="e">
        <f>OR(Datos!#REF!="FAMILIAR")</f>
        <v>#REF!</v>
      </c>
      <c r="K93" s="87">
        <f t="shared" si="4"/>
        <v>0</v>
      </c>
      <c r="L93" s="39" t="e">
        <f>IF(K93=0,Datos!#REF!)</f>
        <v>#REF!</v>
      </c>
      <c r="M93" s="87" t="e">
        <f>Datos!#REF!</f>
        <v>#REF!</v>
      </c>
      <c r="N93" s="87" t="e">
        <f>Datos!#REF!</f>
        <v>#REF!</v>
      </c>
      <c r="O93" s="87" t="e">
        <f>Datos!#REF!</f>
        <v>#REF!</v>
      </c>
      <c r="P93" s="87" t="e">
        <f>Datos!#REF!</f>
        <v>#REF!</v>
      </c>
      <c r="Q93" s="87" t="e">
        <f>Datos!#REF!</f>
        <v>#REF!</v>
      </c>
      <c r="R93" s="87" t="e">
        <f>Datos!#REF!</f>
        <v>#REF!</v>
      </c>
      <c r="S93" s="87" t="e">
        <f>Datos!#REF!</f>
        <v>#REF!</v>
      </c>
      <c r="T93" s="87" t="e">
        <f>Datos!#REF!</f>
        <v>#REF!</v>
      </c>
      <c r="U93" s="87" t="e">
        <f>Datos!#REF!</f>
        <v>#REF!</v>
      </c>
      <c r="V93" s="87" t="e">
        <f>Datos!#REF!</f>
        <v>#REF!</v>
      </c>
      <c r="W93" s="87" t="e">
        <f>Datos!#REF!</f>
        <v>#REF!</v>
      </c>
      <c r="X93" s="87" t="e">
        <f>Datos!#REF!</f>
        <v>#REF!</v>
      </c>
      <c r="Y93" s="87" t="e">
        <f>Datos!#REF!</f>
        <v>#REF!</v>
      </c>
      <c r="Z93" s="87" t="e">
        <f>Datos!#REF!</f>
        <v>#REF!</v>
      </c>
      <c r="AA93" s="87" t="e">
        <f>Datos!#REF!</f>
        <v>#REF!</v>
      </c>
      <c r="AB93" s="87" t="e">
        <f>Datos!#REF!</f>
        <v>#REF!</v>
      </c>
      <c r="AC93" s="87" t="e">
        <f>Datos!#REF!</f>
        <v>#REF!</v>
      </c>
      <c r="AD93" s="87" t="e">
        <f>IF(Datos!#REF!="D.F.","D.F.","0")</f>
        <v>#REF!</v>
      </c>
      <c r="AE93" s="87" t="e">
        <f>IF(Datos!#REF!="D.F.","D.F",Datos!#REF!)</f>
        <v>#REF!</v>
      </c>
      <c r="AF93" s="87"/>
      <c r="AG93" s="87" t="e">
        <f>Datos!#REF!</f>
        <v>#REF!</v>
      </c>
      <c r="AH93" s="87" t="e">
        <f>Datos!#REF!</f>
        <v>#REF!</v>
      </c>
      <c r="AI93" s="87" t="e">
        <f>IF(Educativo!#REF!="GUARDERIA","SI",".")</f>
        <v>#REF!</v>
      </c>
      <c r="AJ93" s="87" t="e">
        <f>IF(Educativo!#REF!="PRESCOLAR","SI",".")</f>
        <v>#REF!</v>
      </c>
      <c r="AK93" s="87" t="e">
        <f>IF(Educativo!#REF!="PRIMARIA","SI",".")</f>
        <v>#REF!</v>
      </c>
      <c r="AL93" s="87" t="e">
        <f>IF(Educativo!#REF!="SECUNDARIA","SI",".")</f>
        <v>#REF!</v>
      </c>
      <c r="AM93" s="87" t="e">
        <f>IF(Educativo!#REF!="BACHILLERATO","SI",".")</f>
        <v>#REF!</v>
      </c>
      <c r="AN93" s="87" t="e">
        <f>IF(Educativo!#REF!="UNIVERSIDAD","SI",".")</f>
        <v>#REF!</v>
      </c>
      <c r="AO93" s="87" t="e">
        <f>Datos!#REF!</f>
        <v>#REF!</v>
      </c>
      <c r="AP93" s="87" t="e">
        <f>Datos!#REF!</f>
        <v>#REF!</v>
      </c>
      <c r="AQ93" s="87" t="e">
        <f>Datos!#REF!</f>
        <v>#REF!</v>
      </c>
      <c r="AR93" s="26" t="e">
        <f>Datos!#REF!</f>
        <v>#REF!</v>
      </c>
      <c r="AS93" s="26" t="e">
        <f>Datos!#REF!</f>
        <v>#REF!</v>
      </c>
      <c r="AT93" s="26" t="e">
        <f>Datos!#REF!</f>
        <v>#REF!</v>
      </c>
      <c r="AU93" s="26" t="e">
        <f>Datos!#REF!</f>
        <v>#REF!</v>
      </c>
      <c r="AV93" s="26" t="e">
        <f>Datos!#REF!</f>
        <v>#REF!</v>
      </c>
      <c r="AW93" s="87" t="e">
        <f>OR(Datos!#REF!="FAMILIA BIOLÓGICA")</f>
        <v>#REF!</v>
      </c>
      <c r="AX93" s="87" t="e">
        <f>OR(Datos!#REF!="FAMILIA AMPLIADA")</f>
        <v>#REF!</v>
      </c>
      <c r="AY93" s="87" t="e">
        <f>OR(Datos!#REF!="OTRO HOGAR")</f>
        <v>#REF!</v>
      </c>
      <c r="AZ93" s="87">
        <f t="shared" si="5"/>
        <v>0</v>
      </c>
      <c r="BA93" s="87" t="e">
        <f>IF(AZ93=0,Datos!#REF!,".")</f>
        <v>#REF!</v>
      </c>
      <c r="BB93" s="117" t="e">
        <f>Datos!#REF!</f>
        <v>#REF!</v>
      </c>
      <c r="BC93" s="87" t="e">
        <f>Datos!#REF!</f>
        <v>#REF!</v>
      </c>
    </row>
    <row r="94" spans="1:55">
      <c r="A94" s="87" t="e">
        <f>Datos!#REF!</f>
        <v>#REF!</v>
      </c>
      <c r="B94" s="20" t="e">
        <f>Datos!#REF!</f>
        <v>#REF!</v>
      </c>
      <c r="C94" s="152" t="e">
        <f>Datos!#REF!</f>
        <v>#REF!</v>
      </c>
      <c r="D94" s="20" t="e">
        <f>Datos!#REF!</f>
        <v>#REF!</v>
      </c>
      <c r="E94" s="20" t="e">
        <f t="shared" si="3"/>
        <v>#REF!</v>
      </c>
      <c r="F94" s="118" t="e">
        <f>Datos!#REF!</f>
        <v>#REF!</v>
      </c>
      <c r="G94" s="87" t="e">
        <f>OR(Datos!#REF!="CASA ALIANZA",Datos!#REF!="AYUDA Y SOLID")</f>
        <v>#REF!</v>
      </c>
      <c r="H94" s="87" t="e">
        <f>OR(Datos!#REF!="PROCURADURIA")</f>
        <v>#REF!</v>
      </c>
      <c r="I94" s="87" t="e">
        <f>OR(Datos!#REF!="DIF HIDALGO-HUICHAPAN",Datos!#REF!="DIF HIDALGO",Datos!#REF!="DIF NAUCALPAN",Datos!#REF!="DIF MEXICALTZINGO")</f>
        <v>#REF!</v>
      </c>
      <c r="J94" s="87" t="e">
        <f>OR(Datos!#REF!="FAMILIAR")</f>
        <v>#REF!</v>
      </c>
      <c r="K94" s="87">
        <f t="shared" si="4"/>
        <v>0</v>
      </c>
      <c r="L94" s="39" t="e">
        <f>IF(K94=0,Datos!#REF!)</f>
        <v>#REF!</v>
      </c>
      <c r="M94" s="87" t="e">
        <f>Datos!#REF!</f>
        <v>#REF!</v>
      </c>
      <c r="N94" s="87" t="e">
        <f>Datos!#REF!</f>
        <v>#REF!</v>
      </c>
      <c r="O94" s="87" t="e">
        <f>Datos!#REF!</f>
        <v>#REF!</v>
      </c>
      <c r="P94" s="87" t="e">
        <f>Datos!#REF!</f>
        <v>#REF!</v>
      </c>
      <c r="Q94" s="87" t="e">
        <f>Datos!#REF!</f>
        <v>#REF!</v>
      </c>
      <c r="R94" s="87" t="e">
        <f>Datos!#REF!</f>
        <v>#REF!</v>
      </c>
      <c r="S94" s="87" t="e">
        <f>Datos!#REF!</f>
        <v>#REF!</v>
      </c>
      <c r="T94" s="87" t="e">
        <f>Datos!#REF!</f>
        <v>#REF!</v>
      </c>
      <c r="U94" s="87" t="e">
        <f>Datos!#REF!</f>
        <v>#REF!</v>
      </c>
      <c r="V94" s="87" t="e">
        <f>Datos!#REF!</f>
        <v>#REF!</v>
      </c>
      <c r="W94" s="87" t="e">
        <f>Datos!#REF!</f>
        <v>#REF!</v>
      </c>
      <c r="X94" s="87" t="e">
        <f>Datos!#REF!</f>
        <v>#REF!</v>
      </c>
      <c r="Y94" s="87" t="e">
        <f>Datos!#REF!</f>
        <v>#REF!</v>
      </c>
      <c r="Z94" s="87" t="e">
        <f>Datos!#REF!</f>
        <v>#REF!</v>
      </c>
      <c r="AA94" s="87" t="e">
        <f>Datos!#REF!</f>
        <v>#REF!</v>
      </c>
      <c r="AB94" s="87" t="e">
        <f>Datos!#REF!</f>
        <v>#REF!</v>
      </c>
      <c r="AC94" s="87" t="e">
        <f>Datos!#REF!</f>
        <v>#REF!</v>
      </c>
      <c r="AD94" s="87" t="e">
        <f>IF(Datos!#REF!="D.F.","D.F.","0")</f>
        <v>#REF!</v>
      </c>
      <c r="AE94" s="87" t="e">
        <f>IF(Datos!#REF!="D.F.","D.F",Datos!#REF!)</f>
        <v>#REF!</v>
      </c>
      <c r="AF94" s="87"/>
      <c r="AG94" s="87" t="e">
        <f>Datos!#REF!</f>
        <v>#REF!</v>
      </c>
      <c r="AH94" s="87" t="e">
        <f>Datos!#REF!</f>
        <v>#REF!</v>
      </c>
      <c r="AI94" s="87" t="e">
        <f>IF(Educativo!#REF!="GUARDERIA","SI",".")</f>
        <v>#REF!</v>
      </c>
      <c r="AJ94" s="87" t="e">
        <f>IF(Educativo!#REF!="PRESCOLAR","SI",".")</f>
        <v>#REF!</v>
      </c>
      <c r="AK94" s="87" t="e">
        <f>IF(Educativo!#REF!="PRIMARIA","SI",".")</f>
        <v>#REF!</v>
      </c>
      <c r="AL94" s="87" t="e">
        <f>IF(Educativo!#REF!="SECUNDARIA","SI",".")</f>
        <v>#REF!</v>
      </c>
      <c r="AM94" s="87" t="e">
        <f>IF(Educativo!#REF!="BACHILLERATO","SI",".")</f>
        <v>#REF!</v>
      </c>
      <c r="AN94" s="87" t="e">
        <f>IF(Educativo!#REF!="UNIVERSIDAD","SI",".")</f>
        <v>#REF!</v>
      </c>
      <c r="AO94" s="87" t="e">
        <f>Datos!#REF!</f>
        <v>#REF!</v>
      </c>
      <c r="AP94" s="87" t="e">
        <f>Datos!#REF!</f>
        <v>#REF!</v>
      </c>
      <c r="AQ94" s="87" t="e">
        <f>Datos!#REF!</f>
        <v>#REF!</v>
      </c>
      <c r="AR94" s="26" t="e">
        <f>Datos!#REF!</f>
        <v>#REF!</v>
      </c>
      <c r="AS94" s="26" t="e">
        <f>Datos!#REF!</f>
        <v>#REF!</v>
      </c>
      <c r="AT94" s="26" t="e">
        <f>Datos!#REF!</f>
        <v>#REF!</v>
      </c>
      <c r="AU94" s="26" t="e">
        <f>Datos!#REF!</f>
        <v>#REF!</v>
      </c>
      <c r="AV94" s="26" t="e">
        <f>Datos!#REF!</f>
        <v>#REF!</v>
      </c>
      <c r="AW94" s="87" t="e">
        <f>OR(Datos!#REF!="FAMILIA BIOLÓGICA")</f>
        <v>#REF!</v>
      </c>
      <c r="AX94" s="87" t="e">
        <f>OR(Datos!#REF!="FAMILIA AMPLIADA")</f>
        <v>#REF!</v>
      </c>
      <c r="AY94" s="87" t="e">
        <f>OR(Datos!#REF!="OTRO HOGAR")</f>
        <v>#REF!</v>
      </c>
      <c r="AZ94" s="87">
        <f t="shared" si="5"/>
        <v>0</v>
      </c>
      <c r="BA94" s="87" t="e">
        <f>IF(AZ94=0,Datos!#REF!,".")</f>
        <v>#REF!</v>
      </c>
      <c r="BB94" s="117" t="e">
        <f>Datos!#REF!</f>
        <v>#REF!</v>
      </c>
      <c r="BC94" s="87" t="e">
        <f>Datos!#REF!</f>
        <v>#REF!</v>
      </c>
    </row>
    <row r="95" spans="1:55">
      <c r="A95" s="87" t="e">
        <f>Datos!#REF!</f>
        <v>#REF!</v>
      </c>
      <c r="B95" s="20" t="e">
        <f>Datos!#REF!</f>
        <v>#REF!</v>
      </c>
      <c r="C95" s="152" t="e">
        <f>Datos!#REF!</f>
        <v>#REF!</v>
      </c>
      <c r="D95" s="20" t="e">
        <f>Datos!#REF!</f>
        <v>#REF!</v>
      </c>
      <c r="E95" s="20" t="e">
        <f t="shared" si="3"/>
        <v>#REF!</v>
      </c>
      <c r="F95" s="118" t="e">
        <f>Datos!#REF!</f>
        <v>#REF!</v>
      </c>
      <c r="G95" s="87" t="e">
        <f>OR(Datos!#REF!="CASA ALIANZA",Datos!#REF!="AYUDA Y SOLID")</f>
        <v>#REF!</v>
      </c>
      <c r="H95" s="87" t="e">
        <f>OR(Datos!#REF!="PROCURADURIA")</f>
        <v>#REF!</v>
      </c>
      <c r="I95" s="87" t="e">
        <f>OR(Datos!#REF!="DIF HIDALGO-HUICHAPAN",Datos!#REF!="DIF HIDALGO",Datos!#REF!="DIF NAUCALPAN",Datos!#REF!="DIF MEXICALTZINGO")</f>
        <v>#REF!</v>
      </c>
      <c r="J95" s="87" t="e">
        <f>OR(Datos!#REF!="FAMILIAR")</f>
        <v>#REF!</v>
      </c>
      <c r="K95" s="87">
        <f t="shared" si="4"/>
        <v>0</v>
      </c>
      <c r="L95" s="39" t="e">
        <f>IF(K95=0,Datos!#REF!)</f>
        <v>#REF!</v>
      </c>
      <c r="M95" s="87" t="e">
        <f>Datos!#REF!</f>
        <v>#REF!</v>
      </c>
      <c r="N95" s="87" t="e">
        <f>Datos!#REF!</f>
        <v>#REF!</v>
      </c>
      <c r="O95" s="87" t="e">
        <f>Datos!#REF!</f>
        <v>#REF!</v>
      </c>
      <c r="P95" s="87" t="e">
        <f>Datos!#REF!</f>
        <v>#REF!</v>
      </c>
      <c r="Q95" s="87" t="e">
        <f>Datos!#REF!</f>
        <v>#REF!</v>
      </c>
      <c r="R95" s="87" t="e">
        <f>Datos!#REF!</f>
        <v>#REF!</v>
      </c>
      <c r="S95" s="87" t="e">
        <f>Datos!#REF!</f>
        <v>#REF!</v>
      </c>
      <c r="T95" s="87" t="e">
        <f>Datos!#REF!</f>
        <v>#REF!</v>
      </c>
      <c r="U95" s="87" t="e">
        <f>Datos!#REF!</f>
        <v>#REF!</v>
      </c>
      <c r="V95" s="87" t="e">
        <f>Datos!#REF!</f>
        <v>#REF!</v>
      </c>
      <c r="W95" s="87" t="e">
        <f>Datos!#REF!</f>
        <v>#REF!</v>
      </c>
      <c r="X95" s="87" t="e">
        <f>Datos!#REF!</f>
        <v>#REF!</v>
      </c>
      <c r="Y95" s="87" t="e">
        <f>Datos!#REF!</f>
        <v>#REF!</v>
      </c>
      <c r="Z95" s="87" t="e">
        <f>Datos!#REF!</f>
        <v>#REF!</v>
      </c>
      <c r="AA95" s="87" t="e">
        <f>Datos!#REF!</f>
        <v>#REF!</v>
      </c>
      <c r="AB95" s="87" t="e">
        <f>Datos!#REF!</f>
        <v>#REF!</v>
      </c>
      <c r="AC95" s="87" t="e">
        <f>Datos!#REF!</f>
        <v>#REF!</v>
      </c>
      <c r="AD95" s="87" t="e">
        <f>IF(Datos!#REF!="D.F.","D.F.","0")</f>
        <v>#REF!</v>
      </c>
      <c r="AE95" s="87" t="e">
        <f>IF(Datos!#REF!="D.F.","D.F",Datos!#REF!)</f>
        <v>#REF!</v>
      </c>
      <c r="AF95" s="87"/>
      <c r="AG95" s="87" t="e">
        <f>Datos!#REF!</f>
        <v>#REF!</v>
      </c>
      <c r="AH95" s="87" t="e">
        <f>Datos!#REF!</f>
        <v>#REF!</v>
      </c>
      <c r="AI95" s="87" t="e">
        <f>IF(Educativo!#REF!="GUARDERIA","SI",".")</f>
        <v>#REF!</v>
      </c>
      <c r="AJ95" s="87" t="e">
        <f>IF(Educativo!#REF!="PRESCOLAR","SI",".")</f>
        <v>#REF!</v>
      </c>
      <c r="AK95" s="87" t="e">
        <f>IF(Educativo!#REF!="PRIMARIA","SI",".")</f>
        <v>#REF!</v>
      </c>
      <c r="AL95" s="87" t="e">
        <f>IF(Educativo!#REF!="SECUNDARIA","SI",".")</f>
        <v>#REF!</v>
      </c>
      <c r="AM95" s="87" t="e">
        <f>IF(Educativo!#REF!="BACHILLERATO","SI",".")</f>
        <v>#REF!</v>
      </c>
      <c r="AN95" s="87" t="e">
        <f>IF(Educativo!#REF!="UNIVERSIDAD","SI",".")</f>
        <v>#REF!</v>
      </c>
      <c r="AO95" s="87" t="e">
        <f>Datos!#REF!</f>
        <v>#REF!</v>
      </c>
      <c r="AP95" s="87" t="e">
        <f>Datos!#REF!</f>
        <v>#REF!</v>
      </c>
      <c r="AQ95" s="87" t="e">
        <f>Datos!#REF!</f>
        <v>#REF!</v>
      </c>
      <c r="AR95" s="26" t="e">
        <f>Datos!#REF!</f>
        <v>#REF!</v>
      </c>
      <c r="AS95" s="26" t="e">
        <f>Datos!#REF!</f>
        <v>#REF!</v>
      </c>
      <c r="AT95" s="26" t="e">
        <f>Datos!#REF!</f>
        <v>#REF!</v>
      </c>
      <c r="AU95" s="26" t="e">
        <f>Datos!#REF!</f>
        <v>#REF!</v>
      </c>
      <c r="AV95" s="26" t="e">
        <f>Datos!#REF!</f>
        <v>#REF!</v>
      </c>
      <c r="AW95" s="87" t="e">
        <f>OR(Datos!#REF!="FAMILIA BIOLÓGICA")</f>
        <v>#REF!</v>
      </c>
      <c r="AX95" s="87" t="e">
        <f>OR(Datos!#REF!="FAMILIA AMPLIADA")</f>
        <v>#REF!</v>
      </c>
      <c r="AY95" s="87" t="e">
        <f>OR(Datos!#REF!="OTRO HOGAR")</f>
        <v>#REF!</v>
      </c>
      <c r="AZ95" s="87">
        <f t="shared" si="5"/>
        <v>0</v>
      </c>
      <c r="BA95" s="87" t="e">
        <f>IF(AZ95=0,Datos!#REF!,".")</f>
        <v>#REF!</v>
      </c>
      <c r="BB95" s="117" t="e">
        <f>Datos!#REF!</f>
        <v>#REF!</v>
      </c>
      <c r="BC95" s="87" t="e">
        <f>Datos!#REF!</f>
        <v>#REF!</v>
      </c>
    </row>
    <row r="96" spans="1:55">
      <c r="A96" s="87" t="e">
        <f>Datos!#REF!</f>
        <v>#REF!</v>
      </c>
      <c r="B96" s="20" t="e">
        <f>Datos!#REF!</f>
        <v>#REF!</v>
      </c>
      <c r="C96" s="152" t="e">
        <f>Datos!#REF!</f>
        <v>#REF!</v>
      </c>
      <c r="D96" s="20" t="e">
        <f>Datos!#REF!</f>
        <v>#REF!</v>
      </c>
      <c r="E96" s="20" t="e">
        <f t="shared" si="3"/>
        <v>#REF!</v>
      </c>
      <c r="F96" s="118" t="e">
        <f>Datos!#REF!</f>
        <v>#REF!</v>
      </c>
      <c r="G96" s="87" t="e">
        <f>OR(Datos!#REF!="CASA ALIANZA",Datos!#REF!="AYUDA Y SOLID")</f>
        <v>#REF!</v>
      </c>
      <c r="H96" s="87" t="e">
        <f>OR(Datos!#REF!="PROCURADURIA")</f>
        <v>#REF!</v>
      </c>
      <c r="I96" s="87" t="e">
        <f>OR(Datos!#REF!="DIF HIDALGO-HUICHAPAN",Datos!#REF!="DIF HIDALGO",Datos!#REF!="DIF NAUCALPAN",Datos!#REF!="DIF MEXICALTZINGO")</f>
        <v>#REF!</v>
      </c>
      <c r="J96" s="87" t="e">
        <f>OR(Datos!#REF!="FAMILIAR")</f>
        <v>#REF!</v>
      </c>
      <c r="K96" s="87">
        <f t="shared" si="4"/>
        <v>0</v>
      </c>
      <c r="L96" s="39" t="e">
        <f>IF(K96=0,Datos!#REF!)</f>
        <v>#REF!</v>
      </c>
      <c r="M96" s="87" t="e">
        <f>Datos!#REF!</f>
        <v>#REF!</v>
      </c>
      <c r="N96" s="87" t="e">
        <f>Datos!#REF!</f>
        <v>#REF!</v>
      </c>
      <c r="O96" s="87" t="e">
        <f>Datos!#REF!</f>
        <v>#REF!</v>
      </c>
      <c r="P96" s="87" t="e">
        <f>Datos!#REF!</f>
        <v>#REF!</v>
      </c>
      <c r="Q96" s="87" t="e">
        <f>Datos!#REF!</f>
        <v>#REF!</v>
      </c>
      <c r="R96" s="87" t="e">
        <f>Datos!#REF!</f>
        <v>#REF!</v>
      </c>
      <c r="S96" s="87" t="e">
        <f>Datos!#REF!</f>
        <v>#REF!</v>
      </c>
      <c r="T96" s="87" t="e">
        <f>Datos!#REF!</f>
        <v>#REF!</v>
      </c>
      <c r="U96" s="87" t="e">
        <f>Datos!#REF!</f>
        <v>#REF!</v>
      </c>
      <c r="V96" s="87" t="e">
        <f>Datos!#REF!</f>
        <v>#REF!</v>
      </c>
      <c r="W96" s="87" t="e">
        <f>Datos!#REF!</f>
        <v>#REF!</v>
      </c>
      <c r="X96" s="87" t="e">
        <f>Datos!#REF!</f>
        <v>#REF!</v>
      </c>
      <c r="Y96" s="87" t="e">
        <f>Datos!#REF!</f>
        <v>#REF!</v>
      </c>
      <c r="Z96" s="87" t="e">
        <f>Datos!#REF!</f>
        <v>#REF!</v>
      </c>
      <c r="AA96" s="87" t="e">
        <f>Datos!#REF!</f>
        <v>#REF!</v>
      </c>
      <c r="AB96" s="87" t="e">
        <f>Datos!#REF!</f>
        <v>#REF!</v>
      </c>
      <c r="AC96" s="87" t="e">
        <f>Datos!#REF!</f>
        <v>#REF!</v>
      </c>
      <c r="AD96" s="87" t="e">
        <f>IF(Datos!#REF!="D.F.","D.F.","0")</f>
        <v>#REF!</v>
      </c>
      <c r="AE96" s="87" t="e">
        <f>IF(Datos!#REF!="D.F.","D.F",Datos!#REF!)</f>
        <v>#REF!</v>
      </c>
      <c r="AF96" s="87"/>
      <c r="AG96" s="87" t="e">
        <f>Datos!#REF!</f>
        <v>#REF!</v>
      </c>
      <c r="AH96" s="87" t="e">
        <f>Datos!#REF!</f>
        <v>#REF!</v>
      </c>
      <c r="AI96" s="87" t="e">
        <f>IF(Educativo!#REF!="GUARDERIA","SI",".")</f>
        <v>#REF!</v>
      </c>
      <c r="AJ96" s="87" t="e">
        <f>IF(Educativo!#REF!="PRESCOLAR","SI",".")</f>
        <v>#REF!</v>
      </c>
      <c r="AK96" s="87" t="e">
        <f>IF(Educativo!#REF!="PRIMARIA","SI",".")</f>
        <v>#REF!</v>
      </c>
      <c r="AL96" s="87" t="e">
        <f>IF(Educativo!#REF!="SECUNDARIA","SI",".")</f>
        <v>#REF!</v>
      </c>
      <c r="AM96" s="87" t="e">
        <f>IF(Educativo!#REF!="BACHILLERATO","SI",".")</f>
        <v>#REF!</v>
      </c>
      <c r="AN96" s="87" t="e">
        <f>IF(Educativo!#REF!="UNIVERSIDAD","SI",".")</f>
        <v>#REF!</v>
      </c>
      <c r="AO96" s="87" t="e">
        <f>Datos!#REF!</f>
        <v>#REF!</v>
      </c>
      <c r="AP96" s="87" t="e">
        <f>Datos!#REF!</f>
        <v>#REF!</v>
      </c>
      <c r="AQ96" s="87" t="e">
        <f>Datos!#REF!</f>
        <v>#REF!</v>
      </c>
      <c r="AR96" s="26" t="e">
        <f>Datos!#REF!</f>
        <v>#REF!</v>
      </c>
      <c r="AS96" s="26" t="e">
        <f>Datos!#REF!</f>
        <v>#REF!</v>
      </c>
      <c r="AT96" s="26" t="e">
        <f>Datos!#REF!</f>
        <v>#REF!</v>
      </c>
      <c r="AU96" s="26" t="e">
        <f>Datos!#REF!</f>
        <v>#REF!</v>
      </c>
      <c r="AV96" s="26" t="e">
        <f>Datos!#REF!</f>
        <v>#REF!</v>
      </c>
      <c r="AW96" s="87" t="e">
        <f>OR(Datos!#REF!="FAMILIA BIOLÓGICA")</f>
        <v>#REF!</v>
      </c>
      <c r="AX96" s="87" t="e">
        <f>OR(Datos!#REF!="FAMILIA AMPLIADA")</f>
        <v>#REF!</v>
      </c>
      <c r="AY96" s="87" t="e">
        <f>OR(Datos!#REF!="OTRO HOGAR")</f>
        <v>#REF!</v>
      </c>
      <c r="AZ96" s="87">
        <f t="shared" si="5"/>
        <v>0</v>
      </c>
      <c r="BA96" s="87" t="e">
        <f>IF(AZ96=0,Datos!#REF!,".")</f>
        <v>#REF!</v>
      </c>
      <c r="BB96" s="117" t="e">
        <f>Datos!#REF!</f>
        <v>#REF!</v>
      </c>
      <c r="BC96" s="87" t="e">
        <f>Datos!#REF!</f>
        <v>#REF!</v>
      </c>
    </row>
    <row r="97" spans="1:55">
      <c r="A97" s="87" t="e">
        <f>Datos!#REF!</f>
        <v>#REF!</v>
      </c>
      <c r="B97" s="20" t="e">
        <f>Datos!#REF!</f>
        <v>#REF!</v>
      </c>
      <c r="C97" s="152" t="e">
        <f>Datos!#REF!</f>
        <v>#REF!</v>
      </c>
      <c r="D97" s="20" t="e">
        <f>Datos!#REF!</f>
        <v>#REF!</v>
      </c>
      <c r="E97" s="20" t="e">
        <f t="shared" si="3"/>
        <v>#REF!</v>
      </c>
      <c r="F97" s="118" t="e">
        <f>Datos!#REF!</f>
        <v>#REF!</v>
      </c>
      <c r="G97" s="87" t="e">
        <f>OR(Datos!#REF!="CASA ALIANZA",Datos!#REF!="AYUDA Y SOLID")</f>
        <v>#REF!</v>
      </c>
      <c r="H97" s="87" t="e">
        <f>OR(Datos!#REF!="PROCURADURIA")</f>
        <v>#REF!</v>
      </c>
      <c r="I97" s="87" t="e">
        <f>OR(Datos!#REF!="DIF HIDALGO-HUICHAPAN",Datos!#REF!="DIF HIDALGO",Datos!#REF!="DIF NAUCALPAN",Datos!#REF!="DIF MEXICALTZINGO")</f>
        <v>#REF!</v>
      </c>
      <c r="J97" s="87" t="e">
        <f>OR(Datos!#REF!="FAMILIAR")</f>
        <v>#REF!</v>
      </c>
      <c r="K97" s="87">
        <f t="shared" si="4"/>
        <v>0</v>
      </c>
      <c r="L97" s="39" t="e">
        <f>IF(K97=0,Datos!#REF!)</f>
        <v>#REF!</v>
      </c>
      <c r="M97" s="87" t="e">
        <f>Datos!#REF!</f>
        <v>#REF!</v>
      </c>
      <c r="N97" s="87" t="e">
        <f>Datos!#REF!</f>
        <v>#REF!</v>
      </c>
      <c r="O97" s="87" t="e">
        <f>Datos!#REF!</f>
        <v>#REF!</v>
      </c>
      <c r="P97" s="87" t="e">
        <f>Datos!#REF!</f>
        <v>#REF!</v>
      </c>
      <c r="Q97" s="87" t="e">
        <f>Datos!#REF!</f>
        <v>#REF!</v>
      </c>
      <c r="R97" s="87" t="e">
        <f>Datos!#REF!</f>
        <v>#REF!</v>
      </c>
      <c r="S97" s="87" t="e">
        <f>Datos!#REF!</f>
        <v>#REF!</v>
      </c>
      <c r="T97" s="87" t="e">
        <f>Datos!#REF!</f>
        <v>#REF!</v>
      </c>
      <c r="U97" s="87" t="e">
        <f>Datos!#REF!</f>
        <v>#REF!</v>
      </c>
      <c r="V97" s="87" t="e">
        <f>Datos!#REF!</f>
        <v>#REF!</v>
      </c>
      <c r="W97" s="87" t="e">
        <f>Datos!#REF!</f>
        <v>#REF!</v>
      </c>
      <c r="X97" s="87" t="e">
        <f>Datos!#REF!</f>
        <v>#REF!</v>
      </c>
      <c r="Y97" s="87" t="e">
        <f>Datos!#REF!</f>
        <v>#REF!</v>
      </c>
      <c r="Z97" s="87" t="e">
        <f>Datos!#REF!</f>
        <v>#REF!</v>
      </c>
      <c r="AA97" s="87" t="e">
        <f>Datos!#REF!</f>
        <v>#REF!</v>
      </c>
      <c r="AB97" s="87" t="e">
        <f>Datos!#REF!</f>
        <v>#REF!</v>
      </c>
      <c r="AC97" s="87" t="e">
        <f>Datos!#REF!</f>
        <v>#REF!</v>
      </c>
      <c r="AD97" s="87" t="e">
        <f>IF(Datos!#REF!="D.F.","D.F.","0")</f>
        <v>#REF!</v>
      </c>
      <c r="AE97" s="87" t="e">
        <f>IF(Datos!#REF!="D.F.","D.F",Datos!#REF!)</f>
        <v>#REF!</v>
      </c>
      <c r="AF97" s="87"/>
      <c r="AG97" s="87" t="e">
        <f>Datos!#REF!</f>
        <v>#REF!</v>
      </c>
      <c r="AH97" s="87" t="e">
        <f>Datos!#REF!</f>
        <v>#REF!</v>
      </c>
      <c r="AI97" s="87" t="e">
        <f>IF(Educativo!#REF!="GUARDERIA","SI",".")</f>
        <v>#REF!</v>
      </c>
      <c r="AJ97" s="87" t="e">
        <f>IF(Educativo!#REF!="PRESCOLAR","SI",".")</f>
        <v>#REF!</v>
      </c>
      <c r="AK97" s="87" t="e">
        <f>IF(Educativo!#REF!="PRIMARIA","SI",".")</f>
        <v>#REF!</v>
      </c>
      <c r="AL97" s="87" t="e">
        <f>IF(Educativo!#REF!="SECUNDARIA","SI",".")</f>
        <v>#REF!</v>
      </c>
      <c r="AM97" s="87" t="e">
        <f>IF(Educativo!#REF!="BACHILLERATO","SI",".")</f>
        <v>#REF!</v>
      </c>
      <c r="AN97" s="87" t="e">
        <f>IF(Educativo!#REF!="UNIVERSIDAD","SI",".")</f>
        <v>#REF!</v>
      </c>
      <c r="AO97" s="87" t="e">
        <f>Datos!#REF!</f>
        <v>#REF!</v>
      </c>
      <c r="AP97" s="87" t="e">
        <f>Datos!#REF!</f>
        <v>#REF!</v>
      </c>
      <c r="AQ97" s="87" t="e">
        <f>Datos!#REF!</f>
        <v>#REF!</v>
      </c>
      <c r="AR97" s="26" t="e">
        <f>Datos!#REF!</f>
        <v>#REF!</v>
      </c>
      <c r="AS97" s="26" t="e">
        <f>Datos!#REF!</f>
        <v>#REF!</v>
      </c>
      <c r="AT97" s="26" t="e">
        <f>Datos!#REF!</f>
        <v>#REF!</v>
      </c>
      <c r="AU97" s="26" t="e">
        <f>Datos!#REF!</f>
        <v>#REF!</v>
      </c>
      <c r="AV97" s="26" t="e">
        <f>Datos!#REF!</f>
        <v>#REF!</v>
      </c>
      <c r="AW97" s="87" t="e">
        <f>OR(Datos!#REF!="FAMILIA BIOLÓGICA")</f>
        <v>#REF!</v>
      </c>
      <c r="AX97" s="87" t="e">
        <f>OR(Datos!#REF!="FAMILIA AMPLIADA")</f>
        <v>#REF!</v>
      </c>
      <c r="AY97" s="87" t="e">
        <f>OR(Datos!#REF!="OTRO HOGAR")</f>
        <v>#REF!</v>
      </c>
      <c r="AZ97" s="87">
        <f t="shared" si="5"/>
        <v>0</v>
      </c>
      <c r="BA97" s="87" t="e">
        <f>IF(AZ97=0,Datos!#REF!,".")</f>
        <v>#REF!</v>
      </c>
      <c r="BB97" s="117" t="e">
        <f>Datos!#REF!</f>
        <v>#REF!</v>
      </c>
      <c r="BC97" s="87" t="e">
        <f>Datos!#REF!</f>
        <v>#REF!</v>
      </c>
    </row>
    <row r="98" spans="1:55">
      <c r="A98" s="87" t="e">
        <f>Datos!#REF!</f>
        <v>#REF!</v>
      </c>
      <c r="B98" s="20" t="e">
        <f>Datos!#REF!</f>
        <v>#REF!</v>
      </c>
      <c r="C98" s="152" t="e">
        <f>Datos!#REF!</f>
        <v>#REF!</v>
      </c>
      <c r="D98" s="20" t="e">
        <f>Datos!#REF!</f>
        <v>#REF!</v>
      </c>
      <c r="E98" s="20" t="e">
        <f t="shared" si="3"/>
        <v>#REF!</v>
      </c>
      <c r="F98" s="118" t="e">
        <f>Datos!#REF!</f>
        <v>#REF!</v>
      </c>
      <c r="G98" s="87" t="e">
        <f>OR(Datos!#REF!="CASA ALIANZA",Datos!#REF!="AYUDA Y SOLID")</f>
        <v>#REF!</v>
      </c>
      <c r="H98" s="87" t="e">
        <f>OR(Datos!#REF!="PROCURADURIA")</f>
        <v>#REF!</v>
      </c>
      <c r="I98" s="87" t="e">
        <f>OR(Datos!#REF!="DIF HIDALGO-HUICHAPAN",Datos!#REF!="DIF HIDALGO",Datos!#REF!="DIF NAUCALPAN",Datos!#REF!="DIF MEXICALTZINGO")</f>
        <v>#REF!</v>
      </c>
      <c r="J98" s="87" t="e">
        <f>OR(Datos!#REF!="FAMILIAR")</f>
        <v>#REF!</v>
      </c>
      <c r="K98" s="87">
        <f t="shared" si="4"/>
        <v>0</v>
      </c>
      <c r="L98" s="39" t="e">
        <f>IF(K98=0,Datos!#REF!)</f>
        <v>#REF!</v>
      </c>
      <c r="M98" s="87" t="e">
        <f>Datos!#REF!</f>
        <v>#REF!</v>
      </c>
      <c r="N98" s="87" t="e">
        <f>Datos!#REF!</f>
        <v>#REF!</v>
      </c>
      <c r="O98" s="87" t="e">
        <f>Datos!#REF!</f>
        <v>#REF!</v>
      </c>
      <c r="P98" s="87" t="e">
        <f>Datos!#REF!</f>
        <v>#REF!</v>
      </c>
      <c r="Q98" s="87" t="e">
        <f>Datos!#REF!</f>
        <v>#REF!</v>
      </c>
      <c r="R98" s="87" t="e">
        <f>Datos!#REF!</f>
        <v>#REF!</v>
      </c>
      <c r="S98" s="87" t="e">
        <f>Datos!#REF!</f>
        <v>#REF!</v>
      </c>
      <c r="T98" s="87" t="e">
        <f>Datos!#REF!</f>
        <v>#REF!</v>
      </c>
      <c r="U98" s="87" t="e">
        <f>Datos!#REF!</f>
        <v>#REF!</v>
      </c>
      <c r="V98" s="87" t="e">
        <f>Datos!#REF!</f>
        <v>#REF!</v>
      </c>
      <c r="W98" s="87" t="e">
        <f>Datos!#REF!</f>
        <v>#REF!</v>
      </c>
      <c r="X98" s="87" t="e">
        <f>Datos!#REF!</f>
        <v>#REF!</v>
      </c>
      <c r="Y98" s="87" t="e">
        <f>Datos!#REF!</f>
        <v>#REF!</v>
      </c>
      <c r="Z98" s="87" t="e">
        <f>Datos!#REF!</f>
        <v>#REF!</v>
      </c>
      <c r="AA98" s="87" t="e">
        <f>Datos!#REF!</f>
        <v>#REF!</v>
      </c>
      <c r="AB98" s="87" t="e">
        <f>Datos!#REF!</f>
        <v>#REF!</v>
      </c>
      <c r="AC98" s="87" t="e">
        <f>Datos!#REF!</f>
        <v>#REF!</v>
      </c>
      <c r="AD98" s="87" t="e">
        <f>IF(Datos!#REF!="D.F.","D.F.","0")</f>
        <v>#REF!</v>
      </c>
      <c r="AE98" s="87" t="e">
        <f>IF(Datos!#REF!="D.F.","D.F",Datos!#REF!)</f>
        <v>#REF!</v>
      </c>
      <c r="AF98" s="87"/>
      <c r="AG98" s="87" t="e">
        <f>Datos!#REF!</f>
        <v>#REF!</v>
      </c>
      <c r="AH98" s="87" t="e">
        <f>Datos!#REF!</f>
        <v>#REF!</v>
      </c>
      <c r="AI98" s="87" t="e">
        <f>IF(Educativo!#REF!="GUARDERIA","SI",".")</f>
        <v>#REF!</v>
      </c>
      <c r="AJ98" s="87" t="e">
        <f>IF(Educativo!#REF!="PRESCOLAR","SI",".")</f>
        <v>#REF!</v>
      </c>
      <c r="AK98" s="87" t="e">
        <f>IF(Educativo!#REF!="PRIMARIA","SI",".")</f>
        <v>#REF!</v>
      </c>
      <c r="AL98" s="87" t="e">
        <f>IF(Educativo!#REF!="SECUNDARIA","SI",".")</f>
        <v>#REF!</v>
      </c>
      <c r="AM98" s="87" t="e">
        <f>IF(Educativo!#REF!="BACHILLERATO","SI",".")</f>
        <v>#REF!</v>
      </c>
      <c r="AN98" s="87" t="e">
        <f>IF(Educativo!#REF!="UNIVERSIDAD","SI",".")</f>
        <v>#REF!</v>
      </c>
      <c r="AO98" s="87" t="e">
        <f>Datos!#REF!</f>
        <v>#REF!</v>
      </c>
      <c r="AP98" s="87" t="e">
        <f>Datos!#REF!</f>
        <v>#REF!</v>
      </c>
      <c r="AQ98" s="87" t="e">
        <f>Datos!#REF!</f>
        <v>#REF!</v>
      </c>
      <c r="AR98" s="26" t="e">
        <f>Datos!#REF!</f>
        <v>#REF!</v>
      </c>
      <c r="AS98" s="26" t="e">
        <f>Datos!#REF!</f>
        <v>#REF!</v>
      </c>
      <c r="AT98" s="26" t="e">
        <f>Datos!#REF!</f>
        <v>#REF!</v>
      </c>
      <c r="AU98" s="26" t="e">
        <f>Datos!#REF!</f>
        <v>#REF!</v>
      </c>
      <c r="AV98" s="26" t="e">
        <f>Datos!#REF!</f>
        <v>#REF!</v>
      </c>
      <c r="AW98" s="87" t="e">
        <f>OR(Datos!#REF!="FAMILIA BIOLÓGICA")</f>
        <v>#REF!</v>
      </c>
      <c r="AX98" s="87" t="e">
        <f>OR(Datos!#REF!="FAMILIA AMPLIADA")</f>
        <v>#REF!</v>
      </c>
      <c r="AY98" s="87" t="e">
        <f>OR(Datos!#REF!="OTRO HOGAR")</f>
        <v>#REF!</v>
      </c>
      <c r="AZ98" s="87">
        <f t="shared" si="5"/>
        <v>0</v>
      </c>
      <c r="BA98" s="87" t="e">
        <f>IF(AZ98=0,Datos!#REF!,".")</f>
        <v>#REF!</v>
      </c>
      <c r="BB98" s="117" t="e">
        <f>Datos!#REF!</f>
        <v>#REF!</v>
      </c>
      <c r="BC98" s="87" t="e">
        <f>Datos!#REF!</f>
        <v>#REF!</v>
      </c>
    </row>
    <row r="99" spans="1:55">
      <c r="A99" s="87" t="e">
        <f>Datos!#REF!</f>
        <v>#REF!</v>
      </c>
      <c r="B99" s="20" t="e">
        <f>Datos!#REF!</f>
        <v>#REF!</v>
      </c>
      <c r="C99" s="152" t="e">
        <f>Datos!#REF!</f>
        <v>#REF!</v>
      </c>
      <c r="D99" s="20" t="e">
        <f>Datos!#REF!</f>
        <v>#REF!</v>
      </c>
      <c r="E99" s="20" t="e">
        <f t="shared" si="3"/>
        <v>#REF!</v>
      </c>
      <c r="F99" s="118" t="e">
        <f>Datos!#REF!</f>
        <v>#REF!</v>
      </c>
      <c r="G99" s="87" t="e">
        <f>OR(Datos!#REF!="CASA ALIANZA",Datos!#REF!="AYUDA Y SOLID")</f>
        <v>#REF!</v>
      </c>
      <c r="H99" s="87" t="e">
        <f>OR(Datos!#REF!="PROCURADURIA")</f>
        <v>#REF!</v>
      </c>
      <c r="I99" s="87" t="e">
        <f>OR(Datos!#REF!="DIF HIDALGO-HUICHAPAN",Datos!#REF!="DIF HIDALGO",Datos!#REF!="DIF NAUCALPAN",Datos!#REF!="DIF MEXICALTZINGO")</f>
        <v>#REF!</v>
      </c>
      <c r="J99" s="87" t="e">
        <f>OR(Datos!#REF!="FAMILIAR")</f>
        <v>#REF!</v>
      </c>
      <c r="K99" s="87">
        <f t="shared" si="4"/>
        <v>0</v>
      </c>
      <c r="L99" s="39" t="e">
        <f>IF(K99=0,Datos!#REF!)</f>
        <v>#REF!</v>
      </c>
      <c r="M99" s="87" t="e">
        <f>Datos!#REF!</f>
        <v>#REF!</v>
      </c>
      <c r="N99" s="87" t="e">
        <f>Datos!#REF!</f>
        <v>#REF!</v>
      </c>
      <c r="O99" s="87" t="e">
        <f>Datos!#REF!</f>
        <v>#REF!</v>
      </c>
      <c r="P99" s="87" t="e">
        <f>Datos!#REF!</f>
        <v>#REF!</v>
      </c>
      <c r="Q99" s="87" t="e">
        <f>Datos!#REF!</f>
        <v>#REF!</v>
      </c>
      <c r="R99" s="87" t="e">
        <f>Datos!#REF!</f>
        <v>#REF!</v>
      </c>
      <c r="S99" s="87" t="e">
        <f>Datos!#REF!</f>
        <v>#REF!</v>
      </c>
      <c r="T99" s="87" t="e">
        <f>Datos!#REF!</f>
        <v>#REF!</v>
      </c>
      <c r="U99" s="87" t="e">
        <f>Datos!#REF!</f>
        <v>#REF!</v>
      </c>
      <c r="V99" s="87" t="e">
        <f>Datos!#REF!</f>
        <v>#REF!</v>
      </c>
      <c r="W99" s="87" t="e">
        <f>Datos!#REF!</f>
        <v>#REF!</v>
      </c>
      <c r="X99" s="87" t="e">
        <f>Datos!#REF!</f>
        <v>#REF!</v>
      </c>
      <c r="Y99" s="87" t="e">
        <f>Datos!#REF!</f>
        <v>#REF!</v>
      </c>
      <c r="Z99" s="87" t="e">
        <f>Datos!#REF!</f>
        <v>#REF!</v>
      </c>
      <c r="AA99" s="87" t="e">
        <f>Datos!#REF!</f>
        <v>#REF!</v>
      </c>
      <c r="AB99" s="87" t="e">
        <f>Datos!#REF!</f>
        <v>#REF!</v>
      </c>
      <c r="AC99" s="87" t="e">
        <f>Datos!#REF!</f>
        <v>#REF!</v>
      </c>
      <c r="AD99" s="87" t="e">
        <f>IF(Datos!#REF!="D.F.","D.F.","0")</f>
        <v>#REF!</v>
      </c>
      <c r="AE99" s="87" t="e">
        <f>IF(Datos!#REF!="D.F.","D.F",Datos!#REF!)</f>
        <v>#REF!</v>
      </c>
      <c r="AF99" s="87"/>
      <c r="AG99" s="87" t="e">
        <f>Datos!#REF!</f>
        <v>#REF!</v>
      </c>
      <c r="AH99" s="87" t="e">
        <f>Datos!#REF!</f>
        <v>#REF!</v>
      </c>
      <c r="AI99" s="87" t="e">
        <f>IF(Educativo!#REF!="GUARDERIA","SI",".")</f>
        <v>#REF!</v>
      </c>
      <c r="AJ99" s="87" t="e">
        <f>IF(Educativo!#REF!="PRESCOLAR","SI",".")</f>
        <v>#REF!</v>
      </c>
      <c r="AK99" s="87" t="e">
        <f>IF(Educativo!#REF!="PRIMARIA","SI",".")</f>
        <v>#REF!</v>
      </c>
      <c r="AL99" s="87" t="e">
        <f>IF(Educativo!#REF!="SECUNDARIA","SI",".")</f>
        <v>#REF!</v>
      </c>
      <c r="AM99" s="87" t="e">
        <f>IF(Educativo!#REF!="BACHILLERATO","SI",".")</f>
        <v>#REF!</v>
      </c>
      <c r="AN99" s="87" t="e">
        <f>IF(Educativo!#REF!="UNIVERSIDAD","SI",".")</f>
        <v>#REF!</v>
      </c>
      <c r="AO99" s="87" t="e">
        <f>Datos!#REF!</f>
        <v>#REF!</v>
      </c>
      <c r="AP99" s="87" t="e">
        <f>Datos!#REF!</f>
        <v>#REF!</v>
      </c>
      <c r="AQ99" s="87" t="e">
        <f>Datos!#REF!</f>
        <v>#REF!</v>
      </c>
      <c r="AR99" s="26" t="e">
        <f>Datos!#REF!</f>
        <v>#REF!</v>
      </c>
      <c r="AS99" s="26" t="e">
        <f>Datos!#REF!</f>
        <v>#REF!</v>
      </c>
      <c r="AT99" s="26" t="e">
        <f>Datos!#REF!</f>
        <v>#REF!</v>
      </c>
      <c r="AU99" s="26" t="e">
        <f>Datos!#REF!</f>
        <v>#REF!</v>
      </c>
      <c r="AV99" s="26" t="e">
        <f>Datos!#REF!</f>
        <v>#REF!</v>
      </c>
      <c r="AW99" s="87" t="e">
        <f>OR(Datos!#REF!="FAMILIA BIOLÓGICA")</f>
        <v>#REF!</v>
      </c>
      <c r="AX99" s="87" t="e">
        <f>OR(Datos!#REF!="FAMILIA AMPLIADA")</f>
        <v>#REF!</v>
      </c>
      <c r="AY99" s="87" t="e">
        <f>OR(Datos!#REF!="OTRO HOGAR")</f>
        <v>#REF!</v>
      </c>
      <c r="AZ99" s="87">
        <f t="shared" si="5"/>
        <v>0</v>
      </c>
      <c r="BA99" s="87" t="e">
        <f>IF(AZ99=0,Datos!#REF!,".")</f>
        <v>#REF!</v>
      </c>
      <c r="BB99" s="117" t="e">
        <f>Datos!#REF!</f>
        <v>#REF!</v>
      </c>
      <c r="BC99" s="87" t="e">
        <f>Datos!#REF!</f>
        <v>#REF!</v>
      </c>
    </row>
    <row r="100" spans="1:55">
      <c r="A100" s="87" t="e">
        <f>Datos!#REF!</f>
        <v>#REF!</v>
      </c>
      <c r="B100" s="20" t="e">
        <f>Datos!#REF!</f>
        <v>#REF!</v>
      </c>
      <c r="C100" s="152" t="e">
        <f>Datos!#REF!</f>
        <v>#REF!</v>
      </c>
      <c r="D100" s="20" t="e">
        <f>Datos!#REF!</f>
        <v>#REF!</v>
      </c>
      <c r="E100" s="20" t="e">
        <f t="shared" si="3"/>
        <v>#REF!</v>
      </c>
      <c r="F100" s="118" t="e">
        <f>Datos!#REF!</f>
        <v>#REF!</v>
      </c>
      <c r="G100" s="87" t="e">
        <f>OR(Datos!#REF!="CASA ALIANZA",Datos!#REF!="AYUDA Y SOLID")</f>
        <v>#REF!</v>
      </c>
      <c r="H100" s="87" t="e">
        <f>OR(Datos!#REF!="PROCURADURIA")</f>
        <v>#REF!</v>
      </c>
      <c r="I100" s="87" t="e">
        <f>OR(Datos!#REF!="DIF HIDALGO-HUICHAPAN",Datos!#REF!="DIF HIDALGO",Datos!#REF!="DIF NAUCALPAN",Datos!#REF!="DIF MEXICALTZINGO")</f>
        <v>#REF!</v>
      </c>
      <c r="J100" s="87" t="e">
        <f>OR(Datos!#REF!="FAMILIAR")</f>
        <v>#REF!</v>
      </c>
      <c r="K100" s="87">
        <f t="shared" si="4"/>
        <v>0</v>
      </c>
      <c r="L100" s="39" t="e">
        <f>IF(K100=0,Datos!#REF!)</f>
        <v>#REF!</v>
      </c>
      <c r="M100" s="87" t="e">
        <f>Datos!#REF!</f>
        <v>#REF!</v>
      </c>
      <c r="N100" s="87" t="e">
        <f>Datos!#REF!</f>
        <v>#REF!</v>
      </c>
      <c r="O100" s="87" t="e">
        <f>Datos!#REF!</f>
        <v>#REF!</v>
      </c>
      <c r="P100" s="87" t="e">
        <f>Datos!#REF!</f>
        <v>#REF!</v>
      </c>
      <c r="Q100" s="87" t="e">
        <f>Datos!#REF!</f>
        <v>#REF!</v>
      </c>
      <c r="R100" s="87" t="e">
        <f>Datos!#REF!</f>
        <v>#REF!</v>
      </c>
      <c r="S100" s="87" t="e">
        <f>Datos!#REF!</f>
        <v>#REF!</v>
      </c>
      <c r="T100" s="87" t="e">
        <f>Datos!#REF!</f>
        <v>#REF!</v>
      </c>
      <c r="U100" s="87" t="e">
        <f>Datos!#REF!</f>
        <v>#REF!</v>
      </c>
      <c r="V100" s="87" t="e">
        <f>Datos!#REF!</f>
        <v>#REF!</v>
      </c>
      <c r="W100" s="87" t="e">
        <f>Datos!#REF!</f>
        <v>#REF!</v>
      </c>
      <c r="X100" s="87" t="e">
        <f>Datos!#REF!</f>
        <v>#REF!</v>
      </c>
      <c r="Y100" s="87" t="e">
        <f>Datos!#REF!</f>
        <v>#REF!</v>
      </c>
      <c r="Z100" s="87" t="e">
        <f>Datos!#REF!</f>
        <v>#REF!</v>
      </c>
      <c r="AA100" s="87" t="e">
        <f>Datos!#REF!</f>
        <v>#REF!</v>
      </c>
      <c r="AB100" s="87" t="e">
        <f>Datos!#REF!</f>
        <v>#REF!</v>
      </c>
      <c r="AC100" s="87" t="e">
        <f>Datos!#REF!</f>
        <v>#REF!</v>
      </c>
      <c r="AD100" s="87" t="e">
        <f>IF(Datos!#REF!="D.F.","D.F.","0")</f>
        <v>#REF!</v>
      </c>
      <c r="AE100" s="87" t="e">
        <f>IF(Datos!#REF!="D.F.","D.F",Datos!#REF!)</f>
        <v>#REF!</v>
      </c>
      <c r="AF100" s="87"/>
      <c r="AG100" s="87" t="e">
        <f>Datos!#REF!</f>
        <v>#REF!</v>
      </c>
      <c r="AH100" s="87" t="e">
        <f>Datos!#REF!</f>
        <v>#REF!</v>
      </c>
      <c r="AI100" s="87" t="e">
        <f>IF(Educativo!#REF!="GUARDERIA","SI",".")</f>
        <v>#REF!</v>
      </c>
      <c r="AJ100" s="87" t="e">
        <f>IF(Educativo!#REF!="PRESCOLAR","SI",".")</f>
        <v>#REF!</v>
      </c>
      <c r="AK100" s="87" t="e">
        <f>IF(Educativo!#REF!="PRIMARIA","SI",".")</f>
        <v>#REF!</v>
      </c>
      <c r="AL100" s="87" t="e">
        <f>IF(Educativo!#REF!="SECUNDARIA","SI",".")</f>
        <v>#REF!</v>
      </c>
      <c r="AM100" s="87" t="e">
        <f>IF(Educativo!#REF!="BACHILLERATO","SI",".")</f>
        <v>#REF!</v>
      </c>
      <c r="AN100" s="87" t="e">
        <f>IF(Educativo!#REF!="UNIVERSIDAD","SI",".")</f>
        <v>#REF!</v>
      </c>
      <c r="AO100" s="87" t="e">
        <f>Datos!#REF!</f>
        <v>#REF!</v>
      </c>
      <c r="AP100" s="87" t="e">
        <f>Datos!#REF!</f>
        <v>#REF!</v>
      </c>
      <c r="AQ100" s="87" t="e">
        <f>Datos!#REF!</f>
        <v>#REF!</v>
      </c>
      <c r="AR100" s="26" t="e">
        <f>Datos!#REF!</f>
        <v>#REF!</v>
      </c>
      <c r="AS100" s="26" t="e">
        <f>Datos!#REF!</f>
        <v>#REF!</v>
      </c>
      <c r="AT100" s="26" t="e">
        <f>Datos!#REF!</f>
        <v>#REF!</v>
      </c>
      <c r="AU100" s="26" t="e">
        <f>Datos!#REF!</f>
        <v>#REF!</v>
      </c>
      <c r="AV100" s="26" t="e">
        <f>Datos!#REF!</f>
        <v>#REF!</v>
      </c>
      <c r="AW100" s="87" t="e">
        <f>OR(Datos!#REF!="FAMILIA BIOLÓGICA")</f>
        <v>#REF!</v>
      </c>
      <c r="AX100" s="87" t="e">
        <f>OR(Datos!#REF!="FAMILIA AMPLIADA")</f>
        <v>#REF!</v>
      </c>
      <c r="AY100" s="87" t="e">
        <f>OR(Datos!#REF!="OTRO HOGAR")</f>
        <v>#REF!</v>
      </c>
      <c r="AZ100" s="87">
        <f t="shared" si="5"/>
        <v>0</v>
      </c>
      <c r="BA100" s="87" t="e">
        <f>IF(AZ100=0,Datos!#REF!,".")</f>
        <v>#REF!</v>
      </c>
      <c r="BB100" s="117" t="e">
        <f>Datos!#REF!</f>
        <v>#REF!</v>
      </c>
      <c r="BC100" s="87" t="e">
        <f>Datos!#REF!</f>
        <v>#REF!</v>
      </c>
    </row>
    <row r="101" spans="1:55">
      <c r="A101" s="87" t="e">
        <f>Datos!#REF!</f>
        <v>#REF!</v>
      </c>
      <c r="B101" s="20" t="e">
        <f>Datos!#REF!</f>
        <v>#REF!</v>
      </c>
      <c r="C101" s="152" t="e">
        <f>Datos!#REF!</f>
        <v>#REF!</v>
      </c>
      <c r="D101" s="20" t="e">
        <f>Datos!#REF!</f>
        <v>#REF!</v>
      </c>
      <c r="E101" s="20" t="e">
        <f t="shared" si="3"/>
        <v>#REF!</v>
      </c>
      <c r="F101" s="118" t="e">
        <f>Datos!#REF!</f>
        <v>#REF!</v>
      </c>
      <c r="G101" s="87" t="e">
        <f>OR(Datos!#REF!="CASA ALIANZA",Datos!#REF!="AYUDA Y SOLID")</f>
        <v>#REF!</v>
      </c>
      <c r="H101" s="87" t="e">
        <f>OR(Datos!#REF!="PROCURADURIA")</f>
        <v>#REF!</v>
      </c>
      <c r="I101" s="87" t="e">
        <f>OR(Datos!#REF!="DIF HIDALGO-HUICHAPAN",Datos!#REF!="DIF HIDALGO",Datos!#REF!="DIF NAUCALPAN",Datos!#REF!="DIF MEXICALTZINGO")</f>
        <v>#REF!</v>
      </c>
      <c r="J101" s="87" t="e">
        <f>OR(Datos!#REF!="FAMILIAR")</f>
        <v>#REF!</v>
      </c>
      <c r="K101" s="87">
        <f t="shared" si="4"/>
        <v>0</v>
      </c>
      <c r="L101" s="39" t="e">
        <f>IF(K101=0,Datos!#REF!)</f>
        <v>#REF!</v>
      </c>
      <c r="M101" s="87" t="e">
        <f>Datos!#REF!</f>
        <v>#REF!</v>
      </c>
      <c r="N101" s="87" t="e">
        <f>Datos!#REF!</f>
        <v>#REF!</v>
      </c>
      <c r="O101" s="87" t="e">
        <f>Datos!#REF!</f>
        <v>#REF!</v>
      </c>
      <c r="P101" s="87" t="e">
        <f>Datos!#REF!</f>
        <v>#REF!</v>
      </c>
      <c r="Q101" s="87" t="e">
        <f>Datos!#REF!</f>
        <v>#REF!</v>
      </c>
      <c r="R101" s="87" t="e">
        <f>Datos!#REF!</f>
        <v>#REF!</v>
      </c>
      <c r="S101" s="87" t="e">
        <f>Datos!#REF!</f>
        <v>#REF!</v>
      </c>
      <c r="T101" s="87" t="e">
        <f>Datos!#REF!</f>
        <v>#REF!</v>
      </c>
      <c r="U101" s="87" t="e">
        <f>Datos!#REF!</f>
        <v>#REF!</v>
      </c>
      <c r="V101" s="87" t="e">
        <f>Datos!#REF!</f>
        <v>#REF!</v>
      </c>
      <c r="W101" s="87" t="e">
        <f>Datos!#REF!</f>
        <v>#REF!</v>
      </c>
      <c r="X101" s="87" t="e">
        <f>Datos!#REF!</f>
        <v>#REF!</v>
      </c>
      <c r="Y101" s="87" t="e">
        <f>Datos!#REF!</f>
        <v>#REF!</v>
      </c>
      <c r="Z101" s="87" t="e">
        <f>Datos!#REF!</f>
        <v>#REF!</v>
      </c>
      <c r="AA101" s="87" t="e">
        <f>Datos!#REF!</f>
        <v>#REF!</v>
      </c>
      <c r="AB101" s="87" t="e">
        <f>Datos!#REF!</f>
        <v>#REF!</v>
      </c>
      <c r="AC101" s="87" t="e">
        <f>Datos!#REF!</f>
        <v>#REF!</v>
      </c>
      <c r="AD101" s="87" t="e">
        <f>IF(Datos!#REF!="D.F.","D.F.","0")</f>
        <v>#REF!</v>
      </c>
      <c r="AE101" s="87" t="e">
        <f>IF(Datos!#REF!="D.F.","D.F",Datos!#REF!)</f>
        <v>#REF!</v>
      </c>
      <c r="AF101" s="87"/>
      <c r="AG101" s="87" t="e">
        <f>Datos!#REF!</f>
        <v>#REF!</v>
      </c>
      <c r="AH101" s="87" t="e">
        <f>Datos!#REF!</f>
        <v>#REF!</v>
      </c>
      <c r="AI101" s="87" t="e">
        <f>IF(Educativo!#REF!="GUARDERIA","SI",".")</f>
        <v>#REF!</v>
      </c>
      <c r="AJ101" s="87" t="e">
        <f>IF(Educativo!#REF!="PRESCOLAR","SI",".")</f>
        <v>#REF!</v>
      </c>
      <c r="AK101" s="87" t="e">
        <f>IF(Educativo!#REF!="PRIMARIA","SI",".")</f>
        <v>#REF!</v>
      </c>
      <c r="AL101" s="87" t="e">
        <f>IF(Educativo!#REF!="SECUNDARIA","SI",".")</f>
        <v>#REF!</v>
      </c>
      <c r="AM101" s="87" t="e">
        <f>IF(Educativo!#REF!="BACHILLERATO","SI",".")</f>
        <v>#REF!</v>
      </c>
      <c r="AN101" s="87" t="e">
        <f>IF(Educativo!#REF!="UNIVERSIDAD","SI",".")</f>
        <v>#REF!</v>
      </c>
      <c r="AO101" s="87" t="e">
        <f>Datos!#REF!</f>
        <v>#REF!</v>
      </c>
      <c r="AP101" s="87" t="e">
        <f>Datos!#REF!</f>
        <v>#REF!</v>
      </c>
      <c r="AQ101" s="87" t="e">
        <f>Datos!#REF!</f>
        <v>#REF!</v>
      </c>
      <c r="AR101" s="26" t="e">
        <f>Datos!#REF!</f>
        <v>#REF!</v>
      </c>
      <c r="AS101" s="26" t="e">
        <f>Datos!#REF!</f>
        <v>#REF!</v>
      </c>
      <c r="AT101" s="26" t="e">
        <f>Datos!#REF!</f>
        <v>#REF!</v>
      </c>
      <c r="AU101" s="26" t="e">
        <f>Datos!#REF!</f>
        <v>#REF!</v>
      </c>
      <c r="AV101" s="26" t="e">
        <f>Datos!#REF!</f>
        <v>#REF!</v>
      </c>
      <c r="AW101" s="87" t="e">
        <f>OR(Datos!#REF!="FAMILIA BIOLÓGICA")</f>
        <v>#REF!</v>
      </c>
      <c r="AX101" s="87" t="e">
        <f>OR(Datos!#REF!="FAMILIA AMPLIADA")</f>
        <v>#REF!</v>
      </c>
      <c r="AY101" s="87" t="e">
        <f>OR(Datos!#REF!="OTRO HOGAR")</f>
        <v>#REF!</v>
      </c>
      <c r="AZ101" s="87">
        <f t="shared" si="5"/>
        <v>0</v>
      </c>
      <c r="BA101" s="87" t="e">
        <f>IF(AZ101=0,Datos!#REF!,".")</f>
        <v>#REF!</v>
      </c>
      <c r="BB101" s="117" t="e">
        <f>Datos!#REF!</f>
        <v>#REF!</v>
      </c>
      <c r="BC101" s="87" t="e">
        <f>Datos!#REF!</f>
        <v>#REF!</v>
      </c>
    </row>
    <row r="102" spans="1:55">
      <c r="A102" s="87" t="e">
        <f>Datos!#REF!</f>
        <v>#REF!</v>
      </c>
      <c r="B102" s="20" t="e">
        <f>Datos!#REF!</f>
        <v>#REF!</v>
      </c>
      <c r="C102" s="152" t="e">
        <f>Datos!#REF!</f>
        <v>#REF!</v>
      </c>
      <c r="D102" s="20" t="e">
        <f>Datos!#REF!</f>
        <v>#REF!</v>
      </c>
      <c r="E102" s="20" t="e">
        <f t="shared" si="3"/>
        <v>#REF!</v>
      </c>
      <c r="F102" s="118" t="e">
        <f>Datos!#REF!</f>
        <v>#REF!</v>
      </c>
      <c r="G102" s="87" t="e">
        <f>OR(Datos!#REF!="CASA ALIANZA",Datos!#REF!="AYUDA Y SOLID")</f>
        <v>#REF!</v>
      </c>
      <c r="H102" s="87" t="e">
        <f>OR(Datos!#REF!="PROCURADURIA")</f>
        <v>#REF!</v>
      </c>
      <c r="I102" s="87" t="e">
        <f>OR(Datos!#REF!="DIF HIDALGO-HUICHAPAN",Datos!#REF!="DIF HIDALGO",Datos!#REF!="DIF NAUCALPAN",Datos!#REF!="DIF MEXICALTZINGO")</f>
        <v>#REF!</v>
      </c>
      <c r="J102" s="87" t="e">
        <f>OR(Datos!#REF!="FAMILIAR")</f>
        <v>#REF!</v>
      </c>
      <c r="K102" s="87">
        <f t="shared" si="4"/>
        <v>0</v>
      </c>
      <c r="L102" s="39" t="e">
        <f>IF(K102=0,Datos!#REF!)</f>
        <v>#REF!</v>
      </c>
      <c r="M102" s="87" t="e">
        <f>Datos!#REF!</f>
        <v>#REF!</v>
      </c>
      <c r="N102" s="87" t="e">
        <f>Datos!#REF!</f>
        <v>#REF!</v>
      </c>
      <c r="O102" s="87" t="e">
        <f>Datos!#REF!</f>
        <v>#REF!</v>
      </c>
      <c r="P102" s="87" t="e">
        <f>Datos!#REF!</f>
        <v>#REF!</v>
      </c>
      <c r="Q102" s="87" t="e">
        <f>Datos!#REF!</f>
        <v>#REF!</v>
      </c>
      <c r="R102" s="87" t="e">
        <f>Datos!#REF!</f>
        <v>#REF!</v>
      </c>
      <c r="S102" s="87" t="e">
        <f>Datos!#REF!</f>
        <v>#REF!</v>
      </c>
      <c r="T102" s="87" t="e">
        <f>Datos!#REF!</f>
        <v>#REF!</v>
      </c>
      <c r="U102" s="87" t="e">
        <f>Datos!#REF!</f>
        <v>#REF!</v>
      </c>
      <c r="V102" s="87" t="e">
        <f>Datos!#REF!</f>
        <v>#REF!</v>
      </c>
      <c r="W102" s="87" t="e">
        <f>Datos!#REF!</f>
        <v>#REF!</v>
      </c>
      <c r="X102" s="87" t="e">
        <f>Datos!#REF!</f>
        <v>#REF!</v>
      </c>
      <c r="Y102" s="87" t="e">
        <f>Datos!#REF!</f>
        <v>#REF!</v>
      </c>
      <c r="Z102" s="87" t="e">
        <f>Datos!#REF!</f>
        <v>#REF!</v>
      </c>
      <c r="AA102" s="87" t="e">
        <f>Datos!#REF!</f>
        <v>#REF!</v>
      </c>
      <c r="AB102" s="87" t="e">
        <f>Datos!#REF!</f>
        <v>#REF!</v>
      </c>
      <c r="AC102" s="87" t="e">
        <f>Datos!#REF!</f>
        <v>#REF!</v>
      </c>
      <c r="AD102" s="87" t="e">
        <f>IF(Datos!#REF!="D.F.","D.F.","0")</f>
        <v>#REF!</v>
      </c>
      <c r="AE102" s="87" t="e">
        <f>IF(Datos!#REF!="D.F.","D.F",Datos!#REF!)</f>
        <v>#REF!</v>
      </c>
      <c r="AF102" s="87"/>
      <c r="AG102" s="87" t="e">
        <f>Datos!#REF!</f>
        <v>#REF!</v>
      </c>
      <c r="AH102" s="87" t="e">
        <f>Datos!#REF!</f>
        <v>#REF!</v>
      </c>
      <c r="AI102" s="87" t="e">
        <f>IF(Educativo!#REF!="GUARDERIA","SI",".")</f>
        <v>#REF!</v>
      </c>
      <c r="AJ102" s="87" t="e">
        <f>IF(Educativo!#REF!="PRESCOLAR","SI",".")</f>
        <v>#REF!</v>
      </c>
      <c r="AK102" s="87" t="e">
        <f>IF(Educativo!#REF!="PRIMARIA","SI",".")</f>
        <v>#REF!</v>
      </c>
      <c r="AL102" s="87" t="e">
        <f>IF(Educativo!#REF!="SECUNDARIA","SI",".")</f>
        <v>#REF!</v>
      </c>
      <c r="AM102" s="87" t="e">
        <f>IF(Educativo!#REF!="BACHILLERATO","SI",".")</f>
        <v>#REF!</v>
      </c>
      <c r="AN102" s="87" t="e">
        <f>IF(Educativo!#REF!="UNIVERSIDAD","SI",".")</f>
        <v>#REF!</v>
      </c>
      <c r="AO102" s="87" t="e">
        <f>Datos!#REF!</f>
        <v>#REF!</v>
      </c>
      <c r="AP102" s="87" t="e">
        <f>Datos!#REF!</f>
        <v>#REF!</v>
      </c>
      <c r="AQ102" s="87" t="e">
        <f>Datos!#REF!</f>
        <v>#REF!</v>
      </c>
      <c r="AR102" s="26" t="e">
        <f>Datos!#REF!</f>
        <v>#REF!</v>
      </c>
      <c r="AS102" s="26" t="e">
        <f>Datos!#REF!</f>
        <v>#REF!</v>
      </c>
      <c r="AT102" s="26" t="e">
        <f>Datos!#REF!</f>
        <v>#REF!</v>
      </c>
      <c r="AU102" s="26" t="e">
        <f>Datos!#REF!</f>
        <v>#REF!</v>
      </c>
      <c r="AV102" s="26" t="e">
        <f>Datos!#REF!</f>
        <v>#REF!</v>
      </c>
      <c r="AW102" s="87" t="e">
        <f>OR(Datos!#REF!="FAMILIA BIOLÓGICA")</f>
        <v>#REF!</v>
      </c>
      <c r="AX102" s="87" t="e">
        <f>OR(Datos!#REF!="FAMILIA AMPLIADA")</f>
        <v>#REF!</v>
      </c>
      <c r="AY102" s="87" t="e">
        <f>OR(Datos!#REF!="OTRO HOGAR")</f>
        <v>#REF!</v>
      </c>
      <c r="AZ102" s="87">
        <f t="shared" si="5"/>
        <v>0</v>
      </c>
      <c r="BA102" s="87" t="e">
        <f>IF(AZ102=0,Datos!#REF!,".")</f>
        <v>#REF!</v>
      </c>
      <c r="BB102" s="117" t="e">
        <f>Datos!#REF!</f>
        <v>#REF!</v>
      </c>
      <c r="BC102" s="87" t="e">
        <f>Datos!#REF!</f>
        <v>#REF!</v>
      </c>
    </row>
    <row r="103" spans="1:55">
      <c r="A103" s="87" t="e">
        <f>Datos!#REF!</f>
        <v>#REF!</v>
      </c>
      <c r="B103" s="20" t="e">
        <f>Datos!#REF!</f>
        <v>#REF!</v>
      </c>
      <c r="C103" s="152" t="e">
        <f>Datos!#REF!</f>
        <v>#REF!</v>
      </c>
      <c r="D103" s="20" t="e">
        <f>Datos!#REF!</f>
        <v>#REF!</v>
      </c>
      <c r="E103" s="20" t="e">
        <f t="shared" si="3"/>
        <v>#REF!</v>
      </c>
      <c r="F103" s="118" t="e">
        <f>Datos!#REF!</f>
        <v>#REF!</v>
      </c>
      <c r="G103" s="87" t="e">
        <f>OR(Datos!#REF!="CASA ALIANZA",Datos!#REF!="AYUDA Y SOLID")</f>
        <v>#REF!</v>
      </c>
      <c r="H103" s="87" t="e">
        <f>OR(Datos!#REF!="PROCURADURIA")</f>
        <v>#REF!</v>
      </c>
      <c r="I103" s="87" t="e">
        <f>OR(Datos!#REF!="DIF HIDALGO-HUICHAPAN",Datos!#REF!="DIF HIDALGO",Datos!#REF!="DIF NAUCALPAN",Datos!#REF!="DIF MEXICALTZINGO")</f>
        <v>#REF!</v>
      </c>
      <c r="J103" s="87" t="e">
        <f>OR(Datos!#REF!="FAMILIAR")</f>
        <v>#REF!</v>
      </c>
      <c r="K103" s="87">
        <f t="shared" si="4"/>
        <v>0</v>
      </c>
      <c r="L103" s="39" t="e">
        <f>IF(K103=0,Datos!#REF!)</f>
        <v>#REF!</v>
      </c>
      <c r="M103" s="87" t="e">
        <f>Datos!#REF!</f>
        <v>#REF!</v>
      </c>
      <c r="N103" s="87" t="e">
        <f>Datos!#REF!</f>
        <v>#REF!</v>
      </c>
      <c r="O103" s="87" t="e">
        <f>Datos!#REF!</f>
        <v>#REF!</v>
      </c>
      <c r="P103" s="87" t="e">
        <f>Datos!#REF!</f>
        <v>#REF!</v>
      </c>
      <c r="Q103" s="87" t="e">
        <f>Datos!#REF!</f>
        <v>#REF!</v>
      </c>
      <c r="R103" s="87" t="e">
        <f>Datos!#REF!</f>
        <v>#REF!</v>
      </c>
      <c r="S103" s="87" t="e">
        <f>Datos!#REF!</f>
        <v>#REF!</v>
      </c>
      <c r="T103" s="87" t="e">
        <f>Datos!#REF!</f>
        <v>#REF!</v>
      </c>
      <c r="U103" s="87" t="e">
        <f>Datos!#REF!</f>
        <v>#REF!</v>
      </c>
      <c r="V103" s="87" t="e">
        <f>Datos!#REF!</f>
        <v>#REF!</v>
      </c>
      <c r="W103" s="87" t="e">
        <f>Datos!#REF!</f>
        <v>#REF!</v>
      </c>
      <c r="X103" s="87" t="e">
        <f>Datos!#REF!</f>
        <v>#REF!</v>
      </c>
      <c r="Y103" s="87" t="e">
        <f>Datos!#REF!</f>
        <v>#REF!</v>
      </c>
      <c r="Z103" s="87" t="e">
        <f>Datos!#REF!</f>
        <v>#REF!</v>
      </c>
      <c r="AA103" s="87" t="e">
        <f>Datos!#REF!</f>
        <v>#REF!</v>
      </c>
      <c r="AB103" s="87" t="e">
        <f>Datos!#REF!</f>
        <v>#REF!</v>
      </c>
      <c r="AC103" s="87" t="e">
        <f>Datos!#REF!</f>
        <v>#REF!</v>
      </c>
      <c r="AD103" s="87" t="e">
        <f>IF(Datos!#REF!="D.F.","D.F.","0")</f>
        <v>#REF!</v>
      </c>
      <c r="AE103" s="87" t="e">
        <f>IF(Datos!#REF!="D.F.","D.F",Datos!#REF!)</f>
        <v>#REF!</v>
      </c>
      <c r="AF103" s="87"/>
      <c r="AG103" s="87" t="e">
        <f>Datos!#REF!</f>
        <v>#REF!</v>
      </c>
      <c r="AH103" s="87" t="e">
        <f>Datos!#REF!</f>
        <v>#REF!</v>
      </c>
      <c r="AI103" s="87" t="e">
        <f>IF(Educativo!#REF!="GUARDERIA","SI",".")</f>
        <v>#REF!</v>
      </c>
      <c r="AJ103" s="87" t="e">
        <f>IF(Educativo!#REF!="PRESCOLAR","SI",".")</f>
        <v>#REF!</v>
      </c>
      <c r="AK103" s="87" t="e">
        <f>IF(Educativo!#REF!="PRIMARIA","SI",".")</f>
        <v>#REF!</v>
      </c>
      <c r="AL103" s="87" t="e">
        <f>IF(Educativo!#REF!="SECUNDARIA","SI",".")</f>
        <v>#REF!</v>
      </c>
      <c r="AM103" s="87" t="e">
        <f>IF(Educativo!#REF!="BACHILLERATO","SI",".")</f>
        <v>#REF!</v>
      </c>
      <c r="AN103" s="87" t="e">
        <f>IF(Educativo!#REF!="UNIVERSIDAD","SI",".")</f>
        <v>#REF!</v>
      </c>
      <c r="AO103" s="87" t="e">
        <f>Datos!#REF!</f>
        <v>#REF!</v>
      </c>
      <c r="AP103" s="87" t="e">
        <f>Datos!#REF!</f>
        <v>#REF!</v>
      </c>
      <c r="AQ103" s="87" t="e">
        <f>Datos!#REF!</f>
        <v>#REF!</v>
      </c>
      <c r="AR103" s="26" t="e">
        <f>Datos!#REF!</f>
        <v>#REF!</v>
      </c>
      <c r="AS103" s="26" t="e">
        <f>Datos!#REF!</f>
        <v>#REF!</v>
      </c>
      <c r="AT103" s="26" t="e">
        <f>Datos!#REF!</f>
        <v>#REF!</v>
      </c>
      <c r="AU103" s="26" t="e">
        <f>Datos!#REF!</f>
        <v>#REF!</v>
      </c>
      <c r="AV103" s="26" t="e">
        <f>Datos!#REF!</f>
        <v>#REF!</v>
      </c>
      <c r="AW103" s="87" t="e">
        <f>OR(Datos!#REF!="FAMILIA BIOLÓGICA")</f>
        <v>#REF!</v>
      </c>
      <c r="AX103" s="87" t="e">
        <f>OR(Datos!#REF!="FAMILIA AMPLIADA")</f>
        <v>#REF!</v>
      </c>
      <c r="AY103" s="87" t="e">
        <f>OR(Datos!#REF!="OTRO HOGAR")</f>
        <v>#REF!</v>
      </c>
      <c r="AZ103" s="87">
        <f t="shared" si="5"/>
        <v>0</v>
      </c>
      <c r="BA103" s="87" t="e">
        <f>IF(AZ103=0,Datos!#REF!,".")</f>
        <v>#REF!</v>
      </c>
      <c r="BB103" s="117" t="e">
        <f>Datos!#REF!</f>
        <v>#REF!</v>
      </c>
      <c r="BC103" s="87" t="e">
        <f>Datos!#REF!</f>
        <v>#REF!</v>
      </c>
    </row>
    <row r="104" spans="1:55">
      <c r="A104" s="87" t="e">
        <f>Datos!#REF!</f>
        <v>#REF!</v>
      </c>
      <c r="B104" s="20" t="e">
        <f>Datos!#REF!</f>
        <v>#REF!</v>
      </c>
      <c r="C104" s="152" t="e">
        <f>Datos!#REF!</f>
        <v>#REF!</v>
      </c>
      <c r="D104" s="20" t="e">
        <f>Datos!#REF!</f>
        <v>#REF!</v>
      </c>
      <c r="E104" s="20" t="e">
        <f t="shared" si="3"/>
        <v>#REF!</v>
      </c>
      <c r="F104" s="118" t="e">
        <f>Datos!#REF!</f>
        <v>#REF!</v>
      </c>
      <c r="G104" s="87" t="e">
        <f>OR(Datos!#REF!="CASA ALIANZA",Datos!#REF!="AYUDA Y SOLID")</f>
        <v>#REF!</v>
      </c>
      <c r="H104" s="87" t="e">
        <f>OR(Datos!#REF!="PROCURADURIA")</f>
        <v>#REF!</v>
      </c>
      <c r="I104" s="87" t="e">
        <f>OR(Datos!#REF!="DIF HIDALGO-HUICHAPAN",Datos!#REF!="DIF HIDALGO",Datos!#REF!="DIF NAUCALPAN",Datos!#REF!="DIF MEXICALTZINGO")</f>
        <v>#REF!</v>
      </c>
      <c r="J104" s="87" t="e">
        <f>OR(Datos!#REF!="FAMILIAR")</f>
        <v>#REF!</v>
      </c>
      <c r="K104" s="87">
        <f t="shared" si="4"/>
        <v>0</v>
      </c>
      <c r="L104" s="39" t="e">
        <f>IF(K104=0,Datos!#REF!)</f>
        <v>#REF!</v>
      </c>
      <c r="M104" s="87" t="e">
        <f>Datos!#REF!</f>
        <v>#REF!</v>
      </c>
      <c r="N104" s="87" t="e">
        <f>Datos!#REF!</f>
        <v>#REF!</v>
      </c>
      <c r="O104" s="87" t="e">
        <f>Datos!#REF!</f>
        <v>#REF!</v>
      </c>
      <c r="P104" s="87" t="e">
        <f>Datos!#REF!</f>
        <v>#REF!</v>
      </c>
      <c r="Q104" s="87" t="e">
        <f>Datos!#REF!</f>
        <v>#REF!</v>
      </c>
      <c r="R104" s="87" t="e">
        <f>Datos!#REF!</f>
        <v>#REF!</v>
      </c>
      <c r="S104" s="87" t="e">
        <f>Datos!#REF!</f>
        <v>#REF!</v>
      </c>
      <c r="T104" s="87" t="e">
        <f>Datos!#REF!</f>
        <v>#REF!</v>
      </c>
      <c r="U104" s="87" t="e">
        <f>Datos!#REF!</f>
        <v>#REF!</v>
      </c>
      <c r="V104" s="87" t="e">
        <f>Datos!#REF!</f>
        <v>#REF!</v>
      </c>
      <c r="W104" s="87" t="e">
        <f>Datos!#REF!</f>
        <v>#REF!</v>
      </c>
      <c r="X104" s="87" t="e">
        <f>Datos!#REF!</f>
        <v>#REF!</v>
      </c>
      <c r="Y104" s="87" t="e">
        <f>Datos!#REF!</f>
        <v>#REF!</v>
      </c>
      <c r="Z104" s="87" t="e">
        <f>Datos!#REF!</f>
        <v>#REF!</v>
      </c>
      <c r="AA104" s="87" t="e">
        <f>Datos!#REF!</f>
        <v>#REF!</v>
      </c>
      <c r="AB104" s="87" t="e">
        <f>Datos!#REF!</f>
        <v>#REF!</v>
      </c>
      <c r="AC104" s="87" t="e">
        <f>Datos!#REF!</f>
        <v>#REF!</v>
      </c>
      <c r="AD104" s="87" t="e">
        <f>IF(Datos!#REF!="D.F.","D.F.","0")</f>
        <v>#REF!</v>
      </c>
      <c r="AE104" s="87" t="e">
        <f>IF(Datos!#REF!="D.F.","D.F",Datos!#REF!)</f>
        <v>#REF!</v>
      </c>
      <c r="AF104" s="87"/>
      <c r="AG104" s="87" t="e">
        <f>Datos!#REF!</f>
        <v>#REF!</v>
      </c>
      <c r="AH104" s="87" t="e">
        <f>Datos!#REF!</f>
        <v>#REF!</v>
      </c>
      <c r="AI104" s="87" t="e">
        <f>IF(Educativo!#REF!="GUARDERIA","SI",".")</f>
        <v>#REF!</v>
      </c>
      <c r="AJ104" s="87" t="e">
        <f>IF(Educativo!#REF!="PRESCOLAR","SI",".")</f>
        <v>#REF!</v>
      </c>
      <c r="AK104" s="87" t="e">
        <f>IF(Educativo!#REF!="PRIMARIA","SI",".")</f>
        <v>#REF!</v>
      </c>
      <c r="AL104" s="87" t="e">
        <f>IF(Educativo!#REF!="SECUNDARIA","SI",".")</f>
        <v>#REF!</v>
      </c>
      <c r="AM104" s="87" t="e">
        <f>IF(Educativo!#REF!="BACHILLERATO","SI",".")</f>
        <v>#REF!</v>
      </c>
      <c r="AN104" s="87" t="e">
        <f>IF(Educativo!#REF!="UNIVERSIDAD","SI",".")</f>
        <v>#REF!</v>
      </c>
      <c r="AO104" s="87" t="e">
        <f>Datos!#REF!</f>
        <v>#REF!</v>
      </c>
      <c r="AP104" s="87" t="e">
        <f>Datos!#REF!</f>
        <v>#REF!</v>
      </c>
      <c r="AQ104" s="87" t="e">
        <f>Datos!#REF!</f>
        <v>#REF!</v>
      </c>
      <c r="AR104" s="26" t="e">
        <f>Datos!#REF!</f>
        <v>#REF!</v>
      </c>
      <c r="AS104" s="26" t="e">
        <f>Datos!#REF!</f>
        <v>#REF!</v>
      </c>
      <c r="AT104" s="26" t="e">
        <f>Datos!#REF!</f>
        <v>#REF!</v>
      </c>
      <c r="AU104" s="26" t="e">
        <f>Datos!#REF!</f>
        <v>#REF!</v>
      </c>
      <c r="AV104" s="26" t="e">
        <f>Datos!#REF!</f>
        <v>#REF!</v>
      </c>
      <c r="AW104" s="87" t="e">
        <f>OR(Datos!#REF!="FAMILIA BIOLÓGICA")</f>
        <v>#REF!</v>
      </c>
      <c r="AX104" s="87" t="e">
        <f>OR(Datos!#REF!="FAMILIA AMPLIADA")</f>
        <v>#REF!</v>
      </c>
      <c r="AY104" s="87" t="e">
        <f>OR(Datos!#REF!="OTRO HOGAR")</f>
        <v>#REF!</v>
      </c>
      <c r="AZ104" s="87">
        <f t="shared" si="5"/>
        <v>0</v>
      </c>
      <c r="BA104" s="87" t="e">
        <f>IF(AZ104=0,Datos!#REF!,".")</f>
        <v>#REF!</v>
      </c>
      <c r="BB104" s="117" t="e">
        <f>Datos!#REF!</f>
        <v>#REF!</v>
      </c>
      <c r="BC104" s="87" t="e">
        <f>Datos!#REF!</f>
        <v>#REF!</v>
      </c>
    </row>
    <row r="105" spans="1:55">
      <c r="A105" s="87" t="e">
        <f>Datos!#REF!</f>
        <v>#REF!</v>
      </c>
      <c r="B105" s="20" t="e">
        <f>Datos!#REF!</f>
        <v>#REF!</v>
      </c>
      <c r="C105" s="152" t="e">
        <f>Datos!#REF!</f>
        <v>#REF!</v>
      </c>
      <c r="D105" s="20" t="e">
        <f>Datos!#REF!</f>
        <v>#REF!</v>
      </c>
      <c r="E105" s="20" t="e">
        <f t="shared" si="3"/>
        <v>#REF!</v>
      </c>
      <c r="F105" s="118" t="e">
        <f>Datos!#REF!</f>
        <v>#REF!</v>
      </c>
      <c r="G105" s="87" t="e">
        <f>OR(Datos!#REF!="CASA ALIANZA",Datos!#REF!="AYUDA Y SOLID")</f>
        <v>#REF!</v>
      </c>
      <c r="H105" s="87" t="e">
        <f>OR(Datos!#REF!="PROCURADURIA")</f>
        <v>#REF!</v>
      </c>
      <c r="I105" s="87" t="e">
        <f>OR(Datos!#REF!="DIF HIDALGO-HUICHAPAN",Datos!#REF!="DIF HIDALGO",Datos!#REF!="DIF NAUCALPAN",Datos!#REF!="DIF MEXICALTZINGO")</f>
        <v>#REF!</v>
      </c>
      <c r="J105" s="87" t="e">
        <f>OR(Datos!#REF!="FAMILIAR")</f>
        <v>#REF!</v>
      </c>
      <c r="K105" s="87">
        <f t="shared" si="4"/>
        <v>0</v>
      </c>
      <c r="L105" s="39" t="e">
        <f>IF(K105=0,Datos!#REF!)</f>
        <v>#REF!</v>
      </c>
      <c r="M105" s="87" t="e">
        <f>Datos!#REF!</f>
        <v>#REF!</v>
      </c>
      <c r="N105" s="87" t="e">
        <f>Datos!#REF!</f>
        <v>#REF!</v>
      </c>
      <c r="O105" s="87" t="e">
        <f>Datos!#REF!</f>
        <v>#REF!</v>
      </c>
      <c r="P105" s="87" t="e">
        <f>Datos!#REF!</f>
        <v>#REF!</v>
      </c>
      <c r="Q105" s="87" t="e">
        <f>Datos!#REF!</f>
        <v>#REF!</v>
      </c>
      <c r="R105" s="87" t="e">
        <f>Datos!#REF!</f>
        <v>#REF!</v>
      </c>
      <c r="S105" s="87" t="e">
        <f>Datos!#REF!</f>
        <v>#REF!</v>
      </c>
      <c r="T105" s="87" t="e">
        <f>Datos!#REF!</f>
        <v>#REF!</v>
      </c>
      <c r="U105" s="87" t="e">
        <f>Datos!#REF!</f>
        <v>#REF!</v>
      </c>
      <c r="V105" s="87" t="e">
        <f>Datos!#REF!</f>
        <v>#REF!</v>
      </c>
      <c r="W105" s="87" t="e">
        <f>Datos!#REF!</f>
        <v>#REF!</v>
      </c>
      <c r="X105" s="87" t="e">
        <f>Datos!#REF!</f>
        <v>#REF!</v>
      </c>
      <c r="Y105" s="87" t="e">
        <f>Datos!#REF!</f>
        <v>#REF!</v>
      </c>
      <c r="Z105" s="87" t="e">
        <f>Datos!#REF!</f>
        <v>#REF!</v>
      </c>
      <c r="AA105" s="87" t="e">
        <f>Datos!#REF!</f>
        <v>#REF!</v>
      </c>
      <c r="AB105" s="87" t="e">
        <f>Datos!#REF!</f>
        <v>#REF!</v>
      </c>
      <c r="AC105" s="87" t="e">
        <f>Datos!#REF!</f>
        <v>#REF!</v>
      </c>
      <c r="AD105" s="87" t="e">
        <f>IF(Datos!#REF!="D.F.","D.F.","0")</f>
        <v>#REF!</v>
      </c>
      <c r="AE105" s="87" t="e">
        <f>IF(Datos!#REF!="D.F.","D.F",Datos!#REF!)</f>
        <v>#REF!</v>
      </c>
      <c r="AF105" s="87"/>
      <c r="AG105" s="87" t="e">
        <f>Datos!#REF!</f>
        <v>#REF!</v>
      </c>
      <c r="AH105" s="87" t="e">
        <f>Datos!#REF!</f>
        <v>#REF!</v>
      </c>
      <c r="AI105" s="87" t="str">
        <f>IF(Educativo!J44="GUARDERIA","SI",".")</f>
        <v>.</v>
      </c>
      <c r="AJ105" s="87" t="str">
        <f>IF(Educativo!J44="PRESCOLAR","SI",".")</f>
        <v>.</v>
      </c>
      <c r="AK105" s="87" t="str">
        <f>IF(Educativo!J44="PRIMARIA","SI",".")</f>
        <v>.</v>
      </c>
      <c r="AL105" s="87" t="str">
        <f>IF(Educativo!J44="SECUNDARIA","SI",".")</f>
        <v>.</v>
      </c>
      <c r="AM105" s="87" t="str">
        <f>IF(Educativo!J44="BACHILLERATO","SI",".")</f>
        <v>.</v>
      </c>
      <c r="AN105" s="87" t="str">
        <f>IF(Educativo!J44="UNIVERSIDAD","SI",".")</f>
        <v>.</v>
      </c>
      <c r="AO105" s="87" t="e">
        <f>Datos!#REF!</f>
        <v>#REF!</v>
      </c>
      <c r="AP105" s="87" t="e">
        <f>Datos!#REF!</f>
        <v>#REF!</v>
      </c>
      <c r="AQ105" s="87" t="e">
        <f>Datos!#REF!</f>
        <v>#REF!</v>
      </c>
      <c r="AR105" s="26" t="e">
        <f>Datos!#REF!</f>
        <v>#REF!</v>
      </c>
      <c r="AS105" s="26" t="e">
        <f>Datos!#REF!</f>
        <v>#REF!</v>
      </c>
      <c r="AT105" s="26" t="e">
        <f>Datos!#REF!</f>
        <v>#REF!</v>
      </c>
      <c r="AU105" s="26" t="e">
        <f>Datos!#REF!</f>
        <v>#REF!</v>
      </c>
      <c r="AV105" s="26" t="e">
        <f>Datos!#REF!</f>
        <v>#REF!</v>
      </c>
      <c r="AW105" s="87" t="e">
        <f>OR(Datos!#REF!="FAMILIA BIOLÓGICA")</f>
        <v>#REF!</v>
      </c>
      <c r="AX105" s="87" t="e">
        <f>OR(Datos!#REF!="FAMILIA AMPLIADA")</f>
        <v>#REF!</v>
      </c>
      <c r="AY105" s="87" t="e">
        <f>OR(Datos!#REF!="OTRO HOGAR")</f>
        <v>#REF!</v>
      </c>
      <c r="AZ105" s="87">
        <f t="shared" si="5"/>
        <v>0</v>
      </c>
      <c r="BA105" s="87" t="e">
        <f>IF(AZ105=0,Datos!#REF!,".")</f>
        <v>#REF!</v>
      </c>
      <c r="BB105" s="117" t="e">
        <f>Datos!#REF!</f>
        <v>#REF!</v>
      </c>
      <c r="BC105" s="87" t="e">
        <f>Datos!#REF!</f>
        <v>#REF!</v>
      </c>
    </row>
    <row r="106" spans="1:55">
      <c r="A106" s="87" t="e">
        <f>Datos!#REF!</f>
        <v>#REF!</v>
      </c>
      <c r="B106" s="20" t="e">
        <f>Datos!#REF!</f>
        <v>#REF!</v>
      </c>
      <c r="C106" s="152" t="e">
        <f>Datos!#REF!</f>
        <v>#REF!</v>
      </c>
      <c r="D106" s="20" t="e">
        <f>Datos!#REF!</f>
        <v>#REF!</v>
      </c>
      <c r="E106" s="20" t="e">
        <f t="shared" si="3"/>
        <v>#REF!</v>
      </c>
      <c r="F106" s="118" t="e">
        <f>Datos!#REF!</f>
        <v>#REF!</v>
      </c>
      <c r="G106" s="87" t="e">
        <f>OR(Datos!#REF!="CASA ALIANZA",Datos!#REF!="AYUDA Y SOLID")</f>
        <v>#REF!</v>
      </c>
      <c r="H106" s="87" t="e">
        <f>OR(Datos!#REF!="PROCURADURIA")</f>
        <v>#REF!</v>
      </c>
      <c r="I106" s="87" t="e">
        <f>OR(Datos!#REF!="DIF HIDALGO-HUICHAPAN",Datos!#REF!="DIF HIDALGO",Datos!#REF!="DIF NAUCALPAN",Datos!#REF!="DIF MEXICALTZINGO")</f>
        <v>#REF!</v>
      </c>
      <c r="J106" s="87" t="e">
        <f>OR(Datos!#REF!="FAMILIAR")</f>
        <v>#REF!</v>
      </c>
      <c r="K106" s="87">
        <f t="shared" si="4"/>
        <v>0</v>
      </c>
      <c r="L106" s="39" t="e">
        <f>IF(K106=0,Datos!#REF!)</f>
        <v>#REF!</v>
      </c>
      <c r="M106" s="87" t="e">
        <f>Datos!#REF!</f>
        <v>#REF!</v>
      </c>
      <c r="N106" s="87" t="e">
        <f>Datos!#REF!</f>
        <v>#REF!</v>
      </c>
      <c r="O106" s="87" t="e">
        <f>Datos!#REF!</f>
        <v>#REF!</v>
      </c>
      <c r="P106" s="87" t="e">
        <f>Datos!#REF!</f>
        <v>#REF!</v>
      </c>
      <c r="Q106" s="87" t="e">
        <f>Datos!#REF!</f>
        <v>#REF!</v>
      </c>
      <c r="R106" s="87" t="e">
        <f>Datos!#REF!</f>
        <v>#REF!</v>
      </c>
      <c r="S106" s="87" t="e">
        <f>Datos!#REF!</f>
        <v>#REF!</v>
      </c>
      <c r="T106" s="87" t="e">
        <f>Datos!#REF!</f>
        <v>#REF!</v>
      </c>
      <c r="U106" s="87" t="e">
        <f>Datos!#REF!</f>
        <v>#REF!</v>
      </c>
      <c r="V106" s="87" t="e">
        <f>Datos!#REF!</f>
        <v>#REF!</v>
      </c>
      <c r="W106" s="87" t="e">
        <f>Datos!#REF!</f>
        <v>#REF!</v>
      </c>
      <c r="X106" s="87" t="e">
        <f>Datos!#REF!</f>
        <v>#REF!</v>
      </c>
      <c r="Y106" s="87" t="e">
        <f>Datos!#REF!</f>
        <v>#REF!</v>
      </c>
      <c r="Z106" s="87" t="e">
        <f>Datos!#REF!</f>
        <v>#REF!</v>
      </c>
      <c r="AA106" s="87" t="e">
        <f>Datos!#REF!</f>
        <v>#REF!</v>
      </c>
      <c r="AB106" s="87" t="e">
        <f>Datos!#REF!</f>
        <v>#REF!</v>
      </c>
      <c r="AC106" s="87" t="e">
        <f>Datos!#REF!</f>
        <v>#REF!</v>
      </c>
      <c r="AD106" s="87" t="e">
        <f>IF(Datos!#REF!="D.F.","D.F.","0")</f>
        <v>#REF!</v>
      </c>
      <c r="AE106" s="87" t="e">
        <f>IF(Datos!#REF!="D.F.","D.F",Datos!#REF!)</f>
        <v>#REF!</v>
      </c>
      <c r="AF106" s="87"/>
      <c r="AG106" s="87" t="e">
        <f>Datos!#REF!</f>
        <v>#REF!</v>
      </c>
      <c r="AH106" s="87" t="e">
        <f>Datos!#REF!</f>
        <v>#REF!</v>
      </c>
      <c r="AI106" s="87" t="e">
        <f>IF(Educativo!#REF!="GUARDERIA","SI",".")</f>
        <v>#REF!</v>
      </c>
      <c r="AJ106" s="87" t="e">
        <f>IF(Educativo!#REF!="PRESCOLAR","SI",".")</f>
        <v>#REF!</v>
      </c>
      <c r="AK106" s="87" t="e">
        <f>IF(Educativo!#REF!="PRIMARIA","SI",".")</f>
        <v>#REF!</v>
      </c>
      <c r="AL106" s="87" t="e">
        <f>IF(Educativo!#REF!="SECUNDARIA","SI",".")</f>
        <v>#REF!</v>
      </c>
      <c r="AM106" s="87" t="e">
        <f>IF(Educativo!#REF!="BACHILLERATO","SI",".")</f>
        <v>#REF!</v>
      </c>
      <c r="AN106" s="87" t="e">
        <f>IF(Educativo!#REF!="UNIVERSIDAD","SI",".")</f>
        <v>#REF!</v>
      </c>
      <c r="AO106" s="87" t="e">
        <f>Datos!#REF!</f>
        <v>#REF!</v>
      </c>
      <c r="AP106" s="87" t="e">
        <f>Datos!#REF!</f>
        <v>#REF!</v>
      </c>
      <c r="AQ106" s="87" t="e">
        <f>Datos!#REF!</f>
        <v>#REF!</v>
      </c>
      <c r="AR106" s="26" t="e">
        <f>Datos!#REF!</f>
        <v>#REF!</v>
      </c>
      <c r="AS106" s="26" t="e">
        <f>Datos!#REF!</f>
        <v>#REF!</v>
      </c>
      <c r="AT106" s="26" t="e">
        <f>Datos!#REF!</f>
        <v>#REF!</v>
      </c>
      <c r="AU106" s="26" t="e">
        <f>Datos!#REF!</f>
        <v>#REF!</v>
      </c>
      <c r="AV106" s="26" t="e">
        <f>Datos!#REF!</f>
        <v>#REF!</v>
      </c>
      <c r="AW106" s="87" t="e">
        <f>OR(Datos!#REF!="FAMILIA BIOLÓGICA")</f>
        <v>#REF!</v>
      </c>
      <c r="AX106" s="87" t="e">
        <f>OR(Datos!#REF!="FAMILIA AMPLIADA")</f>
        <v>#REF!</v>
      </c>
      <c r="AY106" s="87" t="e">
        <f>OR(Datos!#REF!="OTRO HOGAR")</f>
        <v>#REF!</v>
      </c>
      <c r="AZ106" s="87">
        <f t="shared" si="5"/>
        <v>0</v>
      </c>
      <c r="BA106" s="87" t="e">
        <f>IF(AZ106=0,Datos!#REF!,".")</f>
        <v>#REF!</v>
      </c>
      <c r="BB106" s="117" t="e">
        <f>Datos!#REF!</f>
        <v>#REF!</v>
      </c>
      <c r="BC106" s="87" t="e">
        <f>Datos!#REF!</f>
        <v>#REF!</v>
      </c>
    </row>
    <row r="107" spans="1:55">
      <c r="A107" s="87" t="e">
        <f>Datos!#REF!</f>
        <v>#REF!</v>
      </c>
      <c r="B107" s="20" t="e">
        <f>Datos!#REF!</f>
        <v>#REF!</v>
      </c>
      <c r="C107" s="152" t="e">
        <f>Datos!#REF!</f>
        <v>#REF!</v>
      </c>
      <c r="D107" s="20" t="e">
        <f>Datos!#REF!</f>
        <v>#REF!</v>
      </c>
      <c r="E107" s="20" t="e">
        <f t="shared" si="3"/>
        <v>#REF!</v>
      </c>
      <c r="F107" s="118" t="e">
        <f>Datos!#REF!</f>
        <v>#REF!</v>
      </c>
      <c r="G107" s="87" t="e">
        <f>OR(Datos!#REF!="CASA ALIANZA",Datos!#REF!="AYUDA Y SOLID")</f>
        <v>#REF!</v>
      </c>
      <c r="H107" s="87" t="e">
        <f>OR(Datos!#REF!="PROCURADURIA")</f>
        <v>#REF!</v>
      </c>
      <c r="I107" s="87" t="e">
        <f>OR(Datos!#REF!="DIF HIDALGO-HUICHAPAN",Datos!#REF!="DIF HIDALGO",Datos!#REF!="DIF NAUCALPAN",Datos!#REF!="DIF MEXICALTZINGO")</f>
        <v>#REF!</v>
      </c>
      <c r="J107" s="87" t="e">
        <f>OR(Datos!#REF!="FAMILIAR")</f>
        <v>#REF!</v>
      </c>
      <c r="K107" s="87">
        <f t="shared" si="4"/>
        <v>0</v>
      </c>
      <c r="L107" s="39" t="e">
        <f>IF(K107=0,Datos!#REF!)</f>
        <v>#REF!</v>
      </c>
      <c r="M107" s="87" t="e">
        <f>Datos!#REF!</f>
        <v>#REF!</v>
      </c>
      <c r="N107" s="87" t="e">
        <f>Datos!#REF!</f>
        <v>#REF!</v>
      </c>
      <c r="O107" s="87" t="e">
        <f>Datos!#REF!</f>
        <v>#REF!</v>
      </c>
      <c r="P107" s="87" t="e">
        <f>Datos!#REF!</f>
        <v>#REF!</v>
      </c>
      <c r="Q107" s="87" t="e">
        <f>Datos!#REF!</f>
        <v>#REF!</v>
      </c>
      <c r="R107" s="87" t="e">
        <f>Datos!#REF!</f>
        <v>#REF!</v>
      </c>
      <c r="S107" s="87" t="e">
        <f>Datos!#REF!</f>
        <v>#REF!</v>
      </c>
      <c r="T107" s="87" t="e">
        <f>Datos!#REF!</f>
        <v>#REF!</v>
      </c>
      <c r="U107" s="87" t="e">
        <f>Datos!#REF!</f>
        <v>#REF!</v>
      </c>
      <c r="V107" s="87" t="e">
        <f>Datos!#REF!</f>
        <v>#REF!</v>
      </c>
      <c r="W107" s="87" t="e">
        <f>Datos!#REF!</f>
        <v>#REF!</v>
      </c>
      <c r="X107" s="87" t="e">
        <f>Datos!#REF!</f>
        <v>#REF!</v>
      </c>
      <c r="Y107" s="87" t="e">
        <f>Datos!#REF!</f>
        <v>#REF!</v>
      </c>
      <c r="Z107" s="87" t="e">
        <f>Datos!#REF!</f>
        <v>#REF!</v>
      </c>
      <c r="AA107" s="87" t="e">
        <f>Datos!#REF!</f>
        <v>#REF!</v>
      </c>
      <c r="AB107" s="87" t="e">
        <f>Datos!#REF!</f>
        <v>#REF!</v>
      </c>
      <c r="AC107" s="87" t="e">
        <f>Datos!#REF!</f>
        <v>#REF!</v>
      </c>
      <c r="AD107" s="87" t="e">
        <f>IF(Datos!#REF!="D.F.","D.F.","0")</f>
        <v>#REF!</v>
      </c>
      <c r="AE107" s="87" t="e">
        <f>IF(Datos!#REF!="D.F.","D.F",Datos!#REF!)</f>
        <v>#REF!</v>
      </c>
      <c r="AF107" s="87"/>
      <c r="AG107" s="87" t="e">
        <f>Datos!#REF!</f>
        <v>#REF!</v>
      </c>
      <c r="AH107" s="87" t="e">
        <f>Datos!#REF!</f>
        <v>#REF!</v>
      </c>
      <c r="AI107" s="87" t="e">
        <f>IF(Educativo!#REF!="GUARDERIA","SI",".")</f>
        <v>#REF!</v>
      </c>
      <c r="AJ107" s="87" t="e">
        <f>IF(Educativo!#REF!="PRESCOLAR","SI",".")</f>
        <v>#REF!</v>
      </c>
      <c r="AK107" s="87" t="e">
        <f>IF(Educativo!#REF!="PRIMARIA","SI",".")</f>
        <v>#REF!</v>
      </c>
      <c r="AL107" s="87" t="e">
        <f>IF(Educativo!#REF!="SECUNDARIA","SI",".")</f>
        <v>#REF!</v>
      </c>
      <c r="AM107" s="87" t="e">
        <f>IF(Educativo!#REF!="BACHILLERATO","SI",".")</f>
        <v>#REF!</v>
      </c>
      <c r="AN107" s="87" t="e">
        <f>IF(Educativo!#REF!="UNIVERSIDAD","SI",".")</f>
        <v>#REF!</v>
      </c>
      <c r="AO107" s="87" t="e">
        <f>Datos!#REF!</f>
        <v>#REF!</v>
      </c>
      <c r="AP107" s="87" t="e">
        <f>Datos!#REF!</f>
        <v>#REF!</v>
      </c>
      <c r="AQ107" s="87" t="e">
        <f>Datos!#REF!</f>
        <v>#REF!</v>
      </c>
      <c r="AR107" s="26" t="e">
        <f>Datos!#REF!</f>
        <v>#REF!</v>
      </c>
      <c r="AS107" s="26" t="e">
        <f>Datos!#REF!</f>
        <v>#REF!</v>
      </c>
      <c r="AT107" s="26" t="e">
        <f>Datos!#REF!</f>
        <v>#REF!</v>
      </c>
      <c r="AU107" s="26" t="e">
        <f>Datos!#REF!</f>
        <v>#REF!</v>
      </c>
      <c r="AV107" s="26" t="e">
        <f>Datos!#REF!</f>
        <v>#REF!</v>
      </c>
      <c r="AW107" s="87" t="e">
        <f>OR(Datos!#REF!="FAMILIA BIOLÓGICA")</f>
        <v>#REF!</v>
      </c>
      <c r="AX107" s="87" t="e">
        <f>OR(Datos!#REF!="FAMILIA AMPLIADA")</f>
        <v>#REF!</v>
      </c>
      <c r="AY107" s="87" t="e">
        <f>OR(Datos!#REF!="OTRO HOGAR")</f>
        <v>#REF!</v>
      </c>
      <c r="AZ107" s="87">
        <f t="shared" si="5"/>
        <v>0</v>
      </c>
      <c r="BA107" s="87" t="e">
        <f>IF(AZ107=0,Datos!#REF!,".")</f>
        <v>#REF!</v>
      </c>
      <c r="BB107" s="117" t="e">
        <f>Datos!#REF!</f>
        <v>#REF!</v>
      </c>
      <c r="BC107" s="87" t="e">
        <f>Datos!#REF!</f>
        <v>#REF!</v>
      </c>
    </row>
    <row r="108" spans="1:55">
      <c r="A108" s="87" t="e">
        <f>Datos!#REF!</f>
        <v>#REF!</v>
      </c>
      <c r="B108" s="20" t="e">
        <f>Datos!#REF!</f>
        <v>#REF!</v>
      </c>
      <c r="C108" s="152" t="e">
        <f>Datos!#REF!</f>
        <v>#REF!</v>
      </c>
      <c r="D108" s="20" t="e">
        <f>Datos!#REF!</f>
        <v>#REF!</v>
      </c>
      <c r="E108" s="20" t="e">
        <f t="shared" si="3"/>
        <v>#REF!</v>
      </c>
      <c r="F108" s="118" t="e">
        <f>Datos!#REF!</f>
        <v>#REF!</v>
      </c>
      <c r="G108" s="87" t="e">
        <f>OR(Datos!#REF!="CASA ALIANZA",Datos!#REF!="AYUDA Y SOLID")</f>
        <v>#REF!</v>
      </c>
      <c r="H108" s="87" t="e">
        <f>OR(Datos!#REF!="PROCURADURIA")</f>
        <v>#REF!</v>
      </c>
      <c r="I108" s="87" t="e">
        <f>OR(Datos!#REF!="DIF HIDALGO-HUICHAPAN",Datos!#REF!="DIF HIDALGO",Datos!#REF!="DIF NAUCALPAN",Datos!#REF!="DIF MEXICALTZINGO")</f>
        <v>#REF!</v>
      </c>
      <c r="J108" s="87" t="e">
        <f>OR(Datos!#REF!="FAMILIAR")</f>
        <v>#REF!</v>
      </c>
      <c r="K108" s="87">
        <f t="shared" si="4"/>
        <v>0</v>
      </c>
      <c r="L108" s="39" t="e">
        <f>IF(K108=0,Datos!#REF!)</f>
        <v>#REF!</v>
      </c>
      <c r="M108" s="87" t="e">
        <f>Datos!#REF!</f>
        <v>#REF!</v>
      </c>
      <c r="N108" s="87" t="e">
        <f>Datos!#REF!</f>
        <v>#REF!</v>
      </c>
      <c r="O108" s="87" t="e">
        <f>Datos!#REF!</f>
        <v>#REF!</v>
      </c>
      <c r="P108" s="87" t="e">
        <f>Datos!#REF!</f>
        <v>#REF!</v>
      </c>
      <c r="Q108" s="87" t="e">
        <f>Datos!#REF!</f>
        <v>#REF!</v>
      </c>
      <c r="R108" s="87" t="e">
        <f>Datos!#REF!</f>
        <v>#REF!</v>
      </c>
      <c r="S108" s="87" t="e">
        <f>Datos!#REF!</f>
        <v>#REF!</v>
      </c>
      <c r="T108" s="87" t="e">
        <f>Datos!#REF!</f>
        <v>#REF!</v>
      </c>
      <c r="U108" s="87" t="e">
        <f>Datos!#REF!</f>
        <v>#REF!</v>
      </c>
      <c r="V108" s="87" t="e">
        <f>Datos!#REF!</f>
        <v>#REF!</v>
      </c>
      <c r="W108" s="87" t="e">
        <f>Datos!#REF!</f>
        <v>#REF!</v>
      </c>
      <c r="X108" s="87" t="e">
        <f>Datos!#REF!</f>
        <v>#REF!</v>
      </c>
      <c r="Y108" s="87" t="e">
        <f>Datos!#REF!</f>
        <v>#REF!</v>
      </c>
      <c r="Z108" s="87" t="e">
        <f>Datos!#REF!</f>
        <v>#REF!</v>
      </c>
      <c r="AA108" s="87" t="e">
        <f>Datos!#REF!</f>
        <v>#REF!</v>
      </c>
      <c r="AB108" s="87" t="e">
        <f>Datos!#REF!</f>
        <v>#REF!</v>
      </c>
      <c r="AC108" s="87" t="e">
        <f>Datos!#REF!</f>
        <v>#REF!</v>
      </c>
      <c r="AD108" s="87" t="e">
        <f>IF(Datos!#REF!="D.F.","D.F.","0")</f>
        <v>#REF!</v>
      </c>
      <c r="AE108" s="87" t="e">
        <f>IF(Datos!#REF!="D.F.","D.F",Datos!#REF!)</f>
        <v>#REF!</v>
      </c>
      <c r="AF108" s="87"/>
      <c r="AG108" s="87" t="e">
        <f>Datos!#REF!</f>
        <v>#REF!</v>
      </c>
      <c r="AH108" s="87" t="e">
        <f>Datos!#REF!</f>
        <v>#REF!</v>
      </c>
      <c r="AI108" s="87" t="e">
        <f>IF(Educativo!#REF!="GUARDERIA","SI",".")</f>
        <v>#REF!</v>
      </c>
      <c r="AJ108" s="87" t="e">
        <f>IF(Educativo!#REF!="PRESCOLAR","SI",".")</f>
        <v>#REF!</v>
      </c>
      <c r="AK108" s="87" t="e">
        <f>IF(Educativo!#REF!="PRIMARIA","SI",".")</f>
        <v>#REF!</v>
      </c>
      <c r="AL108" s="87" t="e">
        <f>IF(Educativo!#REF!="SECUNDARIA","SI",".")</f>
        <v>#REF!</v>
      </c>
      <c r="AM108" s="87" t="e">
        <f>IF(Educativo!#REF!="BACHILLERATO","SI",".")</f>
        <v>#REF!</v>
      </c>
      <c r="AN108" s="87" t="e">
        <f>IF(Educativo!#REF!="UNIVERSIDAD","SI",".")</f>
        <v>#REF!</v>
      </c>
      <c r="AO108" s="87" t="e">
        <f>Datos!#REF!</f>
        <v>#REF!</v>
      </c>
      <c r="AP108" s="87" t="e">
        <f>Datos!#REF!</f>
        <v>#REF!</v>
      </c>
      <c r="AQ108" s="87" t="e">
        <f>Datos!#REF!</f>
        <v>#REF!</v>
      </c>
      <c r="AR108" s="26" t="e">
        <f>Datos!#REF!</f>
        <v>#REF!</v>
      </c>
      <c r="AS108" s="26" t="e">
        <f>Datos!#REF!</f>
        <v>#REF!</v>
      </c>
      <c r="AT108" s="26" t="e">
        <f>Datos!#REF!</f>
        <v>#REF!</v>
      </c>
      <c r="AU108" s="26" t="e">
        <f>Datos!#REF!</f>
        <v>#REF!</v>
      </c>
      <c r="AV108" s="26" t="e">
        <f>Datos!#REF!</f>
        <v>#REF!</v>
      </c>
      <c r="AW108" s="87" t="e">
        <f>OR(Datos!#REF!="FAMILIA BIOLÓGICA")</f>
        <v>#REF!</v>
      </c>
      <c r="AX108" s="87" t="e">
        <f>OR(Datos!#REF!="FAMILIA AMPLIADA")</f>
        <v>#REF!</v>
      </c>
      <c r="AY108" s="87" t="e">
        <f>OR(Datos!#REF!="OTRO HOGAR")</f>
        <v>#REF!</v>
      </c>
      <c r="AZ108" s="87">
        <f t="shared" si="5"/>
        <v>0</v>
      </c>
      <c r="BA108" s="87" t="e">
        <f>IF(AZ108=0,Datos!#REF!,".")</f>
        <v>#REF!</v>
      </c>
      <c r="BB108" s="117" t="e">
        <f>Datos!#REF!</f>
        <v>#REF!</v>
      </c>
      <c r="BC108" s="87" t="e">
        <f>Datos!#REF!</f>
        <v>#REF!</v>
      </c>
    </row>
    <row r="109" spans="1:55">
      <c r="A109" s="87" t="e">
        <f>Datos!#REF!</f>
        <v>#REF!</v>
      </c>
      <c r="B109" s="20" t="e">
        <f>Datos!#REF!</f>
        <v>#REF!</v>
      </c>
      <c r="C109" s="152" t="e">
        <f>Datos!#REF!</f>
        <v>#REF!</v>
      </c>
      <c r="D109" s="20" t="e">
        <f>Datos!#REF!</f>
        <v>#REF!</v>
      </c>
      <c r="E109" s="20" t="e">
        <f t="shared" si="3"/>
        <v>#REF!</v>
      </c>
      <c r="F109" s="118" t="e">
        <f>Datos!#REF!</f>
        <v>#REF!</v>
      </c>
      <c r="G109" s="87" t="e">
        <f>OR(Datos!#REF!="CASA ALIANZA",Datos!#REF!="AYUDA Y SOLID")</f>
        <v>#REF!</v>
      </c>
      <c r="H109" s="87" t="e">
        <f>OR(Datos!#REF!="PROCURADURIA")</f>
        <v>#REF!</v>
      </c>
      <c r="I109" s="87" t="e">
        <f>OR(Datos!#REF!="DIF HIDALGO-HUICHAPAN",Datos!#REF!="DIF HIDALGO",Datos!#REF!="DIF NAUCALPAN",Datos!#REF!="DIF MEXICALTZINGO")</f>
        <v>#REF!</v>
      </c>
      <c r="J109" s="87" t="e">
        <f>OR(Datos!#REF!="FAMILIAR")</f>
        <v>#REF!</v>
      </c>
      <c r="K109" s="87">
        <f t="shared" si="4"/>
        <v>0</v>
      </c>
      <c r="L109" s="39" t="e">
        <f>IF(K109=0,Datos!#REF!)</f>
        <v>#REF!</v>
      </c>
      <c r="M109" s="87" t="e">
        <f>Datos!#REF!</f>
        <v>#REF!</v>
      </c>
      <c r="N109" s="87" t="e">
        <f>Datos!#REF!</f>
        <v>#REF!</v>
      </c>
      <c r="O109" s="87" t="e">
        <f>Datos!#REF!</f>
        <v>#REF!</v>
      </c>
      <c r="P109" s="87" t="e">
        <f>Datos!#REF!</f>
        <v>#REF!</v>
      </c>
      <c r="Q109" s="87" t="e">
        <f>Datos!#REF!</f>
        <v>#REF!</v>
      </c>
      <c r="R109" s="87" t="e">
        <f>Datos!#REF!</f>
        <v>#REF!</v>
      </c>
      <c r="S109" s="87" t="e">
        <f>Datos!#REF!</f>
        <v>#REF!</v>
      </c>
      <c r="T109" s="87" t="e">
        <f>Datos!#REF!</f>
        <v>#REF!</v>
      </c>
      <c r="U109" s="87" t="e">
        <f>Datos!#REF!</f>
        <v>#REF!</v>
      </c>
      <c r="V109" s="87" t="e">
        <f>Datos!#REF!</f>
        <v>#REF!</v>
      </c>
      <c r="W109" s="87" t="e">
        <f>Datos!#REF!</f>
        <v>#REF!</v>
      </c>
      <c r="X109" s="87" t="e">
        <f>Datos!#REF!</f>
        <v>#REF!</v>
      </c>
      <c r="Y109" s="87" t="e">
        <f>Datos!#REF!</f>
        <v>#REF!</v>
      </c>
      <c r="Z109" s="87" t="e">
        <f>Datos!#REF!</f>
        <v>#REF!</v>
      </c>
      <c r="AA109" s="87" t="e">
        <f>Datos!#REF!</f>
        <v>#REF!</v>
      </c>
      <c r="AB109" s="87" t="e">
        <f>Datos!#REF!</f>
        <v>#REF!</v>
      </c>
      <c r="AC109" s="87" t="e">
        <f>Datos!#REF!</f>
        <v>#REF!</v>
      </c>
      <c r="AD109" s="87" t="e">
        <f>IF(Datos!#REF!="D.F.","D.F.","0")</f>
        <v>#REF!</v>
      </c>
      <c r="AE109" s="87" t="e">
        <f>IF(Datos!#REF!="D.F.","D.F",Datos!#REF!)</f>
        <v>#REF!</v>
      </c>
      <c r="AF109" s="87"/>
      <c r="AG109" s="87" t="e">
        <f>Datos!#REF!</f>
        <v>#REF!</v>
      </c>
      <c r="AH109" s="87" t="e">
        <f>Datos!#REF!</f>
        <v>#REF!</v>
      </c>
      <c r="AI109" s="87" t="e">
        <f>IF(Educativo!#REF!="GUARDERIA","SI",".")</f>
        <v>#REF!</v>
      </c>
      <c r="AJ109" s="87" t="e">
        <f>IF(Educativo!#REF!="PRESCOLAR","SI",".")</f>
        <v>#REF!</v>
      </c>
      <c r="AK109" s="87" t="e">
        <f>IF(Educativo!#REF!="PRIMARIA","SI",".")</f>
        <v>#REF!</v>
      </c>
      <c r="AL109" s="87" t="e">
        <f>IF(Educativo!#REF!="SECUNDARIA","SI",".")</f>
        <v>#REF!</v>
      </c>
      <c r="AM109" s="87" t="e">
        <f>IF(Educativo!#REF!="BACHILLERATO","SI",".")</f>
        <v>#REF!</v>
      </c>
      <c r="AN109" s="87" t="e">
        <f>IF(Educativo!#REF!="UNIVERSIDAD","SI",".")</f>
        <v>#REF!</v>
      </c>
      <c r="AO109" s="87" t="e">
        <f>Datos!#REF!</f>
        <v>#REF!</v>
      </c>
      <c r="AP109" s="87" t="e">
        <f>Datos!#REF!</f>
        <v>#REF!</v>
      </c>
      <c r="AQ109" s="87" t="e">
        <f>Datos!#REF!</f>
        <v>#REF!</v>
      </c>
      <c r="AR109" s="26" t="e">
        <f>Datos!#REF!</f>
        <v>#REF!</v>
      </c>
      <c r="AS109" s="26" t="e">
        <f>Datos!#REF!</f>
        <v>#REF!</v>
      </c>
      <c r="AT109" s="26" t="e">
        <f>Datos!#REF!</f>
        <v>#REF!</v>
      </c>
      <c r="AU109" s="26" t="e">
        <f>Datos!#REF!</f>
        <v>#REF!</v>
      </c>
      <c r="AV109" s="26" t="e">
        <f>Datos!#REF!</f>
        <v>#REF!</v>
      </c>
      <c r="AW109" s="87" t="e">
        <f>OR(Datos!#REF!="FAMILIA BIOLÓGICA")</f>
        <v>#REF!</v>
      </c>
      <c r="AX109" s="87" t="e">
        <f>OR(Datos!#REF!="FAMILIA AMPLIADA")</f>
        <v>#REF!</v>
      </c>
      <c r="AY109" s="87" t="e">
        <f>OR(Datos!#REF!="OTRO HOGAR")</f>
        <v>#REF!</v>
      </c>
      <c r="AZ109" s="87">
        <f t="shared" si="5"/>
        <v>0</v>
      </c>
      <c r="BA109" s="87" t="e">
        <f>IF(AZ109=0,Datos!#REF!,".")</f>
        <v>#REF!</v>
      </c>
      <c r="BB109" s="117" t="e">
        <f>Datos!#REF!</f>
        <v>#REF!</v>
      </c>
      <c r="BC109" s="87" t="e">
        <f>Datos!#REF!</f>
        <v>#REF!</v>
      </c>
    </row>
    <row r="110" spans="1:55">
      <c r="A110" s="87" t="e">
        <f>Datos!#REF!</f>
        <v>#REF!</v>
      </c>
      <c r="B110" s="20" t="e">
        <f>Datos!#REF!</f>
        <v>#REF!</v>
      </c>
      <c r="C110" s="152" t="e">
        <f>Datos!#REF!</f>
        <v>#REF!</v>
      </c>
      <c r="D110" s="20" t="e">
        <f>Datos!#REF!</f>
        <v>#REF!</v>
      </c>
      <c r="E110" s="20" t="e">
        <f t="shared" si="3"/>
        <v>#REF!</v>
      </c>
      <c r="F110" s="118" t="e">
        <f>Datos!#REF!</f>
        <v>#REF!</v>
      </c>
      <c r="G110" s="87" t="e">
        <f>OR(Datos!#REF!="CASA ALIANZA",Datos!#REF!="AYUDA Y SOLID")</f>
        <v>#REF!</v>
      </c>
      <c r="H110" s="87" t="e">
        <f>OR(Datos!#REF!="PROCURADURIA")</f>
        <v>#REF!</v>
      </c>
      <c r="I110" s="87" t="e">
        <f>OR(Datos!#REF!="DIF HIDALGO-HUICHAPAN",Datos!#REF!="DIF HIDALGO",Datos!#REF!="DIF NAUCALPAN",Datos!#REF!="DIF MEXICALTZINGO")</f>
        <v>#REF!</v>
      </c>
      <c r="J110" s="87" t="e">
        <f>OR(Datos!#REF!="FAMILIAR")</f>
        <v>#REF!</v>
      </c>
      <c r="K110" s="87">
        <f t="shared" si="4"/>
        <v>0</v>
      </c>
      <c r="L110" s="39" t="e">
        <f>IF(K110=0,Datos!#REF!)</f>
        <v>#REF!</v>
      </c>
      <c r="M110" s="87" t="e">
        <f>Datos!#REF!</f>
        <v>#REF!</v>
      </c>
      <c r="N110" s="87" t="e">
        <f>Datos!#REF!</f>
        <v>#REF!</v>
      </c>
      <c r="O110" s="87" t="e">
        <f>Datos!#REF!</f>
        <v>#REF!</v>
      </c>
      <c r="P110" s="87" t="e">
        <f>Datos!#REF!</f>
        <v>#REF!</v>
      </c>
      <c r="Q110" s="87" t="e">
        <f>Datos!#REF!</f>
        <v>#REF!</v>
      </c>
      <c r="R110" s="87" t="e">
        <f>Datos!#REF!</f>
        <v>#REF!</v>
      </c>
      <c r="S110" s="87" t="e">
        <f>Datos!#REF!</f>
        <v>#REF!</v>
      </c>
      <c r="T110" s="87" t="e">
        <f>Datos!#REF!</f>
        <v>#REF!</v>
      </c>
      <c r="U110" s="87" t="e">
        <f>Datos!#REF!</f>
        <v>#REF!</v>
      </c>
      <c r="V110" s="87" t="e">
        <f>Datos!#REF!</f>
        <v>#REF!</v>
      </c>
      <c r="W110" s="87" t="e">
        <f>Datos!#REF!</f>
        <v>#REF!</v>
      </c>
      <c r="X110" s="87" t="e">
        <f>Datos!#REF!</f>
        <v>#REF!</v>
      </c>
      <c r="Y110" s="87" t="e">
        <f>Datos!#REF!</f>
        <v>#REF!</v>
      </c>
      <c r="Z110" s="87" t="e">
        <f>Datos!#REF!</f>
        <v>#REF!</v>
      </c>
      <c r="AA110" s="87" t="e">
        <f>Datos!#REF!</f>
        <v>#REF!</v>
      </c>
      <c r="AB110" s="87" t="e">
        <f>Datos!#REF!</f>
        <v>#REF!</v>
      </c>
      <c r="AC110" s="87" t="e">
        <f>Datos!#REF!</f>
        <v>#REF!</v>
      </c>
      <c r="AD110" s="87" t="e">
        <f>IF(Datos!#REF!="D.F.","D.F.","0")</f>
        <v>#REF!</v>
      </c>
      <c r="AE110" s="87" t="e">
        <f>IF(Datos!#REF!="D.F.","D.F",Datos!#REF!)</f>
        <v>#REF!</v>
      </c>
      <c r="AF110" s="87"/>
      <c r="AG110" s="87" t="e">
        <f>Datos!#REF!</f>
        <v>#REF!</v>
      </c>
      <c r="AH110" s="87" t="e">
        <f>Datos!#REF!</f>
        <v>#REF!</v>
      </c>
      <c r="AI110" s="87" t="e">
        <f>IF(Educativo!#REF!="GUARDERIA","SI",".")</f>
        <v>#REF!</v>
      </c>
      <c r="AJ110" s="87" t="e">
        <f>IF(Educativo!#REF!="PRESCOLAR","SI",".")</f>
        <v>#REF!</v>
      </c>
      <c r="AK110" s="87" t="e">
        <f>IF(Educativo!#REF!="PRIMARIA","SI",".")</f>
        <v>#REF!</v>
      </c>
      <c r="AL110" s="87" t="e">
        <f>IF(Educativo!#REF!="SECUNDARIA","SI",".")</f>
        <v>#REF!</v>
      </c>
      <c r="AM110" s="87" t="e">
        <f>IF(Educativo!#REF!="BACHILLERATO","SI",".")</f>
        <v>#REF!</v>
      </c>
      <c r="AN110" s="87" t="e">
        <f>IF(Educativo!#REF!="UNIVERSIDAD","SI",".")</f>
        <v>#REF!</v>
      </c>
      <c r="AO110" s="87" t="e">
        <f>Datos!#REF!</f>
        <v>#REF!</v>
      </c>
      <c r="AP110" s="87" t="e">
        <f>Datos!#REF!</f>
        <v>#REF!</v>
      </c>
      <c r="AQ110" s="87" t="e">
        <f>Datos!#REF!</f>
        <v>#REF!</v>
      </c>
      <c r="AR110" s="26" t="e">
        <f>Datos!#REF!</f>
        <v>#REF!</v>
      </c>
      <c r="AS110" s="26" t="e">
        <f>Datos!#REF!</f>
        <v>#REF!</v>
      </c>
      <c r="AT110" s="26" t="e">
        <f>Datos!#REF!</f>
        <v>#REF!</v>
      </c>
      <c r="AU110" s="26" t="e">
        <f>Datos!#REF!</f>
        <v>#REF!</v>
      </c>
      <c r="AV110" s="26" t="e">
        <f>Datos!#REF!</f>
        <v>#REF!</v>
      </c>
      <c r="AW110" s="87" t="e">
        <f>OR(Datos!#REF!="FAMILIA BIOLÓGICA")</f>
        <v>#REF!</v>
      </c>
      <c r="AX110" s="87" t="e">
        <f>OR(Datos!#REF!="FAMILIA AMPLIADA")</f>
        <v>#REF!</v>
      </c>
      <c r="AY110" s="87" t="e">
        <f>OR(Datos!#REF!="OTRO HOGAR")</f>
        <v>#REF!</v>
      </c>
      <c r="AZ110" s="87">
        <f t="shared" si="5"/>
        <v>0</v>
      </c>
      <c r="BA110" s="87" t="e">
        <f>IF(AZ110=0,Datos!#REF!,".")</f>
        <v>#REF!</v>
      </c>
      <c r="BB110" s="117" t="e">
        <f>Datos!#REF!</f>
        <v>#REF!</v>
      </c>
      <c r="BC110" s="87" t="e">
        <f>Datos!#REF!</f>
        <v>#REF!</v>
      </c>
    </row>
    <row r="111" spans="1:55">
      <c r="A111" s="87" t="e">
        <f>Datos!#REF!</f>
        <v>#REF!</v>
      </c>
      <c r="B111" s="20" t="e">
        <f>Datos!#REF!</f>
        <v>#REF!</v>
      </c>
      <c r="C111" s="152" t="e">
        <f>Datos!#REF!</f>
        <v>#REF!</v>
      </c>
      <c r="D111" s="20" t="e">
        <f>Datos!#REF!</f>
        <v>#REF!</v>
      </c>
      <c r="E111" s="20" t="e">
        <f t="shared" si="3"/>
        <v>#REF!</v>
      </c>
      <c r="F111" s="118" t="e">
        <f>Datos!#REF!</f>
        <v>#REF!</v>
      </c>
      <c r="G111" s="87" t="e">
        <f>OR(Datos!#REF!="CASA ALIANZA",Datos!#REF!="AYUDA Y SOLID")</f>
        <v>#REF!</v>
      </c>
      <c r="H111" s="87" t="e">
        <f>OR(Datos!#REF!="PROCURADURIA")</f>
        <v>#REF!</v>
      </c>
      <c r="I111" s="87" t="e">
        <f>OR(Datos!#REF!="DIF HIDALGO-HUICHAPAN",Datos!#REF!="DIF HIDALGO",Datos!#REF!="DIF NAUCALPAN",Datos!#REF!="DIF MEXICALTZINGO")</f>
        <v>#REF!</v>
      </c>
      <c r="J111" s="87" t="e">
        <f>OR(Datos!#REF!="FAMILIAR")</f>
        <v>#REF!</v>
      </c>
      <c r="K111" s="87">
        <f t="shared" si="4"/>
        <v>0</v>
      </c>
      <c r="L111" s="39" t="e">
        <f>IF(K111=0,Datos!#REF!)</f>
        <v>#REF!</v>
      </c>
      <c r="M111" s="87" t="e">
        <f>Datos!#REF!</f>
        <v>#REF!</v>
      </c>
      <c r="N111" s="87" t="e">
        <f>Datos!#REF!</f>
        <v>#REF!</v>
      </c>
      <c r="O111" s="87" t="e">
        <f>Datos!#REF!</f>
        <v>#REF!</v>
      </c>
      <c r="P111" s="87" t="e">
        <f>Datos!#REF!</f>
        <v>#REF!</v>
      </c>
      <c r="Q111" s="87" t="e">
        <f>Datos!#REF!</f>
        <v>#REF!</v>
      </c>
      <c r="R111" s="87" t="e">
        <f>Datos!#REF!</f>
        <v>#REF!</v>
      </c>
      <c r="S111" s="87" t="e">
        <f>Datos!#REF!</f>
        <v>#REF!</v>
      </c>
      <c r="T111" s="87" t="e">
        <f>Datos!#REF!</f>
        <v>#REF!</v>
      </c>
      <c r="U111" s="87" t="e">
        <f>Datos!#REF!</f>
        <v>#REF!</v>
      </c>
      <c r="V111" s="87" t="e">
        <f>Datos!#REF!</f>
        <v>#REF!</v>
      </c>
      <c r="W111" s="87" t="e">
        <f>Datos!#REF!</f>
        <v>#REF!</v>
      </c>
      <c r="X111" s="87" t="e">
        <f>Datos!#REF!</f>
        <v>#REF!</v>
      </c>
      <c r="Y111" s="87" t="e">
        <f>Datos!#REF!</f>
        <v>#REF!</v>
      </c>
      <c r="Z111" s="87" t="e">
        <f>Datos!#REF!</f>
        <v>#REF!</v>
      </c>
      <c r="AA111" s="87" t="e">
        <f>Datos!#REF!</f>
        <v>#REF!</v>
      </c>
      <c r="AB111" s="87" t="e">
        <f>Datos!#REF!</f>
        <v>#REF!</v>
      </c>
      <c r="AC111" s="87" t="e">
        <f>Datos!#REF!</f>
        <v>#REF!</v>
      </c>
      <c r="AD111" s="87" t="e">
        <f>IF(Datos!#REF!="D.F.","D.F.","0")</f>
        <v>#REF!</v>
      </c>
      <c r="AE111" s="87" t="e">
        <f>IF(Datos!#REF!="D.F.","D.F",Datos!#REF!)</f>
        <v>#REF!</v>
      </c>
      <c r="AF111" s="87"/>
      <c r="AG111" s="87" t="e">
        <f>Datos!#REF!</f>
        <v>#REF!</v>
      </c>
      <c r="AH111" s="87" t="e">
        <f>Datos!#REF!</f>
        <v>#REF!</v>
      </c>
      <c r="AI111" s="87" t="str">
        <f>IF(Educativo!J45="GUARDERIA","SI",".")</f>
        <v>.</v>
      </c>
      <c r="AJ111" s="87" t="str">
        <f>IF(Educativo!J45="PRESCOLAR","SI",".")</f>
        <v>.</v>
      </c>
      <c r="AK111" s="87" t="str">
        <f>IF(Educativo!J45="PRIMARIA","SI",".")</f>
        <v>.</v>
      </c>
      <c r="AL111" s="87" t="str">
        <f>IF(Educativo!J45="SECUNDARIA","SI",".")</f>
        <v>SI</v>
      </c>
      <c r="AM111" s="87" t="str">
        <f>IF(Educativo!J45="BACHILLERATO","SI",".")</f>
        <v>.</v>
      </c>
      <c r="AN111" s="87" t="str">
        <f>IF(Educativo!J45="UNIVERSIDAD","SI",".")</f>
        <v>.</v>
      </c>
      <c r="AO111" s="87" t="e">
        <f>Datos!#REF!</f>
        <v>#REF!</v>
      </c>
      <c r="AP111" s="87" t="e">
        <f>Datos!#REF!</f>
        <v>#REF!</v>
      </c>
      <c r="AQ111" s="87" t="e">
        <f>Datos!#REF!</f>
        <v>#REF!</v>
      </c>
      <c r="AR111" s="26" t="e">
        <f>Datos!#REF!</f>
        <v>#REF!</v>
      </c>
      <c r="AS111" s="26" t="e">
        <f>Datos!#REF!</f>
        <v>#REF!</v>
      </c>
      <c r="AT111" s="26" t="e">
        <f>Datos!#REF!</f>
        <v>#REF!</v>
      </c>
      <c r="AU111" s="26" t="e">
        <f>Datos!#REF!</f>
        <v>#REF!</v>
      </c>
      <c r="AV111" s="26" t="e">
        <f>Datos!#REF!</f>
        <v>#REF!</v>
      </c>
      <c r="AW111" s="87" t="e">
        <f>OR(Datos!#REF!="FAMILIA BIOLÓGICA")</f>
        <v>#REF!</v>
      </c>
      <c r="AX111" s="87" t="e">
        <f>OR(Datos!#REF!="FAMILIA AMPLIADA")</f>
        <v>#REF!</v>
      </c>
      <c r="AY111" s="87" t="e">
        <f>OR(Datos!#REF!="OTRO HOGAR")</f>
        <v>#REF!</v>
      </c>
      <c r="AZ111" s="87">
        <f t="shared" si="5"/>
        <v>0</v>
      </c>
      <c r="BA111" s="87" t="e">
        <f>IF(AZ111=0,Datos!#REF!,".")</f>
        <v>#REF!</v>
      </c>
      <c r="BB111" s="117" t="e">
        <f>Datos!#REF!</f>
        <v>#REF!</v>
      </c>
      <c r="BC111" s="87" t="e">
        <f>Datos!#REF!</f>
        <v>#REF!</v>
      </c>
    </row>
    <row r="112" spans="1:55">
      <c r="A112" s="87" t="e">
        <f>Datos!#REF!</f>
        <v>#REF!</v>
      </c>
      <c r="B112" s="20" t="e">
        <f>Datos!#REF!</f>
        <v>#REF!</v>
      </c>
      <c r="C112" s="152" t="e">
        <f>Datos!#REF!</f>
        <v>#REF!</v>
      </c>
      <c r="D112" s="20" t="e">
        <f>Datos!#REF!</f>
        <v>#REF!</v>
      </c>
      <c r="E112" s="20" t="e">
        <f t="shared" si="3"/>
        <v>#REF!</v>
      </c>
      <c r="F112" s="118" t="e">
        <f>Datos!#REF!</f>
        <v>#REF!</v>
      </c>
      <c r="G112" s="87" t="e">
        <f>OR(Datos!#REF!="CASA ALIANZA",Datos!#REF!="AYUDA Y SOLID")</f>
        <v>#REF!</v>
      </c>
      <c r="H112" s="87" t="e">
        <f>OR(Datos!#REF!="PROCURADURIA")</f>
        <v>#REF!</v>
      </c>
      <c r="I112" s="87" t="e">
        <f>OR(Datos!#REF!="DIF HIDALGO-HUICHAPAN",Datos!#REF!="DIF HIDALGO",Datos!#REF!="DIF NAUCALPAN",Datos!#REF!="DIF MEXICALTZINGO")</f>
        <v>#REF!</v>
      </c>
      <c r="J112" s="87" t="e">
        <f>OR(Datos!#REF!="FAMILIAR")</f>
        <v>#REF!</v>
      </c>
      <c r="K112" s="87">
        <f t="shared" si="4"/>
        <v>0</v>
      </c>
      <c r="L112" s="39" t="e">
        <f>IF(K112=0,Datos!#REF!)</f>
        <v>#REF!</v>
      </c>
      <c r="M112" s="87" t="e">
        <f>Datos!#REF!</f>
        <v>#REF!</v>
      </c>
      <c r="N112" s="87" t="e">
        <f>Datos!#REF!</f>
        <v>#REF!</v>
      </c>
      <c r="O112" s="87" t="e">
        <f>Datos!#REF!</f>
        <v>#REF!</v>
      </c>
      <c r="P112" s="87" t="e">
        <f>Datos!#REF!</f>
        <v>#REF!</v>
      </c>
      <c r="Q112" s="87" t="e">
        <f>Datos!#REF!</f>
        <v>#REF!</v>
      </c>
      <c r="R112" s="87" t="e">
        <f>Datos!#REF!</f>
        <v>#REF!</v>
      </c>
      <c r="S112" s="87" t="e">
        <f>Datos!#REF!</f>
        <v>#REF!</v>
      </c>
      <c r="T112" s="87" t="e">
        <f>Datos!#REF!</f>
        <v>#REF!</v>
      </c>
      <c r="U112" s="87" t="e">
        <f>Datos!#REF!</f>
        <v>#REF!</v>
      </c>
      <c r="V112" s="87" t="e">
        <f>Datos!#REF!</f>
        <v>#REF!</v>
      </c>
      <c r="W112" s="87" t="e">
        <f>Datos!#REF!</f>
        <v>#REF!</v>
      </c>
      <c r="X112" s="87" t="e">
        <f>Datos!#REF!</f>
        <v>#REF!</v>
      </c>
      <c r="Y112" s="87" t="e">
        <f>Datos!#REF!</f>
        <v>#REF!</v>
      </c>
      <c r="Z112" s="87" t="e">
        <f>Datos!#REF!</f>
        <v>#REF!</v>
      </c>
      <c r="AA112" s="87" t="e">
        <f>Datos!#REF!</f>
        <v>#REF!</v>
      </c>
      <c r="AB112" s="87" t="e">
        <f>Datos!#REF!</f>
        <v>#REF!</v>
      </c>
      <c r="AC112" s="87" t="e">
        <f>Datos!#REF!</f>
        <v>#REF!</v>
      </c>
      <c r="AD112" s="87" t="e">
        <f>IF(Datos!#REF!="D.F.","D.F.","0")</f>
        <v>#REF!</v>
      </c>
      <c r="AE112" s="87" t="e">
        <f>IF(Datos!#REF!="D.F.","D.F",Datos!#REF!)</f>
        <v>#REF!</v>
      </c>
      <c r="AF112" s="87"/>
      <c r="AG112" s="87" t="e">
        <f>Datos!#REF!</f>
        <v>#REF!</v>
      </c>
      <c r="AH112" s="87" t="e">
        <f>Datos!#REF!</f>
        <v>#REF!</v>
      </c>
      <c r="AI112" s="87" t="e">
        <f>IF(Educativo!#REF!="GUARDERIA","SI",".")</f>
        <v>#REF!</v>
      </c>
      <c r="AJ112" s="87" t="e">
        <f>IF(Educativo!#REF!="PRESCOLAR","SI",".")</f>
        <v>#REF!</v>
      </c>
      <c r="AK112" s="87" t="e">
        <f>IF(Educativo!#REF!="PRIMARIA","SI",".")</f>
        <v>#REF!</v>
      </c>
      <c r="AL112" s="87" t="e">
        <f>IF(Educativo!#REF!="SECUNDARIA","SI",".")</f>
        <v>#REF!</v>
      </c>
      <c r="AM112" s="87" t="e">
        <f>IF(Educativo!#REF!="BACHILLERATO","SI",".")</f>
        <v>#REF!</v>
      </c>
      <c r="AN112" s="87" t="e">
        <f>IF(Educativo!#REF!="UNIVERSIDAD","SI",".")</f>
        <v>#REF!</v>
      </c>
      <c r="AO112" s="87" t="e">
        <f>Datos!#REF!</f>
        <v>#REF!</v>
      </c>
      <c r="AP112" s="87" t="e">
        <f>Datos!#REF!</f>
        <v>#REF!</v>
      </c>
      <c r="AQ112" s="87" t="e">
        <f>Datos!#REF!</f>
        <v>#REF!</v>
      </c>
      <c r="AR112" s="26" t="e">
        <f>Datos!#REF!</f>
        <v>#REF!</v>
      </c>
      <c r="AS112" s="26" t="e">
        <f>Datos!#REF!</f>
        <v>#REF!</v>
      </c>
      <c r="AT112" s="26" t="e">
        <f>Datos!#REF!</f>
        <v>#REF!</v>
      </c>
      <c r="AU112" s="26" t="e">
        <f>Datos!#REF!</f>
        <v>#REF!</v>
      </c>
      <c r="AV112" s="26" t="e">
        <f>Datos!#REF!</f>
        <v>#REF!</v>
      </c>
      <c r="AW112" s="87" t="e">
        <f>OR(Datos!#REF!="FAMILIA BIOLÓGICA")</f>
        <v>#REF!</v>
      </c>
      <c r="AX112" s="87" t="e">
        <f>OR(Datos!#REF!="FAMILIA AMPLIADA")</f>
        <v>#REF!</v>
      </c>
      <c r="AY112" s="87" t="e">
        <f>OR(Datos!#REF!="OTRO HOGAR")</f>
        <v>#REF!</v>
      </c>
      <c r="AZ112" s="87">
        <f t="shared" si="5"/>
        <v>0</v>
      </c>
      <c r="BA112" s="87" t="e">
        <f>IF(AZ112=0,Datos!#REF!,".")</f>
        <v>#REF!</v>
      </c>
      <c r="BB112" s="117" t="e">
        <f>Datos!#REF!</f>
        <v>#REF!</v>
      </c>
      <c r="BC112" s="87" t="e">
        <f>Datos!#REF!</f>
        <v>#REF!</v>
      </c>
    </row>
    <row r="113" spans="1:55">
      <c r="A113" s="87" t="e">
        <f>Datos!#REF!</f>
        <v>#REF!</v>
      </c>
      <c r="B113" s="20" t="e">
        <f>Datos!#REF!</f>
        <v>#REF!</v>
      </c>
      <c r="C113" s="152" t="e">
        <f>Datos!#REF!</f>
        <v>#REF!</v>
      </c>
      <c r="D113" s="20" t="e">
        <f>Datos!#REF!</f>
        <v>#REF!</v>
      </c>
      <c r="E113" s="20" t="e">
        <f t="shared" si="3"/>
        <v>#REF!</v>
      </c>
      <c r="F113" s="118" t="e">
        <f>Datos!#REF!</f>
        <v>#REF!</v>
      </c>
      <c r="G113" s="87" t="e">
        <f>OR(Datos!#REF!="CASA ALIANZA",Datos!#REF!="AYUDA Y SOLID")</f>
        <v>#REF!</v>
      </c>
      <c r="H113" s="87" t="e">
        <f>OR(Datos!#REF!="PROCURADURIA")</f>
        <v>#REF!</v>
      </c>
      <c r="I113" s="87" t="e">
        <f>OR(Datos!#REF!="DIF HIDALGO-HUICHAPAN",Datos!#REF!="DIF HIDALGO",Datos!#REF!="DIF NAUCALPAN",Datos!#REF!="DIF MEXICALTZINGO")</f>
        <v>#REF!</v>
      </c>
      <c r="J113" s="87" t="e">
        <f>OR(Datos!#REF!="FAMILIAR")</f>
        <v>#REF!</v>
      </c>
      <c r="K113" s="87">
        <f t="shared" si="4"/>
        <v>0</v>
      </c>
      <c r="L113" s="39" t="e">
        <f>IF(K113=0,Datos!#REF!)</f>
        <v>#REF!</v>
      </c>
      <c r="M113" s="87" t="e">
        <f>Datos!#REF!</f>
        <v>#REF!</v>
      </c>
      <c r="N113" s="87" t="e">
        <f>Datos!#REF!</f>
        <v>#REF!</v>
      </c>
      <c r="O113" s="87" t="e">
        <f>Datos!#REF!</f>
        <v>#REF!</v>
      </c>
      <c r="P113" s="87" t="e">
        <f>Datos!#REF!</f>
        <v>#REF!</v>
      </c>
      <c r="Q113" s="87" t="e">
        <f>Datos!#REF!</f>
        <v>#REF!</v>
      </c>
      <c r="R113" s="87" t="e">
        <f>Datos!#REF!</f>
        <v>#REF!</v>
      </c>
      <c r="S113" s="87" t="e">
        <f>Datos!#REF!</f>
        <v>#REF!</v>
      </c>
      <c r="T113" s="87" t="e">
        <f>Datos!#REF!</f>
        <v>#REF!</v>
      </c>
      <c r="U113" s="87" t="e">
        <f>Datos!#REF!</f>
        <v>#REF!</v>
      </c>
      <c r="V113" s="87" t="e">
        <f>Datos!#REF!</f>
        <v>#REF!</v>
      </c>
      <c r="W113" s="87" t="e">
        <f>Datos!#REF!</f>
        <v>#REF!</v>
      </c>
      <c r="X113" s="87" t="e">
        <f>Datos!#REF!</f>
        <v>#REF!</v>
      </c>
      <c r="Y113" s="87" t="e">
        <f>Datos!#REF!</f>
        <v>#REF!</v>
      </c>
      <c r="Z113" s="87" t="e">
        <f>Datos!#REF!</f>
        <v>#REF!</v>
      </c>
      <c r="AA113" s="87" t="e">
        <f>Datos!#REF!</f>
        <v>#REF!</v>
      </c>
      <c r="AB113" s="87" t="e">
        <f>Datos!#REF!</f>
        <v>#REF!</v>
      </c>
      <c r="AC113" s="87" t="e">
        <f>Datos!#REF!</f>
        <v>#REF!</v>
      </c>
      <c r="AD113" s="87" t="e">
        <f>IF(Datos!#REF!="D.F.","D.F.","0")</f>
        <v>#REF!</v>
      </c>
      <c r="AE113" s="87" t="e">
        <f>IF(Datos!#REF!="D.F.","D.F",Datos!#REF!)</f>
        <v>#REF!</v>
      </c>
      <c r="AF113" s="87"/>
      <c r="AG113" s="87" t="e">
        <f>Datos!#REF!</f>
        <v>#REF!</v>
      </c>
      <c r="AH113" s="87" t="e">
        <f>Datos!#REF!</f>
        <v>#REF!</v>
      </c>
      <c r="AI113" s="87" t="e">
        <f>IF(Educativo!#REF!="GUARDERIA","SI",".")</f>
        <v>#REF!</v>
      </c>
      <c r="AJ113" s="87" t="e">
        <f>IF(Educativo!#REF!="PRESCOLAR","SI",".")</f>
        <v>#REF!</v>
      </c>
      <c r="AK113" s="87" t="e">
        <f>IF(Educativo!#REF!="PRIMARIA","SI",".")</f>
        <v>#REF!</v>
      </c>
      <c r="AL113" s="87" t="e">
        <f>IF(Educativo!#REF!="SECUNDARIA","SI",".")</f>
        <v>#REF!</v>
      </c>
      <c r="AM113" s="87" t="e">
        <f>IF(Educativo!#REF!="BACHILLERATO","SI",".")</f>
        <v>#REF!</v>
      </c>
      <c r="AN113" s="87" t="e">
        <f>IF(Educativo!#REF!="UNIVERSIDAD","SI",".")</f>
        <v>#REF!</v>
      </c>
      <c r="AO113" s="87" t="e">
        <f>Datos!#REF!</f>
        <v>#REF!</v>
      </c>
      <c r="AP113" s="87" t="e">
        <f>Datos!#REF!</f>
        <v>#REF!</v>
      </c>
      <c r="AQ113" s="87" t="e">
        <f>Datos!#REF!</f>
        <v>#REF!</v>
      </c>
      <c r="AR113" s="26" t="e">
        <f>Datos!#REF!</f>
        <v>#REF!</v>
      </c>
      <c r="AS113" s="26" t="e">
        <f>Datos!#REF!</f>
        <v>#REF!</v>
      </c>
      <c r="AT113" s="26" t="e">
        <f>Datos!#REF!</f>
        <v>#REF!</v>
      </c>
      <c r="AU113" s="26" t="e">
        <f>Datos!#REF!</f>
        <v>#REF!</v>
      </c>
      <c r="AV113" s="26" t="e">
        <f>Datos!#REF!</f>
        <v>#REF!</v>
      </c>
      <c r="AW113" s="87" t="e">
        <f>OR(Datos!#REF!="FAMILIA BIOLÓGICA")</f>
        <v>#REF!</v>
      </c>
      <c r="AX113" s="87" t="e">
        <f>OR(Datos!#REF!="FAMILIA AMPLIADA")</f>
        <v>#REF!</v>
      </c>
      <c r="AY113" s="87" t="e">
        <f>OR(Datos!#REF!="OTRO HOGAR")</f>
        <v>#REF!</v>
      </c>
      <c r="AZ113" s="87">
        <f t="shared" si="5"/>
        <v>0</v>
      </c>
      <c r="BA113" s="87" t="e">
        <f>IF(AZ113=0,Datos!#REF!,".")</f>
        <v>#REF!</v>
      </c>
      <c r="BB113" s="117" t="e">
        <f>Datos!#REF!</f>
        <v>#REF!</v>
      </c>
      <c r="BC113" s="87" t="e">
        <f>Datos!#REF!</f>
        <v>#REF!</v>
      </c>
    </row>
    <row r="114" spans="1:55">
      <c r="A114" s="87" t="e">
        <f>Datos!#REF!</f>
        <v>#REF!</v>
      </c>
      <c r="B114" s="20" t="e">
        <f>Datos!#REF!</f>
        <v>#REF!</v>
      </c>
      <c r="C114" s="152" t="e">
        <f>Datos!#REF!</f>
        <v>#REF!</v>
      </c>
      <c r="D114" s="20" t="e">
        <f>Datos!#REF!</f>
        <v>#REF!</v>
      </c>
      <c r="E114" s="20" t="e">
        <f t="shared" si="3"/>
        <v>#REF!</v>
      </c>
      <c r="F114" s="118" t="e">
        <f>Datos!#REF!</f>
        <v>#REF!</v>
      </c>
      <c r="G114" s="87" t="e">
        <f>OR(Datos!#REF!="CASA ALIANZA",Datos!#REF!="AYUDA Y SOLID")</f>
        <v>#REF!</v>
      </c>
      <c r="H114" s="87" t="e">
        <f>OR(Datos!#REF!="PROCURADURIA")</f>
        <v>#REF!</v>
      </c>
      <c r="I114" s="87" t="e">
        <f>OR(Datos!#REF!="DIF HIDALGO-HUICHAPAN",Datos!#REF!="DIF HIDALGO",Datos!#REF!="DIF NAUCALPAN",Datos!#REF!="DIF MEXICALTZINGO")</f>
        <v>#REF!</v>
      </c>
      <c r="J114" s="87" t="e">
        <f>OR(Datos!#REF!="FAMILIAR")</f>
        <v>#REF!</v>
      </c>
      <c r="K114" s="87">
        <f t="shared" si="4"/>
        <v>0</v>
      </c>
      <c r="L114" s="39" t="e">
        <f>IF(K114=0,Datos!#REF!)</f>
        <v>#REF!</v>
      </c>
      <c r="M114" s="87" t="e">
        <f>Datos!#REF!</f>
        <v>#REF!</v>
      </c>
      <c r="N114" s="87" t="e">
        <f>Datos!#REF!</f>
        <v>#REF!</v>
      </c>
      <c r="O114" s="87" t="e">
        <f>Datos!#REF!</f>
        <v>#REF!</v>
      </c>
      <c r="P114" s="87" t="e">
        <f>Datos!#REF!</f>
        <v>#REF!</v>
      </c>
      <c r="Q114" s="87" t="e">
        <f>Datos!#REF!</f>
        <v>#REF!</v>
      </c>
      <c r="R114" s="87" t="e">
        <f>Datos!#REF!</f>
        <v>#REF!</v>
      </c>
      <c r="S114" s="87" t="e">
        <f>Datos!#REF!</f>
        <v>#REF!</v>
      </c>
      <c r="T114" s="87" t="e">
        <f>Datos!#REF!</f>
        <v>#REF!</v>
      </c>
      <c r="U114" s="87" t="e">
        <f>Datos!#REF!</f>
        <v>#REF!</v>
      </c>
      <c r="V114" s="87" t="e">
        <f>Datos!#REF!</f>
        <v>#REF!</v>
      </c>
      <c r="W114" s="87" t="e">
        <f>Datos!#REF!</f>
        <v>#REF!</v>
      </c>
      <c r="X114" s="87" t="e">
        <f>Datos!#REF!</f>
        <v>#REF!</v>
      </c>
      <c r="Y114" s="87" t="e">
        <f>Datos!#REF!</f>
        <v>#REF!</v>
      </c>
      <c r="Z114" s="87" t="e">
        <f>Datos!#REF!</f>
        <v>#REF!</v>
      </c>
      <c r="AA114" s="87" t="e">
        <f>Datos!#REF!</f>
        <v>#REF!</v>
      </c>
      <c r="AB114" s="87" t="e">
        <f>Datos!#REF!</f>
        <v>#REF!</v>
      </c>
      <c r="AC114" s="87" t="e">
        <f>Datos!#REF!</f>
        <v>#REF!</v>
      </c>
      <c r="AD114" s="87" t="e">
        <f>IF(Datos!#REF!="D.F.","D.F.","0")</f>
        <v>#REF!</v>
      </c>
      <c r="AE114" s="87" t="e">
        <f>IF(Datos!#REF!="D.F.","D.F",Datos!#REF!)</f>
        <v>#REF!</v>
      </c>
      <c r="AF114" s="87"/>
      <c r="AG114" s="87" t="e">
        <f>Datos!#REF!</f>
        <v>#REF!</v>
      </c>
      <c r="AH114" s="87" t="e">
        <f>Datos!#REF!</f>
        <v>#REF!</v>
      </c>
      <c r="AI114" s="87" t="e">
        <f>IF(Educativo!#REF!="GUARDERIA","SI",".")</f>
        <v>#REF!</v>
      </c>
      <c r="AJ114" s="87" t="e">
        <f>IF(Educativo!#REF!="PRESCOLAR","SI",".")</f>
        <v>#REF!</v>
      </c>
      <c r="AK114" s="87" t="e">
        <f>IF(Educativo!#REF!="PRIMARIA","SI",".")</f>
        <v>#REF!</v>
      </c>
      <c r="AL114" s="87" t="e">
        <f>IF(Educativo!#REF!="SECUNDARIA","SI",".")</f>
        <v>#REF!</v>
      </c>
      <c r="AM114" s="87" t="e">
        <f>IF(Educativo!#REF!="BACHILLERATO","SI",".")</f>
        <v>#REF!</v>
      </c>
      <c r="AN114" s="87" t="e">
        <f>IF(Educativo!#REF!="UNIVERSIDAD","SI",".")</f>
        <v>#REF!</v>
      </c>
      <c r="AO114" s="87" t="e">
        <f>Datos!#REF!</f>
        <v>#REF!</v>
      </c>
      <c r="AP114" s="87" t="e">
        <f>Datos!#REF!</f>
        <v>#REF!</v>
      </c>
      <c r="AQ114" s="87" t="e">
        <f>Datos!#REF!</f>
        <v>#REF!</v>
      </c>
      <c r="AR114" s="26" t="e">
        <f>Datos!#REF!</f>
        <v>#REF!</v>
      </c>
      <c r="AS114" s="26" t="e">
        <f>Datos!#REF!</f>
        <v>#REF!</v>
      </c>
      <c r="AT114" s="26" t="e">
        <f>Datos!#REF!</f>
        <v>#REF!</v>
      </c>
      <c r="AU114" s="26" t="e">
        <f>Datos!#REF!</f>
        <v>#REF!</v>
      </c>
      <c r="AV114" s="26" t="e">
        <f>Datos!#REF!</f>
        <v>#REF!</v>
      </c>
      <c r="AW114" s="87" t="e">
        <f>OR(Datos!#REF!="FAMILIA BIOLÓGICA")</f>
        <v>#REF!</v>
      </c>
      <c r="AX114" s="87" t="e">
        <f>OR(Datos!#REF!="FAMILIA AMPLIADA")</f>
        <v>#REF!</v>
      </c>
      <c r="AY114" s="87" t="e">
        <f>OR(Datos!#REF!="OTRO HOGAR")</f>
        <v>#REF!</v>
      </c>
      <c r="AZ114" s="87">
        <f t="shared" si="5"/>
        <v>0</v>
      </c>
      <c r="BA114" s="87" t="e">
        <f>IF(AZ114=0,Datos!#REF!,".")</f>
        <v>#REF!</v>
      </c>
      <c r="BB114" s="117" t="e">
        <f>Datos!#REF!</f>
        <v>#REF!</v>
      </c>
      <c r="BC114" s="87" t="e">
        <f>Datos!#REF!</f>
        <v>#REF!</v>
      </c>
    </row>
    <row r="115" spans="1:55">
      <c r="A115" s="87" t="e">
        <f>Datos!#REF!</f>
        <v>#REF!</v>
      </c>
      <c r="B115" s="20" t="e">
        <f>Datos!#REF!</f>
        <v>#REF!</v>
      </c>
      <c r="C115" s="152" t="e">
        <f>Datos!#REF!</f>
        <v>#REF!</v>
      </c>
      <c r="D115" s="20" t="e">
        <f>Datos!#REF!</f>
        <v>#REF!</v>
      </c>
      <c r="E115" s="20" t="e">
        <f t="shared" si="3"/>
        <v>#REF!</v>
      </c>
      <c r="F115" s="118" t="e">
        <f>Datos!#REF!</f>
        <v>#REF!</v>
      </c>
      <c r="G115" s="87" t="e">
        <f>OR(Datos!#REF!="CASA ALIANZA",Datos!#REF!="AYUDA Y SOLID")</f>
        <v>#REF!</v>
      </c>
      <c r="H115" s="87" t="e">
        <f>OR(Datos!#REF!="PROCURADURIA")</f>
        <v>#REF!</v>
      </c>
      <c r="I115" s="87" t="e">
        <f>OR(Datos!#REF!="DIF HIDALGO-HUICHAPAN",Datos!#REF!="DIF HIDALGO",Datos!#REF!="DIF NAUCALPAN",Datos!#REF!="DIF MEXICALTZINGO")</f>
        <v>#REF!</v>
      </c>
      <c r="J115" s="87" t="e">
        <f>OR(Datos!#REF!="FAMILIAR")</f>
        <v>#REF!</v>
      </c>
      <c r="K115" s="87">
        <f t="shared" si="4"/>
        <v>0</v>
      </c>
      <c r="L115" s="39" t="e">
        <f>IF(K115=0,Datos!#REF!)</f>
        <v>#REF!</v>
      </c>
      <c r="M115" s="87" t="e">
        <f>Datos!#REF!</f>
        <v>#REF!</v>
      </c>
      <c r="N115" s="87" t="e">
        <f>Datos!#REF!</f>
        <v>#REF!</v>
      </c>
      <c r="O115" s="87" t="e">
        <f>Datos!#REF!</f>
        <v>#REF!</v>
      </c>
      <c r="P115" s="87" t="e">
        <f>Datos!#REF!</f>
        <v>#REF!</v>
      </c>
      <c r="Q115" s="87" t="e">
        <f>Datos!#REF!</f>
        <v>#REF!</v>
      </c>
      <c r="R115" s="87" t="e">
        <f>Datos!#REF!</f>
        <v>#REF!</v>
      </c>
      <c r="S115" s="87" t="e">
        <f>Datos!#REF!</f>
        <v>#REF!</v>
      </c>
      <c r="T115" s="87" t="e">
        <f>Datos!#REF!</f>
        <v>#REF!</v>
      </c>
      <c r="U115" s="87" t="e">
        <f>Datos!#REF!</f>
        <v>#REF!</v>
      </c>
      <c r="V115" s="87" t="e">
        <f>Datos!#REF!</f>
        <v>#REF!</v>
      </c>
      <c r="W115" s="87" t="e">
        <f>Datos!#REF!</f>
        <v>#REF!</v>
      </c>
      <c r="X115" s="87" t="e">
        <f>Datos!#REF!</f>
        <v>#REF!</v>
      </c>
      <c r="Y115" s="87" t="e">
        <f>Datos!#REF!</f>
        <v>#REF!</v>
      </c>
      <c r="Z115" s="87" t="e">
        <f>Datos!#REF!</f>
        <v>#REF!</v>
      </c>
      <c r="AA115" s="87" t="e">
        <f>Datos!#REF!</f>
        <v>#REF!</v>
      </c>
      <c r="AB115" s="87" t="e">
        <f>Datos!#REF!</f>
        <v>#REF!</v>
      </c>
      <c r="AC115" s="87" t="e">
        <f>Datos!#REF!</f>
        <v>#REF!</v>
      </c>
      <c r="AD115" s="87" t="e">
        <f>IF(Datos!#REF!="D.F.","D.F.","0")</f>
        <v>#REF!</v>
      </c>
      <c r="AE115" s="87" t="e">
        <f>IF(Datos!#REF!="D.F.","D.F",Datos!#REF!)</f>
        <v>#REF!</v>
      </c>
      <c r="AF115" s="87"/>
      <c r="AG115" s="87" t="e">
        <f>Datos!#REF!</f>
        <v>#REF!</v>
      </c>
      <c r="AH115" s="87" t="e">
        <f>Datos!#REF!</f>
        <v>#REF!</v>
      </c>
      <c r="AI115" s="87" t="str">
        <f>IF(Educativo!J46="GUARDERIA","SI",".")</f>
        <v>.</v>
      </c>
      <c r="AJ115" s="87" t="str">
        <f>IF(Educativo!J46="PRESCOLAR","SI",".")</f>
        <v>.</v>
      </c>
      <c r="AK115" s="87" t="str">
        <f>IF(Educativo!J46="PRIMARIA","SI",".")</f>
        <v>SI</v>
      </c>
      <c r="AL115" s="87" t="str">
        <f>IF(Educativo!J46="SECUNDARIA","SI",".")</f>
        <v>.</v>
      </c>
      <c r="AM115" s="87" t="str">
        <f>IF(Educativo!J46="BACHILLERATO","SI",".")</f>
        <v>.</v>
      </c>
      <c r="AN115" s="87" t="str">
        <f>IF(Educativo!J46="UNIVERSIDAD","SI",".")</f>
        <v>.</v>
      </c>
      <c r="AO115" s="87" t="e">
        <f>Datos!#REF!</f>
        <v>#REF!</v>
      </c>
      <c r="AP115" s="87" t="e">
        <f>Datos!#REF!</f>
        <v>#REF!</v>
      </c>
      <c r="AQ115" s="87" t="e">
        <f>Datos!#REF!</f>
        <v>#REF!</v>
      </c>
      <c r="AR115" s="26" t="str">
        <f>Datos!BY59</f>
        <v>SI</v>
      </c>
      <c r="AS115" s="26" t="str">
        <f>Datos!BZ59</f>
        <v>.</v>
      </c>
      <c r="AT115" s="26" t="str">
        <f>Datos!CA59</f>
        <v>.</v>
      </c>
      <c r="AU115" s="26" t="str">
        <f>Datos!CB59</f>
        <v>.</v>
      </c>
      <c r="AV115" s="26" t="str">
        <f>Datos!CC59</f>
        <v>.</v>
      </c>
      <c r="AW115" s="87" t="b">
        <f>OR(Datos!BV59="FAMILIA BIOLÓGICA")</f>
        <v>0</v>
      </c>
      <c r="AX115" s="87" t="b">
        <f>OR(Datos!BV59="FAMILIA AMPLIADA")</f>
        <v>0</v>
      </c>
      <c r="AY115" s="87" t="b">
        <f>OR(Datos!BV59="OTRO HOGAR")</f>
        <v>1</v>
      </c>
      <c r="AZ115" s="87">
        <f t="shared" si="5"/>
        <v>1</v>
      </c>
      <c r="BA115" s="87" t="str">
        <f>IF(AZ115=0,Datos!BV59,".")</f>
        <v>.</v>
      </c>
      <c r="BB115" s="117" t="e">
        <f>Datos!#REF!</f>
        <v>#REF!</v>
      </c>
      <c r="BC115" s="87" t="e">
        <f>Datos!#REF!</f>
        <v>#REF!</v>
      </c>
    </row>
    <row r="116" spans="1:55">
      <c r="A116" s="87">
        <f>Datos!A58</f>
        <v>55</v>
      </c>
      <c r="B116" s="20" t="str">
        <f>Datos!D59</f>
        <v>b</v>
      </c>
      <c r="C116" s="152">
        <f ca="1">Datos!E59</f>
        <v>12.833495550022885</v>
      </c>
      <c r="D116" s="20">
        <f>Datos!G59</f>
        <v>0</v>
      </c>
      <c r="E116" s="20" t="str">
        <f t="shared" si="3"/>
        <v>x</v>
      </c>
      <c r="F116" s="118">
        <f>Datos!X59</f>
        <v>40553</v>
      </c>
      <c r="G116" s="87" t="b">
        <f>OR(Datos!M43="CASA ALIANZA",Datos!M43="AYUDA Y SOLID")</f>
        <v>0</v>
      </c>
      <c r="H116" s="87" t="b">
        <f>OR(Datos!M43="PROCURADURIA")</f>
        <v>0</v>
      </c>
      <c r="I116" s="87" t="b">
        <f>OR(Datos!M43="DIF HIDALGO-HUICHAPAN",Datos!M43="DIF HIDALGO",Datos!M43="DIF NAUCALPAN",Datos!M43="DIF MEXICALTZINGO")</f>
        <v>0</v>
      </c>
      <c r="J116" s="87" t="b">
        <f>OR(Datos!M43="FAMILIAR")</f>
        <v>1</v>
      </c>
      <c r="K116" s="87">
        <f t="shared" si="4"/>
        <v>1</v>
      </c>
      <c r="L116" s="39" t="b">
        <f>IF(K116=0,Datos!M43)</f>
        <v>0</v>
      </c>
      <c r="M116" s="87">
        <f>Datos!Z59</f>
        <v>0</v>
      </c>
      <c r="N116" s="87">
        <f>Datos!AA59</f>
        <v>0</v>
      </c>
      <c r="O116" s="87">
        <f>Datos!AB59</f>
        <v>0</v>
      </c>
      <c r="P116" s="87">
        <f>Datos!AC59</f>
        <v>0</v>
      </c>
      <c r="Q116" s="87">
        <f>Datos!AD59</f>
        <v>0</v>
      </c>
      <c r="R116" s="87" t="str">
        <f>Datos!AE59</f>
        <v>LENOCINIO</v>
      </c>
      <c r="S116" s="87" t="str">
        <f>Datos!AF43</f>
        <v>XXXXXX</v>
      </c>
      <c r="T116" s="87">
        <f>Datos!AG59</f>
        <v>0</v>
      </c>
      <c r="U116" s="87">
        <f>Datos!AH59</f>
        <v>0</v>
      </c>
      <c r="V116" s="87">
        <f>Datos!AI59</f>
        <v>0</v>
      </c>
      <c r="W116" s="87">
        <f>Datos!AJ59</f>
        <v>0</v>
      </c>
      <c r="X116" s="87">
        <f>Datos!AK59</f>
        <v>0</v>
      </c>
      <c r="Y116" s="87">
        <f>Datos!AL59</f>
        <v>0</v>
      </c>
      <c r="Z116" s="87">
        <f>Datos!AM59</f>
        <v>0</v>
      </c>
      <c r="AA116" s="87">
        <f>Datos!AN59</f>
        <v>0</v>
      </c>
      <c r="AB116" s="87">
        <f>Datos!AO59</f>
        <v>0</v>
      </c>
      <c r="AC116" s="87">
        <f>Datos!AP59</f>
        <v>0</v>
      </c>
      <c r="AD116" s="87" t="str">
        <f>IF(Datos!J43="D.F.","D.F.","0")</f>
        <v>0</v>
      </c>
      <c r="AE116" s="87" t="str">
        <f>IF(Datos!J43="D.F.","D.F",Datos!J43)</f>
        <v>EDO. DE MEX</v>
      </c>
      <c r="AF116" s="87"/>
      <c r="AG116" s="87">
        <f>Datos!AU59</f>
        <v>0</v>
      </c>
      <c r="AH116" s="87">
        <f>Datos!AV59</f>
        <v>0</v>
      </c>
      <c r="AI116" s="87" t="str">
        <f>IF(Educativo!J47="GUARDERIA","SI",".")</f>
        <v>.</v>
      </c>
      <c r="AJ116" s="87" t="str">
        <f>IF(Educativo!J47="PRESCOLAR","SI",".")</f>
        <v>.</v>
      </c>
      <c r="AK116" s="87" t="str">
        <f>IF(Educativo!J47="PRIMARIA","SI",".")</f>
        <v>SI</v>
      </c>
      <c r="AL116" s="87" t="str">
        <f>IF(Educativo!J47="SECUNDARIA","SI",".")</f>
        <v>.</v>
      </c>
      <c r="AM116" s="87" t="str">
        <f>IF(Educativo!J47="BACHILLERATO","SI",".")</f>
        <v>.</v>
      </c>
      <c r="AN116" s="87" t="str">
        <f>IF(Educativo!J47="UNIVERSIDAD","SI",".")</f>
        <v>.</v>
      </c>
      <c r="AO116" s="87">
        <f>Datos!BN59</f>
        <v>0</v>
      </c>
      <c r="AP116" s="87">
        <f>Datos!BP59</f>
        <v>0</v>
      </c>
      <c r="AQ116" s="87">
        <f>Datos!BQ59</f>
        <v>0</v>
      </c>
      <c r="AR116" s="26" t="str">
        <f>Datos!BY60</f>
        <v>SI</v>
      </c>
      <c r="AS116" s="26" t="str">
        <f>Datos!BZ60</f>
        <v>.</v>
      </c>
      <c r="AT116" s="26" t="str">
        <f>Datos!CA60</f>
        <v>.</v>
      </c>
      <c r="AU116" s="26" t="str">
        <f>Datos!CB60</f>
        <v>.</v>
      </c>
      <c r="AV116" s="26" t="str">
        <f>Datos!CC60</f>
        <v>.</v>
      </c>
      <c r="AW116" s="87" t="b">
        <f>OR(Datos!BV60="FAMILIA BIOLÓGICA")</f>
        <v>0</v>
      </c>
      <c r="AX116" s="87" t="b">
        <f>OR(Datos!BV60="FAMILIA AMPLIADA")</f>
        <v>0</v>
      </c>
      <c r="AY116" s="87" t="b">
        <f>OR(Datos!BV60="OTRO HOGAR")</f>
        <v>1</v>
      </c>
      <c r="AZ116" s="87">
        <f t="shared" si="5"/>
        <v>1</v>
      </c>
      <c r="BA116" s="87" t="str">
        <f>IF(AZ116=0,Datos!BV60,".")</f>
        <v>.</v>
      </c>
      <c r="BB116" s="117">
        <f>Datos!BU59</f>
        <v>40555</v>
      </c>
      <c r="BC116" s="87" t="str">
        <f>Datos!BV59</f>
        <v>OTRO HOGAR</v>
      </c>
    </row>
    <row r="117" spans="1:55" ht="30">
      <c r="A117" s="87">
        <f>Datos!A59</f>
        <v>56</v>
      </c>
      <c r="B117" s="20" t="str">
        <f>Datos!D60</f>
        <v>c</v>
      </c>
      <c r="C117" s="152">
        <f ca="1">Datos!E60</f>
        <v>16.580748297275633</v>
      </c>
      <c r="D117" s="20">
        <f>Datos!G60</f>
        <v>0</v>
      </c>
      <c r="E117" s="20" t="str">
        <f t="shared" si="3"/>
        <v>x</v>
      </c>
      <c r="F117" s="118">
        <f>Datos!X60</f>
        <v>40553</v>
      </c>
      <c r="G117" s="87" t="b">
        <f>OR(Datos!M60="CASA ALIANZA",Datos!M60="AYUDA Y SOLID")</f>
        <v>0</v>
      </c>
      <c r="H117" s="87" t="b">
        <f>OR(Datos!M60="PROCURADURIA")</f>
        <v>1</v>
      </c>
      <c r="I117" s="87" t="b">
        <f>OR(Datos!M60="DIF HIDALGO-HUICHAPAN",Datos!M60="DIF HIDALGO",Datos!M60="DIF NAUCALPAN",Datos!M60="DIF MEXICALTZINGO")</f>
        <v>0</v>
      </c>
      <c r="J117" s="87" t="b">
        <f>OR(Datos!M60="FAMILIAR")</f>
        <v>0</v>
      </c>
      <c r="K117" s="87">
        <f t="shared" si="4"/>
        <v>1</v>
      </c>
      <c r="L117" s="39" t="b">
        <f>IF(K117=0,Datos!M60)</f>
        <v>0</v>
      </c>
      <c r="M117" s="87">
        <f>Datos!Z60</f>
        <v>0</v>
      </c>
      <c r="N117" s="87">
        <f>Datos!AA60</f>
        <v>0</v>
      </c>
      <c r="O117" s="87">
        <f>Datos!AB60</f>
        <v>0</v>
      </c>
      <c r="P117" s="87">
        <f>Datos!AC60</f>
        <v>0</v>
      </c>
      <c r="Q117" s="87">
        <f>Datos!AD60</f>
        <v>0</v>
      </c>
      <c r="R117" s="87" t="str">
        <f>Datos!AE60</f>
        <v>DENUNCIA DE HECHOS</v>
      </c>
      <c r="S117" s="87" t="str">
        <f>Datos!AF60</f>
        <v>XXXXXX</v>
      </c>
      <c r="T117" s="87">
        <f>Datos!AG60</f>
        <v>0</v>
      </c>
      <c r="U117" s="87">
        <f>Datos!AH60</f>
        <v>0</v>
      </c>
      <c r="V117" s="87">
        <f>Datos!AI60</f>
        <v>0</v>
      </c>
      <c r="W117" s="87">
        <f>Datos!AJ60</f>
        <v>0</v>
      </c>
      <c r="X117" s="87">
        <f>Datos!AK60</f>
        <v>0</v>
      </c>
      <c r="Y117" s="87">
        <f>Datos!AL60</f>
        <v>0</v>
      </c>
      <c r="Z117" s="87">
        <f>Datos!AM60</f>
        <v>0</v>
      </c>
      <c r="AA117" s="87">
        <f>Datos!AN60</f>
        <v>0</v>
      </c>
      <c r="AB117" s="87">
        <f>Datos!AO60</f>
        <v>0</v>
      </c>
      <c r="AC117" s="87">
        <f>Datos!AP60</f>
        <v>0</v>
      </c>
      <c r="AD117" s="87" t="str">
        <f>IF(Datos!J60="D.F.","D.F.","0")</f>
        <v>0</v>
      </c>
      <c r="AE117" s="87" t="str">
        <f>IF(Datos!J60="D.F.","D.F",Datos!J60)</f>
        <v xml:space="preserve">CIUDAD DEL CARMEN </v>
      </c>
      <c r="AF117" s="87"/>
      <c r="AG117" s="87">
        <f>Datos!AU60</f>
        <v>0</v>
      </c>
      <c r="AH117" s="87">
        <f>Datos!AV60</f>
        <v>0</v>
      </c>
      <c r="AI117" s="87" t="str">
        <f>IF(Educativo!J48="GUARDERIA","SI",".")</f>
        <v>.</v>
      </c>
      <c r="AJ117" s="87" t="str">
        <f>IF(Educativo!J48="PRESCOLAR","SI",".")</f>
        <v>SI</v>
      </c>
      <c r="AK117" s="87" t="str">
        <f>IF(Educativo!J48="PRIMARIA","SI",".")</f>
        <v>.</v>
      </c>
      <c r="AL117" s="87" t="str">
        <f>IF(Educativo!J48="SECUNDARIA","SI",".")</f>
        <v>.</v>
      </c>
      <c r="AM117" s="87" t="str">
        <f>IF(Educativo!J48="BACHILLERATO","SI",".")</f>
        <v>.</v>
      </c>
      <c r="AN117" s="87" t="str">
        <f>IF(Educativo!J48="UNIVERSIDAD","SI",".")</f>
        <v>.</v>
      </c>
      <c r="AO117" s="87">
        <f>Datos!BN60</f>
        <v>0</v>
      </c>
      <c r="AP117" s="87">
        <f>Datos!BP60</f>
        <v>0</v>
      </c>
      <c r="AQ117" s="87">
        <f>Datos!BQ60</f>
        <v>0</v>
      </c>
      <c r="AR117" s="26" t="str">
        <f ca="1">Datos!BY61</f>
        <v>.</v>
      </c>
      <c r="AS117" s="26" t="str">
        <f ca="1">Datos!BZ61</f>
        <v>SI</v>
      </c>
      <c r="AT117" s="26" t="str">
        <f ca="1">Datos!CA61</f>
        <v>.</v>
      </c>
      <c r="AU117" s="26" t="str">
        <f ca="1">Datos!CB61</f>
        <v>.</v>
      </c>
      <c r="AV117" s="26" t="str">
        <f ca="1">Datos!CC61</f>
        <v>.</v>
      </c>
      <c r="AW117" s="87" t="b">
        <f>OR(Datos!BV61="FAMILIA BIOLÓGICA")</f>
        <v>0</v>
      </c>
      <c r="AX117" s="87" t="b">
        <f>OR(Datos!BV61="FAMILIA AMPLIADA")</f>
        <v>0</v>
      </c>
      <c r="AY117" s="87" t="b">
        <f>OR(Datos!BV61="OTRO HOGAR")</f>
        <v>0</v>
      </c>
      <c r="AZ117" s="87">
        <f t="shared" si="5"/>
        <v>0</v>
      </c>
      <c r="BA117" s="87">
        <f>IF(AZ117=0,Datos!BV61,".")</f>
        <v>0</v>
      </c>
      <c r="BB117" s="117">
        <f>Datos!BU60</f>
        <v>40555</v>
      </c>
      <c r="BC117" s="87" t="str">
        <f>Datos!BV60</f>
        <v>OTRO HOGAR</v>
      </c>
    </row>
    <row r="118" spans="1:55">
      <c r="A118" s="87">
        <f>Datos!A60</f>
        <v>57</v>
      </c>
      <c r="B118" s="20" t="str">
        <f>Datos!D61</f>
        <v>d</v>
      </c>
      <c r="C118" s="152">
        <f ca="1">Datos!E61</f>
        <v>9.4955834621107975</v>
      </c>
      <c r="D118" s="20">
        <f>Datos!G61</f>
        <v>0</v>
      </c>
      <c r="E118" s="20" t="str">
        <f t="shared" si="3"/>
        <v>x</v>
      </c>
      <c r="F118" s="118">
        <f>Datos!X61</f>
        <v>40602</v>
      </c>
      <c r="G118" s="87" t="b">
        <f>OR(Datos!M61="CASA ALIANZA",Datos!M61="AYUDA Y SOLID")</f>
        <v>0</v>
      </c>
      <c r="H118" s="87" t="b">
        <f>OR(Datos!M61="PROCURADURIA")</f>
        <v>0</v>
      </c>
      <c r="I118" s="87" t="b">
        <f>OR(Datos!M61="DIF HIDALGO-HUICHAPAN",Datos!M61="DIF HIDALGO",Datos!M61="DIF NAUCALPAN",Datos!M61="DIF MEXICALTZINGO")</f>
        <v>0</v>
      </c>
      <c r="J118" s="87" t="b">
        <f>OR(Datos!M61="FAMILIAR")</f>
        <v>1</v>
      </c>
      <c r="K118" s="87">
        <f t="shared" si="4"/>
        <v>1</v>
      </c>
      <c r="L118" s="39" t="b">
        <f>IF(K118=0,Datos!M61)</f>
        <v>0</v>
      </c>
      <c r="M118" s="87">
        <f>Datos!Z61</f>
        <v>0</v>
      </c>
      <c r="N118" s="87">
        <f>Datos!AA61</f>
        <v>0</v>
      </c>
      <c r="O118" s="87">
        <f>Datos!AB61</f>
        <v>0</v>
      </c>
      <c r="P118" s="87">
        <f>Datos!AC61</f>
        <v>0</v>
      </c>
      <c r="Q118" s="87">
        <f>Datos!AD61</f>
        <v>0</v>
      </c>
      <c r="R118" s="87">
        <f>Datos!AE61</f>
        <v>0</v>
      </c>
      <c r="S118" s="87" t="str">
        <f>Datos!AF61</f>
        <v>XXXXXX</v>
      </c>
      <c r="T118" s="87">
        <f>Datos!AG61</f>
        <v>0</v>
      </c>
      <c r="U118" s="87">
        <f>Datos!AH61</f>
        <v>0</v>
      </c>
      <c r="V118" s="87">
        <f>Datos!AI61</f>
        <v>0</v>
      </c>
      <c r="W118" s="87">
        <f>Datos!AJ61</f>
        <v>0</v>
      </c>
      <c r="X118" s="87">
        <f>Datos!AK61</f>
        <v>0</v>
      </c>
      <c r="Y118" s="87">
        <f>Datos!AL61</f>
        <v>0</v>
      </c>
      <c r="Z118" s="87">
        <f>Datos!AM61</f>
        <v>0</v>
      </c>
      <c r="AA118" s="87">
        <f>Datos!AN61</f>
        <v>0</v>
      </c>
      <c r="AB118" s="87">
        <f>Datos!AO61</f>
        <v>0</v>
      </c>
      <c r="AC118" s="87">
        <f>Datos!AP61</f>
        <v>0</v>
      </c>
      <c r="AD118" s="87" t="str">
        <f>IF(Datos!J61="D.F.","D.F.","0")</f>
        <v>0</v>
      </c>
      <c r="AE118" s="87" t="str">
        <f>IF(Datos!J61="D.F.","D.F",Datos!J61)</f>
        <v>EDO. DE MEX</v>
      </c>
      <c r="AF118" s="87"/>
      <c r="AG118" s="87">
        <f>Datos!AU61</f>
        <v>0</v>
      </c>
      <c r="AH118" s="87">
        <f>Datos!AV61</f>
        <v>0</v>
      </c>
      <c r="AI118" s="87" t="str">
        <f>IF(Educativo!J49="GUARDERIA","SI",".")</f>
        <v>.</v>
      </c>
      <c r="AJ118" s="87" t="str">
        <f>IF(Educativo!J49="PRESCOLAR","SI",".")</f>
        <v>.</v>
      </c>
      <c r="AK118" s="87" t="str">
        <f>IF(Educativo!J49="PRIMARIA","SI",".")</f>
        <v>.</v>
      </c>
      <c r="AL118" s="87" t="str">
        <f>IF(Educativo!J49="SECUNDARIA","SI",".")</f>
        <v>SI</v>
      </c>
      <c r="AM118" s="87" t="str">
        <f>IF(Educativo!J49="BACHILLERATO","SI",".")</f>
        <v>.</v>
      </c>
      <c r="AN118" s="87" t="str">
        <f>IF(Educativo!J49="UNIVERSIDAD","SI",".")</f>
        <v>.</v>
      </c>
      <c r="AO118" s="87">
        <f>Datos!BN61</f>
        <v>0</v>
      </c>
      <c r="AP118" s="87">
        <f>Datos!BP61</f>
        <v>0</v>
      </c>
      <c r="AQ118" s="87">
        <f>Datos!BQ61</f>
        <v>0</v>
      </c>
      <c r="AR118" s="26" t="str">
        <f ca="1">Datos!BY62</f>
        <v>.</v>
      </c>
      <c r="AS118" s="26" t="str">
        <f ca="1">Datos!BZ62</f>
        <v>SI</v>
      </c>
      <c r="AT118" s="26" t="str">
        <f ca="1">Datos!CA62</f>
        <v>.</v>
      </c>
      <c r="AU118" s="26" t="str">
        <f ca="1">Datos!CB62</f>
        <v>.</v>
      </c>
      <c r="AV118" s="26" t="str">
        <f ca="1">Datos!CC62</f>
        <v>.</v>
      </c>
      <c r="AW118" s="87" t="b">
        <f>OR(Datos!BV62="FAMILIA BIOLÓGICA")</f>
        <v>0</v>
      </c>
      <c r="AX118" s="87" t="b">
        <f>OR(Datos!BV62="FAMILIA AMPLIADA")</f>
        <v>0</v>
      </c>
      <c r="AY118" s="87" t="b">
        <f>OR(Datos!BV62="OTRO HOGAR")</f>
        <v>0</v>
      </c>
      <c r="AZ118" s="87">
        <f t="shared" si="5"/>
        <v>0</v>
      </c>
      <c r="BA118" s="87">
        <f>IF(AZ118=0,Datos!BV62,".")</f>
        <v>0</v>
      </c>
      <c r="BB118" s="117" t="str">
        <f>Datos!BU61</f>
        <v>X</v>
      </c>
      <c r="BC118" s="87">
        <f>Datos!BV61</f>
        <v>0</v>
      </c>
    </row>
    <row r="119" spans="1:55">
      <c r="A119" s="87">
        <f>Datos!A61</f>
        <v>58</v>
      </c>
      <c r="B119" s="20" t="str">
        <f>Datos!D62</f>
        <v>e</v>
      </c>
      <c r="C119" s="152">
        <f ca="1">Datos!E62</f>
        <v>7.6796493961767309</v>
      </c>
      <c r="D119" s="20">
        <f>Datos!G62</f>
        <v>0</v>
      </c>
      <c r="E119" s="20" t="str">
        <f t="shared" si="3"/>
        <v>x</v>
      </c>
      <c r="F119" s="118">
        <f>Datos!X62</f>
        <v>40602</v>
      </c>
      <c r="G119" s="87" t="b">
        <f>OR(Datos!M62="CASA ALIANZA",Datos!M62="AYUDA Y SOLID")</f>
        <v>0</v>
      </c>
      <c r="H119" s="87" t="b">
        <f>OR(Datos!M62="PROCURADURIA")</f>
        <v>0</v>
      </c>
      <c r="I119" s="87" t="b">
        <f>OR(Datos!M62="DIF HIDALGO-HUICHAPAN",Datos!M62="DIF HIDALGO",Datos!M62="DIF NAUCALPAN",Datos!M62="DIF MEXICALTZINGO")</f>
        <v>0</v>
      </c>
      <c r="J119" s="87" t="b">
        <f>OR(Datos!M62="FAMILIAR")</f>
        <v>1</v>
      </c>
      <c r="K119" s="87">
        <f t="shared" si="4"/>
        <v>1</v>
      </c>
      <c r="L119" s="39" t="b">
        <f>IF(K119=0,Datos!M62)</f>
        <v>0</v>
      </c>
      <c r="M119" s="87">
        <f>Datos!Z62</f>
        <v>0</v>
      </c>
      <c r="N119" s="87">
        <f>Datos!AA62</f>
        <v>0</v>
      </c>
      <c r="O119" s="87">
        <f>Datos!AB62</f>
        <v>0</v>
      </c>
      <c r="P119" s="87">
        <f>Datos!AC62</f>
        <v>0</v>
      </c>
      <c r="Q119" s="87">
        <f>Datos!AD62</f>
        <v>0</v>
      </c>
      <c r="R119" s="87">
        <f>Datos!AE62</f>
        <v>0</v>
      </c>
      <c r="S119" s="87" t="str">
        <f>Datos!AF62</f>
        <v>XXXXXX</v>
      </c>
      <c r="T119" s="87">
        <f>Datos!AG62</f>
        <v>0</v>
      </c>
      <c r="U119" s="87">
        <f>Datos!AH62</f>
        <v>0</v>
      </c>
      <c r="V119" s="87">
        <f>Datos!AI62</f>
        <v>0</v>
      </c>
      <c r="W119" s="87">
        <f>Datos!AJ62</f>
        <v>0</v>
      </c>
      <c r="X119" s="87">
        <f>Datos!AK62</f>
        <v>0</v>
      </c>
      <c r="Y119" s="87">
        <f>Datos!AL62</f>
        <v>0</v>
      </c>
      <c r="Z119" s="87">
        <f>Datos!AM62</f>
        <v>0</v>
      </c>
      <c r="AA119" s="87">
        <f>Datos!AN62</f>
        <v>0</v>
      </c>
      <c r="AB119" s="87">
        <f>Datos!AO62</f>
        <v>0</v>
      </c>
      <c r="AC119" s="87">
        <f>Datos!AP62</f>
        <v>0</v>
      </c>
      <c r="AD119" s="87" t="str">
        <f>IF(Datos!J62="D.F.","D.F.","0")</f>
        <v>0</v>
      </c>
      <c r="AE119" s="87" t="str">
        <f>IF(Datos!J62="D.F.","D.F",Datos!J62)</f>
        <v>EDO. DE MEX</v>
      </c>
      <c r="AF119" s="87"/>
      <c r="AG119" s="87">
        <f>Datos!AU62</f>
        <v>0</v>
      </c>
      <c r="AH119" s="87">
        <f>Datos!AV62</f>
        <v>0</v>
      </c>
      <c r="AI119" s="87" t="str">
        <f>IF(Educativo!J50="GUARDERIA","SI",".")</f>
        <v>.</v>
      </c>
      <c r="AJ119" s="87" t="str">
        <f>IF(Educativo!J50="PRESCOLAR","SI",".")</f>
        <v>.</v>
      </c>
      <c r="AK119" s="87" t="str">
        <f>IF(Educativo!J50="PRIMARIA","SI",".")</f>
        <v>.</v>
      </c>
      <c r="AL119" s="87" t="str">
        <f>IF(Educativo!J50="SECUNDARIA","SI",".")</f>
        <v>.</v>
      </c>
      <c r="AM119" s="87" t="str">
        <f>IF(Educativo!J50="BACHILLERATO","SI",".")</f>
        <v>.</v>
      </c>
      <c r="AN119" s="87" t="str">
        <f>IF(Educativo!J50="UNIVERSIDAD","SI",".")</f>
        <v>.</v>
      </c>
      <c r="AO119" s="87">
        <f>Datos!BN62</f>
        <v>0</v>
      </c>
      <c r="AP119" s="87">
        <f>Datos!BP62</f>
        <v>0</v>
      </c>
      <c r="AQ119" s="87">
        <f>Datos!BQ62</f>
        <v>0</v>
      </c>
      <c r="AR119" s="26" t="str">
        <f ca="1">Datos!BY63</f>
        <v>.</v>
      </c>
      <c r="AS119" s="26" t="str">
        <f ca="1">Datos!BZ63</f>
        <v>SI</v>
      </c>
      <c r="AT119" s="26" t="str">
        <f ca="1">Datos!CA63</f>
        <v>.</v>
      </c>
      <c r="AU119" s="26" t="str">
        <f ca="1">Datos!CB63</f>
        <v>.</v>
      </c>
      <c r="AV119" s="26" t="str">
        <f ca="1">Datos!CC63</f>
        <v>.</v>
      </c>
      <c r="AW119" s="87" t="b">
        <f>OR(Datos!BV63="FAMILIA BIOLÓGICA")</f>
        <v>0</v>
      </c>
      <c r="AX119" s="87" t="b">
        <f>OR(Datos!BV63="FAMILIA AMPLIADA")</f>
        <v>0</v>
      </c>
      <c r="AY119" s="87" t="b">
        <f>OR(Datos!BV63="OTRO HOGAR")</f>
        <v>0</v>
      </c>
      <c r="AZ119" s="87">
        <f t="shared" si="5"/>
        <v>0</v>
      </c>
      <c r="BA119" s="87">
        <f>IF(AZ119=0,Datos!BV63,".")</f>
        <v>0</v>
      </c>
      <c r="BB119" s="117" t="str">
        <f>Datos!BU62</f>
        <v>X</v>
      </c>
      <c r="BC119" s="87">
        <f>Datos!BV62</f>
        <v>0</v>
      </c>
    </row>
    <row r="120" spans="1:55">
      <c r="A120" s="87">
        <f>Datos!A62</f>
        <v>59</v>
      </c>
      <c r="B120" s="20" t="str">
        <f>Datos!D63</f>
        <v>f</v>
      </c>
      <c r="C120" s="152">
        <f ca="1">Datos!E63</f>
        <v>4.3472318137591479</v>
      </c>
      <c r="D120" s="20">
        <f>Datos!G63</f>
        <v>0</v>
      </c>
      <c r="E120" s="20" t="str">
        <f t="shared" si="3"/>
        <v>x</v>
      </c>
      <c r="F120" s="118">
        <f>Datos!X63</f>
        <v>40602</v>
      </c>
      <c r="G120" s="87" t="b">
        <f>OR(Datos!M63="CASA ALIANZA",Datos!M63="AYUDA Y SOLID")</f>
        <v>0</v>
      </c>
      <c r="H120" s="87" t="b">
        <f>OR(Datos!M63="PROCURADURIA")</f>
        <v>0</v>
      </c>
      <c r="I120" s="87" t="b">
        <f>OR(Datos!M63="DIF HIDALGO-HUICHAPAN",Datos!M63="DIF HIDALGO",Datos!M63="DIF NAUCALPAN",Datos!M63="DIF MEXICALTZINGO")</f>
        <v>0</v>
      </c>
      <c r="J120" s="87" t="b">
        <f>OR(Datos!M63="FAMILIAR")</f>
        <v>1</v>
      </c>
      <c r="K120" s="87">
        <f t="shared" si="4"/>
        <v>1</v>
      </c>
      <c r="L120" s="39" t="b">
        <f>IF(K120=0,Datos!M63)</f>
        <v>0</v>
      </c>
      <c r="M120" s="87">
        <f>Datos!Z63</f>
        <v>0</v>
      </c>
      <c r="N120" s="87">
        <f>Datos!AA63</f>
        <v>0</v>
      </c>
      <c r="O120" s="87">
        <f>Datos!AB63</f>
        <v>0</v>
      </c>
      <c r="P120" s="87">
        <f>Datos!AC63</f>
        <v>0</v>
      </c>
      <c r="Q120" s="87">
        <f>Datos!AD63</f>
        <v>0</v>
      </c>
      <c r="R120" s="87">
        <f>Datos!AE63</f>
        <v>0</v>
      </c>
      <c r="S120" s="87" t="str">
        <f>Datos!AF63</f>
        <v>XXXXXX</v>
      </c>
      <c r="T120" s="87">
        <f>Datos!AG63</f>
        <v>0</v>
      </c>
      <c r="U120" s="87">
        <f>Datos!AH63</f>
        <v>0</v>
      </c>
      <c r="V120" s="87">
        <f>Datos!AI63</f>
        <v>0</v>
      </c>
      <c r="W120" s="87">
        <f>Datos!AJ63</f>
        <v>0</v>
      </c>
      <c r="X120" s="87">
        <f>Datos!AK63</f>
        <v>0</v>
      </c>
      <c r="Y120" s="87">
        <f>Datos!AL63</f>
        <v>0</v>
      </c>
      <c r="Z120" s="87">
        <f>Datos!AM63</f>
        <v>0</v>
      </c>
      <c r="AA120" s="87">
        <f>Datos!AN63</f>
        <v>0</v>
      </c>
      <c r="AB120" s="87">
        <f>Datos!AO63</f>
        <v>0</v>
      </c>
      <c r="AC120" s="87">
        <f>Datos!AP63</f>
        <v>0</v>
      </c>
      <c r="AD120" s="87" t="str">
        <f>IF(Datos!J63="D.F.","D.F.","0")</f>
        <v>0</v>
      </c>
      <c r="AE120" s="87" t="str">
        <f>IF(Datos!J63="D.F.","D.F",Datos!J63)</f>
        <v>VERACRUZ</v>
      </c>
      <c r="AF120" s="87"/>
      <c r="AG120" s="87">
        <f>Datos!AU63</f>
        <v>0</v>
      </c>
      <c r="AH120" s="87">
        <f>Datos!AV63</f>
        <v>0</v>
      </c>
      <c r="AI120" s="87" t="str">
        <f>IF(Educativo!J51="GUARDERIA","SI",".")</f>
        <v>.</v>
      </c>
      <c r="AJ120" s="87" t="str">
        <f>IF(Educativo!J51="PRESCOLAR","SI",".")</f>
        <v>.</v>
      </c>
      <c r="AK120" s="87" t="str">
        <f>IF(Educativo!J51="PRIMARIA","SI",".")</f>
        <v>.</v>
      </c>
      <c r="AL120" s="87" t="str">
        <f>IF(Educativo!J51="SECUNDARIA","SI",".")</f>
        <v>.</v>
      </c>
      <c r="AM120" s="87" t="str">
        <f>IF(Educativo!J51="BACHILLERATO","SI",".")</f>
        <v>.</v>
      </c>
      <c r="AN120" s="87" t="str">
        <f>IF(Educativo!J51="UNIVERSIDAD","SI",".")</f>
        <v>.</v>
      </c>
      <c r="AO120" s="87">
        <f>Datos!BN63</f>
        <v>0</v>
      </c>
      <c r="AP120" s="87">
        <f>Datos!BP63</f>
        <v>0</v>
      </c>
      <c r="AQ120" s="87">
        <f>Datos!BQ63</f>
        <v>0</v>
      </c>
      <c r="AR120" s="26" t="e">
        <f>Datos!#REF!</f>
        <v>#REF!</v>
      </c>
      <c r="AS120" s="26" t="e">
        <f>Datos!#REF!</f>
        <v>#REF!</v>
      </c>
      <c r="AT120" s="26" t="e">
        <f>Datos!#REF!</f>
        <v>#REF!</v>
      </c>
      <c r="AU120" s="26" t="e">
        <f>Datos!#REF!</f>
        <v>#REF!</v>
      </c>
      <c r="AV120" s="26" t="e">
        <f>Datos!#REF!</f>
        <v>#REF!</v>
      </c>
      <c r="AW120" s="87" t="e">
        <f>OR(Datos!#REF!="FAMILIA BIOLÓGICA")</f>
        <v>#REF!</v>
      </c>
      <c r="AX120" s="87" t="e">
        <f>OR(Datos!#REF!="FAMILIA AMPLIADA")</f>
        <v>#REF!</v>
      </c>
      <c r="AY120" s="87" t="e">
        <f>OR(Datos!#REF!="OTRO HOGAR")</f>
        <v>#REF!</v>
      </c>
      <c r="AZ120" s="87">
        <f t="shared" si="5"/>
        <v>0</v>
      </c>
      <c r="BA120" s="87" t="e">
        <f>IF(AZ120=0,Datos!#REF!,".")</f>
        <v>#REF!</v>
      </c>
      <c r="BB120" s="117" t="str">
        <f>Datos!BU63</f>
        <v>X</v>
      </c>
      <c r="BC120" s="87">
        <f>Datos!BV63</f>
        <v>0</v>
      </c>
    </row>
    <row r="121" spans="1:55">
      <c r="A121" s="87">
        <f>Datos!A63</f>
        <v>60</v>
      </c>
      <c r="B121" s="20" t="e">
        <f>Datos!#REF!</f>
        <v>#REF!</v>
      </c>
      <c r="C121" s="152" t="e">
        <f>Datos!#REF!</f>
        <v>#REF!</v>
      </c>
      <c r="D121" s="20" t="e">
        <f>Datos!#REF!</f>
        <v>#REF!</v>
      </c>
      <c r="E121" s="20" t="e">
        <f t="shared" si="3"/>
        <v>#REF!</v>
      </c>
      <c r="F121" s="118" t="e">
        <f>Datos!#REF!</f>
        <v>#REF!</v>
      </c>
      <c r="G121" s="87" t="e">
        <f>OR(Datos!#REF!="CASA ALIANZA",Datos!#REF!="AYUDA Y SOLID")</f>
        <v>#REF!</v>
      </c>
      <c r="H121" s="87" t="e">
        <f>OR(Datos!#REF!="PROCURADURIA")</f>
        <v>#REF!</v>
      </c>
      <c r="I121" s="87" t="e">
        <f>OR(Datos!#REF!="DIF HIDALGO-HUICHAPAN",Datos!#REF!="DIF HIDALGO",Datos!#REF!="DIF NAUCALPAN",Datos!#REF!="DIF MEXICALTZINGO")</f>
        <v>#REF!</v>
      </c>
      <c r="J121" s="87" t="e">
        <f>OR(Datos!#REF!="FAMILIAR")</f>
        <v>#REF!</v>
      </c>
      <c r="K121" s="87">
        <f t="shared" si="4"/>
        <v>0</v>
      </c>
      <c r="L121" s="39" t="e">
        <f>IF(K121=0,Datos!#REF!)</f>
        <v>#REF!</v>
      </c>
      <c r="M121" s="87" t="e">
        <f>Datos!#REF!</f>
        <v>#REF!</v>
      </c>
      <c r="N121" s="87" t="e">
        <f>Datos!#REF!</f>
        <v>#REF!</v>
      </c>
      <c r="O121" s="87" t="e">
        <f>Datos!#REF!</f>
        <v>#REF!</v>
      </c>
      <c r="P121" s="87" t="e">
        <f>Datos!#REF!</f>
        <v>#REF!</v>
      </c>
      <c r="Q121" s="87" t="e">
        <f>Datos!#REF!</f>
        <v>#REF!</v>
      </c>
      <c r="R121" s="87" t="e">
        <f>Datos!#REF!</f>
        <v>#REF!</v>
      </c>
      <c r="S121" s="87" t="e">
        <f>Datos!#REF!</f>
        <v>#REF!</v>
      </c>
      <c r="T121" s="87" t="e">
        <f>Datos!#REF!</f>
        <v>#REF!</v>
      </c>
      <c r="U121" s="87" t="e">
        <f>Datos!#REF!</f>
        <v>#REF!</v>
      </c>
      <c r="V121" s="87" t="e">
        <f>Datos!#REF!</f>
        <v>#REF!</v>
      </c>
      <c r="W121" s="87" t="e">
        <f>Datos!#REF!</f>
        <v>#REF!</v>
      </c>
      <c r="X121" s="87" t="e">
        <f>Datos!#REF!</f>
        <v>#REF!</v>
      </c>
      <c r="Y121" s="87" t="e">
        <f>Datos!#REF!</f>
        <v>#REF!</v>
      </c>
      <c r="Z121" s="87" t="e">
        <f>Datos!#REF!</f>
        <v>#REF!</v>
      </c>
      <c r="AA121" s="87" t="e">
        <f>Datos!#REF!</f>
        <v>#REF!</v>
      </c>
      <c r="AB121" s="87" t="e">
        <f>Datos!#REF!</f>
        <v>#REF!</v>
      </c>
      <c r="AC121" s="87" t="e">
        <f>Datos!#REF!</f>
        <v>#REF!</v>
      </c>
      <c r="AD121" s="87" t="e">
        <f>IF(Datos!#REF!="D.F.","D.F.","0")</f>
        <v>#REF!</v>
      </c>
      <c r="AE121" s="87" t="e">
        <f>IF(Datos!#REF!="D.F.","D.F",Datos!#REF!)</f>
        <v>#REF!</v>
      </c>
      <c r="AF121" s="87"/>
      <c r="AG121" s="87" t="e">
        <f>Datos!#REF!</f>
        <v>#REF!</v>
      </c>
      <c r="AH121" s="87" t="e">
        <f>Datos!#REF!</f>
        <v>#REF!</v>
      </c>
      <c r="AI121" s="87" t="e">
        <f>IF(Educativo!#REF!="GUARDERIA","SI",".")</f>
        <v>#REF!</v>
      </c>
      <c r="AJ121" s="87" t="e">
        <f>IF(Educativo!#REF!="PRESCOLAR","SI",".")</f>
        <v>#REF!</v>
      </c>
      <c r="AK121" s="87" t="e">
        <f>IF(Educativo!#REF!="PRIMARIA","SI",".")</f>
        <v>#REF!</v>
      </c>
      <c r="AL121" s="87" t="e">
        <f>IF(Educativo!#REF!="SECUNDARIA","SI",".")</f>
        <v>#REF!</v>
      </c>
      <c r="AM121" s="87" t="e">
        <f>IF(Educativo!#REF!="BACHILLERATO","SI",".")</f>
        <v>#REF!</v>
      </c>
      <c r="AN121" s="87" t="e">
        <f>IF(Educativo!#REF!="UNIVERSIDAD","SI",".")</f>
        <v>#REF!</v>
      </c>
      <c r="AO121" s="87" t="e">
        <f>Datos!#REF!</f>
        <v>#REF!</v>
      </c>
      <c r="AP121" s="87" t="e">
        <f>Datos!#REF!</f>
        <v>#REF!</v>
      </c>
      <c r="AQ121" s="87" t="e">
        <f>Datos!#REF!</f>
        <v>#REF!</v>
      </c>
      <c r="AR121" s="26" t="str">
        <f ca="1">Datos!BY64</f>
        <v>SI</v>
      </c>
      <c r="AS121" s="26" t="str">
        <f ca="1">Datos!BZ64</f>
        <v>.</v>
      </c>
      <c r="AT121" s="26" t="str">
        <f ca="1">Datos!CA64</f>
        <v>.</v>
      </c>
      <c r="AU121" s="26" t="str">
        <f ca="1">Datos!CB64</f>
        <v>.</v>
      </c>
      <c r="AV121" s="26" t="str">
        <f ca="1">Datos!CC64</f>
        <v>.</v>
      </c>
      <c r="AW121" s="87" t="b">
        <f>OR(Datos!BV64="FAMILIA BIOLÓGICA")</f>
        <v>0</v>
      </c>
      <c r="AX121" s="87" t="b">
        <f>OR(Datos!BV64="FAMILIA AMPLIADA")</f>
        <v>0</v>
      </c>
      <c r="AY121" s="87" t="b">
        <f>OR(Datos!BV64="OTRO HOGAR")</f>
        <v>0</v>
      </c>
      <c r="AZ121" s="87">
        <f t="shared" si="5"/>
        <v>0</v>
      </c>
      <c r="BA121" s="87">
        <f>IF(AZ121=0,Datos!BV64,".")</f>
        <v>0</v>
      </c>
      <c r="BB121" s="117" t="e">
        <f>Datos!#REF!</f>
        <v>#REF!</v>
      </c>
      <c r="BC121" s="87" t="e">
        <f>Datos!#REF!</f>
        <v>#REF!</v>
      </c>
    </row>
    <row r="122" spans="1:55">
      <c r="A122" s="87" t="e">
        <f>Datos!#REF!</f>
        <v>#REF!</v>
      </c>
      <c r="B122" s="20" t="str">
        <f>Datos!D64</f>
        <v>a</v>
      </c>
      <c r="C122" s="152">
        <f ca="1">Datos!E64</f>
        <v>14.720858187385522</v>
      </c>
      <c r="D122" s="20">
        <f>Datos!G64</f>
        <v>0</v>
      </c>
      <c r="E122" s="20" t="str">
        <f t="shared" si="3"/>
        <v>x</v>
      </c>
      <c r="F122" s="118">
        <f>Datos!X64</f>
        <v>40605</v>
      </c>
      <c r="G122" s="87" t="b">
        <f>OR(Datos!M64="CASA ALIANZA",Datos!M64="AYUDA Y SOLID")</f>
        <v>0</v>
      </c>
      <c r="H122" s="87" t="b">
        <f>OR(Datos!M64="PROCURADURIA")</f>
        <v>0</v>
      </c>
      <c r="I122" s="87" t="b">
        <f>OR(Datos!M64="DIF HIDALGO-HUICHAPAN",Datos!M64="DIF HIDALGO",Datos!M64="DIF NAUCALPAN",Datos!M64="DIF MEXICALTZINGO")</f>
        <v>1</v>
      </c>
      <c r="J122" s="87" t="b">
        <f>OR(Datos!M64="FAMILIAR")</f>
        <v>0</v>
      </c>
      <c r="K122" s="87">
        <f t="shared" si="4"/>
        <v>1</v>
      </c>
      <c r="L122" s="39" t="b">
        <f>IF(K122=0,Datos!M64)</f>
        <v>0</v>
      </c>
      <c r="M122" s="87">
        <f>Datos!Z64</f>
        <v>0</v>
      </c>
      <c r="N122" s="87">
        <f>Datos!AA64</f>
        <v>0</v>
      </c>
      <c r="O122" s="87">
        <f>Datos!AB64</f>
        <v>0</v>
      </c>
      <c r="P122" s="87">
        <f>Datos!AC64</f>
        <v>0</v>
      </c>
      <c r="Q122" s="87">
        <f>Datos!AD64</f>
        <v>0</v>
      </c>
      <c r="R122" s="87">
        <f>Datos!AE64</f>
        <v>0</v>
      </c>
      <c r="S122" s="87" t="str">
        <f>Datos!AF64</f>
        <v>XXXXXX</v>
      </c>
      <c r="T122" s="87">
        <f>Datos!AG64</f>
        <v>0</v>
      </c>
      <c r="U122" s="87">
        <f>Datos!AH64</f>
        <v>0</v>
      </c>
      <c r="V122" s="87">
        <f>Datos!AI64</f>
        <v>0</v>
      </c>
      <c r="W122" s="87">
        <f>Datos!AJ64</f>
        <v>0</v>
      </c>
      <c r="X122" s="87">
        <f>Datos!AK64</f>
        <v>0</v>
      </c>
      <c r="Y122" s="87">
        <f>Datos!AL64</f>
        <v>0</v>
      </c>
      <c r="Z122" s="87">
        <f>Datos!AM64</f>
        <v>0</v>
      </c>
      <c r="AA122" s="87">
        <f>Datos!AN64</f>
        <v>0</v>
      </c>
      <c r="AB122" s="87">
        <f>Datos!AO64</f>
        <v>0</v>
      </c>
      <c r="AC122" s="87">
        <f>Datos!AP64</f>
        <v>0</v>
      </c>
      <c r="AD122" s="87" t="str">
        <f>IF(Datos!J64="D.F.","D.F.","0")</f>
        <v>0</v>
      </c>
      <c r="AE122" s="87" t="str">
        <f>IF(Datos!J64="D.F.","D.F",Datos!J64)</f>
        <v>HIDALGO</v>
      </c>
      <c r="AF122" s="87"/>
      <c r="AG122" s="87">
        <f>Datos!AU64</f>
        <v>0</v>
      </c>
      <c r="AH122" s="87">
        <f>Datos!AV64</f>
        <v>0</v>
      </c>
      <c r="AI122" s="87" t="str">
        <f>IF(Educativo!J52="GUARDERIA","SI",".")</f>
        <v>.</v>
      </c>
      <c r="AJ122" s="87" t="str">
        <f>IF(Educativo!J52="PRESCOLAR","SI",".")</f>
        <v>.</v>
      </c>
      <c r="AK122" s="87" t="str">
        <f>IF(Educativo!J52="PRIMARIA","SI",".")</f>
        <v>.</v>
      </c>
      <c r="AL122" s="87" t="str">
        <f>IF(Educativo!J52="SECUNDARIA","SI",".")</f>
        <v>SI</v>
      </c>
      <c r="AM122" s="87" t="str">
        <f>IF(Educativo!J52="BACHILLERATO","SI",".")</f>
        <v>.</v>
      </c>
      <c r="AN122" s="87" t="str">
        <f>IF(Educativo!J52="UNIVERSIDAD","SI",".")</f>
        <v>.</v>
      </c>
      <c r="AO122" s="87">
        <f>Datos!BN64</f>
        <v>0</v>
      </c>
      <c r="AP122" s="87">
        <f>Datos!BP64</f>
        <v>0</v>
      </c>
      <c r="AQ122" s="87">
        <f>Datos!BQ64</f>
        <v>0</v>
      </c>
      <c r="AR122" s="26" t="str">
        <f ca="1">Datos!BY65</f>
        <v>SI</v>
      </c>
      <c r="AS122" s="26" t="str">
        <f ca="1">Datos!BZ65</f>
        <v>.</v>
      </c>
      <c r="AT122" s="26" t="str">
        <f ca="1">Datos!CA65</f>
        <v>.</v>
      </c>
      <c r="AU122" s="26" t="str">
        <f ca="1">Datos!CB65</f>
        <v>.</v>
      </c>
      <c r="AV122" s="26" t="str">
        <f ca="1">Datos!CC65</f>
        <v>.</v>
      </c>
      <c r="AW122" s="87" t="b">
        <f>OR(Datos!BV65="FAMILIA BIOLÓGICA")</f>
        <v>0</v>
      </c>
      <c r="AX122" s="87" t="b">
        <f>OR(Datos!BV65="FAMILIA AMPLIADA")</f>
        <v>0</v>
      </c>
      <c r="AY122" s="87" t="b">
        <f>OR(Datos!BV65="OTRO HOGAR")</f>
        <v>0</v>
      </c>
      <c r="AZ122" s="87">
        <f t="shared" si="5"/>
        <v>0</v>
      </c>
      <c r="BA122" s="87">
        <f>IF(AZ122=0,Datos!BV65,".")</f>
        <v>0</v>
      </c>
      <c r="BB122" s="117" t="str">
        <f>Datos!BU64</f>
        <v>X</v>
      </c>
      <c r="BC122" s="87">
        <f>Datos!BV64</f>
        <v>0</v>
      </c>
    </row>
    <row r="123" spans="1:55">
      <c r="A123" s="87">
        <f>Datos!A64</f>
        <v>61</v>
      </c>
      <c r="B123" s="20" t="str">
        <f>Datos!D65</f>
        <v>b</v>
      </c>
      <c r="C123" s="152">
        <f ca="1">Datos!E65</f>
        <v>17.127451593978929</v>
      </c>
      <c r="D123" s="20">
        <f>Datos!G65</f>
        <v>0</v>
      </c>
      <c r="E123" s="20" t="str">
        <f t="shared" si="3"/>
        <v>x</v>
      </c>
      <c r="F123" s="118">
        <f>Datos!X65</f>
        <v>40613</v>
      </c>
      <c r="G123" s="87" t="b">
        <f>OR(Datos!M65="CASA ALIANZA",Datos!M65="AYUDA Y SOLID")</f>
        <v>0</v>
      </c>
      <c r="H123" s="87" t="b">
        <f>OR(Datos!M65="PROCURADURIA")</f>
        <v>1</v>
      </c>
      <c r="I123" s="87" t="b">
        <f>OR(Datos!M65="DIF HIDALGO-HUICHAPAN",Datos!M65="DIF HIDALGO",Datos!M65="DIF NAUCALPAN",Datos!M65="DIF MEXICALTZINGO")</f>
        <v>0</v>
      </c>
      <c r="J123" s="87" t="b">
        <f>OR(Datos!M65="FAMILIAR")</f>
        <v>0</v>
      </c>
      <c r="K123" s="87">
        <f t="shared" si="4"/>
        <v>1</v>
      </c>
      <c r="L123" s="39" t="b">
        <f>IF(K123=0,Datos!M65)</f>
        <v>0</v>
      </c>
      <c r="M123" s="87">
        <f>Datos!Z65</f>
        <v>0</v>
      </c>
      <c r="N123" s="87">
        <f>Datos!AA65</f>
        <v>0</v>
      </c>
      <c r="O123" s="87">
        <f>Datos!AB65</f>
        <v>0</v>
      </c>
      <c r="P123" s="87">
        <f>Datos!AC65</f>
        <v>0</v>
      </c>
      <c r="Q123" s="87">
        <f>Datos!AD65</f>
        <v>0</v>
      </c>
      <c r="R123" s="87" t="str">
        <f>Datos!AE65</f>
        <v>DENUNCIA DE HECHOS</v>
      </c>
      <c r="S123" s="87" t="str">
        <f>Datos!AF65</f>
        <v>XXXXXX</v>
      </c>
      <c r="T123" s="87" t="str">
        <f>Datos!AG65</f>
        <v>NO</v>
      </c>
      <c r="U123" s="87">
        <f>Datos!AH65</f>
        <v>0</v>
      </c>
      <c r="V123" s="87">
        <f>Datos!AI65</f>
        <v>0</v>
      </c>
      <c r="W123" s="87">
        <f>Datos!AJ65</f>
        <v>0</v>
      </c>
      <c r="X123" s="87">
        <f>Datos!AK65</f>
        <v>0</v>
      </c>
      <c r="Y123" s="87">
        <f>Datos!AL65</f>
        <v>0</v>
      </c>
      <c r="Z123" s="87">
        <f>Datos!AM65</f>
        <v>0</v>
      </c>
      <c r="AA123" s="87">
        <f>Datos!AN65</f>
        <v>0</v>
      </c>
      <c r="AB123" s="87">
        <f>Datos!AO65</f>
        <v>0</v>
      </c>
      <c r="AC123" s="87">
        <f>Datos!AP65</f>
        <v>0</v>
      </c>
      <c r="AD123" s="87" t="str">
        <f>IF(Datos!J65="D.F.","D.F.","0")</f>
        <v>0</v>
      </c>
      <c r="AE123" s="87" t="str">
        <f>IF(Datos!J65="D.F.","D.F",Datos!J65)</f>
        <v>EDO. DE MEX</v>
      </c>
      <c r="AF123" s="87"/>
      <c r="AG123" s="87">
        <f>Datos!AU65</f>
        <v>0</v>
      </c>
      <c r="AH123" s="87">
        <f>Datos!AV65</f>
        <v>0</v>
      </c>
      <c r="AI123" s="87" t="str">
        <f>IF(Educativo!J53="GUARDERIA","SI",".")</f>
        <v>.</v>
      </c>
      <c r="AJ123" s="87" t="str">
        <f>IF(Educativo!J53="PRESCOLAR","SI",".")</f>
        <v>.</v>
      </c>
      <c r="AK123" s="87" t="str">
        <f>IF(Educativo!J53="PRIMARIA","SI",".")</f>
        <v>.</v>
      </c>
      <c r="AL123" s="87" t="str">
        <f>IF(Educativo!J53="SECUNDARIA","SI",".")</f>
        <v>.</v>
      </c>
      <c r="AM123" s="87" t="str">
        <f>IF(Educativo!J53="BACHILLERATO","SI",".")</f>
        <v>.</v>
      </c>
      <c r="AN123" s="87" t="str">
        <f>IF(Educativo!J53="UNIVERSIDAD","SI",".")</f>
        <v>.</v>
      </c>
      <c r="AO123" s="87">
        <f>Datos!BN65</f>
        <v>0</v>
      </c>
      <c r="AP123" s="87">
        <f>Datos!BP65</f>
        <v>0</v>
      </c>
      <c r="AQ123" s="87">
        <f>Datos!BQ65</f>
        <v>0</v>
      </c>
      <c r="AR123" s="26" t="str">
        <f ca="1">Datos!BY66</f>
        <v>SI</v>
      </c>
      <c r="AS123" s="26" t="str">
        <f ca="1">Datos!BZ66</f>
        <v>.</v>
      </c>
      <c r="AT123" s="26" t="str">
        <f ca="1">Datos!CA66</f>
        <v>.</v>
      </c>
      <c r="AU123" s="26" t="str">
        <f ca="1">Datos!CB66</f>
        <v>.</v>
      </c>
      <c r="AV123" s="26" t="str">
        <f ca="1">Datos!CC66</f>
        <v>.</v>
      </c>
      <c r="AW123" s="87" t="b">
        <f>OR(Datos!BV66="FAMILIA BIOLÓGICA")</f>
        <v>0</v>
      </c>
      <c r="AX123" s="87" t="b">
        <f>OR(Datos!BV66="FAMILIA AMPLIADA")</f>
        <v>0</v>
      </c>
      <c r="AY123" s="87" t="b">
        <f>OR(Datos!BV66="OTRO HOGAR")</f>
        <v>0</v>
      </c>
      <c r="AZ123" s="87">
        <f t="shared" si="5"/>
        <v>0</v>
      </c>
      <c r="BA123" s="87">
        <f>IF(AZ123=0,Datos!BV66,".")</f>
        <v>0</v>
      </c>
      <c r="BB123" s="117" t="str">
        <f>Datos!BU65</f>
        <v>X</v>
      </c>
      <c r="BC123" s="87">
        <f>Datos!BV65</f>
        <v>0</v>
      </c>
    </row>
    <row r="124" spans="1:55">
      <c r="A124" s="87">
        <f>Datos!A65</f>
        <v>62</v>
      </c>
      <c r="B124" s="20" t="str">
        <f>Datos!D66</f>
        <v>c</v>
      </c>
      <c r="C124" s="152">
        <f ca="1">Datos!E66</f>
        <v>0.23734170386903844</v>
      </c>
      <c r="D124" s="20" t="str">
        <f>Datos!G66</f>
        <v>X</v>
      </c>
      <c r="E124" s="20" t="b">
        <f t="shared" si="3"/>
        <v>0</v>
      </c>
      <c r="F124" s="118">
        <f>Datos!X66</f>
        <v>40613</v>
      </c>
      <c r="G124" s="87" t="b">
        <f>OR(Datos!M66="CASA ALIANZA",Datos!M66="AYUDA Y SOLID")</f>
        <v>0</v>
      </c>
      <c r="H124" s="87" t="b">
        <f>OR(Datos!M66="PROCURADURIA")</f>
        <v>1</v>
      </c>
      <c r="I124" s="87" t="b">
        <f>OR(Datos!M66="DIF HIDALGO-HUICHAPAN",Datos!M66="DIF HIDALGO",Datos!M66="DIF NAUCALPAN",Datos!M66="DIF MEXICALTZINGO")</f>
        <v>0</v>
      </c>
      <c r="J124" s="87" t="b">
        <f>OR(Datos!M66="FAMILIAR")</f>
        <v>0</v>
      </c>
      <c r="K124" s="87">
        <f t="shared" si="4"/>
        <v>1</v>
      </c>
      <c r="L124" s="39" t="b">
        <f>IF(K124=0,Datos!M66)</f>
        <v>0</v>
      </c>
      <c r="M124" s="87">
        <f>Datos!Z66</f>
        <v>0</v>
      </c>
      <c r="N124" s="87">
        <f>Datos!AA66</f>
        <v>0</v>
      </c>
      <c r="O124" s="87">
        <f>Datos!AB66</f>
        <v>0</v>
      </c>
      <c r="P124" s="87">
        <f>Datos!AC66</f>
        <v>0</v>
      </c>
      <c r="Q124" s="87">
        <f>Datos!AD66</f>
        <v>0</v>
      </c>
      <c r="R124" s="87" t="str">
        <f>Datos!AE66</f>
        <v>DENUNCIA DE HECHOS</v>
      </c>
      <c r="S124" s="87" t="str">
        <f>Datos!AF66</f>
        <v>XXXXXX</v>
      </c>
      <c r="T124" s="87">
        <f>Datos!AG66</f>
        <v>0</v>
      </c>
      <c r="U124" s="87">
        <f>Datos!AH66</f>
        <v>0</v>
      </c>
      <c r="V124" s="87">
        <f>Datos!AI66</f>
        <v>0</v>
      </c>
      <c r="W124" s="87">
        <f>Datos!AJ66</f>
        <v>0</v>
      </c>
      <c r="X124" s="87">
        <f>Datos!AK66</f>
        <v>0</v>
      </c>
      <c r="Y124" s="87">
        <f>Datos!AL66</f>
        <v>0</v>
      </c>
      <c r="Z124" s="87">
        <f>Datos!AM66</f>
        <v>0</v>
      </c>
      <c r="AA124" s="87">
        <f>Datos!AN66</f>
        <v>0</v>
      </c>
      <c r="AB124" s="87">
        <f>Datos!AO66</f>
        <v>0</v>
      </c>
      <c r="AC124" s="87">
        <f>Datos!AP66</f>
        <v>0</v>
      </c>
      <c r="AD124" s="87" t="str">
        <f>IF(Datos!J66="D.F.","D.F.","0")</f>
        <v>D.F.</v>
      </c>
      <c r="AE124" s="87" t="str">
        <f>IF(Datos!J66="D.F.","D.F",Datos!J66)</f>
        <v>D.F</v>
      </c>
      <c r="AF124" s="87"/>
      <c r="AG124" s="87">
        <f>Datos!AU66</f>
        <v>0</v>
      </c>
      <c r="AH124" s="87">
        <f>Datos!AV66</f>
        <v>0</v>
      </c>
      <c r="AI124" s="87" t="str">
        <f>IF(Educativo!J54="GUARDERIA","SI",".")</f>
        <v>.</v>
      </c>
      <c r="AJ124" s="87" t="str">
        <f>IF(Educativo!J54="PRESCOLAR","SI",".")</f>
        <v>.</v>
      </c>
      <c r="AK124" s="87" t="str">
        <f>IF(Educativo!J54="PRIMARIA","SI",".")</f>
        <v>.</v>
      </c>
      <c r="AL124" s="87" t="str">
        <f>IF(Educativo!J54="SECUNDARIA","SI",".")</f>
        <v>.</v>
      </c>
      <c r="AM124" s="87" t="str">
        <f>IF(Educativo!J54="BACHILLERATO","SI",".")</f>
        <v>.</v>
      </c>
      <c r="AN124" s="87" t="str">
        <f>IF(Educativo!J54="UNIVERSIDAD","SI",".")</f>
        <v>.</v>
      </c>
      <c r="AO124" s="87">
        <f>Datos!BN66</f>
        <v>0</v>
      </c>
      <c r="AP124" s="87">
        <f>Datos!BP66</f>
        <v>0</v>
      </c>
      <c r="AQ124" s="87">
        <f>Datos!BQ66</f>
        <v>0</v>
      </c>
      <c r="AR124" s="26" t="str">
        <f>Datos!BY67</f>
        <v>SI</v>
      </c>
      <c r="AS124" s="26" t="str">
        <f>Datos!BZ67</f>
        <v>.</v>
      </c>
      <c r="AT124" s="26" t="str">
        <f>Datos!CA67</f>
        <v>.</v>
      </c>
      <c r="AU124" s="26" t="str">
        <f>Datos!CB67</f>
        <v>.</v>
      </c>
      <c r="AV124" s="26" t="str">
        <f>Datos!CC67</f>
        <v>.</v>
      </c>
      <c r="AW124" s="87" t="b">
        <f>OR(Datos!BV67="FAMILIA BIOLÓGICA")</f>
        <v>1</v>
      </c>
      <c r="AX124" s="87" t="b">
        <f>OR(Datos!BV67="FAMILIA AMPLIADA")</f>
        <v>0</v>
      </c>
      <c r="AY124" s="87" t="b">
        <f>OR(Datos!BV67="OTRO HOGAR")</f>
        <v>0</v>
      </c>
      <c r="AZ124" s="87">
        <f t="shared" si="5"/>
        <v>1</v>
      </c>
      <c r="BA124" s="87" t="str">
        <f>IF(AZ124=0,Datos!BV67,".")</f>
        <v>.</v>
      </c>
      <c r="BB124" s="117" t="str">
        <f>Datos!BU66</f>
        <v>X</v>
      </c>
      <c r="BC124" s="87">
        <f>Datos!BV66</f>
        <v>0</v>
      </c>
    </row>
    <row r="125" spans="1:55">
      <c r="A125" s="87">
        <f>Datos!A66</f>
        <v>63</v>
      </c>
      <c r="B125" s="20" t="str">
        <f>Datos!D67</f>
        <v>d</v>
      </c>
      <c r="C125" s="152">
        <f ca="1">Datos!E67</f>
        <v>15.547781264308599</v>
      </c>
      <c r="D125" s="20">
        <f>Datos!G67</f>
        <v>0</v>
      </c>
      <c r="E125" s="20" t="str">
        <f t="shared" si="3"/>
        <v>x</v>
      </c>
      <c r="F125" s="118">
        <f>Datos!X67</f>
        <v>40624</v>
      </c>
      <c r="G125" s="87" t="b">
        <f>OR(Datos!M67="CASA ALIANZA",Datos!M67="AYUDA Y SOLID")</f>
        <v>0</v>
      </c>
      <c r="H125" s="87" t="b">
        <f>OR(Datos!M67="PROCURADURIA")</f>
        <v>1</v>
      </c>
      <c r="I125" s="87" t="b">
        <f>OR(Datos!M67="DIF HIDALGO-HUICHAPAN",Datos!M67="DIF HIDALGO",Datos!M67="DIF NAUCALPAN",Datos!M67="DIF MEXICALTZINGO")</f>
        <v>0</v>
      </c>
      <c r="J125" s="87" t="b">
        <f>OR(Datos!M67="FAMILIAR")</f>
        <v>0</v>
      </c>
      <c r="K125" s="87">
        <f t="shared" si="4"/>
        <v>1</v>
      </c>
      <c r="L125" s="39" t="b">
        <f>IF(K125=0,Datos!M67)</f>
        <v>0</v>
      </c>
      <c r="M125" s="87">
        <f>Datos!Z67</f>
        <v>0</v>
      </c>
      <c r="N125" s="87">
        <f>Datos!AA67</f>
        <v>0</v>
      </c>
      <c r="O125" s="87">
        <f>Datos!AB67</f>
        <v>0</v>
      </c>
      <c r="P125" s="87">
        <f>Datos!AC67</f>
        <v>0</v>
      </c>
      <c r="Q125" s="87">
        <f>Datos!AD67</f>
        <v>0</v>
      </c>
      <c r="R125" s="87" t="str">
        <f>Datos!AE67</f>
        <v>DENUNCIA DE HECHOS</v>
      </c>
      <c r="S125" s="87" t="str">
        <f>Datos!AF67</f>
        <v>XXXXXX</v>
      </c>
      <c r="T125" s="87">
        <f>Datos!AG67</f>
        <v>0</v>
      </c>
      <c r="U125" s="87">
        <f>Datos!AH67</f>
        <v>0</v>
      </c>
      <c r="V125" s="87">
        <f>Datos!AI67</f>
        <v>0</v>
      </c>
      <c r="W125" s="87">
        <f>Datos!AJ67</f>
        <v>0</v>
      </c>
      <c r="X125" s="87">
        <f>Datos!AK67</f>
        <v>0</v>
      </c>
      <c r="Y125" s="87">
        <f>Datos!AL67</f>
        <v>0</v>
      </c>
      <c r="Z125" s="87">
        <f>Datos!AM67</f>
        <v>0</v>
      </c>
      <c r="AA125" s="87">
        <f>Datos!AN67</f>
        <v>0</v>
      </c>
      <c r="AB125" s="87">
        <f>Datos!AO67</f>
        <v>0</v>
      </c>
      <c r="AC125" s="87">
        <f>Datos!AP67</f>
        <v>0</v>
      </c>
      <c r="AD125" s="87" t="str">
        <f>IF(Datos!J67="D.F.","D.F.","0")</f>
        <v>0</v>
      </c>
      <c r="AE125" s="87" t="str">
        <f>IF(Datos!J67="D.F.","D.F",Datos!J67)</f>
        <v>EDO. DE MEX</v>
      </c>
      <c r="AF125" s="87"/>
      <c r="AG125" s="87">
        <f>Datos!AU67</f>
        <v>0</v>
      </c>
      <c r="AH125" s="87">
        <f>Datos!AV67</f>
        <v>0</v>
      </c>
      <c r="AI125" s="87" t="str">
        <f>IF(Educativo!J55="GUARDERIA","SI",".")</f>
        <v>.</v>
      </c>
      <c r="AJ125" s="87" t="str">
        <f>IF(Educativo!J55="PRESCOLAR","SI",".")</f>
        <v>.</v>
      </c>
      <c r="AK125" s="87" t="str">
        <f>IF(Educativo!J55="PRIMARIA","SI",".")</f>
        <v>.</v>
      </c>
      <c r="AL125" s="87" t="str">
        <f>IF(Educativo!J55="SECUNDARIA","SI",".")</f>
        <v>.</v>
      </c>
      <c r="AM125" s="87" t="str">
        <f>IF(Educativo!J55="BACHILLERATO","SI",".")</f>
        <v>.</v>
      </c>
      <c r="AN125" s="87" t="str">
        <f>IF(Educativo!J55="UNIVERSIDAD","SI",".")</f>
        <v>.</v>
      </c>
      <c r="AO125" s="87">
        <f>Datos!BN67</f>
        <v>0</v>
      </c>
      <c r="AP125" s="87">
        <f>Datos!BP67</f>
        <v>0</v>
      </c>
      <c r="AQ125" s="87">
        <f>Datos!BQ67</f>
        <v>0</v>
      </c>
      <c r="AR125" s="26" t="str">
        <f ca="1">Datos!BY68</f>
        <v>SI</v>
      </c>
      <c r="AS125" s="26" t="str">
        <f ca="1">Datos!BZ68</f>
        <v>.</v>
      </c>
      <c r="AT125" s="26" t="str">
        <f ca="1">Datos!CA68</f>
        <v>.</v>
      </c>
      <c r="AU125" s="26" t="str">
        <f ca="1">Datos!CB68</f>
        <v>.</v>
      </c>
      <c r="AV125" s="26" t="str">
        <f ca="1">Datos!CC68</f>
        <v>.</v>
      </c>
      <c r="AW125" s="87" t="b">
        <f>OR(Datos!BV68="FAMILIA BIOLÓGICA")</f>
        <v>0</v>
      </c>
      <c r="AX125" s="87" t="b">
        <f>OR(Datos!BV68="FAMILIA AMPLIADA")</f>
        <v>0</v>
      </c>
      <c r="AY125" s="87" t="b">
        <f>OR(Datos!BV68="OTRO HOGAR")</f>
        <v>0</v>
      </c>
      <c r="AZ125" s="87">
        <f t="shared" si="5"/>
        <v>0</v>
      </c>
      <c r="BA125" s="87">
        <f>IF(AZ125=0,Datos!BV68,".")</f>
        <v>0</v>
      </c>
      <c r="BB125" s="117">
        <f>Datos!BU67</f>
        <v>40633</v>
      </c>
      <c r="BC125" s="87" t="str">
        <f>Datos!BV67</f>
        <v>FAMILIA BIOLÓGICA</v>
      </c>
    </row>
    <row r="126" spans="1:55">
      <c r="A126" s="87">
        <f>Datos!A67</f>
        <v>64</v>
      </c>
      <c r="B126" s="20" t="str">
        <f>Datos!D68</f>
        <v>e</v>
      </c>
      <c r="C126" s="152">
        <f ca="1">Datos!E68</f>
        <v>16.086242802770137</v>
      </c>
      <c r="D126" s="20">
        <f>Datos!G68</f>
        <v>0</v>
      </c>
      <c r="E126" s="20" t="str">
        <f t="shared" si="3"/>
        <v>x</v>
      </c>
      <c r="F126" s="118">
        <f>Datos!X68</f>
        <v>40626</v>
      </c>
      <c r="G126" s="87" t="b">
        <f>OR(Datos!M68="CASA ALIANZA",Datos!M68="AYUDA Y SOLID")</f>
        <v>0</v>
      </c>
      <c r="H126" s="87" t="b">
        <f>OR(Datos!M68="PROCURADURIA")</f>
        <v>1</v>
      </c>
      <c r="I126" s="87" t="b">
        <f>OR(Datos!M68="DIF HIDALGO-HUICHAPAN",Datos!M68="DIF HIDALGO",Datos!M68="DIF NAUCALPAN",Datos!M68="DIF MEXICALTZINGO")</f>
        <v>0</v>
      </c>
      <c r="J126" s="87" t="b">
        <f>OR(Datos!M68="FAMILIAR")</f>
        <v>0</v>
      </c>
      <c r="K126" s="87">
        <f t="shared" si="4"/>
        <v>1</v>
      </c>
      <c r="L126" s="39" t="b">
        <f>IF(K126=0,Datos!M68)</f>
        <v>0</v>
      </c>
      <c r="M126" s="87">
        <f>Datos!Z68</f>
        <v>0</v>
      </c>
      <c r="N126" s="87">
        <f>Datos!AA68</f>
        <v>0</v>
      </c>
      <c r="O126" s="87">
        <f>Datos!AB68</f>
        <v>0</v>
      </c>
      <c r="P126" s="87">
        <f>Datos!AC68</f>
        <v>0</v>
      </c>
      <c r="Q126" s="87">
        <f>Datos!AD68</f>
        <v>0</v>
      </c>
      <c r="R126" s="87" t="str">
        <f>Datos!AE68</f>
        <v>VIOLENCIA FAMILIAR</v>
      </c>
      <c r="S126" s="87" t="str">
        <f>Datos!AF68</f>
        <v>XXXXXX</v>
      </c>
      <c r="T126" s="87">
        <f>Datos!AG68</f>
        <v>0</v>
      </c>
      <c r="U126" s="87">
        <f>Datos!AH68</f>
        <v>0</v>
      </c>
      <c r="V126" s="87">
        <f>Datos!AI68</f>
        <v>0</v>
      </c>
      <c r="W126" s="87">
        <f>Datos!AJ68</f>
        <v>0</v>
      </c>
      <c r="X126" s="87">
        <f>Datos!AK68</f>
        <v>0</v>
      </c>
      <c r="Y126" s="87">
        <f>Datos!AL68</f>
        <v>0</v>
      </c>
      <c r="Z126" s="87">
        <f>Datos!AM68</f>
        <v>0</v>
      </c>
      <c r="AA126" s="87">
        <f>Datos!AN68</f>
        <v>0</v>
      </c>
      <c r="AB126" s="87">
        <f>Datos!AO68</f>
        <v>0</v>
      </c>
      <c r="AC126" s="87">
        <f>Datos!AP68</f>
        <v>0</v>
      </c>
      <c r="AD126" s="87" t="str">
        <f>IF(Datos!J68="D.F.","D.F.","0")</f>
        <v>0</v>
      </c>
      <c r="AE126" s="87" t="str">
        <f>IF(Datos!J68="D.F.","D.F",Datos!J68)</f>
        <v>EDO. DE MEX</v>
      </c>
      <c r="AF126" s="87"/>
      <c r="AG126" s="87">
        <f>Datos!AU68</f>
        <v>0</v>
      </c>
      <c r="AH126" s="87">
        <f>Datos!AV68</f>
        <v>0</v>
      </c>
      <c r="AI126" s="87" t="e">
        <f>IF(Educativo!#REF!="GUARDERIA","SI",".")</f>
        <v>#REF!</v>
      </c>
      <c r="AJ126" s="87" t="e">
        <f>IF(Educativo!#REF!="PRESCOLAR","SI",".")</f>
        <v>#REF!</v>
      </c>
      <c r="AK126" s="87" t="e">
        <f>IF(Educativo!#REF!="PRIMARIA","SI",".")</f>
        <v>#REF!</v>
      </c>
      <c r="AL126" s="87" t="e">
        <f>IF(Educativo!#REF!="SECUNDARIA","SI",".")</f>
        <v>#REF!</v>
      </c>
      <c r="AM126" s="87" t="e">
        <f>IF(Educativo!#REF!="BACHILLERATO","SI",".")</f>
        <v>#REF!</v>
      </c>
      <c r="AN126" s="87" t="e">
        <f>IF(Educativo!#REF!="UNIVERSIDAD","SI",".")</f>
        <v>#REF!</v>
      </c>
      <c r="AO126" s="87">
        <f>Datos!BN68</f>
        <v>0</v>
      </c>
      <c r="AP126" s="87">
        <f>Datos!BP68</f>
        <v>0</v>
      </c>
      <c r="AQ126" s="87">
        <f>Datos!BQ68</f>
        <v>0</v>
      </c>
      <c r="AR126" s="26" t="str">
        <f ca="1">Datos!BY69</f>
        <v>SI</v>
      </c>
      <c r="AS126" s="26" t="str">
        <f ca="1">Datos!BZ69</f>
        <v>.</v>
      </c>
      <c r="AT126" s="26" t="str">
        <f ca="1">Datos!CA69</f>
        <v>.</v>
      </c>
      <c r="AU126" s="26" t="str">
        <f ca="1">Datos!CB69</f>
        <v>.</v>
      </c>
      <c r="AV126" s="26" t="str">
        <f ca="1">Datos!CC69</f>
        <v>.</v>
      </c>
      <c r="AW126" s="87" t="b">
        <f>OR(Datos!BV69="FAMILIA BIOLÓGICA")</f>
        <v>0</v>
      </c>
      <c r="AX126" s="87" t="b">
        <f>OR(Datos!BV69="FAMILIA AMPLIADA")</f>
        <v>0</v>
      </c>
      <c r="AY126" s="87" t="b">
        <f>OR(Datos!BV69="OTRO HOGAR")</f>
        <v>0</v>
      </c>
      <c r="AZ126" s="87">
        <f t="shared" si="5"/>
        <v>0</v>
      </c>
      <c r="BA126" s="87">
        <f>IF(AZ126=0,Datos!BV69,".")</f>
        <v>0</v>
      </c>
      <c r="BB126" s="117" t="str">
        <f>Datos!BU68</f>
        <v>X</v>
      </c>
      <c r="BC126" s="87">
        <f>Datos!BV68</f>
        <v>0</v>
      </c>
    </row>
    <row r="127" spans="1:55">
      <c r="A127" s="87">
        <f>Datos!A68</f>
        <v>65</v>
      </c>
      <c r="B127" s="20" t="str">
        <f>Datos!D69</f>
        <v>f</v>
      </c>
      <c r="C127" s="152">
        <f ca="1">Datos!E69</f>
        <v>13.852726319253653</v>
      </c>
      <c r="D127" s="20">
        <f>Datos!G69</f>
        <v>0</v>
      </c>
      <c r="E127" s="20" t="str">
        <f t="shared" si="3"/>
        <v>x</v>
      </c>
      <c r="F127" s="118">
        <f>Datos!X69</f>
        <v>40626</v>
      </c>
      <c r="G127" s="87" t="b">
        <f>OR(Datos!M69="CASA ALIANZA",Datos!M69="AYUDA Y SOLID")</f>
        <v>0</v>
      </c>
      <c r="H127" s="87" t="b">
        <f>OR(Datos!M69="PROCURADURIA")</f>
        <v>1</v>
      </c>
      <c r="I127" s="87" t="b">
        <f>OR(Datos!M69="DIF HIDALGO-HUICHAPAN",Datos!M69="DIF HIDALGO",Datos!M69="DIF NAUCALPAN",Datos!M69="DIF MEXICALTZINGO")</f>
        <v>0</v>
      </c>
      <c r="J127" s="87" t="b">
        <f>OR(Datos!M69="FAMILIAR")</f>
        <v>0</v>
      </c>
      <c r="K127" s="87">
        <f t="shared" si="4"/>
        <v>1</v>
      </c>
      <c r="L127" s="39" t="b">
        <f>IF(K127=0,Datos!M69)</f>
        <v>0</v>
      </c>
      <c r="M127" s="87">
        <f>Datos!Z69</f>
        <v>0</v>
      </c>
      <c r="N127" s="87">
        <f>Datos!AA69</f>
        <v>0</v>
      </c>
      <c r="O127" s="87">
        <f>Datos!AB69</f>
        <v>0</v>
      </c>
      <c r="P127" s="87">
        <f>Datos!AC69</f>
        <v>0</v>
      </c>
      <c r="Q127" s="87">
        <f>Datos!AD69</f>
        <v>0</v>
      </c>
      <c r="R127" s="87" t="str">
        <f>Datos!AE69</f>
        <v>VIOLENCIA FAMILIAR</v>
      </c>
      <c r="S127" s="87" t="str">
        <f>Datos!AF69</f>
        <v>XXXXXX</v>
      </c>
      <c r="T127" s="87">
        <f>Datos!AG69</f>
        <v>0</v>
      </c>
      <c r="U127" s="87">
        <f>Datos!AH69</f>
        <v>0</v>
      </c>
      <c r="V127" s="87">
        <f>Datos!AI69</f>
        <v>0</v>
      </c>
      <c r="W127" s="87">
        <f>Datos!AJ69</f>
        <v>0</v>
      </c>
      <c r="X127" s="87">
        <f>Datos!AK69</f>
        <v>0</v>
      </c>
      <c r="Y127" s="87">
        <f>Datos!AL69</f>
        <v>0</v>
      </c>
      <c r="Z127" s="87">
        <f>Datos!AM69</f>
        <v>0</v>
      </c>
      <c r="AA127" s="87">
        <f>Datos!AN69</f>
        <v>0</v>
      </c>
      <c r="AB127" s="87">
        <f>Datos!AO69</f>
        <v>0</v>
      </c>
      <c r="AC127" s="87">
        <f>Datos!AP69</f>
        <v>0</v>
      </c>
      <c r="AD127" s="87" t="str">
        <f>IF(Datos!J69="D.F.","D.F.","0")</f>
        <v>D.F.</v>
      </c>
      <c r="AE127" s="87" t="str">
        <f>IF(Datos!J69="D.F.","D.F",Datos!J69)</f>
        <v>D.F</v>
      </c>
      <c r="AF127" s="87"/>
      <c r="AG127" s="87">
        <f>Datos!AU69</f>
        <v>0</v>
      </c>
      <c r="AH127" s="87">
        <f>Datos!AV69</f>
        <v>0</v>
      </c>
      <c r="AI127" s="87" t="str">
        <f>IF(Educativo!J56="GUARDERIA","SI",".")</f>
        <v>.</v>
      </c>
      <c r="AJ127" s="87" t="str">
        <f>IF(Educativo!J56="PRESCOLAR","SI",".")</f>
        <v>.</v>
      </c>
      <c r="AK127" s="87" t="str">
        <f>IF(Educativo!J56="PRIMARIA","SI",".")</f>
        <v>.</v>
      </c>
      <c r="AL127" s="87" t="str">
        <f>IF(Educativo!J56="SECUNDARIA","SI",".")</f>
        <v>.</v>
      </c>
      <c r="AM127" s="87" t="str">
        <f>IF(Educativo!J56="BACHILLERATO","SI",".")</f>
        <v>.</v>
      </c>
      <c r="AN127" s="87" t="str">
        <f>IF(Educativo!J56="UNIVERSIDAD","SI",".")</f>
        <v>.</v>
      </c>
      <c r="AO127" s="87">
        <f>Datos!BN69</f>
        <v>0</v>
      </c>
      <c r="AP127" s="87">
        <f>Datos!BP69</f>
        <v>0</v>
      </c>
      <c r="AQ127" s="87">
        <f>Datos!BQ69</f>
        <v>0</v>
      </c>
      <c r="AR127" s="26" t="str">
        <f ca="1">Datos!BY71</f>
        <v>SI</v>
      </c>
      <c r="AS127" s="26" t="str">
        <f ca="1">Datos!BZ71</f>
        <v>.</v>
      </c>
      <c r="AT127" s="26" t="str">
        <f ca="1">Datos!CA71</f>
        <v>.</v>
      </c>
      <c r="AU127" s="26" t="str">
        <f ca="1">Datos!CB71</f>
        <v>.</v>
      </c>
      <c r="AV127" s="26" t="str">
        <f ca="1">Datos!CC71</f>
        <v>.</v>
      </c>
      <c r="AW127" s="87" t="b">
        <f>OR(Datos!BV71="FAMILIA BIOLÓGICA")</f>
        <v>0</v>
      </c>
      <c r="AX127" s="87" t="b">
        <f>OR(Datos!BV71="FAMILIA AMPLIADA")</f>
        <v>0</v>
      </c>
      <c r="AY127" s="87" t="b">
        <f>OR(Datos!BV71="OTRO HOGAR")</f>
        <v>0</v>
      </c>
      <c r="AZ127" s="87">
        <f t="shared" si="5"/>
        <v>0</v>
      </c>
      <c r="BA127" s="87">
        <f>IF(AZ127=0,Datos!BV71,".")</f>
        <v>0</v>
      </c>
      <c r="BB127" s="117" t="str">
        <f>Datos!BU69</f>
        <v>X</v>
      </c>
      <c r="BC127" s="87">
        <f>Datos!BV69</f>
        <v>0</v>
      </c>
    </row>
    <row r="128" spans="1:55">
      <c r="A128" s="87">
        <f>Datos!A69</f>
        <v>66</v>
      </c>
      <c r="B128" s="20" t="str">
        <f>Datos!D71</f>
        <v>b</v>
      </c>
      <c r="C128" s="152">
        <f ca="1">Datos!E71</f>
        <v>3.0834955500228847</v>
      </c>
      <c r="D128" s="20">
        <f>Datos!G71</f>
        <v>0</v>
      </c>
      <c r="E128" s="20" t="str">
        <f t="shared" si="3"/>
        <v>x</v>
      </c>
      <c r="F128" s="118">
        <f>Datos!X71</f>
        <v>40633</v>
      </c>
      <c r="G128" s="87" t="b">
        <f>OR(Datos!M71="CASA ALIANZA",Datos!M71="AYUDA Y SOLID")</f>
        <v>0</v>
      </c>
      <c r="H128" s="87" t="b">
        <f>OR(Datos!M71="PROCURADURIA")</f>
        <v>0</v>
      </c>
      <c r="I128" s="87" t="b">
        <f>OR(Datos!M71="DIF HIDALGO-HUICHAPAN",Datos!M71="DIF HIDALGO",Datos!M71="DIF NAUCALPAN",Datos!M71="DIF MEXICALTZINGO")</f>
        <v>0</v>
      </c>
      <c r="J128" s="87" t="b">
        <f>OR(Datos!M71="FAMILIAR")</f>
        <v>1</v>
      </c>
      <c r="K128" s="87">
        <f t="shared" si="4"/>
        <v>1</v>
      </c>
      <c r="L128" s="39" t="b">
        <f>IF(K128=0,Datos!M71)</f>
        <v>0</v>
      </c>
      <c r="M128" s="87">
        <f>Datos!Z71</f>
        <v>0</v>
      </c>
      <c r="N128" s="87">
        <f>Datos!AA71</f>
        <v>0</v>
      </c>
      <c r="O128" s="87">
        <f>Datos!AB71</f>
        <v>0</v>
      </c>
      <c r="P128" s="87">
        <f>Datos!AC71</f>
        <v>0</v>
      </c>
      <c r="Q128" s="87">
        <f>Datos!AD71</f>
        <v>0</v>
      </c>
      <c r="R128" s="87" t="str">
        <f>Datos!AE71</f>
        <v>OMISION DE CUIDADOS</v>
      </c>
      <c r="S128" s="87" t="str">
        <f>Datos!AF71</f>
        <v>XXXXXX</v>
      </c>
      <c r="T128" s="87">
        <f>Datos!AG71</f>
        <v>0</v>
      </c>
      <c r="U128" s="87">
        <f>Datos!AH71</f>
        <v>0</v>
      </c>
      <c r="V128" s="87">
        <f>Datos!AI71</f>
        <v>0</v>
      </c>
      <c r="W128" s="87">
        <f>Datos!AJ71</f>
        <v>0</v>
      </c>
      <c r="X128" s="87">
        <f>Datos!AK71</f>
        <v>0</v>
      </c>
      <c r="Y128" s="87">
        <f>Datos!AL71</f>
        <v>0</v>
      </c>
      <c r="Z128" s="87">
        <f>Datos!AM71</f>
        <v>0</v>
      </c>
      <c r="AA128" s="87">
        <f>Datos!AN71</f>
        <v>0</v>
      </c>
      <c r="AB128" s="87">
        <f>Datos!AO71</f>
        <v>0</v>
      </c>
      <c r="AC128" s="87">
        <f>Datos!AP71</f>
        <v>0</v>
      </c>
      <c r="AD128" s="87" t="str">
        <f>IF(Datos!J71="D.F.","D.F.","0")</f>
        <v>D.F.</v>
      </c>
      <c r="AE128" s="87" t="str">
        <f>IF(Datos!J71="D.F.","D.F",Datos!J71)</f>
        <v>D.F</v>
      </c>
      <c r="AF128" s="87"/>
      <c r="AG128" s="87">
        <f>Datos!AU71</f>
        <v>0</v>
      </c>
      <c r="AH128" s="87">
        <f>Datos!AV71</f>
        <v>0</v>
      </c>
      <c r="AI128" s="87" t="str">
        <f>IF(Educativo!J57="GUARDERIA","SI",".")</f>
        <v>.</v>
      </c>
      <c r="AJ128" s="87" t="str">
        <f>IF(Educativo!J57="PRESCOLAR","SI",".")</f>
        <v>.</v>
      </c>
      <c r="AK128" s="87" t="str">
        <f>IF(Educativo!J57="PRIMARIA","SI",".")</f>
        <v>.</v>
      </c>
      <c r="AL128" s="87" t="str">
        <f>IF(Educativo!J57="SECUNDARIA","SI",".")</f>
        <v>.</v>
      </c>
      <c r="AM128" s="87" t="str">
        <f>IF(Educativo!J57="BACHILLERATO","SI",".")</f>
        <v>.</v>
      </c>
      <c r="AN128" s="87" t="str">
        <f>IF(Educativo!J57="UNIVERSIDAD","SI",".")</f>
        <v>.</v>
      </c>
      <c r="AO128" s="87">
        <f>Datos!BN71</f>
        <v>0</v>
      </c>
      <c r="AP128" s="87">
        <f>Datos!BP71</f>
        <v>0</v>
      </c>
      <c r="AQ128" s="87">
        <f>Datos!BQ71</f>
        <v>0</v>
      </c>
      <c r="AR128" s="26" t="str">
        <f>Datos!BY72</f>
        <v>SI</v>
      </c>
      <c r="AS128" s="26" t="str">
        <f>Datos!BZ72</f>
        <v>.</v>
      </c>
      <c r="AT128" s="26" t="str">
        <f>Datos!CA72</f>
        <v>.</v>
      </c>
      <c r="AU128" s="26" t="str">
        <f>Datos!CB72</f>
        <v>.</v>
      </c>
      <c r="AV128" s="26" t="str">
        <f>Datos!CC72</f>
        <v>.</v>
      </c>
      <c r="AW128" s="87" t="b">
        <f>OR(Datos!BV72="FAMILIA BIOLÓGICA")</f>
        <v>1</v>
      </c>
      <c r="AX128" s="87" t="b">
        <f>OR(Datos!BV72="FAMILIA AMPLIADA")</f>
        <v>0</v>
      </c>
      <c r="AY128" s="87" t="b">
        <f>OR(Datos!BV72="OTRO HOGAR")</f>
        <v>0</v>
      </c>
      <c r="AZ128" s="87">
        <f t="shared" si="5"/>
        <v>1</v>
      </c>
      <c r="BA128" s="87" t="str">
        <f>IF(AZ128=0,Datos!BV72,".")</f>
        <v>.</v>
      </c>
      <c r="BB128" s="117" t="str">
        <f>Datos!BU71</f>
        <v>X</v>
      </c>
      <c r="BC128" s="87">
        <f>Datos!BV71</f>
        <v>0</v>
      </c>
    </row>
    <row r="129" spans="1:55">
      <c r="A129" s="87">
        <f>Datos!A71</f>
        <v>68</v>
      </c>
      <c r="B129" s="20" t="str">
        <f>Datos!D72</f>
        <v>c</v>
      </c>
      <c r="C129" s="152">
        <f ca="1">Datos!E72</f>
        <v>14.264814231341566</v>
      </c>
      <c r="D129" s="20">
        <f>Datos!G72</f>
        <v>0</v>
      </c>
      <c r="E129" s="20" t="str">
        <f t="shared" si="3"/>
        <v>x</v>
      </c>
      <c r="F129" s="118">
        <f>Datos!X72</f>
        <v>40634</v>
      </c>
      <c r="G129" s="87" t="b">
        <f>OR(Datos!M72="CASA ALIANZA",Datos!M72="AYUDA Y SOLID")</f>
        <v>0</v>
      </c>
      <c r="H129" s="87" t="b">
        <f>OR(Datos!M72="PROCURADURIA")</f>
        <v>0</v>
      </c>
      <c r="I129" s="87" t="b">
        <f>OR(Datos!M72="DIF HIDALGO-HUICHAPAN",Datos!M72="DIF HIDALGO",Datos!M72="DIF NAUCALPAN",Datos!M72="DIF MEXICALTZINGO")</f>
        <v>0</v>
      </c>
      <c r="J129" s="87" t="b">
        <f>OR(Datos!M72="FAMILIAR")</f>
        <v>1</v>
      </c>
      <c r="K129" s="87">
        <f t="shared" si="4"/>
        <v>1</v>
      </c>
      <c r="L129" s="39" t="b">
        <f>IF(K129=0,Datos!M72)</f>
        <v>0</v>
      </c>
      <c r="M129" s="87">
        <f>Datos!Z72</f>
        <v>0</v>
      </c>
      <c r="N129" s="87">
        <f>Datos!AA72</f>
        <v>0</v>
      </c>
      <c r="O129" s="87">
        <f>Datos!AB72</f>
        <v>0</v>
      </c>
      <c r="P129" s="87">
        <f>Datos!AC72</f>
        <v>0</v>
      </c>
      <c r="Q129" s="87">
        <f>Datos!AD72</f>
        <v>0</v>
      </c>
      <c r="R129" s="87">
        <f>Datos!AE72</f>
        <v>0</v>
      </c>
      <c r="S129" s="87" t="str">
        <f>Datos!AF72</f>
        <v>XXXXXX</v>
      </c>
      <c r="T129" s="87">
        <f>Datos!AG72</f>
        <v>0</v>
      </c>
      <c r="U129" s="87">
        <f>Datos!AH72</f>
        <v>1</v>
      </c>
      <c r="V129" s="87">
        <f>Datos!AI72</f>
        <v>0</v>
      </c>
      <c r="W129" s="87">
        <f>Datos!AJ72</f>
        <v>1</v>
      </c>
      <c r="X129" s="87">
        <f>Datos!AK72</f>
        <v>0</v>
      </c>
      <c r="Y129" s="87">
        <f>Datos!AL72</f>
        <v>0</v>
      </c>
      <c r="Z129" s="87">
        <f>Datos!AM72</f>
        <v>0</v>
      </c>
      <c r="AA129" s="87" t="str">
        <f>Datos!AN72</f>
        <v>NO</v>
      </c>
      <c r="AB129" s="87" t="str">
        <f>Datos!AO72</f>
        <v>NO</v>
      </c>
      <c r="AC129" s="87" t="str">
        <f>Datos!AP72</f>
        <v>NO</v>
      </c>
      <c r="AD129" s="87" t="str">
        <f>IF(Datos!J72="D.F.","D.F.","0")</f>
        <v>D.F.</v>
      </c>
      <c r="AE129" s="87" t="str">
        <f>IF(Datos!J72="D.F.","D.F",Datos!J72)</f>
        <v>D.F</v>
      </c>
      <c r="AF129" s="87"/>
      <c r="AG129" s="87">
        <f>Datos!AU72</f>
        <v>0</v>
      </c>
      <c r="AH129" s="87">
        <f>Datos!AV72</f>
        <v>0</v>
      </c>
      <c r="AI129" s="87" t="str">
        <f>IF(Educativo!J58="GUARDERIA","SI",".")</f>
        <v>.</v>
      </c>
      <c r="AJ129" s="87" t="str">
        <f>IF(Educativo!J58="PRESCOLAR","SI",".")</f>
        <v>.</v>
      </c>
      <c r="AK129" s="87" t="str">
        <f>IF(Educativo!J58="PRIMARIA","SI",".")</f>
        <v>.</v>
      </c>
      <c r="AL129" s="87" t="str">
        <f>IF(Educativo!J58="SECUNDARIA","SI",".")</f>
        <v>.</v>
      </c>
      <c r="AM129" s="87" t="str">
        <f>IF(Educativo!J58="BACHILLERATO","SI",".")</f>
        <v>.</v>
      </c>
      <c r="AN129" s="87" t="str">
        <f>IF(Educativo!J58="UNIVERSIDAD","SI",".")</f>
        <v>.</v>
      </c>
      <c r="AO129" s="87">
        <f>Datos!BN72</f>
        <v>0</v>
      </c>
      <c r="AP129" s="87">
        <f>Datos!BP72</f>
        <v>0</v>
      </c>
      <c r="AQ129" s="87">
        <f>Datos!BQ72</f>
        <v>0</v>
      </c>
      <c r="AR129" s="26" t="str">
        <f ca="1">Datos!BY73</f>
        <v>.</v>
      </c>
      <c r="AS129" s="26" t="str">
        <f ca="1">Datos!BZ73</f>
        <v>.</v>
      </c>
      <c r="AT129" s="26" t="str">
        <f ca="1">Datos!CA73</f>
        <v>.</v>
      </c>
      <c r="AU129" s="26" t="str">
        <f ca="1">Datos!CB73</f>
        <v>.</v>
      </c>
      <c r="AV129" s="26" t="str">
        <f ca="1">Datos!CC73</f>
        <v>SI</v>
      </c>
      <c r="AW129" s="87" t="b">
        <f>OR(Datos!BV73="FAMILIA BIOLÓGICA")</f>
        <v>0</v>
      </c>
      <c r="AX129" s="87" t="b">
        <f>OR(Datos!BV73="FAMILIA AMPLIADA")</f>
        <v>0</v>
      </c>
      <c r="AY129" s="87" t="b">
        <f>OR(Datos!BV73="OTRO HOGAR")</f>
        <v>0</v>
      </c>
      <c r="AZ129" s="87">
        <f t="shared" si="5"/>
        <v>0</v>
      </c>
      <c r="BA129" s="87">
        <f>IF(AZ129=0,Datos!BV73,".")</f>
        <v>0</v>
      </c>
      <c r="BB129" s="117">
        <f>Datos!BU72</f>
        <v>40606</v>
      </c>
      <c r="BC129" s="87" t="str">
        <f>Datos!BV72</f>
        <v>FAMILIA BIOLÓGICA</v>
      </c>
    </row>
    <row r="130" spans="1:55">
      <c r="A130" s="87">
        <f>Datos!A72</f>
        <v>69</v>
      </c>
      <c r="B130" s="20" t="str">
        <f>Datos!D73</f>
        <v>d</v>
      </c>
      <c r="C130" s="152">
        <f ca="1">Datos!E73</f>
        <v>14.621957088484423</v>
      </c>
      <c r="D130" s="20">
        <f>Datos!G73</f>
        <v>0</v>
      </c>
      <c r="E130" s="20" t="str">
        <f t="shared" si="3"/>
        <v>x</v>
      </c>
      <c r="F130" s="118">
        <f>Datos!H73</f>
        <v>35371</v>
      </c>
      <c r="G130" s="87" t="b">
        <f>OR(Datos!M73="CASA ALIANZA",Datos!M73="AYUDA Y SOLID")</f>
        <v>0</v>
      </c>
      <c r="H130" s="87" t="b">
        <f>OR(Datos!M73="PROCURADURIA")</f>
        <v>0</v>
      </c>
      <c r="I130" s="87" t="b">
        <f>OR(Datos!M73="DIF HIDALGO-HUICHAPAN",Datos!M73="DIF HIDALGO",Datos!M73="DIF NAUCALPAN",Datos!M73="DIF MEXICALTZINGO")</f>
        <v>0</v>
      </c>
      <c r="J130" s="87" t="b">
        <f>OR(Datos!M73="FAMILIAR")</f>
        <v>0</v>
      </c>
      <c r="K130" s="87">
        <f t="shared" si="4"/>
        <v>0</v>
      </c>
      <c r="L130" s="39" t="str">
        <f>IF(K130=0,Datos!M73)</f>
        <v>DIF - CHALCO</v>
      </c>
      <c r="M130" s="87">
        <f>Datos!Z73</f>
        <v>0</v>
      </c>
      <c r="N130" s="87">
        <f>Datos!AA73</f>
        <v>0</v>
      </c>
      <c r="O130" s="87">
        <f>Datos!AB73</f>
        <v>0</v>
      </c>
      <c r="P130" s="87">
        <f>Datos!AC73</f>
        <v>0</v>
      </c>
      <c r="Q130" s="87">
        <f>Datos!AD73</f>
        <v>0</v>
      </c>
      <c r="R130" s="87">
        <f>Datos!AE73</f>
        <v>0</v>
      </c>
      <c r="S130" s="87" t="str">
        <f>Datos!AF73</f>
        <v>XXXXXX</v>
      </c>
      <c r="T130" s="87">
        <f>Datos!AG73</f>
        <v>0</v>
      </c>
      <c r="U130" s="87">
        <f>Datos!AH73</f>
        <v>0</v>
      </c>
      <c r="V130" s="87">
        <f>Datos!AI73</f>
        <v>0</v>
      </c>
      <c r="W130" s="87">
        <f>Datos!AJ73</f>
        <v>0</v>
      </c>
      <c r="X130" s="87">
        <f>Datos!AK73</f>
        <v>0</v>
      </c>
      <c r="Y130" s="87">
        <f>Datos!AL73</f>
        <v>0</v>
      </c>
      <c r="Z130" s="87">
        <f>Datos!AM73</f>
        <v>0</v>
      </c>
      <c r="AA130" s="87">
        <f>Datos!AN73</f>
        <v>0</v>
      </c>
      <c r="AB130" s="87">
        <f>Datos!AO73</f>
        <v>0</v>
      </c>
      <c r="AC130" s="87">
        <f>Datos!AP73</f>
        <v>0</v>
      </c>
      <c r="AD130" s="87" t="str">
        <f>IF(Datos!J73="D.F.","D.F.","0")</f>
        <v>D.F.</v>
      </c>
      <c r="AE130" s="87" t="str">
        <f>IF(Datos!J73="D.F.","D.F",Datos!J73)</f>
        <v>D.F</v>
      </c>
      <c r="AF130" s="87"/>
      <c r="AG130" s="87">
        <f>Datos!AU73</f>
        <v>0</v>
      </c>
      <c r="AH130" s="87">
        <f>Datos!AV73</f>
        <v>0</v>
      </c>
      <c r="AI130" s="87" t="str">
        <f>IF(Educativo!J59="GUARDERIA","SI",".")</f>
        <v>.</v>
      </c>
      <c r="AJ130" s="87" t="str">
        <f>IF(Educativo!J59="PRESCOLAR","SI",".")</f>
        <v>.</v>
      </c>
      <c r="AK130" s="87" t="str">
        <f>IF(Educativo!J59="PRIMARIA","SI",".")</f>
        <v>.</v>
      </c>
      <c r="AL130" s="87" t="str">
        <f>IF(Educativo!J59="SECUNDARIA","SI",".")</f>
        <v>.</v>
      </c>
      <c r="AM130" s="87" t="str">
        <f>IF(Educativo!J59="BACHILLERATO","SI",".")</f>
        <v>.</v>
      </c>
      <c r="AN130" s="87" t="str">
        <f>IF(Educativo!J59="UNIVERSIDAD","SI",".")</f>
        <v>.</v>
      </c>
      <c r="AO130" s="87">
        <f>Datos!BN73</f>
        <v>0</v>
      </c>
      <c r="AP130" s="87">
        <f>Datos!BP73</f>
        <v>0</v>
      </c>
      <c r="AQ130" s="87">
        <f>Datos!BQ73</f>
        <v>0</v>
      </c>
      <c r="AR130" s="26" t="str">
        <f ca="1">Datos!BY74</f>
        <v>SI</v>
      </c>
      <c r="AS130" s="26" t="str">
        <f ca="1">Datos!BZ74</f>
        <v>.</v>
      </c>
      <c r="AT130" s="26" t="str">
        <f ca="1">Datos!CA74</f>
        <v>.</v>
      </c>
      <c r="AU130" s="26" t="str">
        <f ca="1">Datos!CB74</f>
        <v>.</v>
      </c>
      <c r="AV130" s="26" t="str">
        <f ca="1">Datos!CC74</f>
        <v>.</v>
      </c>
      <c r="AW130" s="87" t="b">
        <f>OR(Datos!BV74="FAMILIA BIOLÓGICA")</f>
        <v>0</v>
      </c>
      <c r="AX130" s="87" t="b">
        <f>OR(Datos!BV74="FAMILIA AMPLIADA")</f>
        <v>0</v>
      </c>
      <c r="AY130" s="87" t="b">
        <f>OR(Datos!BV74="OTRO HOGAR")</f>
        <v>0</v>
      </c>
      <c r="AZ130" s="87">
        <f t="shared" si="5"/>
        <v>0</v>
      </c>
      <c r="BA130" s="87">
        <f>IF(AZ130=0,Datos!BV74,".")</f>
        <v>0</v>
      </c>
      <c r="BB130" s="117" t="str">
        <f>Datos!BU73</f>
        <v>X</v>
      </c>
      <c r="BC130" s="87">
        <f>Datos!BV73</f>
        <v>0</v>
      </c>
    </row>
    <row r="131" spans="1:55">
      <c r="A131" s="87">
        <f>Datos!A73</f>
        <v>70</v>
      </c>
      <c r="B131" s="20" t="str">
        <f>Datos!D74</f>
        <v>e</v>
      </c>
      <c r="C131" s="152">
        <f ca="1">Datos!E74</f>
        <v>13.135693352220686</v>
      </c>
      <c r="D131" s="20">
        <f>Datos!G74</f>
        <v>0</v>
      </c>
      <c r="E131" s="20" t="str">
        <f t="shared" si="3"/>
        <v>x</v>
      </c>
      <c r="F131" s="118">
        <f>Datos!X74</f>
        <v>40660</v>
      </c>
      <c r="G131" s="87" t="b">
        <f>OR(Datos!M74="CASA ALIANZA",Datos!M74="AYUDA Y SOLID")</f>
        <v>0</v>
      </c>
      <c r="H131" s="87" t="b">
        <f>OR(Datos!M74="PROCURADURIA")</f>
        <v>0</v>
      </c>
      <c r="I131" s="87" t="b">
        <f>OR(Datos!M74="DIF HIDALGO-HUICHAPAN",Datos!M74="DIF HIDALGO",Datos!M74="DIF NAUCALPAN",Datos!M74="DIF MEXICALTZINGO")</f>
        <v>1</v>
      </c>
      <c r="J131" s="87" t="b">
        <f>OR(Datos!M74="FAMILIAR")</f>
        <v>0</v>
      </c>
      <c r="K131" s="87">
        <f t="shared" si="4"/>
        <v>1</v>
      </c>
      <c r="L131" s="39" t="b">
        <f>IF(K131=0,Datos!M74)</f>
        <v>0</v>
      </c>
      <c r="M131" s="87">
        <f>Datos!Z74</f>
        <v>0</v>
      </c>
      <c r="N131" s="87">
        <f>Datos!AA74</f>
        <v>0</v>
      </c>
      <c r="O131" s="87">
        <f>Datos!AB74</f>
        <v>0</v>
      </c>
      <c r="P131" s="87">
        <f>Datos!AC74</f>
        <v>0</v>
      </c>
      <c r="Q131" s="87">
        <f>Datos!AD74</f>
        <v>0</v>
      </c>
      <c r="R131" s="87">
        <f>Datos!AE74</f>
        <v>0</v>
      </c>
      <c r="S131" s="87" t="str">
        <f>Datos!AF74</f>
        <v>XXXXXX</v>
      </c>
      <c r="T131" s="87">
        <f>Datos!AG74</f>
        <v>0</v>
      </c>
      <c r="U131" s="87">
        <f>Datos!AH74</f>
        <v>0</v>
      </c>
      <c r="V131" s="87">
        <f>Datos!AI74</f>
        <v>0</v>
      </c>
      <c r="W131" s="87">
        <f>Datos!AJ74</f>
        <v>0</v>
      </c>
      <c r="X131" s="87">
        <f>Datos!AK74</f>
        <v>0</v>
      </c>
      <c r="Y131" s="87">
        <f>Datos!AL74</f>
        <v>0</v>
      </c>
      <c r="Z131" s="87">
        <f>Datos!AM74</f>
        <v>0</v>
      </c>
      <c r="AA131" s="87">
        <f>Datos!AN74</f>
        <v>0</v>
      </c>
      <c r="AB131" s="87">
        <f>Datos!AO74</f>
        <v>0</v>
      </c>
      <c r="AC131" s="87">
        <f>Datos!AP74</f>
        <v>0</v>
      </c>
      <c r="AD131" s="87" t="str">
        <f>IF(Datos!J74="D.F.","D.F.","0")</f>
        <v>0</v>
      </c>
      <c r="AE131" s="87" t="str">
        <f>IF(Datos!J74="D.F.","D.F",Datos!J74)</f>
        <v>HIDALGO</v>
      </c>
      <c r="AF131" s="87"/>
      <c r="AG131" s="87">
        <f>Datos!AU74</f>
        <v>0</v>
      </c>
      <c r="AH131" s="87">
        <f>Datos!AV74</f>
        <v>0</v>
      </c>
      <c r="AI131" s="87" t="str">
        <f>IF(Educativo!J60="GUARDERIA","SI",".")</f>
        <v>.</v>
      </c>
      <c r="AJ131" s="87" t="str">
        <f>IF(Educativo!J60="PRESCOLAR","SI",".")</f>
        <v>.</v>
      </c>
      <c r="AK131" s="87" t="str">
        <f>IF(Educativo!J60="PRIMARIA","SI",".")</f>
        <v>.</v>
      </c>
      <c r="AL131" s="87" t="str">
        <f>IF(Educativo!J60="SECUNDARIA","SI",".")</f>
        <v>.</v>
      </c>
      <c r="AM131" s="87" t="str">
        <f>IF(Educativo!J60="BACHILLERATO","SI",".")</f>
        <v>.</v>
      </c>
      <c r="AN131" s="87" t="str">
        <f>IF(Educativo!J60="UNIVERSIDAD","SI",".")</f>
        <v>.</v>
      </c>
      <c r="AO131" s="87">
        <f>Datos!BN74</f>
        <v>0</v>
      </c>
      <c r="AP131" s="87">
        <f>Datos!BP74</f>
        <v>0</v>
      </c>
      <c r="AQ131" s="87">
        <f>Datos!BQ74</f>
        <v>0</v>
      </c>
      <c r="AR131" s="26" t="str">
        <f ca="1">Datos!BY76</f>
        <v>SI</v>
      </c>
      <c r="AS131" s="26" t="str">
        <f ca="1">Datos!BZ76</f>
        <v>.</v>
      </c>
      <c r="AT131" s="26" t="str">
        <f ca="1">Datos!CA76</f>
        <v>.</v>
      </c>
      <c r="AU131" s="26" t="str">
        <f ca="1">Datos!CB76</f>
        <v>.</v>
      </c>
      <c r="AV131" s="26" t="str">
        <f ca="1">Datos!CC76</f>
        <v>.</v>
      </c>
      <c r="AW131" s="87" t="b">
        <f>OR(Datos!BV76="FAMILIA BIOLÓGICA")</f>
        <v>0</v>
      </c>
      <c r="AX131" s="87" t="b">
        <f>OR(Datos!BV76="FAMILIA AMPLIADA")</f>
        <v>0</v>
      </c>
      <c r="AY131" s="87" t="b">
        <f>OR(Datos!BV76="OTRO HOGAR")</f>
        <v>0</v>
      </c>
      <c r="AZ131" s="87">
        <f t="shared" si="5"/>
        <v>0</v>
      </c>
      <c r="BA131" s="87">
        <f>IF(AZ131=0,Datos!BV76,".")</f>
        <v>0</v>
      </c>
      <c r="BB131" s="117" t="str">
        <f>Datos!BU74</f>
        <v>X</v>
      </c>
      <c r="BC131" s="87">
        <f>Datos!BV74</f>
        <v>0</v>
      </c>
    </row>
    <row r="132" spans="1:55">
      <c r="A132" s="87" t="e">
        <f>Datos!#REF!</f>
        <v>#REF!</v>
      </c>
      <c r="B132" s="20" t="str">
        <f>Datos!D76</f>
        <v>a</v>
      </c>
      <c r="C132" s="152">
        <f ca="1">Datos!E76</f>
        <v>13.61920983573717</v>
      </c>
      <c r="D132" s="20">
        <f>Datos!G76</f>
        <v>0</v>
      </c>
      <c r="E132" s="20" t="str">
        <f t="shared" si="3"/>
        <v>x</v>
      </c>
      <c r="F132" s="118">
        <f>Datos!X75</f>
        <v>40661</v>
      </c>
      <c r="G132" s="87" t="b">
        <f>OR(Datos!M76="CASA ALIANZA",Datos!M76="AYUDA Y SOLID")</f>
        <v>0</v>
      </c>
      <c r="H132" s="87" t="b">
        <f>OR(Datos!M76="PROCURADURIA")</f>
        <v>1</v>
      </c>
      <c r="I132" s="87" t="b">
        <f>OR(Datos!M76="DIF HIDALGO-HUICHAPAN",Datos!M76="DIF HIDALGO",Datos!M76="DIF NAUCALPAN",Datos!M76="DIF MEXICALTZINGO")</f>
        <v>0</v>
      </c>
      <c r="J132" s="87" t="b">
        <f>OR(Datos!M76="FAMILIAR")</f>
        <v>0</v>
      </c>
      <c r="K132" s="87">
        <f t="shared" si="4"/>
        <v>1</v>
      </c>
      <c r="L132" s="39" t="b">
        <f>IF(K132=0,Datos!M76)</f>
        <v>0</v>
      </c>
      <c r="M132" s="87">
        <f>Datos!Z76</f>
        <v>0</v>
      </c>
      <c r="N132" s="87">
        <f>Datos!AA76</f>
        <v>0</v>
      </c>
      <c r="O132" s="87">
        <f>Datos!AB76</f>
        <v>0</v>
      </c>
      <c r="P132" s="87">
        <f>Datos!AC76</f>
        <v>0</v>
      </c>
      <c r="Q132" s="87">
        <f>Datos!AD76</f>
        <v>0</v>
      </c>
      <c r="R132" s="87" t="str">
        <f>Datos!AE76</f>
        <v>VIOLACION</v>
      </c>
      <c r="S132" s="87" t="str">
        <f>Datos!AF76</f>
        <v>XXXXXX</v>
      </c>
      <c r="T132" s="87">
        <f>Datos!AG76</f>
        <v>0</v>
      </c>
      <c r="U132" s="87">
        <f>Datos!AH76</f>
        <v>0</v>
      </c>
      <c r="V132" s="87">
        <f>Datos!AI76</f>
        <v>0</v>
      </c>
      <c r="W132" s="87">
        <f>Datos!AJ76</f>
        <v>0</v>
      </c>
      <c r="X132" s="87">
        <f>Datos!AK76</f>
        <v>0</v>
      </c>
      <c r="Y132" s="87">
        <f>Datos!AL76</f>
        <v>0</v>
      </c>
      <c r="Z132" s="87">
        <f>Datos!AM76</f>
        <v>0</v>
      </c>
      <c r="AA132" s="87">
        <f>Datos!AN76</f>
        <v>0</v>
      </c>
      <c r="AB132" s="87">
        <f>Datos!AO76</f>
        <v>0</v>
      </c>
      <c r="AC132" s="87">
        <f>Datos!AP76</f>
        <v>0</v>
      </c>
      <c r="AD132" s="87" t="str">
        <f>IF(Datos!J76="D.F.","D.F.","0")</f>
        <v>0</v>
      </c>
      <c r="AE132" s="87" t="str">
        <f>IF(Datos!J76="D.F.","D.F",Datos!J76)</f>
        <v>GUERRERO</v>
      </c>
      <c r="AF132" s="87"/>
      <c r="AG132" s="87">
        <f>Datos!AU76</f>
        <v>0</v>
      </c>
      <c r="AH132" s="87">
        <f>Datos!AV76</f>
        <v>0</v>
      </c>
      <c r="AI132" s="87" t="str">
        <f>IF(Educativo!J61="GUARDERIA","SI",".")</f>
        <v>.</v>
      </c>
      <c r="AJ132" s="87" t="str">
        <f>IF(Educativo!J61="PRESCOLAR","SI",".")</f>
        <v>.</v>
      </c>
      <c r="AK132" s="87" t="str">
        <f>IF(Educativo!J61="PRIMARIA","SI",".")</f>
        <v>.</v>
      </c>
      <c r="AL132" s="87" t="str">
        <f>IF(Educativo!J61="SECUNDARIA","SI",".")</f>
        <v>.</v>
      </c>
      <c r="AM132" s="87" t="str">
        <f>IF(Educativo!J61="BACHILLERATO","SI",".")</f>
        <v>.</v>
      </c>
      <c r="AN132" s="87" t="str">
        <f>IF(Educativo!J61="UNIVERSIDAD","SI",".")</f>
        <v>.</v>
      </c>
      <c r="AO132" s="87">
        <f>Datos!BN76</f>
        <v>0</v>
      </c>
      <c r="AP132" s="87">
        <f>Datos!BP76</f>
        <v>0</v>
      </c>
      <c r="AQ132" s="87">
        <f>Datos!BQ76</f>
        <v>0</v>
      </c>
      <c r="AR132" s="26" t="e">
        <f>Datos!#REF!</f>
        <v>#REF!</v>
      </c>
      <c r="AS132" s="26" t="e">
        <f>Datos!#REF!</f>
        <v>#REF!</v>
      </c>
      <c r="AT132" s="26" t="e">
        <f>Datos!#REF!</f>
        <v>#REF!</v>
      </c>
      <c r="AU132" s="26" t="e">
        <f>Datos!#REF!</f>
        <v>#REF!</v>
      </c>
      <c r="AV132" s="26" t="e">
        <f>Datos!#REF!</f>
        <v>#REF!</v>
      </c>
      <c r="AW132" s="87" t="e">
        <f>OR(Datos!#REF!="FAMILIA BIOLÓGICA")</f>
        <v>#REF!</v>
      </c>
      <c r="AX132" s="87" t="e">
        <f>OR(Datos!#REF!="FAMILIA AMPLIADA")</f>
        <v>#REF!</v>
      </c>
      <c r="AY132" s="87" t="e">
        <f>OR(Datos!#REF!="OTRO HOGAR")</f>
        <v>#REF!</v>
      </c>
      <c r="AZ132" s="87">
        <f t="shared" si="5"/>
        <v>0</v>
      </c>
      <c r="BA132" s="87" t="e">
        <f>IF(AZ132=0,Datos!#REF!,".")</f>
        <v>#REF!</v>
      </c>
      <c r="BB132" s="117" t="str">
        <f>Datos!BU76</f>
        <v>X</v>
      </c>
      <c r="BC132" s="87">
        <f>Datos!BV76</f>
        <v>0</v>
      </c>
    </row>
    <row r="133" spans="1:55">
      <c r="A133" s="87">
        <f>Datos!A75</f>
        <v>72</v>
      </c>
      <c r="B133" s="20" t="e">
        <f>Datos!#REF!</f>
        <v>#REF!</v>
      </c>
      <c r="C133" s="152" t="e">
        <f>Datos!#REF!</f>
        <v>#REF!</v>
      </c>
      <c r="D133" s="20" t="e">
        <f>Datos!#REF!</f>
        <v>#REF!</v>
      </c>
      <c r="E133" s="20" t="e">
        <f t="shared" si="3"/>
        <v>#REF!</v>
      </c>
      <c r="F133" s="118" t="e">
        <f>Datos!#REF!</f>
        <v>#REF!</v>
      </c>
      <c r="G133" s="87" t="e">
        <f>OR(Datos!#REF!="CASA ALIANZA",Datos!#REF!="AYUDA Y SOLID")</f>
        <v>#REF!</v>
      </c>
      <c r="H133" s="87" t="e">
        <f>OR(Datos!#REF!="PROCURADURIA")</f>
        <v>#REF!</v>
      </c>
      <c r="I133" s="87" t="e">
        <f>OR(Datos!#REF!="DIF HIDALGO-HUICHAPAN",Datos!#REF!="DIF HIDALGO",Datos!#REF!="DIF NAUCALPAN",Datos!#REF!="DIF MEXICALTZINGO")</f>
        <v>#REF!</v>
      </c>
      <c r="J133" s="87" t="e">
        <f>OR(Datos!#REF!="FAMILIAR")</f>
        <v>#REF!</v>
      </c>
      <c r="K133" s="87">
        <f t="shared" si="4"/>
        <v>0</v>
      </c>
      <c r="L133" s="39" t="e">
        <f>IF(K133=0,Datos!#REF!)</f>
        <v>#REF!</v>
      </c>
      <c r="M133" s="87" t="e">
        <f>Datos!#REF!</f>
        <v>#REF!</v>
      </c>
      <c r="N133" s="87" t="e">
        <f>Datos!#REF!</f>
        <v>#REF!</v>
      </c>
      <c r="O133" s="87" t="e">
        <f>Datos!#REF!</f>
        <v>#REF!</v>
      </c>
      <c r="P133" s="87" t="e">
        <f>Datos!#REF!</f>
        <v>#REF!</v>
      </c>
      <c r="Q133" s="87" t="e">
        <f>Datos!#REF!</f>
        <v>#REF!</v>
      </c>
      <c r="R133" s="87" t="e">
        <f>Datos!#REF!</f>
        <v>#REF!</v>
      </c>
      <c r="S133" s="87" t="e">
        <f>Datos!#REF!</f>
        <v>#REF!</v>
      </c>
      <c r="T133" s="87" t="e">
        <f>Datos!#REF!</f>
        <v>#REF!</v>
      </c>
      <c r="U133" s="87" t="e">
        <f>Datos!#REF!</f>
        <v>#REF!</v>
      </c>
      <c r="V133" s="87" t="e">
        <f>Datos!#REF!</f>
        <v>#REF!</v>
      </c>
      <c r="W133" s="87" t="e">
        <f>Datos!#REF!</f>
        <v>#REF!</v>
      </c>
      <c r="X133" s="87" t="e">
        <f>Datos!#REF!</f>
        <v>#REF!</v>
      </c>
      <c r="Y133" s="87" t="e">
        <f>Datos!#REF!</f>
        <v>#REF!</v>
      </c>
      <c r="Z133" s="87" t="e">
        <f>Datos!#REF!</f>
        <v>#REF!</v>
      </c>
      <c r="AA133" s="87" t="e">
        <f>Datos!#REF!</f>
        <v>#REF!</v>
      </c>
      <c r="AB133" s="87" t="e">
        <f>Datos!#REF!</f>
        <v>#REF!</v>
      </c>
      <c r="AC133" s="87" t="e">
        <f>Datos!#REF!</f>
        <v>#REF!</v>
      </c>
      <c r="AD133" s="87" t="e">
        <f>IF(Datos!#REF!="D.F.","D.F.","0")</f>
        <v>#REF!</v>
      </c>
      <c r="AE133" s="87" t="e">
        <f>IF(Datos!#REF!="D.F.","D.F",Datos!#REF!)</f>
        <v>#REF!</v>
      </c>
      <c r="AF133" s="87"/>
      <c r="AG133" s="87" t="e">
        <f>Datos!#REF!</f>
        <v>#REF!</v>
      </c>
      <c r="AH133" s="87" t="e">
        <f>Datos!#REF!</f>
        <v>#REF!</v>
      </c>
      <c r="AI133" s="87" t="str">
        <f>IF(Educativo!J62="GUARDERIA","SI",".")</f>
        <v>.</v>
      </c>
      <c r="AJ133" s="87" t="str">
        <f>IF(Educativo!J62="PRESCOLAR","SI",".")</f>
        <v>.</v>
      </c>
      <c r="AK133" s="87" t="str">
        <f>IF(Educativo!J62="PRIMARIA","SI",".")</f>
        <v>.</v>
      </c>
      <c r="AL133" s="87" t="str">
        <f>IF(Educativo!J62="SECUNDARIA","SI",".")</f>
        <v>.</v>
      </c>
      <c r="AM133" s="87" t="str">
        <f>IF(Educativo!J62="BACHILLERATO","SI",".")</f>
        <v>.</v>
      </c>
      <c r="AN133" s="87" t="str">
        <f>IF(Educativo!J62="UNIVERSIDAD","SI",".")</f>
        <v>.</v>
      </c>
      <c r="AO133" s="87" t="e">
        <f>Datos!#REF!</f>
        <v>#REF!</v>
      </c>
      <c r="AP133" s="87" t="e">
        <f>Datos!#REF!</f>
        <v>#REF!</v>
      </c>
      <c r="AQ133" s="87" t="e">
        <f>Datos!#REF!</f>
        <v>#REF!</v>
      </c>
      <c r="AR133" s="26" t="e">
        <f>Datos!BY77</f>
        <v>#VALUE!</v>
      </c>
      <c r="AS133" s="26" t="e">
        <f>Datos!BZ77</f>
        <v>#VALUE!</v>
      </c>
      <c r="AT133" s="26" t="e">
        <f>Datos!CA77</f>
        <v>#VALUE!</v>
      </c>
      <c r="AU133" s="26" t="e">
        <f>Datos!CB77</f>
        <v>#VALUE!</v>
      </c>
      <c r="AV133" s="26" t="e">
        <f>Datos!CC77</f>
        <v>#VALUE!</v>
      </c>
      <c r="AW133" s="87" t="b">
        <f>OR(Datos!BV77="FAMILIA BIOLÓGICA")</f>
        <v>0</v>
      </c>
      <c r="AX133" s="87" t="b">
        <f>OR(Datos!BV77="FAMILIA AMPLIADA")</f>
        <v>0</v>
      </c>
      <c r="AY133" s="87" t="b">
        <f>OR(Datos!BV77="OTRO HOGAR")</f>
        <v>0</v>
      </c>
      <c r="AZ133" s="87">
        <f t="shared" si="5"/>
        <v>0</v>
      </c>
      <c r="BA133" s="87">
        <f>IF(AZ133=0,Datos!BV77,".")</f>
        <v>0</v>
      </c>
      <c r="BB133" s="117" t="e">
        <f>Datos!#REF!</f>
        <v>#REF!</v>
      </c>
      <c r="BC133" s="87" t="e">
        <f>Datos!#REF!</f>
        <v>#REF!</v>
      </c>
    </row>
    <row r="134" spans="1:55">
      <c r="A134" s="87" t="e">
        <f>Datos!#REF!</f>
        <v>#REF!</v>
      </c>
      <c r="B134" s="20" t="str">
        <f>Datos!D77</f>
        <v>b</v>
      </c>
      <c r="C134" s="152">
        <f ca="1">Datos!E77</f>
        <v>17.001077967605301</v>
      </c>
      <c r="D134" s="20">
        <f>Datos!G77</f>
        <v>0</v>
      </c>
      <c r="E134" s="20" t="str">
        <f t="shared" si="3"/>
        <v>x</v>
      </c>
      <c r="F134" s="118">
        <f>Datos!X77</f>
        <v>40665</v>
      </c>
      <c r="G134" s="87" t="b">
        <f>OR(Datos!M77="CASA ALIANZA",Datos!M77="AYUDA Y SOLID")</f>
        <v>0</v>
      </c>
      <c r="H134" s="87" t="b">
        <f>OR(Datos!M77="PROCURADURIA")</f>
        <v>0</v>
      </c>
      <c r="I134" s="87" t="b">
        <f>OR(Datos!M77="DIF HIDALGO-HUICHAPAN",Datos!M77="DIF HIDALGO",Datos!M77="DIF NAUCALPAN",Datos!M77="DIF MEXICALTZINGO")</f>
        <v>0</v>
      </c>
      <c r="J134" s="87" t="b">
        <f>OR(Datos!M77="FAMILIAR")</f>
        <v>0</v>
      </c>
      <c r="K134" s="87">
        <f t="shared" si="4"/>
        <v>0</v>
      </c>
      <c r="L134" s="39">
        <f>IF(K134=0,Datos!M77)</f>
        <v>0</v>
      </c>
      <c r="M134" s="87">
        <f>Datos!Z77</f>
        <v>0</v>
      </c>
      <c r="N134" s="87">
        <f>Datos!AA77</f>
        <v>0</v>
      </c>
      <c r="O134" s="87">
        <f>Datos!AB77</f>
        <v>0</v>
      </c>
      <c r="P134" s="87">
        <f>Datos!AC77</f>
        <v>0</v>
      </c>
      <c r="Q134" s="87">
        <f>Datos!AD77</f>
        <v>0</v>
      </c>
      <c r="R134" s="87">
        <f>Datos!AE77</f>
        <v>0</v>
      </c>
      <c r="S134" s="87" t="str">
        <f>Datos!AF77</f>
        <v>XXXXXX</v>
      </c>
      <c r="T134" s="87">
        <f>Datos!AG77</f>
        <v>0</v>
      </c>
      <c r="U134" s="87">
        <f>Datos!AH77</f>
        <v>0</v>
      </c>
      <c r="V134" s="87">
        <f>Datos!AI77</f>
        <v>0</v>
      </c>
      <c r="W134" s="87">
        <f>Datos!AJ77</f>
        <v>0</v>
      </c>
      <c r="X134" s="87">
        <f>Datos!AK77</f>
        <v>0</v>
      </c>
      <c r="Y134" s="87">
        <f>Datos!AL77</f>
        <v>0</v>
      </c>
      <c r="Z134" s="87">
        <f>Datos!AM77</f>
        <v>0</v>
      </c>
      <c r="AA134" s="87">
        <f>Datos!AN77</f>
        <v>0</v>
      </c>
      <c r="AB134" s="87">
        <f>Datos!AO77</f>
        <v>0</v>
      </c>
      <c r="AC134" s="87">
        <f>Datos!AP77</f>
        <v>0</v>
      </c>
      <c r="AD134" s="87" t="str">
        <f>IF(Datos!J77="D.F.","D.F.","0")</f>
        <v>D.F.</v>
      </c>
      <c r="AE134" s="87" t="str">
        <f>IF(Datos!J77="D.F.","D.F",Datos!J77)</f>
        <v>D.F</v>
      </c>
      <c r="AF134" s="87"/>
      <c r="AG134" s="87">
        <f>Datos!AU77</f>
        <v>0</v>
      </c>
      <c r="AH134" s="87">
        <f>Datos!AV77</f>
        <v>0</v>
      </c>
      <c r="AI134" s="87" t="str">
        <f>IF(Educativo!J63="GUARDERIA","SI",".")</f>
        <v>.</v>
      </c>
      <c r="AJ134" s="87" t="str">
        <f>IF(Educativo!J63="PRESCOLAR","SI",".")</f>
        <v>.</v>
      </c>
      <c r="AK134" s="87" t="str">
        <f>IF(Educativo!J63="PRIMARIA","SI",".")</f>
        <v>.</v>
      </c>
      <c r="AL134" s="87" t="str">
        <f>IF(Educativo!J63="SECUNDARIA","SI",".")</f>
        <v>.</v>
      </c>
      <c r="AM134" s="87" t="str">
        <f>IF(Educativo!J63="BACHILLERATO","SI",".")</f>
        <v>.</v>
      </c>
      <c r="AN134" s="87" t="str">
        <f>IF(Educativo!J63="UNIVERSIDAD","SI",".")</f>
        <v>.</v>
      </c>
      <c r="AO134" s="87">
        <f>Datos!BN77</f>
        <v>0</v>
      </c>
      <c r="AP134" s="87">
        <f>Datos!BP77</f>
        <v>0</v>
      </c>
      <c r="AQ134" s="87">
        <f>Datos!BQ77</f>
        <v>0</v>
      </c>
      <c r="AR134" s="26" t="str">
        <f>Datos!BY78</f>
        <v>SI</v>
      </c>
      <c r="AS134" s="26" t="str">
        <f>Datos!BZ78</f>
        <v>.</v>
      </c>
      <c r="AT134" s="26" t="str">
        <f>Datos!CA78</f>
        <v>.</v>
      </c>
      <c r="AU134" s="26" t="str">
        <f>Datos!CB78</f>
        <v>.</v>
      </c>
      <c r="AV134" s="26" t="str">
        <f>Datos!CC78</f>
        <v>.</v>
      </c>
      <c r="AW134" s="87" t="b">
        <f>OR(Datos!BV78="FAMILIA BIOLÓGICA")</f>
        <v>0</v>
      </c>
      <c r="AX134" s="87" t="b">
        <f>OR(Datos!BV78="FAMILIA AMPLIADA")</f>
        <v>0</v>
      </c>
      <c r="AY134" s="87" t="b">
        <f>OR(Datos!BV78="OTRO HOGAR")</f>
        <v>0</v>
      </c>
      <c r="AZ134" s="87">
        <f t="shared" si="5"/>
        <v>0</v>
      </c>
      <c r="BA134" s="87">
        <f>IF(AZ134=0,Datos!BV78,".")</f>
        <v>0</v>
      </c>
      <c r="BB134" s="117" t="str">
        <f>Datos!BU77</f>
        <v xml:space="preserve"> </v>
      </c>
      <c r="BC134" s="87">
        <f>Datos!BV77</f>
        <v>0</v>
      </c>
    </row>
    <row r="135" spans="1:55">
      <c r="A135" s="87">
        <f>Datos!A76</f>
        <v>73</v>
      </c>
      <c r="B135" s="20">
        <f>Datos!D78</f>
        <v>0</v>
      </c>
      <c r="C135" s="152">
        <f>Datos!E78</f>
        <v>0</v>
      </c>
      <c r="D135" s="20">
        <f>Datos!G78</f>
        <v>0</v>
      </c>
      <c r="E135" s="20" t="str">
        <f t="shared" si="3"/>
        <v>x</v>
      </c>
      <c r="F135" s="118">
        <f>Datos!X78</f>
        <v>0</v>
      </c>
      <c r="G135" s="87" t="b">
        <f>OR(Datos!M78="CASA ALIANZA",Datos!M78="AYUDA Y SOLID")</f>
        <v>0</v>
      </c>
      <c r="H135" s="87" t="b">
        <f>OR(Datos!M78="PROCURADURIA")</f>
        <v>0</v>
      </c>
      <c r="I135" s="87" t="b">
        <f>OR(Datos!M78="DIF HIDALGO-HUICHAPAN",Datos!M78="DIF HIDALGO",Datos!M78="DIF NAUCALPAN",Datos!M78="DIF MEXICALTZINGO")</f>
        <v>0</v>
      </c>
      <c r="J135" s="87" t="b">
        <f>OR(Datos!M78="FAMILIAR")</f>
        <v>0</v>
      </c>
      <c r="K135" s="87">
        <f t="shared" si="4"/>
        <v>0</v>
      </c>
      <c r="L135" s="39">
        <f>IF(K135=0,Datos!M78)</f>
        <v>0</v>
      </c>
      <c r="M135" s="87">
        <f>Datos!Z78</f>
        <v>0</v>
      </c>
      <c r="N135" s="87">
        <f>Datos!AA78</f>
        <v>0</v>
      </c>
      <c r="O135" s="87">
        <f>Datos!AB78</f>
        <v>0</v>
      </c>
      <c r="P135" s="87">
        <f>Datos!AC78</f>
        <v>0</v>
      </c>
      <c r="Q135" s="87">
        <f>Datos!AD78</f>
        <v>0</v>
      </c>
      <c r="R135" s="87">
        <f>Datos!AE78</f>
        <v>0</v>
      </c>
      <c r="S135" s="87">
        <f>Datos!AF78</f>
        <v>0</v>
      </c>
      <c r="T135" s="87">
        <f>Datos!AG78</f>
        <v>0</v>
      </c>
      <c r="U135" s="87">
        <f>Datos!AH78</f>
        <v>0</v>
      </c>
      <c r="V135" s="87">
        <f>Datos!AI78</f>
        <v>0</v>
      </c>
      <c r="W135" s="87">
        <f>Datos!AJ78</f>
        <v>0</v>
      </c>
      <c r="X135" s="87">
        <f>Datos!AK78</f>
        <v>0</v>
      </c>
      <c r="Y135" s="87">
        <f>Datos!AL78</f>
        <v>0</v>
      </c>
      <c r="Z135" s="87">
        <f>Datos!AM78</f>
        <v>0</v>
      </c>
      <c r="AA135" s="87">
        <f>Datos!AN78</f>
        <v>0</v>
      </c>
      <c r="AB135" s="87">
        <f>Datos!AO78</f>
        <v>0</v>
      </c>
      <c r="AC135" s="87">
        <f>Datos!AP78</f>
        <v>0</v>
      </c>
      <c r="AD135" s="87" t="str">
        <f>IF(Datos!J78="D.F.","D.F.","0")</f>
        <v>0</v>
      </c>
      <c r="AE135" s="87">
        <f>IF(Datos!J78="D.F.","D.F",Datos!J78)</f>
        <v>0</v>
      </c>
      <c r="AF135" s="87"/>
      <c r="AG135" s="87">
        <f>Datos!AU78</f>
        <v>0</v>
      </c>
      <c r="AH135" s="87">
        <f>Datos!AV78</f>
        <v>0</v>
      </c>
      <c r="AI135" s="87" t="str">
        <f>IF(Educativo!J64="GUARDERIA","SI",".")</f>
        <v>.</v>
      </c>
      <c r="AJ135" s="87" t="str">
        <f>IF(Educativo!J64="PRESCOLAR","SI",".")</f>
        <v>.</v>
      </c>
      <c r="AK135" s="87" t="str">
        <f>IF(Educativo!J64="PRIMARIA","SI",".")</f>
        <v>.</v>
      </c>
      <c r="AL135" s="87" t="str">
        <f>IF(Educativo!J64="SECUNDARIA","SI",".")</f>
        <v>.</v>
      </c>
      <c r="AM135" s="87" t="str">
        <f>IF(Educativo!J64="BACHILLERATO","SI",".")</f>
        <v>.</v>
      </c>
      <c r="AN135" s="87" t="str">
        <f>IF(Educativo!J64="UNIVERSIDAD","SI",".")</f>
        <v>.</v>
      </c>
      <c r="AO135" s="87">
        <f>Datos!BN78</f>
        <v>0</v>
      </c>
      <c r="AP135" s="87">
        <f>Datos!BP78</f>
        <v>0</v>
      </c>
      <c r="AQ135" s="87">
        <f>Datos!BQ78</f>
        <v>0</v>
      </c>
      <c r="AR135" s="26" t="str">
        <f>Datos!BY79</f>
        <v>SI</v>
      </c>
      <c r="AS135" s="26" t="str">
        <f>Datos!BZ79</f>
        <v>.</v>
      </c>
      <c r="AT135" s="26" t="str">
        <f>Datos!CA79</f>
        <v>.</v>
      </c>
      <c r="AU135" s="26" t="str">
        <f>Datos!CB79</f>
        <v>.</v>
      </c>
      <c r="AV135" s="26" t="str">
        <f>Datos!CC79</f>
        <v>.</v>
      </c>
      <c r="AW135" s="87" t="b">
        <f>OR(Datos!BV79="FAMILIA BIOLÓGICA")</f>
        <v>0</v>
      </c>
      <c r="AX135" s="87" t="b">
        <f>OR(Datos!BV79="FAMILIA AMPLIADA")</f>
        <v>0</v>
      </c>
      <c r="AY135" s="87" t="b">
        <f>OR(Datos!BV79="OTRO HOGAR")</f>
        <v>0</v>
      </c>
      <c r="AZ135" s="87">
        <f t="shared" si="5"/>
        <v>0</v>
      </c>
      <c r="BA135" s="87">
        <f>IF(AZ135=0,Datos!BV79,".")</f>
        <v>0</v>
      </c>
      <c r="BB135" s="117">
        <f>Datos!BU78</f>
        <v>0</v>
      </c>
      <c r="BC135" s="87">
        <f>Datos!BV78</f>
        <v>0</v>
      </c>
    </row>
    <row r="136" spans="1:55">
      <c r="A136" s="87">
        <f>Datos!A77</f>
        <v>74</v>
      </c>
      <c r="B136" s="20">
        <f>Datos!D79</f>
        <v>0</v>
      </c>
      <c r="C136" s="152">
        <f>Datos!E79</f>
        <v>0</v>
      </c>
      <c r="D136" s="20">
        <f>Datos!G79</f>
        <v>0</v>
      </c>
      <c r="E136" s="20" t="str">
        <f t="shared" si="3"/>
        <v>x</v>
      </c>
      <c r="F136" s="118">
        <f>Datos!X79</f>
        <v>0</v>
      </c>
      <c r="G136" s="87" t="b">
        <f>OR(Datos!M79="CASA ALIANZA",Datos!M79="AYUDA Y SOLID")</f>
        <v>0</v>
      </c>
      <c r="H136" s="87" t="b">
        <f>OR(Datos!M79="PROCURADURIA")</f>
        <v>0</v>
      </c>
      <c r="I136" s="87" t="b">
        <f>OR(Datos!M79="DIF HIDALGO-HUICHAPAN",Datos!M79="DIF HIDALGO",Datos!M79="DIF NAUCALPAN",Datos!M79="DIF MEXICALTZINGO")</f>
        <v>0</v>
      </c>
      <c r="J136" s="87" t="b">
        <f>OR(Datos!M79="FAMILIAR")</f>
        <v>0</v>
      </c>
      <c r="K136" s="87">
        <f t="shared" si="4"/>
        <v>0</v>
      </c>
      <c r="L136" s="39">
        <f>IF(K136=0,Datos!M79)</f>
        <v>0</v>
      </c>
      <c r="M136" s="87">
        <f>Datos!Z79</f>
        <v>0</v>
      </c>
      <c r="N136" s="87">
        <f>Datos!AA79</f>
        <v>0</v>
      </c>
      <c r="O136" s="87">
        <f>Datos!AB79</f>
        <v>0</v>
      </c>
      <c r="P136" s="87">
        <f>Datos!AC79</f>
        <v>0</v>
      </c>
      <c r="Q136" s="87">
        <f>Datos!AD79</f>
        <v>0</v>
      </c>
      <c r="R136" s="87">
        <f>Datos!AE79</f>
        <v>0</v>
      </c>
      <c r="S136" s="87">
        <f>Datos!AF79</f>
        <v>0</v>
      </c>
      <c r="T136" s="87">
        <f>Datos!AG79</f>
        <v>0</v>
      </c>
      <c r="U136" s="87">
        <f>Datos!AH79</f>
        <v>0</v>
      </c>
      <c r="V136" s="87">
        <f>Datos!AI79</f>
        <v>0</v>
      </c>
      <c r="W136" s="87">
        <f>Datos!AJ79</f>
        <v>0</v>
      </c>
      <c r="X136" s="87">
        <f>Datos!AK79</f>
        <v>0</v>
      </c>
      <c r="Y136" s="87">
        <f>Datos!AL79</f>
        <v>0</v>
      </c>
      <c r="Z136" s="87">
        <f>Datos!AM79</f>
        <v>0</v>
      </c>
      <c r="AA136" s="87">
        <f>Datos!AN79</f>
        <v>0</v>
      </c>
      <c r="AB136" s="87">
        <f>Datos!AO79</f>
        <v>0</v>
      </c>
      <c r="AC136" s="87">
        <f>Datos!AP79</f>
        <v>0</v>
      </c>
      <c r="AD136" s="87" t="str">
        <f>IF(Datos!J79="D.F.","D.F.","0")</f>
        <v>0</v>
      </c>
      <c r="AE136" s="87">
        <f>IF(Datos!J79="D.F.","D.F",Datos!J79)</f>
        <v>0</v>
      </c>
      <c r="AF136" s="87"/>
      <c r="AG136" s="87">
        <f>Datos!AU79</f>
        <v>0</v>
      </c>
      <c r="AH136" s="87">
        <f>Datos!AV79</f>
        <v>0</v>
      </c>
      <c r="AI136" s="87" t="str">
        <f>IF(Educativo!J65="GUARDERIA","SI",".")</f>
        <v>.</v>
      </c>
      <c r="AJ136" s="87" t="str">
        <f>IF(Educativo!J65="PRESCOLAR","SI",".")</f>
        <v>.</v>
      </c>
      <c r="AK136" s="87" t="str">
        <f>IF(Educativo!J65="PRIMARIA","SI",".")</f>
        <v>.</v>
      </c>
      <c r="AL136" s="87" t="str">
        <f>IF(Educativo!J65="SECUNDARIA","SI",".")</f>
        <v>.</v>
      </c>
      <c r="AM136" s="87" t="str">
        <f>IF(Educativo!J65="BACHILLERATO","SI",".")</f>
        <v>.</v>
      </c>
      <c r="AN136" s="87" t="str">
        <f>IF(Educativo!J65="UNIVERSIDAD","SI",".")</f>
        <v>.</v>
      </c>
      <c r="AO136" s="87">
        <f>Datos!BN79</f>
        <v>0</v>
      </c>
      <c r="AP136" s="87">
        <f>Datos!BP79</f>
        <v>0</v>
      </c>
      <c r="AQ136" s="87">
        <f>Datos!BQ79</f>
        <v>0</v>
      </c>
      <c r="AR136" s="26" t="str">
        <f>Datos!BY80</f>
        <v>SI</v>
      </c>
      <c r="AS136" s="26" t="str">
        <f>Datos!BZ80</f>
        <v>.</v>
      </c>
      <c r="AT136" s="26" t="str">
        <f>Datos!CA80</f>
        <v>.</v>
      </c>
      <c r="AU136" s="26" t="str">
        <f>Datos!CB80</f>
        <v>.</v>
      </c>
      <c r="AV136" s="26" t="str">
        <f>Datos!CC80</f>
        <v>.</v>
      </c>
      <c r="AW136" s="87" t="b">
        <f>OR(Datos!BV80="FAMILIA BIOLÓGICA")</f>
        <v>0</v>
      </c>
      <c r="AX136" s="87" t="b">
        <f>OR(Datos!BV80="FAMILIA AMPLIADA")</f>
        <v>0</v>
      </c>
      <c r="AY136" s="87" t="b">
        <f>OR(Datos!BV80="OTRO HOGAR")</f>
        <v>0</v>
      </c>
      <c r="AZ136" s="87">
        <f t="shared" si="5"/>
        <v>0</v>
      </c>
      <c r="BA136" s="87">
        <f>IF(AZ136=0,Datos!BV80,".")</f>
        <v>0</v>
      </c>
      <c r="BB136" s="117">
        <f>Datos!BU79</f>
        <v>0</v>
      </c>
      <c r="BC136" s="87">
        <f>Datos!BV79</f>
        <v>0</v>
      </c>
    </row>
    <row r="137" spans="1:55">
      <c r="A137" s="87">
        <f>Datos!A78</f>
        <v>75</v>
      </c>
      <c r="B137" s="20">
        <f>Datos!D80</f>
        <v>0</v>
      </c>
      <c r="C137" s="152">
        <f>Datos!E80</f>
        <v>0</v>
      </c>
      <c r="D137" s="20">
        <f>Datos!G80</f>
        <v>0</v>
      </c>
      <c r="E137" s="20" t="str">
        <f t="shared" si="3"/>
        <v>x</v>
      </c>
      <c r="F137" s="118">
        <f>Datos!X80</f>
        <v>0</v>
      </c>
      <c r="G137" s="87" t="b">
        <f>OR(Datos!M80="CASA ALIANZA",Datos!M80="AYUDA Y SOLID")</f>
        <v>0</v>
      </c>
      <c r="H137" s="87" t="b">
        <f>OR(Datos!M80="PROCURADURIA")</f>
        <v>0</v>
      </c>
      <c r="I137" s="87" t="b">
        <f>OR(Datos!M80="DIF HIDALGO-HUICHAPAN",Datos!M80="DIF HIDALGO",Datos!M80="DIF NAUCALPAN",Datos!M80="DIF MEXICALTZINGO")</f>
        <v>0</v>
      </c>
      <c r="J137" s="87" t="b">
        <f>OR(Datos!M80="FAMILIAR")</f>
        <v>0</v>
      </c>
      <c r="K137" s="87">
        <f t="shared" si="4"/>
        <v>0</v>
      </c>
      <c r="L137" s="39">
        <f>IF(K137=0,Datos!M80)</f>
        <v>0</v>
      </c>
      <c r="M137" s="87">
        <f>Datos!Z80</f>
        <v>0</v>
      </c>
      <c r="N137" s="87">
        <f>Datos!AA80</f>
        <v>0</v>
      </c>
      <c r="O137" s="87">
        <f>Datos!AB80</f>
        <v>0</v>
      </c>
      <c r="P137" s="87">
        <f>Datos!AC80</f>
        <v>0</v>
      </c>
      <c r="Q137" s="87">
        <f>Datos!AD80</f>
        <v>0</v>
      </c>
      <c r="R137" s="87">
        <f>Datos!AE80</f>
        <v>0</v>
      </c>
      <c r="S137" s="87">
        <f>Datos!AF80</f>
        <v>0</v>
      </c>
      <c r="T137" s="87">
        <f>Datos!AG80</f>
        <v>0</v>
      </c>
      <c r="U137" s="87">
        <f>Datos!AH80</f>
        <v>0</v>
      </c>
      <c r="V137" s="87">
        <f>Datos!AI80</f>
        <v>0</v>
      </c>
      <c r="W137" s="87">
        <f>Datos!AJ80</f>
        <v>0</v>
      </c>
      <c r="X137" s="87">
        <f>Datos!AK80</f>
        <v>0</v>
      </c>
      <c r="Y137" s="87">
        <f>Datos!AL80</f>
        <v>0</v>
      </c>
      <c r="Z137" s="87">
        <f>Datos!AM80</f>
        <v>0</v>
      </c>
      <c r="AA137" s="87">
        <f>Datos!AN80</f>
        <v>0</v>
      </c>
      <c r="AB137" s="87">
        <f>Datos!AO80</f>
        <v>0</v>
      </c>
      <c r="AC137" s="87">
        <f>Datos!AP80</f>
        <v>0</v>
      </c>
      <c r="AD137" s="87" t="str">
        <f>IF(Datos!J80="D.F.","D.F.","0")</f>
        <v>0</v>
      </c>
      <c r="AE137" s="87">
        <f>IF(Datos!J80="D.F.","D.F",Datos!J80)</f>
        <v>0</v>
      </c>
      <c r="AF137" s="87"/>
      <c r="AG137" s="87">
        <f>Datos!AU80</f>
        <v>0</v>
      </c>
      <c r="AH137" s="87">
        <f>Datos!AV80</f>
        <v>0</v>
      </c>
      <c r="AI137" s="87" t="str">
        <f>IF(Educativo!J66="GUARDERIA","SI",".")</f>
        <v>.</v>
      </c>
      <c r="AJ137" s="87" t="str">
        <f>IF(Educativo!J66="PRESCOLAR","SI",".")</f>
        <v>.</v>
      </c>
      <c r="AK137" s="87" t="str">
        <f>IF(Educativo!J66="PRIMARIA","SI",".")</f>
        <v>.</v>
      </c>
      <c r="AL137" s="87" t="str">
        <f>IF(Educativo!J66="SECUNDARIA","SI",".")</f>
        <v>.</v>
      </c>
      <c r="AM137" s="87" t="str">
        <f>IF(Educativo!J66="BACHILLERATO","SI",".")</f>
        <v>.</v>
      </c>
      <c r="AN137" s="87" t="str">
        <f>IF(Educativo!J66="UNIVERSIDAD","SI",".")</f>
        <v>.</v>
      </c>
      <c r="AO137" s="87">
        <f>Datos!BN80</f>
        <v>0</v>
      </c>
      <c r="AP137" s="87">
        <f>Datos!BP80</f>
        <v>0</v>
      </c>
      <c r="AQ137" s="87">
        <f>Datos!BQ80</f>
        <v>0</v>
      </c>
      <c r="AR137" s="26" t="str">
        <f>Datos!BY81</f>
        <v>SI</v>
      </c>
      <c r="AS137" s="26" t="str">
        <f>Datos!BZ81</f>
        <v>.</v>
      </c>
      <c r="AT137" s="26" t="str">
        <f>Datos!CA81</f>
        <v>.</v>
      </c>
      <c r="AU137" s="26" t="str">
        <f>Datos!CB81</f>
        <v>.</v>
      </c>
      <c r="AV137" s="26" t="str">
        <f>Datos!CC81</f>
        <v>.</v>
      </c>
      <c r="AW137" s="87" t="b">
        <f>OR(Datos!BV81="FAMILIA BIOLÓGICA")</f>
        <v>0</v>
      </c>
      <c r="AX137" s="87" t="b">
        <f>OR(Datos!BV81="FAMILIA AMPLIADA")</f>
        <v>0</v>
      </c>
      <c r="AY137" s="87" t="b">
        <f>OR(Datos!BV81="OTRO HOGAR")</f>
        <v>0</v>
      </c>
      <c r="AZ137" s="87">
        <f t="shared" si="5"/>
        <v>0</v>
      </c>
      <c r="BA137" s="87">
        <f>IF(AZ137=0,Datos!BV81,".")</f>
        <v>0</v>
      </c>
      <c r="BB137" s="117">
        <f>Datos!BU80</f>
        <v>0</v>
      </c>
      <c r="BC137" s="87">
        <f>Datos!BV80</f>
        <v>0</v>
      </c>
    </row>
    <row r="138" spans="1:55">
      <c r="A138" s="87">
        <f>Datos!A79</f>
        <v>76</v>
      </c>
      <c r="B138" s="20">
        <f>Datos!D81</f>
        <v>0</v>
      </c>
      <c r="C138" s="152">
        <f>Datos!E81</f>
        <v>0</v>
      </c>
      <c r="D138" s="20">
        <f>Datos!G81</f>
        <v>0</v>
      </c>
      <c r="E138" s="20" t="str">
        <f t="shared" si="3"/>
        <v>x</v>
      </c>
      <c r="F138" s="118">
        <f>Datos!X81</f>
        <v>0</v>
      </c>
      <c r="G138" s="87" t="b">
        <f>OR(Datos!M81="CASA ALIANZA",Datos!M81="AYUDA Y SOLID")</f>
        <v>0</v>
      </c>
      <c r="H138" s="87" t="b">
        <f>OR(Datos!M81="PROCURADURIA")</f>
        <v>0</v>
      </c>
      <c r="I138" s="87" t="b">
        <f>OR(Datos!M81="DIF HIDALGO-HUICHAPAN",Datos!M81="DIF HIDALGO",Datos!M81="DIF NAUCALPAN",Datos!M81="DIF MEXICALTZINGO")</f>
        <v>0</v>
      </c>
      <c r="J138" s="87" t="b">
        <f>OR(Datos!M81="FAMILIAR")</f>
        <v>0</v>
      </c>
      <c r="K138" s="87">
        <f t="shared" si="4"/>
        <v>0</v>
      </c>
      <c r="L138" s="39">
        <f>IF(K138=0,Datos!M81)</f>
        <v>0</v>
      </c>
      <c r="M138" s="87">
        <f>Datos!Z81</f>
        <v>0</v>
      </c>
      <c r="N138" s="87">
        <f>Datos!AA81</f>
        <v>0</v>
      </c>
      <c r="O138" s="87">
        <f>Datos!AB81</f>
        <v>0</v>
      </c>
      <c r="P138" s="87">
        <f>Datos!AC81</f>
        <v>0</v>
      </c>
      <c r="Q138" s="87">
        <f>Datos!AD81</f>
        <v>0</v>
      </c>
      <c r="R138" s="87">
        <f>Datos!AE81</f>
        <v>0</v>
      </c>
      <c r="S138" s="87">
        <f>Datos!AF81</f>
        <v>0</v>
      </c>
      <c r="T138" s="87">
        <f>Datos!AG81</f>
        <v>0</v>
      </c>
      <c r="U138" s="87">
        <f>Datos!AH81</f>
        <v>0</v>
      </c>
      <c r="V138" s="87">
        <f>Datos!AI81</f>
        <v>0</v>
      </c>
      <c r="W138" s="87">
        <f>Datos!AJ81</f>
        <v>0</v>
      </c>
      <c r="X138" s="87">
        <f>Datos!AK81</f>
        <v>0</v>
      </c>
      <c r="Y138" s="87">
        <f>Datos!AL81</f>
        <v>0</v>
      </c>
      <c r="Z138" s="87">
        <f>Datos!AM81</f>
        <v>0</v>
      </c>
      <c r="AA138" s="87">
        <f>Datos!AN81</f>
        <v>0</v>
      </c>
      <c r="AB138" s="87">
        <f>Datos!AO81</f>
        <v>0</v>
      </c>
      <c r="AC138" s="87">
        <f>Datos!AP81</f>
        <v>0</v>
      </c>
      <c r="AD138" s="87" t="str">
        <f>IF(Datos!J81="D.F.","D.F.","0")</f>
        <v>0</v>
      </c>
      <c r="AE138" s="87">
        <f>IF(Datos!J81="D.F.","D.F",Datos!J81)</f>
        <v>0</v>
      </c>
      <c r="AF138" s="87"/>
      <c r="AG138" s="87">
        <f>Datos!AU81</f>
        <v>0</v>
      </c>
      <c r="AH138" s="87">
        <f>Datos!AV81</f>
        <v>0</v>
      </c>
      <c r="AI138" s="87" t="str">
        <f>IF(Educativo!J67="GUARDERIA","SI",".")</f>
        <v>.</v>
      </c>
      <c r="AJ138" s="87" t="str">
        <f>IF(Educativo!J67="PRESCOLAR","SI",".")</f>
        <v>.</v>
      </c>
      <c r="AK138" s="87" t="str">
        <f>IF(Educativo!J67="PRIMARIA","SI",".")</f>
        <v>.</v>
      </c>
      <c r="AL138" s="87" t="str">
        <f>IF(Educativo!J67="SECUNDARIA","SI",".")</f>
        <v>.</v>
      </c>
      <c r="AM138" s="87" t="str">
        <f>IF(Educativo!J67="BACHILLERATO","SI",".")</f>
        <v>.</v>
      </c>
      <c r="AN138" s="87" t="str">
        <f>IF(Educativo!J67="UNIVERSIDAD","SI",".")</f>
        <v>.</v>
      </c>
      <c r="AO138" s="87">
        <f>Datos!BN81</f>
        <v>0</v>
      </c>
      <c r="AP138" s="87">
        <f>Datos!BP81</f>
        <v>0</v>
      </c>
      <c r="AQ138" s="87">
        <f>Datos!BQ81</f>
        <v>0</v>
      </c>
      <c r="AR138" s="26" t="str">
        <f>Datos!BY82</f>
        <v>SI</v>
      </c>
      <c r="AS138" s="26" t="str">
        <f>Datos!BZ82</f>
        <v>.</v>
      </c>
      <c r="AT138" s="26" t="str">
        <f>Datos!CA82</f>
        <v>.</v>
      </c>
      <c r="AU138" s="26" t="str">
        <f>Datos!CB82</f>
        <v>.</v>
      </c>
      <c r="AV138" s="26" t="str">
        <f>Datos!CC82</f>
        <v>.</v>
      </c>
      <c r="AW138" s="87" t="b">
        <f>OR(Datos!BV82="FAMILIA BIOLÓGICA")</f>
        <v>0</v>
      </c>
      <c r="AX138" s="87" t="b">
        <f>OR(Datos!BV82="FAMILIA AMPLIADA")</f>
        <v>0</v>
      </c>
      <c r="AY138" s="87" t="b">
        <f>OR(Datos!BV82="OTRO HOGAR")</f>
        <v>0</v>
      </c>
      <c r="AZ138" s="87">
        <f t="shared" si="5"/>
        <v>0</v>
      </c>
      <c r="BA138" s="87">
        <f>IF(AZ138=0,Datos!BV82,".")</f>
        <v>0</v>
      </c>
      <c r="BB138" s="117">
        <f>Datos!BU81</f>
        <v>0</v>
      </c>
      <c r="BC138" s="87">
        <f>Datos!BV81</f>
        <v>0</v>
      </c>
    </row>
    <row r="139" spans="1:55">
      <c r="A139" s="87">
        <f>Datos!A80</f>
        <v>77</v>
      </c>
      <c r="B139" s="20">
        <f>Datos!D82</f>
        <v>0</v>
      </c>
      <c r="C139" s="152">
        <f>Datos!E82</f>
        <v>0</v>
      </c>
      <c r="D139" s="20">
        <f>Datos!G82</f>
        <v>0</v>
      </c>
      <c r="E139" s="20" t="str">
        <f t="shared" si="3"/>
        <v>x</v>
      </c>
      <c r="F139" s="118">
        <f>Datos!X82</f>
        <v>0</v>
      </c>
      <c r="G139" s="87" t="b">
        <f>OR(Datos!M82="CASA ALIANZA",Datos!M82="AYUDA Y SOLID")</f>
        <v>0</v>
      </c>
      <c r="H139" s="87" t="b">
        <f>OR(Datos!M82="PROCURADURIA")</f>
        <v>0</v>
      </c>
      <c r="I139" s="87" t="b">
        <f>OR(Datos!M82="DIF HIDALGO-HUICHAPAN",Datos!M82="DIF HIDALGO",Datos!M82="DIF NAUCALPAN",Datos!M82="DIF MEXICALTZINGO")</f>
        <v>0</v>
      </c>
      <c r="J139" s="87" t="b">
        <f>OR(Datos!M82="FAMILIAR")</f>
        <v>0</v>
      </c>
      <c r="K139" s="87">
        <f t="shared" si="4"/>
        <v>0</v>
      </c>
      <c r="L139" s="39">
        <f>IF(K139=0,Datos!M82)</f>
        <v>0</v>
      </c>
      <c r="M139" s="87">
        <f>Datos!Z82</f>
        <v>0</v>
      </c>
      <c r="N139" s="87">
        <f>Datos!AA82</f>
        <v>0</v>
      </c>
      <c r="O139" s="87">
        <f>Datos!AB82</f>
        <v>0</v>
      </c>
      <c r="P139" s="87">
        <f>Datos!AC82</f>
        <v>0</v>
      </c>
      <c r="Q139" s="87">
        <f>Datos!AD82</f>
        <v>0</v>
      </c>
      <c r="R139" s="87">
        <f>Datos!AE82</f>
        <v>0</v>
      </c>
      <c r="S139" s="87">
        <f>Datos!AF82</f>
        <v>0</v>
      </c>
      <c r="T139" s="87">
        <f>Datos!AG82</f>
        <v>0</v>
      </c>
      <c r="U139" s="87">
        <f>Datos!AH82</f>
        <v>0</v>
      </c>
      <c r="V139" s="87">
        <f>Datos!AI82</f>
        <v>0</v>
      </c>
      <c r="W139" s="87">
        <f>Datos!AJ82</f>
        <v>0</v>
      </c>
      <c r="X139" s="87">
        <f>Datos!AK82</f>
        <v>0</v>
      </c>
      <c r="Y139" s="87">
        <f>Datos!AL82</f>
        <v>0</v>
      </c>
      <c r="Z139" s="87">
        <f>Datos!AM82</f>
        <v>0</v>
      </c>
      <c r="AA139" s="87">
        <f>Datos!AN82</f>
        <v>0</v>
      </c>
      <c r="AB139" s="87">
        <f>Datos!AO82</f>
        <v>0</v>
      </c>
      <c r="AC139" s="87">
        <f>Datos!AP82</f>
        <v>0</v>
      </c>
      <c r="AD139" s="87" t="str">
        <f>IF(Datos!J82="D.F.","D.F.","0")</f>
        <v>0</v>
      </c>
      <c r="AE139" s="87">
        <f>IF(Datos!J82="D.F.","D.F",Datos!J82)</f>
        <v>0</v>
      </c>
      <c r="AF139" s="87"/>
      <c r="AG139" s="87">
        <f>Datos!AU82</f>
        <v>0</v>
      </c>
      <c r="AH139" s="87">
        <f>Datos!AV82</f>
        <v>0</v>
      </c>
      <c r="AI139" s="87" t="str">
        <f>IF(Educativo!J68="GUARDERIA","SI",".")</f>
        <v>.</v>
      </c>
      <c r="AJ139" s="87" t="str">
        <f>IF(Educativo!J68="PRESCOLAR","SI",".")</f>
        <v>.</v>
      </c>
      <c r="AK139" s="87" t="str">
        <f>IF(Educativo!J68="PRIMARIA","SI",".")</f>
        <v>.</v>
      </c>
      <c r="AL139" s="87" t="str">
        <f>IF(Educativo!J68="SECUNDARIA","SI",".")</f>
        <v>.</v>
      </c>
      <c r="AM139" s="87" t="str">
        <f>IF(Educativo!J68="BACHILLERATO","SI",".")</f>
        <v>.</v>
      </c>
      <c r="AN139" s="87" t="str">
        <f>IF(Educativo!J68="UNIVERSIDAD","SI",".")</f>
        <v>.</v>
      </c>
      <c r="AO139" s="87">
        <f>Datos!BN82</f>
        <v>0</v>
      </c>
      <c r="AP139" s="87">
        <f>Datos!BP82</f>
        <v>0</v>
      </c>
      <c r="AQ139" s="87">
        <f>Datos!BQ82</f>
        <v>0</v>
      </c>
      <c r="AR139" s="26" t="str">
        <f>Datos!BY83</f>
        <v>SI</v>
      </c>
      <c r="AS139" s="26" t="str">
        <f>Datos!BZ83</f>
        <v>.</v>
      </c>
      <c r="AT139" s="26" t="str">
        <f>Datos!CA83</f>
        <v>.</v>
      </c>
      <c r="AU139" s="26" t="str">
        <f>Datos!CB83</f>
        <v>.</v>
      </c>
      <c r="AV139" s="26" t="str">
        <f>Datos!CC83</f>
        <v>.</v>
      </c>
      <c r="AW139" s="87" t="b">
        <f>OR(Datos!BV83="FAMILIA BIOLÓGICA")</f>
        <v>0</v>
      </c>
      <c r="AX139" s="87" t="b">
        <f>OR(Datos!BV83="FAMILIA AMPLIADA")</f>
        <v>0</v>
      </c>
      <c r="AY139" s="87" t="b">
        <f>OR(Datos!BV83="OTRO HOGAR")</f>
        <v>0</v>
      </c>
      <c r="AZ139" s="87">
        <f t="shared" si="5"/>
        <v>0</v>
      </c>
      <c r="BA139" s="87">
        <f>IF(AZ139=0,Datos!BV83,".")</f>
        <v>0</v>
      </c>
      <c r="BB139" s="117">
        <f>Datos!BU82</f>
        <v>0</v>
      </c>
      <c r="BC139" s="87">
        <f>Datos!BV82</f>
        <v>0</v>
      </c>
    </row>
    <row r="140" spans="1:55">
      <c r="A140" s="87">
        <f>Datos!A81</f>
        <v>78</v>
      </c>
      <c r="B140" s="20">
        <f>Datos!D83</f>
        <v>0</v>
      </c>
      <c r="C140" s="152">
        <f>Datos!E83</f>
        <v>0</v>
      </c>
      <c r="D140" s="20">
        <f>Datos!G83</f>
        <v>0</v>
      </c>
      <c r="E140" s="20" t="str">
        <f t="shared" si="3"/>
        <v>x</v>
      </c>
      <c r="F140" s="118">
        <f>Datos!X83</f>
        <v>0</v>
      </c>
      <c r="G140" s="87" t="b">
        <f>OR(Datos!M83="CASA ALIANZA",Datos!M83="AYUDA Y SOLID")</f>
        <v>0</v>
      </c>
      <c r="H140" s="87" t="b">
        <f>OR(Datos!M83="PROCURADURIA")</f>
        <v>0</v>
      </c>
      <c r="I140" s="87" t="b">
        <f>OR(Datos!M83="DIF HIDALGO-HUICHAPAN",Datos!M83="DIF HIDALGO",Datos!M83="DIF NAUCALPAN",Datos!M83="DIF MEXICALTZINGO")</f>
        <v>0</v>
      </c>
      <c r="J140" s="87" t="b">
        <f>OR(Datos!M83="FAMILIAR")</f>
        <v>0</v>
      </c>
      <c r="K140" s="87">
        <f t="shared" si="4"/>
        <v>0</v>
      </c>
      <c r="L140" s="39">
        <f>IF(K140=0,Datos!M83)</f>
        <v>0</v>
      </c>
      <c r="M140" s="87">
        <f>Datos!Z83</f>
        <v>0</v>
      </c>
      <c r="N140" s="87">
        <f>Datos!AA83</f>
        <v>0</v>
      </c>
      <c r="O140" s="87">
        <f>Datos!AB83</f>
        <v>0</v>
      </c>
      <c r="P140" s="87">
        <f>Datos!AC83</f>
        <v>0</v>
      </c>
      <c r="Q140" s="87">
        <f>Datos!AD83</f>
        <v>0</v>
      </c>
      <c r="R140" s="87">
        <f>Datos!AE83</f>
        <v>0</v>
      </c>
      <c r="S140" s="87">
        <f>Datos!AF83</f>
        <v>0</v>
      </c>
      <c r="T140" s="87">
        <f>Datos!AG83</f>
        <v>0</v>
      </c>
      <c r="U140" s="87">
        <f>Datos!AH83</f>
        <v>0</v>
      </c>
      <c r="V140" s="87">
        <f>Datos!AI83</f>
        <v>0</v>
      </c>
      <c r="W140" s="87">
        <f>Datos!AJ83</f>
        <v>0</v>
      </c>
      <c r="X140" s="87">
        <f>Datos!AK83</f>
        <v>0</v>
      </c>
      <c r="Y140" s="87">
        <f>Datos!AL83</f>
        <v>0</v>
      </c>
      <c r="Z140" s="87">
        <f>Datos!AM83</f>
        <v>0</v>
      </c>
      <c r="AA140" s="87">
        <f>Datos!AN83</f>
        <v>0</v>
      </c>
      <c r="AB140" s="87">
        <f>Datos!AO83</f>
        <v>0</v>
      </c>
      <c r="AC140" s="87">
        <f>Datos!AP83</f>
        <v>0</v>
      </c>
      <c r="AD140" s="87" t="str">
        <f>IF(Datos!J83="D.F.","D.F.","0")</f>
        <v>0</v>
      </c>
      <c r="AE140" s="87">
        <f>IF(Datos!J83="D.F.","D.F",Datos!J83)</f>
        <v>0</v>
      </c>
      <c r="AF140" s="87"/>
      <c r="AG140" s="87">
        <f>Datos!AU83</f>
        <v>0</v>
      </c>
      <c r="AH140" s="87">
        <f>Datos!AV83</f>
        <v>0</v>
      </c>
      <c r="AI140" s="87" t="str">
        <f>IF(Educativo!J69="GUARDERIA","SI",".")</f>
        <v>.</v>
      </c>
      <c r="AJ140" s="87" t="str">
        <f>IF(Educativo!J69="PRESCOLAR","SI",".")</f>
        <v>.</v>
      </c>
      <c r="AK140" s="87" t="str">
        <f>IF(Educativo!J69="PRIMARIA","SI",".")</f>
        <v>.</v>
      </c>
      <c r="AL140" s="87" t="str">
        <f>IF(Educativo!J69="SECUNDARIA","SI",".")</f>
        <v>.</v>
      </c>
      <c r="AM140" s="87" t="str">
        <f>IF(Educativo!J69="BACHILLERATO","SI",".")</f>
        <v>.</v>
      </c>
      <c r="AN140" s="87" t="str">
        <f>IF(Educativo!J69="UNIVERSIDAD","SI",".")</f>
        <v>.</v>
      </c>
      <c r="AO140" s="87">
        <f>Datos!BN83</f>
        <v>0</v>
      </c>
      <c r="AP140" s="87">
        <f>Datos!BP83</f>
        <v>0</v>
      </c>
      <c r="AQ140" s="87">
        <f>Datos!BQ83</f>
        <v>0</v>
      </c>
      <c r="AR140" s="26" t="str">
        <f>Datos!BY84</f>
        <v>SI</v>
      </c>
      <c r="AS140" s="26" t="str">
        <f>Datos!BZ84</f>
        <v>.</v>
      </c>
      <c r="AT140" s="26" t="str">
        <f>Datos!CA84</f>
        <v>.</v>
      </c>
      <c r="AU140" s="26" t="str">
        <f>Datos!CB84</f>
        <v>.</v>
      </c>
      <c r="AV140" s="26" t="str">
        <f>Datos!CC84</f>
        <v>.</v>
      </c>
      <c r="AW140" s="87" t="b">
        <f>OR(Datos!BV84="FAMILIA BIOLÓGICA")</f>
        <v>0</v>
      </c>
      <c r="AX140" s="87" t="b">
        <f>OR(Datos!BV84="FAMILIA AMPLIADA")</f>
        <v>0</v>
      </c>
      <c r="AY140" s="87" t="b">
        <f>OR(Datos!BV84="OTRO HOGAR")</f>
        <v>0</v>
      </c>
      <c r="AZ140" s="87">
        <f t="shared" si="5"/>
        <v>0</v>
      </c>
      <c r="BA140" s="87">
        <f>IF(AZ140=0,Datos!BV84,".")</f>
        <v>0</v>
      </c>
      <c r="BB140" s="117">
        <f>Datos!BU83</f>
        <v>0</v>
      </c>
      <c r="BC140" s="87">
        <f>Datos!BV83</f>
        <v>0</v>
      </c>
    </row>
    <row r="141" spans="1:55">
      <c r="A141" s="87">
        <f>Datos!A82</f>
        <v>79</v>
      </c>
      <c r="B141" s="20">
        <f>Datos!D84</f>
        <v>0</v>
      </c>
      <c r="C141" s="152">
        <f>Datos!E84</f>
        <v>0</v>
      </c>
      <c r="D141" s="20">
        <f>Datos!G84</f>
        <v>0</v>
      </c>
      <c r="E141" s="20" t="str">
        <f t="shared" si="3"/>
        <v>x</v>
      </c>
      <c r="F141" s="118">
        <f>Datos!X84</f>
        <v>0</v>
      </c>
      <c r="G141" s="87" t="b">
        <f>OR(Datos!M84="CASA ALIANZA",Datos!M84="AYUDA Y SOLID")</f>
        <v>0</v>
      </c>
      <c r="H141" s="87" t="b">
        <f>OR(Datos!M84="PROCURADURIA")</f>
        <v>0</v>
      </c>
      <c r="I141" s="87" t="b">
        <f>OR(Datos!M84="DIF HIDALGO-HUICHAPAN",Datos!M84="DIF HIDALGO",Datos!M84="DIF NAUCALPAN",Datos!M84="DIF MEXICALTZINGO")</f>
        <v>0</v>
      </c>
      <c r="J141" s="87" t="b">
        <f>OR(Datos!M84="FAMILIAR")</f>
        <v>0</v>
      </c>
      <c r="K141" s="87">
        <f t="shared" si="4"/>
        <v>0</v>
      </c>
      <c r="L141" s="39">
        <f>IF(K141=0,Datos!M84)</f>
        <v>0</v>
      </c>
      <c r="M141" s="87">
        <f>Datos!Z84</f>
        <v>0</v>
      </c>
      <c r="N141" s="87">
        <f>Datos!AA84</f>
        <v>0</v>
      </c>
      <c r="O141" s="87">
        <f>Datos!AB84</f>
        <v>0</v>
      </c>
      <c r="P141" s="87">
        <f>Datos!AC84</f>
        <v>0</v>
      </c>
      <c r="Q141" s="87">
        <f>Datos!AD84</f>
        <v>0</v>
      </c>
      <c r="R141" s="87">
        <f>Datos!AE84</f>
        <v>0</v>
      </c>
      <c r="S141" s="87">
        <f>Datos!AF84</f>
        <v>0</v>
      </c>
      <c r="T141" s="87">
        <f>Datos!AG84</f>
        <v>0</v>
      </c>
      <c r="U141" s="87">
        <f>Datos!AH84</f>
        <v>0</v>
      </c>
      <c r="V141" s="87">
        <f>Datos!AI84</f>
        <v>0</v>
      </c>
      <c r="W141" s="87">
        <f>Datos!AJ84</f>
        <v>0</v>
      </c>
      <c r="X141" s="87">
        <f>Datos!AK84</f>
        <v>0</v>
      </c>
      <c r="Y141" s="87">
        <f>Datos!AL84</f>
        <v>0</v>
      </c>
      <c r="Z141" s="87">
        <f>Datos!AM84</f>
        <v>0</v>
      </c>
      <c r="AA141" s="87">
        <f>Datos!AN84</f>
        <v>0</v>
      </c>
      <c r="AB141" s="87">
        <f>Datos!AO84</f>
        <v>0</v>
      </c>
      <c r="AC141" s="87">
        <f>Datos!AP84</f>
        <v>0</v>
      </c>
      <c r="AD141" s="87" t="str">
        <f>IF(Datos!J84="D.F.","D.F.","0")</f>
        <v>0</v>
      </c>
      <c r="AE141" s="87">
        <f>IF(Datos!J84="D.F.","D.F",Datos!J84)</f>
        <v>0</v>
      </c>
      <c r="AF141" s="87"/>
      <c r="AG141" s="87">
        <f>Datos!AU84</f>
        <v>0</v>
      </c>
      <c r="AH141" s="87">
        <f>Datos!AV84</f>
        <v>0</v>
      </c>
      <c r="AI141" s="87" t="str">
        <f>IF(Educativo!J70="GUARDERIA","SI",".")</f>
        <v>.</v>
      </c>
      <c r="AJ141" s="87" t="str">
        <f>IF(Educativo!J70="PRESCOLAR","SI",".")</f>
        <v>.</v>
      </c>
      <c r="AK141" s="87" t="str">
        <f>IF(Educativo!J70="PRIMARIA","SI",".")</f>
        <v>.</v>
      </c>
      <c r="AL141" s="87" t="str">
        <f>IF(Educativo!J70="SECUNDARIA","SI",".")</f>
        <v>.</v>
      </c>
      <c r="AM141" s="87" t="str">
        <f>IF(Educativo!J70="BACHILLERATO","SI",".")</f>
        <v>.</v>
      </c>
      <c r="AN141" s="87" t="str">
        <f>IF(Educativo!J70="UNIVERSIDAD","SI",".")</f>
        <v>.</v>
      </c>
      <c r="AO141" s="87">
        <f>Datos!BN84</f>
        <v>0</v>
      </c>
      <c r="AP141" s="87">
        <f>Datos!BP84</f>
        <v>0</v>
      </c>
      <c r="AQ141" s="87">
        <f>Datos!BQ84</f>
        <v>0</v>
      </c>
      <c r="AR141" s="26" t="str">
        <f>Datos!BY85</f>
        <v>SI</v>
      </c>
      <c r="AS141" s="26" t="str">
        <f>Datos!BZ85</f>
        <v>.</v>
      </c>
      <c r="AT141" s="26" t="str">
        <f>Datos!CA85</f>
        <v>.</v>
      </c>
      <c r="AU141" s="26" t="str">
        <f>Datos!CB85</f>
        <v>.</v>
      </c>
      <c r="AV141" s="26" t="str">
        <f>Datos!CC85</f>
        <v>.</v>
      </c>
      <c r="AW141" s="87" t="b">
        <f>OR(Datos!BV85="FAMILIA BIOLÓGICA")</f>
        <v>0</v>
      </c>
      <c r="AX141" s="87" t="b">
        <f>OR(Datos!BV85="FAMILIA AMPLIADA")</f>
        <v>0</v>
      </c>
      <c r="AY141" s="87" t="b">
        <f>OR(Datos!BV85="OTRO HOGAR")</f>
        <v>0</v>
      </c>
      <c r="AZ141" s="87">
        <f t="shared" si="5"/>
        <v>0</v>
      </c>
      <c r="BA141" s="87">
        <f>IF(AZ141=0,Datos!BV85,".")</f>
        <v>0</v>
      </c>
      <c r="BB141" s="117">
        <f>Datos!BU84</f>
        <v>0</v>
      </c>
      <c r="BC141" s="87">
        <f>Datos!BV84</f>
        <v>0</v>
      </c>
    </row>
    <row r="142" spans="1:55">
      <c r="A142" s="87">
        <f>Datos!A83</f>
        <v>80</v>
      </c>
      <c r="B142" s="20">
        <f>Datos!D85</f>
        <v>0</v>
      </c>
      <c r="C142" s="152">
        <f>Datos!E85</f>
        <v>0</v>
      </c>
      <c r="D142" s="20">
        <f>Datos!G85</f>
        <v>0</v>
      </c>
      <c r="E142" s="20" t="str">
        <f t="shared" ref="E142:E205" si="6">IF(D142=0,"x")</f>
        <v>x</v>
      </c>
      <c r="F142" s="118">
        <f>Datos!X85</f>
        <v>0</v>
      </c>
      <c r="G142" s="87" t="b">
        <f>OR(Datos!M85="CASA ALIANZA",Datos!M85="AYUDA Y SOLID")</f>
        <v>0</v>
      </c>
      <c r="H142" s="87" t="b">
        <f>OR(Datos!M85="PROCURADURIA")</f>
        <v>0</v>
      </c>
      <c r="I142" s="87" t="b">
        <f>OR(Datos!M85="DIF HIDALGO-HUICHAPAN",Datos!M85="DIF HIDALGO",Datos!M85="DIF NAUCALPAN",Datos!M85="DIF MEXICALTZINGO")</f>
        <v>0</v>
      </c>
      <c r="J142" s="87" t="b">
        <f>OR(Datos!M85="FAMILIAR")</f>
        <v>0</v>
      </c>
      <c r="K142" s="87">
        <f t="shared" ref="K142:K205" si="7">COUNTIFS(G142:J142,TRUE)</f>
        <v>0</v>
      </c>
      <c r="L142" s="39">
        <f>IF(K142=0,Datos!M85)</f>
        <v>0</v>
      </c>
      <c r="M142" s="87">
        <f>Datos!Z85</f>
        <v>0</v>
      </c>
      <c r="N142" s="87">
        <f>Datos!AA85</f>
        <v>0</v>
      </c>
      <c r="O142" s="87">
        <f>Datos!AB85</f>
        <v>0</v>
      </c>
      <c r="P142" s="87">
        <f>Datos!AC85</f>
        <v>0</v>
      </c>
      <c r="Q142" s="87">
        <f>Datos!AD85</f>
        <v>0</v>
      </c>
      <c r="R142" s="87">
        <f>Datos!AE85</f>
        <v>0</v>
      </c>
      <c r="S142" s="87">
        <f>Datos!AF85</f>
        <v>0</v>
      </c>
      <c r="T142" s="87">
        <f>Datos!AG85</f>
        <v>0</v>
      </c>
      <c r="U142" s="87">
        <f>Datos!AH85</f>
        <v>0</v>
      </c>
      <c r="V142" s="87">
        <f>Datos!AI85</f>
        <v>0</v>
      </c>
      <c r="W142" s="87">
        <f>Datos!AJ85</f>
        <v>0</v>
      </c>
      <c r="X142" s="87">
        <f>Datos!AK85</f>
        <v>0</v>
      </c>
      <c r="Y142" s="87">
        <f>Datos!AL85</f>
        <v>0</v>
      </c>
      <c r="Z142" s="87">
        <f>Datos!AM85</f>
        <v>0</v>
      </c>
      <c r="AA142" s="87">
        <f>Datos!AN85</f>
        <v>0</v>
      </c>
      <c r="AB142" s="87">
        <f>Datos!AO85</f>
        <v>0</v>
      </c>
      <c r="AC142" s="87">
        <f>Datos!AP85</f>
        <v>0</v>
      </c>
      <c r="AD142" s="87" t="str">
        <f>IF(Datos!J85="D.F.","D.F.","0")</f>
        <v>0</v>
      </c>
      <c r="AE142" s="87">
        <f>IF(Datos!J85="D.F.","D.F",Datos!J85)</f>
        <v>0</v>
      </c>
      <c r="AF142" s="87"/>
      <c r="AG142" s="87">
        <f>Datos!AU85</f>
        <v>0</v>
      </c>
      <c r="AH142" s="87">
        <f>Datos!AV85</f>
        <v>0</v>
      </c>
      <c r="AI142" s="87" t="str">
        <f>IF(Educativo!J71="GUARDERIA","SI",".")</f>
        <v>.</v>
      </c>
      <c r="AJ142" s="87" t="str">
        <f>IF(Educativo!J71="PRESCOLAR","SI",".")</f>
        <v>.</v>
      </c>
      <c r="AK142" s="87" t="str">
        <f>IF(Educativo!J71="PRIMARIA","SI",".")</f>
        <v>.</v>
      </c>
      <c r="AL142" s="87" t="str">
        <f>IF(Educativo!J71="SECUNDARIA","SI",".")</f>
        <v>.</v>
      </c>
      <c r="AM142" s="87" t="str">
        <f>IF(Educativo!J71="BACHILLERATO","SI",".")</f>
        <v>.</v>
      </c>
      <c r="AN142" s="87" t="str">
        <f>IF(Educativo!J71="UNIVERSIDAD","SI",".")</f>
        <v>.</v>
      </c>
      <c r="AO142" s="87">
        <f>Datos!BN85</f>
        <v>0</v>
      </c>
      <c r="AP142" s="87">
        <f>Datos!BP85</f>
        <v>0</v>
      </c>
      <c r="AQ142" s="87">
        <f>Datos!BQ85</f>
        <v>0</v>
      </c>
      <c r="AR142" s="26" t="str">
        <f>Datos!BY86</f>
        <v>SI</v>
      </c>
      <c r="AS142" s="26" t="str">
        <f>Datos!BZ86</f>
        <v>.</v>
      </c>
      <c r="AT142" s="26" t="str">
        <f>Datos!CA86</f>
        <v>.</v>
      </c>
      <c r="AU142" s="26" t="str">
        <f>Datos!CB86</f>
        <v>.</v>
      </c>
      <c r="AV142" s="26" t="str">
        <f>Datos!CC86</f>
        <v>.</v>
      </c>
      <c r="AW142" s="87" t="b">
        <f>OR(Datos!BV86="FAMILIA BIOLÓGICA")</f>
        <v>0</v>
      </c>
      <c r="AX142" s="87" t="b">
        <f>OR(Datos!BV86="FAMILIA AMPLIADA")</f>
        <v>0</v>
      </c>
      <c r="AY142" s="87" t="b">
        <f>OR(Datos!BV86="OTRO HOGAR")</f>
        <v>0</v>
      </c>
      <c r="AZ142" s="87">
        <f t="shared" ref="AZ142:AZ205" si="8">COUNTIFS(AW142:AY142,TRUE)</f>
        <v>0</v>
      </c>
      <c r="BA142" s="87">
        <f>IF(AZ142=0,Datos!BV86,".")</f>
        <v>0</v>
      </c>
      <c r="BB142" s="117">
        <f>Datos!BU85</f>
        <v>0</v>
      </c>
      <c r="BC142" s="87">
        <f>Datos!BV85</f>
        <v>0</v>
      </c>
    </row>
    <row r="143" spans="1:55">
      <c r="A143" s="87">
        <f>Datos!A84</f>
        <v>81</v>
      </c>
      <c r="B143" s="20">
        <f>Datos!D86</f>
        <v>0</v>
      </c>
      <c r="C143" s="152">
        <f>Datos!E86</f>
        <v>0</v>
      </c>
      <c r="D143" s="20">
        <f>Datos!G86</f>
        <v>0</v>
      </c>
      <c r="E143" s="20" t="str">
        <f t="shared" si="6"/>
        <v>x</v>
      </c>
      <c r="F143" s="118">
        <f>Datos!X86</f>
        <v>0</v>
      </c>
      <c r="G143" s="87" t="b">
        <f>OR(Datos!M86="CASA ALIANZA",Datos!M86="AYUDA Y SOLID")</f>
        <v>0</v>
      </c>
      <c r="H143" s="87" t="b">
        <f>OR(Datos!M86="PROCURADURIA")</f>
        <v>0</v>
      </c>
      <c r="I143" s="87" t="b">
        <f>OR(Datos!M86="DIF HIDALGO-HUICHAPAN",Datos!M86="DIF HIDALGO",Datos!M86="DIF NAUCALPAN",Datos!M86="DIF MEXICALTZINGO")</f>
        <v>0</v>
      </c>
      <c r="J143" s="87" t="b">
        <f>OR(Datos!M86="FAMILIAR")</f>
        <v>0</v>
      </c>
      <c r="K143" s="87">
        <f t="shared" si="7"/>
        <v>0</v>
      </c>
      <c r="L143" s="39">
        <f>IF(K143=0,Datos!M86)</f>
        <v>0</v>
      </c>
      <c r="M143" s="87">
        <f>Datos!Z86</f>
        <v>0</v>
      </c>
      <c r="N143" s="87">
        <f>Datos!AA86</f>
        <v>0</v>
      </c>
      <c r="O143" s="87">
        <f>Datos!AB86</f>
        <v>0</v>
      </c>
      <c r="P143" s="87">
        <f>Datos!AC86</f>
        <v>0</v>
      </c>
      <c r="Q143" s="87">
        <f>Datos!AD86</f>
        <v>0</v>
      </c>
      <c r="R143" s="87">
        <f>Datos!AE86</f>
        <v>0</v>
      </c>
      <c r="S143" s="87">
        <f>Datos!AF86</f>
        <v>0</v>
      </c>
      <c r="T143" s="87">
        <f>Datos!AG86</f>
        <v>0</v>
      </c>
      <c r="U143" s="87">
        <f>Datos!AH86</f>
        <v>0</v>
      </c>
      <c r="V143" s="87">
        <f>Datos!AI86</f>
        <v>0</v>
      </c>
      <c r="W143" s="87">
        <f>Datos!AJ86</f>
        <v>0</v>
      </c>
      <c r="X143" s="87">
        <f>Datos!AK86</f>
        <v>0</v>
      </c>
      <c r="Y143" s="87">
        <f>Datos!AL86</f>
        <v>0</v>
      </c>
      <c r="Z143" s="87">
        <f>Datos!AM86</f>
        <v>0</v>
      </c>
      <c r="AA143" s="87">
        <f>Datos!AN86</f>
        <v>0</v>
      </c>
      <c r="AB143" s="87">
        <f>Datos!AO86</f>
        <v>0</v>
      </c>
      <c r="AC143" s="87">
        <f>Datos!AP86</f>
        <v>0</v>
      </c>
      <c r="AD143" s="87" t="str">
        <f>IF(Datos!J86="D.F.","D.F.","0")</f>
        <v>0</v>
      </c>
      <c r="AE143" s="87">
        <f>IF(Datos!J86="D.F.","D.F",Datos!J86)</f>
        <v>0</v>
      </c>
      <c r="AF143" s="87"/>
      <c r="AG143" s="87">
        <f>Datos!AU86</f>
        <v>0</v>
      </c>
      <c r="AH143" s="87">
        <f>Datos!AV86</f>
        <v>0</v>
      </c>
      <c r="AI143" s="87" t="str">
        <f>IF(Educativo!J72="GUARDERIA","SI",".")</f>
        <v>.</v>
      </c>
      <c r="AJ143" s="87" t="str">
        <f>IF(Educativo!J72="PRESCOLAR","SI",".")</f>
        <v>.</v>
      </c>
      <c r="AK143" s="87" t="str">
        <f>IF(Educativo!J72="PRIMARIA","SI",".")</f>
        <v>.</v>
      </c>
      <c r="AL143" s="87" t="str">
        <f>IF(Educativo!J72="SECUNDARIA","SI",".")</f>
        <v>.</v>
      </c>
      <c r="AM143" s="87" t="str">
        <f>IF(Educativo!J72="BACHILLERATO","SI",".")</f>
        <v>.</v>
      </c>
      <c r="AN143" s="87" t="str">
        <f>IF(Educativo!J72="UNIVERSIDAD","SI",".")</f>
        <v>.</v>
      </c>
      <c r="AO143" s="87">
        <f>Datos!BN86</f>
        <v>0</v>
      </c>
      <c r="AP143" s="87">
        <f>Datos!BP86</f>
        <v>0</v>
      </c>
      <c r="AQ143" s="87">
        <f>Datos!BQ86</f>
        <v>0</v>
      </c>
      <c r="AR143" s="26" t="str">
        <f>Datos!BY87</f>
        <v>SI</v>
      </c>
      <c r="AS143" s="26" t="str">
        <f>Datos!BZ87</f>
        <v>.</v>
      </c>
      <c r="AT143" s="26" t="str">
        <f>Datos!CA87</f>
        <v>.</v>
      </c>
      <c r="AU143" s="26" t="str">
        <f>Datos!CB87</f>
        <v>.</v>
      </c>
      <c r="AV143" s="26" t="str">
        <f>Datos!CC87</f>
        <v>.</v>
      </c>
      <c r="AW143" s="87" t="b">
        <f>OR(Datos!BV87="FAMILIA BIOLÓGICA")</f>
        <v>0</v>
      </c>
      <c r="AX143" s="87" t="b">
        <f>OR(Datos!BV87="FAMILIA AMPLIADA")</f>
        <v>0</v>
      </c>
      <c r="AY143" s="87" t="b">
        <f>OR(Datos!BV87="OTRO HOGAR")</f>
        <v>0</v>
      </c>
      <c r="AZ143" s="87">
        <f t="shared" si="8"/>
        <v>0</v>
      </c>
      <c r="BA143" s="87">
        <f>IF(AZ143=0,Datos!BV87,".")</f>
        <v>0</v>
      </c>
      <c r="BB143" s="117">
        <f>Datos!BU86</f>
        <v>0</v>
      </c>
      <c r="BC143" s="87">
        <f>Datos!BV86</f>
        <v>0</v>
      </c>
    </row>
    <row r="144" spans="1:55">
      <c r="A144" s="87">
        <f>Datos!A85</f>
        <v>82</v>
      </c>
      <c r="B144" s="20">
        <f>Datos!D87</f>
        <v>0</v>
      </c>
      <c r="C144" s="152">
        <f>Datos!E87</f>
        <v>0</v>
      </c>
      <c r="D144" s="20">
        <f>Datos!G87</f>
        <v>0</v>
      </c>
      <c r="E144" s="20" t="str">
        <f t="shared" si="6"/>
        <v>x</v>
      </c>
      <c r="F144" s="118">
        <f>Datos!X87</f>
        <v>0</v>
      </c>
      <c r="G144" s="87" t="b">
        <f>OR(Datos!M87="CASA ALIANZA",Datos!M87="AYUDA Y SOLID")</f>
        <v>0</v>
      </c>
      <c r="H144" s="87" t="b">
        <f>OR(Datos!M87="PROCURADURIA")</f>
        <v>0</v>
      </c>
      <c r="I144" s="87" t="b">
        <f>OR(Datos!M87="DIF HIDALGO-HUICHAPAN",Datos!M87="DIF HIDALGO",Datos!M87="DIF NAUCALPAN",Datos!M87="DIF MEXICALTZINGO")</f>
        <v>0</v>
      </c>
      <c r="J144" s="87" t="b">
        <f>OR(Datos!M87="FAMILIAR")</f>
        <v>0</v>
      </c>
      <c r="K144" s="87">
        <f t="shared" si="7"/>
        <v>0</v>
      </c>
      <c r="L144" s="39">
        <f>IF(K144=0,Datos!M87)</f>
        <v>0</v>
      </c>
      <c r="M144" s="87">
        <f>Datos!Z87</f>
        <v>0</v>
      </c>
      <c r="N144" s="87">
        <f>Datos!AA87</f>
        <v>0</v>
      </c>
      <c r="O144" s="87">
        <f>Datos!AB87</f>
        <v>0</v>
      </c>
      <c r="P144" s="87">
        <f>Datos!AC87</f>
        <v>0</v>
      </c>
      <c r="Q144" s="87">
        <f>Datos!AD87</f>
        <v>0</v>
      </c>
      <c r="R144" s="87">
        <f>Datos!AE87</f>
        <v>0</v>
      </c>
      <c r="S144" s="87">
        <f>Datos!AF87</f>
        <v>0</v>
      </c>
      <c r="T144" s="87">
        <f>Datos!AG87</f>
        <v>0</v>
      </c>
      <c r="U144" s="87">
        <f>Datos!AH87</f>
        <v>0</v>
      </c>
      <c r="V144" s="87">
        <f>Datos!AI87</f>
        <v>0</v>
      </c>
      <c r="W144" s="87">
        <f>Datos!AJ87</f>
        <v>0</v>
      </c>
      <c r="X144" s="87">
        <f>Datos!AK87</f>
        <v>0</v>
      </c>
      <c r="Y144" s="87">
        <f>Datos!AL87</f>
        <v>0</v>
      </c>
      <c r="Z144" s="87">
        <f>Datos!AM87</f>
        <v>0</v>
      </c>
      <c r="AA144" s="87">
        <f>Datos!AN87</f>
        <v>0</v>
      </c>
      <c r="AB144" s="87">
        <f>Datos!AO87</f>
        <v>0</v>
      </c>
      <c r="AC144" s="87">
        <f>Datos!AP87</f>
        <v>0</v>
      </c>
      <c r="AD144" s="87" t="str">
        <f>IF(Datos!J87="D.F.","D.F.","0")</f>
        <v>0</v>
      </c>
      <c r="AE144" s="87">
        <f>IF(Datos!J87="D.F.","D.F",Datos!J87)</f>
        <v>0</v>
      </c>
      <c r="AF144" s="87"/>
      <c r="AG144" s="87">
        <f>Datos!AU87</f>
        <v>0</v>
      </c>
      <c r="AH144" s="87">
        <f>Datos!AV87</f>
        <v>0</v>
      </c>
      <c r="AI144" s="87" t="str">
        <f>IF(Educativo!J73="GUARDERIA","SI",".")</f>
        <v>.</v>
      </c>
      <c r="AJ144" s="87" t="str">
        <f>IF(Educativo!J73="PRESCOLAR","SI",".")</f>
        <v>.</v>
      </c>
      <c r="AK144" s="87" t="str">
        <f>IF(Educativo!J73="PRIMARIA","SI",".")</f>
        <v>.</v>
      </c>
      <c r="AL144" s="87" t="str">
        <f>IF(Educativo!J73="SECUNDARIA","SI",".")</f>
        <v>.</v>
      </c>
      <c r="AM144" s="87" t="str">
        <f>IF(Educativo!J73="BACHILLERATO","SI",".")</f>
        <v>.</v>
      </c>
      <c r="AN144" s="87" t="str">
        <f>IF(Educativo!J73="UNIVERSIDAD","SI",".")</f>
        <v>.</v>
      </c>
      <c r="AO144" s="87">
        <f>Datos!BN87</f>
        <v>0</v>
      </c>
      <c r="AP144" s="87">
        <f>Datos!BP87</f>
        <v>0</v>
      </c>
      <c r="AQ144" s="87">
        <f>Datos!BQ87</f>
        <v>0</v>
      </c>
      <c r="AR144" s="26" t="str">
        <f>Datos!BY88</f>
        <v>SI</v>
      </c>
      <c r="AS144" s="26" t="str">
        <f>Datos!BZ88</f>
        <v>.</v>
      </c>
      <c r="AT144" s="26" t="str">
        <f>Datos!CA88</f>
        <v>.</v>
      </c>
      <c r="AU144" s="26" t="str">
        <f>Datos!CB88</f>
        <v>.</v>
      </c>
      <c r="AV144" s="26" t="str">
        <f>Datos!CC88</f>
        <v>.</v>
      </c>
      <c r="AW144" s="87" t="b">
        <f>OR(Datos!BV88="FAMILIA BIOLÓGICA")</f>
        <v>0</v>
      </c>
      <c r="AX144" s="87" t="b">
        <f>OR(Datos!BV88="FAMILIA AMPLIADA")</f>
        <v>0</v>
      </c>
      <c r="AY144" s="87" t="b">
        <f>OR(Datos!BV88="OTRO HOGAR")</f>
        <v>0</v>
      </c>
      <c r="AZ144" s="87">
        <f t="shared" si="8"/>
        <v>0</v>
      </c>
      <c r="BA144" s="87">
        <f>IF(AZ144=0,Datos!BV88,".")</f>
        <v>0</v>
      </c>
      <c r="BB144" s="117">
        <f>Datos!BU87</f>
        <v>0</v>
      </c>
      <c r="BC144" s="87">
        <f>Datos!BV87</f>
        <v>0</v>
      </c>
    </row>
    <row r="145" spans="1:55">
      <c r="A145" s="87">
        <f>Datos!A86</f>
        <v>83</v>
      </c>
      <c r="B145" s="20">
        <f>Datos!D88</f>
        <v>0</v>
      </c>
      <c r="C145" s="152">
        <f>Datos!E88</f>
        <v>0</v>
      </c>
      <c r="D145" s="20">
        <f>Datos!G88</f>
        <v>0</v>
      </c>
      <c r="E145" s="20" t="str">
        <f t="shared" si="6"/>
        <v>x</v>
      </c>
      <c r="F145" s="118">
        <f>Datos!X88</f>
        <v>0</v>
      </c>
      <c r="G145" s="87" t="b">
        <f>OR(Datos!M88="CASA ALIANZA",Datos!M88="AYUDA Y SOLID")</f>
        <v>0</v>
      </c>
      <c r="H145" s="87" t="b">
        <f>OR(Datos!M88="PROCURADURIA")</f>
        <v>0</v>
      </c>
      <c r="I145" s="87" t="b">
        <f>OR(Datos!M88="DIF HIDALGO-HUICHAPAN",Datos!M88="DIF HIDALGO",Datos!M88="DIF NAUCALPAN",Datos!M88="DIF MEXICALTZINGO")</f>
        <v>0</v>
      </c>
      <c r="J145" s="87" t="b">
        <f>OR(Datos!M88="FAMILIAR")</f>
        <v>0</v>
      </c>
      <c r="K145" s="87">
        <f t="shared" si="7"/>
        <v>0</v>
      </c>
      <c r="L145" s="39">
        <f>IF(K145=0,Datos!M88)</f>
        <v>0</v>
      </c>
      <c r="M145" s="87">
        <f>Datos!Z88</f>
        <v>0</v>
      </c>
      <c r="N145" s="87">
        <f>Datos!AA88</f>
        <v>0</v>
      </c>
      <c r="O145" s="87">
        <f>Datos!AB88</f>
        <v>0</v>
      </c>
      <c r="P145" s="87">
        <f>Datos!AC88</f>
        <v>0</v>
      </c>
      <c r="Q145" s="87">
        <f>Datos!AD88</f>
        <v>0</v>
      </c>
      <c r="R145" s="87">
        <f>Datos!AE88</f>
        <v>0</v>
      </c>
      <c r="S145" s="87">
        <f>Datos!AF88</f>
        <v>0</v>
      </c>
      <c r="T145" s="87">
        <f>Datos!AG88</f>
        <v>0</v>
      </c>
      <c r="U145" s="87">
        <f>Datos!AH88</f>
        <v>0</v>
      </c>
      <c r="V145" s="87">
        <f>Datos!AI88</f>
        <v>0</v>
      </c>
      <c r="W145" s="87">
        <f>Datos!AJ88</f>
        <v>0</v>
      </c>
      <c r="X145" s="87">
        <f>Datos!AK88</f>
        <v>0</v>
      </c>
      <c r="Y145" s="87">
        <f>Datos!AL88</f>
        <v>0</v>
      </c>
      <c r="Z145" s="87">
        <f>Datos!AM88</f>
        <v>0</v>
      </c>
      <c r="AA145" s="87">
        <f>Datos!AN88</f>
        <v>0</v>
      </c>
      <c r="AB145" s="87">
        <f>Datos!AO88</f>
        <v>0</v>
      </c>
      <c r="AC145" s="87">
        <f>Datos!AP88</f>
        <v>0</v>
      </c>
      <c r="AD145" s="87" t="str">
        <f>IF(Datos!J88="D.F.","D.F.","0")</f>
        <v>0</v>
      </c>
      <c r="AE145" s="87">
        <f>IF(Datos!J88="D.F.","D.F",Datos!J88)</f>
        <v>0</v>
      </c>
      <c r="AF145" s="87"/>
      <c r="AG145" s="87">
        <f>Datos!AU88</f>
        <v>0</v>
      </c>
      <c r="AH145" s="87">
        <f>Datos!AV88</f>
        <v>0</v>
      </c>
      <c r="AI145" s="87" t="str">
        <f>IF(Educativo!J74="GUARDERIA","SI",".")</f>
        <v>.</v>
      </c>
      <c r="AJ145" s="87" t="str">
        <f>IF(Educativo!J74="PRESCOLAR","SI",".")</f>
        <v>.</v>
      </c>
      <c r="AK145" s="87" t="str">
        <f>IF(Educativo!J74="PRIMARIA","SI",".")</f>
        <v>.</v>
      </c>
      <c r="AL145" s="87" t="str">
        <f>IF(Educativo!J74="SECUNDARIA","SI",".")</f>
        <v>.</v>
      </c>
      <c r="AM145" s="87" t="str">
        <f>IF(Educativo!J74="BACHILLERATO","SI",".")</f>
        <v>.</v>
      </c>
      <c r="AN145" s="87" t="str">
        <f>IF(Educativo!J74="UNIVERSIDAD","SI",".")</f>
        <v>.</v>
      </c>
      <c r="AO145" s="87">
        <f>Datos!BN88</f>
        <v>0</v>
      </c>
      <c r="AP145" s="87">
        <f>Datos!BP88</f>
        <v>0</v>
      </c>
      <c r="AQ145" s="87">
        <f>Datos!BQ88</f>
        <v>0</v>
      </c>
      <c r="AR145" s="26" t="str">
        <f>Datos!BY89</f>
        <v>SI</v>
      </c>
      <c r="AS145" s="26" t="str">
        <f>Datos!BZ89</f>
        <v>.</v>
      </c>
      <c r="AT145" s="26" t="str">
        <f>Datos!CA89</f>
        <v>.</v>
      </c>
      <c r="AU145" s="26" t="str">
        <f>Datos!CB89</f>
        <v>.</v>
      </c>
      <c r="AV145" s="26" t="str">
        <f>Datos!CC89</f>
        <v>.</v>
      </c>
      <c r="AW145" s="87" t="b">
        <f>OR(Datos!BV89="FAMILIA BIOLÓGICA")</f>
        <v>0</v>
      </c>
      <c r="AX145" s="87" t="b">
        <f>OR(Datos!BV89="FAMILIA AMPLIADA")</f>
        <v>0</v>
      </c>
      <c r="AY145" s="87" t="b">
        <f>OR(Datos!BV89="OTRO HOGAR")</f>
        <v>0</v>
      </c>
      <c r="AZ145" s="87">
        <f t="shared" si="8"/>
        <v>0</v>
      </c>
      <c r="BA145" s="87">
        <f>IF(AZ145=0,Datos!BV89,".")</f>
        <v>0</v>
      </c>
      <c r="BB145" s="117">
        <f>Datos!BU88</f>
        <v>0</v>
      </c>
      <c r="BC145" s="87">
        <f>Datos!BV88</f>
        <v>0</v>
      </c>
    </row>
    <row r="146" spans="1:55">
      <c r="A146" s="87">
        <f>Datos!A87</f>
        <v>84</v>
      </c>
      <c r="B146" s="20">
        <f>Datos!D89</f>
        <v>0</v>
      </c>
      <c r="C146" s="152">
        <f>Datos!E89</f>
        <v>0</v>
      </c>
      <c r="D146" s="20">
        <f>Datos!G89</f>
        <v>0</v>
      </c>
      <c r="E146" s="20" t="str">
        <f t="shared" si="6"/>
        <v>x</v>
      </c>
      <c r="F146" s="118">
        <f>Datos!X89</f>
        <v>0</v>
      </c>
      <c r="G146" s="87" t="b">
        <f>OR(Datos!M89="CASA ALIANZA",Datos!M89="AYUDA Y SOLID")</f>
        <v>0</v>
      </c>
      <c r="H146" s="87" t="b">
        <f>OR(Datos!M89="PROCURADURIA")</f>
        <v>0</v>
      </c>
      <c r="I146" s="87" t="b">
        <f>OR(Datos!M89="DIF HIDALGO-HUICHAPAN",Datos!M89="DIF HIDALGO",Datos!M89="DIF NAUCALPAN",Datos!M89="DIF MEXICALTZINGO")</f>
        <v>0</v>
      </c>
      <c r="J146" s="87" t="b">
        <f>OR(Datos!M89="FAMILIAR")</f>
        <v>0</v>
      </c>
      <c r="K146" s="87">
        <f t="shared" si="7"/>
        <v>0</v>
      </c>
      <c r="L146" s="39">
        <f>IF(K146=0,Datos!M89)</f>
        <v>0</v>
      </c>
      <c r="M146" s="87">
        <f>Datos!Z89</f>
        <v>0</v>
      </c>
      <c r="N146" s="87">
        <f>Datos!AA89</f>
        <v>0</v>
      </c>
      <c r="O146" s="87">
        <f>Datos!AB89</f>
        <v>0</v>
      </c>
      <c r="P146" s="87">
        <f>Datos!AC89</f>
        <v>0</v>
      </c>
      <c r="Q146" s="87">
        <f>Datos!AD89</f>
        <v>0</v>
      </c>
      <c r="R146" s="87">
        <f>Datos!AE89</f>
        <v>0</v>
      </c>
      <c r="S146" s="87">
        <f>Datos!AF89</f>
        <v>0</v>
      </c>
      <c r="T146" s="87">
        <f>Datos!AG89</f>
        <v>0</v>
      </c>
      <c r="U146" s="87">
        <f>Datos!AH89</f>
        <v>0</v>
      </c>
      <c r="V146" s="87">
        <f>Datos!AI89</f>
        <v>0</v>
      </c>
      <c r="W146" s="87">
        <f>Datos!AJ89</f>
        <v>0</v>
      </c>
      <c r="X146" s="87">
        <f>Datos!AK89</f>
        <v>0</v>
      </c>
      <c r="Y146" s="87">
        <f>Datos!AL89</f>
        <v>0</v>
      </c>
      <c r="Z146" s="87">
        <f>Datos!AM89</f>
        <v>0</v>
      </c>
      <c r="AA146" s="87">
        <f>Datos!AN89</f>
        <v>0</v>
      </c>
      <c r="AB146" s="87">
        <f>Datos!AO89</f>
        <v>0</v>
      </c>
      <c r="AC146" s="87">
        <f>Datos!AP89</f>
        <v>0</v>
      </c>
      <c r="AD146" s="87" t="str">
        <f>IF(Datos!J89="D.F.","D.F.","0")</f>
        <v>0</v>
      </c>
      <c r="AE146" s="87">
        <f>IF(Datos!J89="D.F.","D.F",Datos!J89)</f>
        <v>0</v>
      </c>
      <c r="AF146" s="87"/>
      <c r="AG146" s="87">
        <f>Datos!AU89</f>
        <v>0</v>
      </c>
      <c r="AH146" s="87">
        <f>Datos!AV89</f>
        <v>0</v>
      </c>
      <c r="AI146" s="87" t="str">
        <f>IF(Educativo!J75="GUARDERIA","SI",".")</f>
        <v>.</v>
      </c>
      <c r="AJ146" s="87" t="str">
        <f>IF(Educativo!J75="PRESCOLAR","SI",".")</f>
        <v>.</v>
      </c>
      <c r="AK146" s="87" t="str">
        <f>IF(Educativo!J75="PRIMARIA","SI",".")</f>
        <v>.</v>
      </c>
      <c r="AL146" s="87" t="str">
        <f>IF(Educativo!J75="SECUNDARIA","SI",".")</f>
        <v>.</v>
      </c>
      <c r="AM146" s="87" t="str">
        <f>IF(Educativo!J75="BACHILLERATO","SI",".")</f>
        <v>.</v>
      </c>
      <c r="AN146" s="87" t="str">
        <f>IF(Educativo!J75="UNIVERSIDAD","SI",".")</f>
        <v>.</v>
      </c>
      <c r="AO146" s="87">
        <f>Datos!BN89</f>
        <v>0</v>
      </c>
      <c r="AP146" s="87">
        <f>Datos!BP89</f>
        <v>0</v>
      </c>
      <c r="AQ146" s="87">
        <f>Datos!BQ89</f>
        <v>0</v>
      </c>
      <c r="AR146" s="26" t="str">
        <f>Datos!BY90</f>
        <v>SI</v>
      </c>
      <c r="AS146" s="26" t="str">
        <f>Datos!BZ90</f>
        <v>.</v>
      </c>
      <c r="AT146" s="26" t="str">
        <f>Datos!CA90</f>
        <v>.</v>
      </c>
      <c r="AU146" s="26" t="str">
        <f>Datos!CB90</f>
        <v>.</v>
      </c>
      <c r="AV146" s="26" t="str">
        <f>Datos!CC90</f>
        <v>.</v>
      </c>
      <c r="AW146" s="87" t="b">
        <f>OR(Datos!BV90="FAMILIA BIOLÓGICA")</f>
        <v>0</v>
      </c>
      <c r="AX146" s="87" t="b">
        <f>OR(Datos!BV90="FAMILIA AMPLIADA")</f>
        <v>0</v>
      </c>
      <c r="AY146" s="87" t="b">
        <f>OR(Datos!BV90="OTRO HOGAR")</f>
        <v>0</v>
      </c>
      <c r="AZ146" s="87">
        <f t="shared" si="8"/>
        <v>0</v>
      </c>
      <c r="BA146" s="87">
        <f>IF(AZ146=0,Datos!BV90,".")</f>
        <v>0</v>
      </c>
      <c r="BB146" s="117">
        <f>Datos!BU89</f>
        <v>0</v>
      </c>
      <c r="BC146" s="87">
        <f>Datos!BV89</f>
        <v>0</v>
      </c>
    </row>
    <row r="147" spans="1:55">
      <c r="A147" s="87">
        <f>Datos!A88</f>
        <v>85</v>
      </c>
      <c r="B147" s="20">
        <f>Datos!D90</f>
        <v>0</v>
      </c>
      <c r="C147" s="152">
        <f>Datos!E90</f>
        <v>0</v>
      </c>
      <c r="D147" s="20">
        <f>Datos!G90</f>
        <v>0</v>
      </c>
      <c r="E147" s="20" t="str">
        <f t="shared" si="6"/>
        <v>x</v>
      </c>
      <c r="F147" s="118">
        <f>Datos!X90</f>
        <v>0</v>
      </c>
      <c r="G147" s="87" t="b">
        <f>OR(Datos!M90="CASA ALIANZA",Datos!M90="AYUDA Y SOLID")</f>
        <v>0</v>
      </c>
      <c r="H147" s="87" t="b">
        <f>OR(Datos!M90="PROCURADURIA")</f>
        <v>0</v>
      </c>
      <c r="I147" s="87" t="b">
        <f>OR(Datos!M90="DIF HIDALGO-HUICHAPAN",Datos!M90="DIF HIDALGO",Datos!M90="DIF NAUCALPAN",Datos!M90="DIF MEXICALTZINGO")</f>
        <v>0</v>
      </c>
      <c r="J147" s="87" t="b">
        <f>OR(Datos!M90="FAMILIAR")</f>
        <v>0</v>
      </c>
      <c r="K147" s="87">
        <f t="shared" si="7"/>
        <v>0</v>
      </c>
      <c r="L147" s="39">
        <f>IF(K147=0,Datos!M90)</f>
        <v>0</v>
      </c>
      <c r="M147" s="87">
        <f>Datos!Z90</f>
        <v>0</v>
      </c>
      <c r="N147" s="87">
        <f>Datos!AA90</f>
        <v>0</v>
      </c>
      <c r="O147" s="87">
        <f>Datos!AB90</f>
        <v>0</v>
      </c>
      <c r="P147" s="87">
        <f>Datos!AC90</f>
        <v>0</v>
      </c>
      <c r="Q147" s="87">
        <f>Datos!AD90</f>
        <v>0</v>
      </c>
      <c r="R147" s="87">
        <f>Datos!AE90</f>
        <v>0</v>
      </c>
      <c r="S147" s="87">
        <f>Datos!AF90</f>
        <v>0</v>
      </c>
      <c r="T147" s="87">
        <f>Datos!AG90</f>
        <v>0</v>
      </c>
      <c r="U147" s="87">
        <f>Datos!AH90</f>
        <v>0</v>
      </c>
      <c r="V147" s="87">
        <f>Datos!AI90</f>
        <v>0</v>
      </c>
      <c r="W147" s="87">
        <f>Datos!AJ90</f>
        <v>0</v>
      </c>
      <c r="X147" s="87">
        <f>Datos!AK90</f>
        <v>0</v>
      </c>
      <c r="Y147" s="87">
        <f>Datos!AL90</f>
        <v>0</v>
      </c>
      <c r="Z147" s="87">
        <f>Datos!AM90</f>
        <v>0</v>
      </c>
      <c r="AA147" s="87">
        <f>Datos!AN90</f>
        <v>0</v>
      </c>
      <c r="AB147" s="87">
        <f>Datos!AO90</f>
        <v>0</v>
      </c>
      <c r="AC147" s="87">
        <f>Datos!AP90</f>
        <v>0</v>
      </c>
      <c r="AD147" s="87" t="str">
        <f>IF(Datos!J90="D.F.","D.F.","0")</f>
        <v>0</v>
      </c>
      <c r="AE147" s="87">
        <f>IF(Datos!J90="D.F.","D.F",Datos!J90)</f>
        <v>0</v>
      </c>
      <c r="AF147" s="87"/>
      <c r="AG147" s="87">
        <f>Datos!AU90</f>
        <v>0</v>
      </c>
      <c r="AH147" s="87">
        <f>Datos!AV90</f>
        <v>0</v>
      </c>
      <c r="AI147" s="87" t="str">
        <f>IF(Educativo!J76="GUARDERIA","SI",".")</f>
        <v>.</v>
      </c>
      <c r="AJ147" s="87" t="str">
        <f>IF(Educativo!J76="PRESCOLAR","SI",".")</f>
        <v>.</v>
      </c>
      <c r="AK147" s="87" t="str">
        <f>IF(Educativo!J76="PRIMARIA","SI",".")</f>
        <v>.</v>
      </c>
      <c r="AL147" s="87" t="str">
        <f>IF(Educativo!J76="SECUNDARIA","SI",".")</f>
        <v>.</v>
      </c>
      <c r="AM147" s="87" t="str">
        <f>IF(Educativo!J76="BACHILLERATO","SI",".")</f>
        <v>.</v>
      </c>
      <c r="AN147" s="87" t="str">
        <f>IF(Educativo!J76="UNIVERSIDAD","SI",".")</f>
        <v>.</v>
      </c>
      <c r="AO147" s="87">
        <f>Datos!BN90</f>
        <v>0</v>
      </c>
      <c r="AP147" s="87">
        <f>Datos!BP90</f>
        <v>0</v>
      </c>
      <c r="AQ147" s="87">
        <f>Datos!BQ90</f>
        <v>0</v>
      </c>
      <c r="AR147" s="26" t="str">
        <f>Datos!BY91</f>
        <v>SI</v>
      </c>
      <c r="AS147" s="26" t="str">
        <f>Datos!BZ91</f>
        <v>.</v>
      </c>
      <c r="AT147" s="26" t="str">
        <f>Datos!CA91</f>
        <v>.</v>
      </c>
      <c r="AU147" s="26" t="str">
        <f>Datos!CB91</f>
        <v>.</v>
      </c>
      <c r="AV147" s="26" t="str">
        <f>Datos!CC91</f>
        <v>.</v>
      </c>
      <c r="AW147" s="87" t="b">
        <f>OR(Datos!BV91="FAMILIA BIOLÓGICA")</f>
        <v>0</v>
      </c>
      <c r="AX147" s="87" t="b">
        <f>OR(Datos!BV91="FAMILIA AMPLIADA")</f>
        <v>0</v>
      </c>
      <c r="AY147" s="87" t="b">
        <f>OR(Datos!BV91="OTRO HOGAR")</f>
        <v>0</v>
      </c>
      <c r="AZ147" s="87">
        <f t="shared" si="8"/>
        <v>0</v>
      </c>
      <c r="BA147" s="87">
        <f>IF(AZ147=0,Datos!BV91,".")</f>
        <v>0</v>
      </c>
      <c r="BB147" s="117">
        <f>Datos!BU90</f>
        <v>0</v>
      </c>
      <c r="BC147" s="87">
        <f>Datos!BV90</f>
        <v>0</v>
      </c>
    </row>
    <row r="148" spans="1:55">
      <c r="A148" s="87">
        <f>Datos!A89</f>
        <v>86</v>
      </c>
      <c r="B148" s="20">
        <f>Datos!D91</f>
        <v>0</v>
      </c>
      <c r="C148" s="152">
        <f>Datos!E91</f>
        <v>0</v>
      </c>
      <c r="D148" s="20">
        <f>Datos!G91</f>
        <v>0</v>
      </c>
      <c r="E148" s="20" t="str">
        <f t="shared" si="6"/>
        <v>x</v>
      </c>
      <c r="F148" s="118">
        <f>Datos!X91</f>
        <v>0</v>
      </c>
      <c r="G148" s="87" t="b">
        <f>OR(Datos!M91="CASA ALIANZA",Datos!M91="AYUDA Y SOLID")</f>
        <v>0</v>
      </c>
      <c r="H148" s="87" t="b">
        <f>OR(Datos!M91="PROCURADURIA")</f>
        <v>0</v>
      </c>
      <c r="I148" s="87" t="b">
        <f>OR(Datos!M91="DIF HIDALGO-HUICHAPAN",Datos!M91="DIF HIDALGO",Datos!M91="DIF NAUCALPAN",Datos!M91="DIF MEXICALTZINGO")</f>
        <v>0</v>
      </c>
      <c r="J148" s="87" t="b">
        <f>OR(Datos!M91="FAMILIAR")</f>
        <v>0</v>
      </c>
      <c r="K148" s="87">
        <f t="shared" si="7"/>
        <v>0</v>
      </c>
      <c r="L148" s="39">
        <f>IF(K148=0,Datos!M91)</f>
        <v>0</v>
      </c>
      <c r="M148" s="87">
        <f>Datos!Z91</f>
        <v>0</v>
      </c>
      <c r="N148" s="87">
        <f>Datos!AA91</f>
        <v>0</v>
      </c>
      <c r="O148" s="87">
        <f>Datos!AB91</f>
        <v>0</v>
      </c>
      <c r="P148" s="87">
        <f>Datos!AC91</f>
        <v>0</v>
      </c>
      <c r="Q148" s="87">
        <f>Datos!AD91</f>
        <v>0</v>
      </c>
      <c r="R148" s="87">
        <f>Datos!AE91</f>
        <v>0</v>
      </c>
      <c r="S148" s="87">
        <f>Datos!AF91</f>
        <v>0</v>
      </c>
      <c r="T148" s="87">
        <f>Datos!AG91</f>
        <v>0</v>
      </c>
      <c r="U148" s="87">
        <f>Datos!AH91</f>
        <v>0</v>
      </c>
      <c r="V148" s="87">
        <f>Datos!AI91</f>
        <v>0</v>
      </c>
      <c r="W148" s="87">
        <f>Datos!AJ91</f>
        <v>0</v>
      </c>
      <c r="X148" s="87">
        <f>Datos!AK91</f>
        <v>0</v>
      </c>
      <c r="Y148" s="87">
        <f>Datos!AL91</f>
        <v>0</v>
      </c>
      <c r="Z148" s="87">
        <f>Datos!AM91</f>
        <v>0</v>
      </c>
      <c r="AA148" s="87">
        <f>Datos!AN91</f>
        <v>0</v>
      </c>
      <c r="AB148" s="87">
        <f>Datos!AO91</f>
        <v>0</v>
      </c>
      <c r="AC148" s="87">
        <f>Datos!AP91</f>
        <v>0</v>
      </c>
      <c r="AD148" s="87" t="str">
        <f>IF(Datos!J91="D.F.","D.F.","0")</f>
        <v>0</v>
      </c>
      <c r="AE148" s="87">
        <f>IF(Datos!J91="D.F.","D.F",Datos!J91)</f>
        <v>0</v>
      </c>
      <c r="AF148" s="87"/>
      <c r="AG148" s="87">
        <f>Datos!AU91</f>
        <v>0</v>
      </c>
      <c r="AH148" s="87">
        <f>Datos!AV91</f>
        <v>0</v>
      </c>
      <c r="AI148" s="87" t="str">
        <f>IF(Educativo!J77="GUARDERIA","SI",".")</f>
        <v>.</v>
      </c>
      <c r="AJ148" s="87" t="str">
        <f>IF(Educativo!J77="PRESCOLAR","SI",".")</f>
        <v>.</v>
      </c>
      <c r="AK148" s="87" t="str">
        <f>IF(Educativo!J77="PRIMARIA","SI",".")</f>
        <v>.</v>
      </c>
      <c r="AL148" s="87" t="str">
        <f>IF(Educativo!J77="SECUNDARIA","SI",".")</f>
        <v>.</v>
      </c>
      <c r="AM148" s="87" t="str">
        <f>IF(Educativo!J77="BACHILLERATO","SI",".")</f>
        <v>.</v>
      </c>
      <c r="AN148" s="87" t="str">
        <f>IF(Educativo!J77="UNIVERSIDAD","SI",".")</f>
        <v>.</v>
      </c>
      <c r="AO148" s="87">
        <f>Datos!BN91</f>
        <v>0</v>
      </c>
      <c r="AP148" s="87">
        <f>Datos!BP91</f>
        <v>0</v>
      </c>
      <c r="AQ148" s="87">
        <f>Datos!BQ91</f>
        <v>0</v>
      </c>
      <c r="AR148" s="26" t="str">
        <f>Datos!BY92</f>
        <v>SI</v>
      </c>
      <c r="AS148" s="26" t="str">
        <f>Datos!BZ92</f>
        <v>.</v>
      </c>
      <c r="AT148" s="26" t="str">
        <f>Datos!CA92</f>
        <v>.</v>
      </c>
      <c r="AU148" s="26" t="str">
        <f>Datos!CB92</f>
        <v>.</v>
      </c>
      <c r="AV148" s="26" t="str">
        <f>Datos!CC92</f>
        <v>.</v>
      </c>
      <c r="AW148" s="87" t="b">
        <f>OR(Datos!BV92="FAMILIA BIOLÓGICA")</f>
        <v>0</v>
      </c>
      <c r="AX148" s="87" t="b">
        <f>OR(Datos!BV92="FAMILIA AMPLIADA")</f>
        <v>0</v>
      </c>
      <c r="AY148" s="87" t="b">
        <f>OR(Datos!BV92="OTRO HOGAR")</f>
        <v>0</v>
      </c>
      <c r="AZ148" s="87">
        <f t="shared" si="8"/>
        <v>0</v>
      </c>
      <c r="BA148" s="87">
        <f>IF(AZ148=0,Datos!BV92,".")</f>
        <v>0</v>
      </c>
      <c r="BB148" s="117">
        <f>Datos!BU91</f>
        <v>0</v>
      </c>
      <c r="BC148" s="87">
        <f>Datos!BV91</f>
        <v>0</v>
      </c>
    </row>
    <row r="149" spans="1:55">
      <c r="A149" s="87">
        <f>Datos!A90</f>
        <v>87</v>
      </c>
      <c r="B149" s="20">
        <f>Datos!D92</f>
        <v>0</v>
      </c>
      <c r="C149" s="152">
        <f>Datos!E92</f>
        <v>0</v>
      </c>
      <c r="D149" s="20">
        <f>Datos!G92</f>
        <v>0</v>
      </c>
      <c r="E149" s="20" t="str">
        <f t="shared" si="6"/>
        <v>x</v>
      </c>
      <c r="F149" s="118">
        <f>Datos!X92</f>
        <v>0</v>
      </c>
      <c r="G149" s="87" t="b">
        <f>OR(Datos!M92="CASA ALIANZA",Datos!M92="AYUDA Y SOLID")</f>
        <v>0</v>
      </c>
      <c r="H149" s="87" t="b">
        <f>OR(Datos!M92="PROCURADURIA")</f>
        <v>0</v>
      </c>
      <c r="I149" s="87" t="b">
        <f>OR(Datos!M92="DIF HIDALGO-HUICHAPAN",Datos!M92="DIF HIDALGO",Datos!M92="DIF NAUCALPAN",Datos!M92="DIF MEXICALTZINGO")</f>
        <v>0</v>
      </c>
      <c r="J149" s="87" t="b">
        <f>OR(Datos!M92="FAMILIAR")</f>
        <v>0</v>
      </c>
      <c r="K149" s="87">
        <f t="shared" si="7"/>
        <v>0</v>
      </c>
      <c r="L149" s="39">
        <f>IF(K149=0,Datos!M92)</f>
        <v>0</v>
      </c>
      <c r="M149" s="87">
        <f>Datos!Z92</f>
        <v>0</v>
      </c>
      <c r="N149" s="87">
        <f>Datos!AA92</f>
        <v>0</v>
      </c>
      <c r="O149" s="87">
        <f>Datos!AB92</f>
        <v>0</v>
      </c>
      <c r="P149" s="87">
        <f>Datos!AC92</f>
        <v>0</v>
      </c>
      <c r="Q149" s="87">
        <f>Datos!AD92</f>
        <v>0</v>
      </c>
      <c r="R149" s="87">
        <f>Datos!AE92</f>
        <v>0</v>
      </c>
      <c r="S149" s="87">
        <f>Datos!AF92</f>
        <v>0</v>
      </c>
      <c r="T149" s="87">
        <f>Datos!AG92</f>
        <v>0</v>
      </c>
      <c r="U149" s="87">
        <f>Datos!AH92</f>
        <v>0</v>
      </c>
      <c r="V149" s="87">
        <f>Datos!AI92</f>
        <v>0</v>
      </c>
      <c r="W149" s="87">
        <f>Datos!AJ92</f>
        <v>0</v>
      </c>
      <c r="X149" s="87">
        <f>Datos!AK92</f>
        <v>0</v>
      </c>
      <c r="Y149" s="87">
        <f>Datos!AL92</f>
        <v>0</v>
      </c>
      <c r="Z149" s="87">
        <f>Datos!AM92</f>
        <v>0</v>
      </c>
      <c r="AA149" s="87">
        <f>Datos!AN92</f>
        <v>0</v>
      </c>
      <c r="AB149" s="87">
        <f>Datos!AO92</f>
        <v>0</v>
      </c>
      <c r="AC149" s="87">
        <f>Datos!AP92</f>
        <v>0</v>
      </c>
      <c r="AD149" s="87" t="str">
        <f>IF(Datos!J92="D.F.","D.F.","0")</f>
        <v>0</v>
      </c>
      <c r="AE149" s="87">
        <f>IF(Datos!J92="D.F.","D.F",Datos!J92)</f>
        <v>0</v>
      </c>
      <c r="AF149" s="87"/>
      <c r="AG149" s="87">
        <f>Datos!AU92</f>
        <v>0</v>
      </c>
      <c r="AH149" s="87">
        <f>Datos!AV92</f>
        <v>0</v>
      </c>
      <c r="AI149" s="87" t="str">
        <f>IF(Educativo!J78="GUARDERIA","SI",".")</f>
        <v>.</v>
      </c>
      <c r="AJ149" s="87" t="str">
        <f>IF(Educativo!J78="PRESCOLAR","SI",".")</f>
        <v>.</v>
      </c>
      <c r="AK149" s="87" t="str">
        <f>IF(Educativo!J78="PRIMARIA","SI",".")</f>
        <v>.</v>
      </c>
      <c r="AL149" s="87" t="str">
        <f>IF(Educativo!J78="SECUNDARIA","SI",".")</f>
        <v>.</v>
      </c>
      <c r="AM149" s="87" t="str">
        <f>IF(Educativo!J78="BACHILLERATO","SI",".")</f>
        <v>.</v>
      </c>
      <c r="AN149" s="87" t="str">
        <f>IF(Educativo!J78="UNIVERSIDAD","SI",".")</f>
        <v>.</v>
      </c>
      <c r="AO149" s="87">
        <f>Datos!BN92</f>
        <v>0</v>
      </c>
      <c r="AP149" s="87">
        <f>Datos!BP92</f>
        <v>0</v>
      </c>
      <c r="AQ149" s="87">
        <f>Datos!BQ92</f>
        <v>0</v>
      </c>
      <c r="AR149" s="26" t="str">
        <f>Datos!BY93</f>
        <v>SI</v>
      </c>
      <c r="AS149" s="26" t="str">
        <f>Datos!BZ93</f>
        <v>.</v>
      </c>
      <c r="AT149" s="26" t="str">
        <f>Datos!CA93</f>
        <v>.</v>
      </c>
      <c r="AU149" s="26" t="str">
        <f>Datos!CB93</f>
        <v>.</v>
      </c>
      <c r="AV149" s="26" t="str">
        <f>Datos!CC93</f>
        <v>.</v>
      </c>
      <c r="AW149" s="87" t="b">
        <f>OR(Datos!BV93="FAMILIA BIOLÓGICA")</f>
        <v>0</v>
      </c>
      <c r="AX149" s="87" t="b">
        <f>OR(Datos!BV93="FAMILIA AMPLIADA")</f>
        <v>0</v>
      </c>
      <c r="AY149" s="87" t="b">
        <f>OR(Datos!BV93="OTRO HOGAR")</f>
        <v>0</v>
      </c>
      <c r="AZ149" s="87">
        <f t="shared" si="8"/>
        <v>0</v>
      </c>
      <c r="BA149" s="87">
        <f>IF(AZ149=0,Datos!BV93,".")</f>
        <v>0</v>
      </c>
      <c r="BB149" s="117">
        <f>Datos!BU92</f>
        <v>0</v>
      </c>
      <c r="BC149" s="87">
        <f>Datos!BV92</f>
        <v>0</v>
      </c>
    </row>
    <row r="150" spans="1:55">
      <c r="A150" s="87">
        <f>Datos!A91</f>
        <v>88</v>
      </c>
      <c r="B150" s="20">
        <f>Datos!D93</f>
        <v>0</v>
      </c>
      <c r="C150" s="152">
        <f>Datos!E93</f>
        <v>0</v>
      </c>
      <c r="D150" s="20">
        <f>Datos!G93</f>
        <v>0</v>
      </c>
      <c r="E150" s="20" t="str">
        <f t="shared" si="6"/>
        <v>x</v>
      </c>
      <c r="F150" s="118">
        <f>Datos!X93</f>
        <v>0</v>
      </c>
      <c r="G150" s="87" t="b">
        <f>OR(Datos!M93="CASA ALIANZA",Datos!M93="AYUDA Y SOLID")</f>
        <v>0</v>
      </c>
      <c r="H150" s="87" t="b">
        <f>OR(Datos!M93="PROCURADURIA")</f>
        <v>0</v>
      </c>
      <c r="I150" s="87" t="b">
        <f>OR(Datos!M93="DIF HIDALGO-HUICHAPAN",Datos!M93="DIF HIDALGO",Datos!M93="DIF NAUCALPAN",Datos!M93="DIF MEXICALTZINGO")</f>
        <v>0</v>
      </c>
      <c r="J150" s="87" t="b">
        <f>OR(Datos!M93="FAMILIAR")</f>
        <v>0</v>
      </c>
      <c r="K150" s="87">
        <f t="shared" si="7"/>
        <v>0</v>
      </c>
      <c r="L150" s="39">
        <f>IF(K150=0,Datos!M93)</f>
        <v>0</v>
      </c>
      <c r="M150" s="87">
        <f>Datos!Z93</f>
        <v>0</v>
      </c>
      <c r="N150" s="87">
        <f>Datos!AA93</f>
        <v>0</v>
      </c>
      <c r="O150" s="87">
        <f>Datos!AB93</f>
        <v>0</v>
      </c>
      <c r="P150" s="87">
        <f>Datos!AC93</f>
        <v>0</v>
      </c>
      <c r="Q150" s="87">
        <f>Datos!AD93</f>
        <v>0</v>
      </c>
      <c r="R150" s="87">
        <f>Datos!AE93</f>
        <v>0</v>
      </c>
      <c r="S150" s="87">
        <f>Datos!AF93</f>
        <v>0</v>
      </c>
      <c r="T150" s="87">
        <f>Datos!AG93</f>
        <v>0</v>
      </c>
      <c r="U150" s="87">
        <f>Datos!AH93</f>
        <v>0</v>
      </c>
      <c r="V150" s="87">
        <f>Datos!AI93</f>
        <v>0</v>
      </c>
      <c r="W150" s="87">
        <f>Datos!AJ93</f>
        <v>0</v>
      </c>
      <c r="X150" s="87">
        <f>Datos!AK93</f>
        <v>0</v>
      </c>
      <c r="Y150" s="87">
        <f>Datos!AL93</f>
        <v>0</v>
      </c>
      <c r="Z150" s="87">
        <f>Datos!AM93</f>
        <v>0</v>
      </c>
      <c r="AA150" s="87">
        <f>Datos!AN93</f>
        <v>0</v>
      </c>
      <c r="AB150" s="87">
        <f>Datos!AO93</f>
        <v>0</v>
      </c>
      <c r="AC150" s="87">
        <f>Datos!AP93</f>
        <v>0</v>
      </c>
      <c r="AD150" s="87" t="str">
        <f>IF(Datos!J93="D.F.","D.F.","0")</f>
        <v>0</v>
      </c>
      <c r="AE150" s="87">
        <f>IF(Datos!J93="D.F.","D.F",Datos!J93)</f>
        <v>0</v>
      </c>
      <c r="AF150" s="87"/>
      <c r="AG150" s="87">
        <f>Datos!AU93</f>
        <v>0</v>
      </c>
      <c r="AH150" s="87">
        <f>Datos!AV93</f>
        <v>0</v>
      </c>
      <c r="AI150" s="87" t="str">
        <f>IF(Educativo!J79="GUARDERIA","SI",".")</f>
        <v>.</v>
      </c>
      <c r="AJ150" s="87" t="str">
        <f>IF(Educativo!J79="PRESCOLAR","SI",".")</f>
        <v>.</v>
      </c>
      <c r="AK150" s="87" t="str">
        <f>IF(Educativo!J79="PRIMARIA","SI",".")</f>
        <v>.</v>
      </c>
      <c r="AL150" s="87" t="str">
        <f>IF(Educativo!J79="SECUNDARIA","SI",".")</f>
        <v>.</v>
      </c>
      <c r="AM150" s="87" t="str">
        <f>IF(Educativo!J79="BACHILLERATO","SI",".")</f>
        <v>.</v>
      </c>
      <c r="AN150" s="87" t="str">
        <f>IF(Educativo!J79="UNIVERSIDAD","SI",".")</f>
        <v>.</v>
      </c>
      <c r="AO150" s="87">
        <f>Datos!BN93</f>
        <v>0</v>
      </c>
      <c r="AP150" s="87">
        <f>Datos!BP93</f>
        <v>0</v>
      </c>
      <c r="AQ150" s="87">
        <f>Datos!BQ93</f>
        <v>0</v>
      </c>
      <c r="AR150" s="26" t="str">
        <f>Datos!BY94</f>
        <v>SI</v>
      </c>
      <c r="AS150" s="26" t="str">
        <f>Datos!BZ94</f>
        <v>.</v>
      </c>
      <c r="AT150" s="26" t="str">
        <f>Datos!CA94</f>
        <v>.</v>
      </c>
      <c r="AU150" s="26" t="str">
        <f>Datos!CB94</f>
        <v>.</v>
      </c>
      <c r="AV150" s="26" t="str">
        <f>Datos!CC94</f>
        <v>.</v>
      </c>
      <c r="AW150" s="87" t="b">
        <f>OR(Datos!BV94="FAMILIA BIOLÓGICA")</f>
        <v>0</v>
      </c>
      <c r="AX150" s="87" t="b">
        <f>OR(Datos!BV94="FAMILIA AMPLIADA")</f>
        <v>0</v>
      </c>
      <c r="AY150" s="87" t="b">
        <f>OR(Datos!BV94="OTRO HOGAR")</f>
        <v>0</v>
      </c>
      <c r="AZ150" s="87">
        <f t="shared" si="8"/>
        <v>0</v>
      </c>
      <c r="BA150" s="87">
        <f>IF(AZ150=0,Datos!BV94,".")</f>
        <v>0</v>
      </c>
      <c r="BB150" s="117">
        <f>Datos!BU93</f>
        <v>0</v>
      </c>
      <c r="BC150" s="87">
        <f>Datos!BV93</f>
        <v>0</v>
      </c>
    </row>
    <row r="151" spans="1:55">
      <c r="A151" s="87">
        <f>Datos!A92</f>
        <v>89</v>
      </c>
      <c r="B151" s="20">
        <f>Datos!D94</f>
        <v>0</v>
      </c>
      <c r="C151" s="152">
        <f>Datos!E94</f>
        <v>0</v>
      </c>
      <c r="D151" s="20">
        <f>Datos!G94</f>
        <v>0</v>
      </c>
      <c r="E151" s="20" t="str">
        <f t="shared" si="6"/>
        <v>x</v>
      </c>
      <c r="F151" s="118">
        <f>Datos!X94</f>
        <v>0</v>
      </c>
      <c r="G151" s="87" t="b">
        <f>OR(Datos!M94="CASA ALIANZA",Datos!M94="AYUDA Y SOLID")</f>
        <v>0</v>
      </c>
      <c r="H151" s="87" t="b">
        <f>OR(Datos!M94="PROCURADURIA")</f>
        <v>0</v>
      </c>
      <c r="I151" s="87" t="b">
        <f>OR(Datos!M94="DIF HIDALGO-HUICHAPAN",Datos!M94="DIF HIDALGO",Datos!M94="DIF NAUCALPAN",Datos!M94="DIF MEXICALTZINGO")</f>
        <v>0</v>
      </c>
      <c r="J151" s="87" t="b">
        <f>OR(Datos!M94="FAMILIAR")</f>
        <v>0</v>
      </c>
      <c r="K151" s="87">
        <f t="shared" si="7"/>
        <v>0</v>
      </c>
      <c r="L151" s="39">
        <f>IF(K151=0,Datos!M94)</f>
        <v>0</v>
      </c>
      <c r="M151" s="87">
        <f>Datos!Z94</f>
        <v>0</v>
      </c>
      <c r="N151" s="87">
        <f>Datos!AA94</f>
        <v>0</v>
      </c>
      <c r="O151" s="87">
        <f>Datos!AB94</f>
        <v>0</v>
      </c>
      <c r="P151" s="87">
        <f>Datos!AC94</f>
        <v>0</v>
      </c>
      <c r="Q151" s="87">
        <f>Datos!AD94</f>
        <v>0</v>
      </c>
      <c r="R151" s="87">
        <f>Datos!AE94</f>
        <v>0</v>
      </c>
      <c r="S151" s="87">
        <f>Datos!AF94</f>
        <v>0</v>
      </c>
      <c r="T151" s="87">
        <f>Datos!AG94</f>
        <v>0</v>
      </c>
      <c r="U151" s="87">
        <f>Datos!AH94</f>
        <v>0</v>
      </c>
      <c r="V151" s="87">
        <f>Datos!AI94</f>
        <v>0</v>
      </c>
      <c r="W151" s="87">
        <f>Datos!AJ94</f>
        <v>0</v>
      </c>
      <c r="X151" s="87">
        <f>Datos!AK94</f>
        <v>0</v>
      </c>
      <c r="Y151" s="87">
        <f>Datos!AL94</f>
        <v>0</v>
      </c>
      <c r="Z151" s="87">
        <f>Datos!AM94</f>
        <v>0</v>
      </c>
      <c r="AA151" s="87">
        <f>Datos!AN94</f>
        <v>0</v>
      </c>
      <c r="AB151" s="87">
        <f>Datos!AO94</f>
        <v>0</v>
      </c>
      <c r="AC151" s="87">
        <f>Datos!AP94</f>
        <v>0</v>
      </c>
      <c r="AD151" s="87" t="str">
        <f>IF(Datos!J94="D.F.","D.F.","0")</f>
        <v>0</v>
      </c>
      <c r="AE151" s="87">
        <f>IF(Datos!J94="D.F.","D.F",Datos!J94)</f>
        <v>0</v>
      </c>
      <c r="AF151" s="87"/>
      <c r="AG151" s="87">
        <f>Datos!AU94</f>
        <v>0</v>
      </c>
      <c r="AH151" s="87">
        <f>Datos!AV94</f>
        <v>0</v>
      </c>
      <c r="AI151" s="87" t="str">
        <f>IF(Educativo!J80="GUARDERIA","SI",".")</f>
        <v>.</v>
      </c>
      <c r="AJ151" s="87" t="str">
        <f>IF(Educativo!J80="PRESCOLAR","SI",".")</f>
        <v>.</v>
      </c>
      <c r="AK151" s="87" t="str">
        <f>IF(Educativo!J80="PRIMARIA","SI",".")</f>
        <v>.</v>
      </c>
      <c r="AL151" s="87" t="str">
        <f>IF(Educativo!J80="SECUNDARIA","SI",".")</f>
        <v>.</v>
      </c>
      <c r="AM151" s="87" t="str">
        <f>IF(Educativo!J80="BACHILLERATO","SI",".")</f>
        <v>.</v>
      </c>
      <c r="AN151" s="87" t="str">
        <f>IF(Educativo!J80="UNIVERSIDAD","SI",".")</f>
        <v>.</v>
      </c>
      <c r="AO151" s="87">
        <f>Datos!BN94</f>
        <v>0</v>
      </c>
      <c r="AP151" s="87">
        <f>Datos!BP94</f>
        <v>0</v>
      </c>
      <c r="AQ151" s="87">
        <f>Datos!BQ94</f>
        <v>0</v>
      </c>
      <c r="AR151" s="26" t="str">
        <f>Datos!BY95</f>
        <v>SI</v>
      </c>
      <c r="AS151" s="26" t="str">
        <f>Datos!BZ95</f>
        <v>.</v>
      </c>
      <c r="AT151" s="26" t="str">
        <f>Datos!CA95</f>
        <v>.</v>
      </c>
      <c r="AU151" s="26" t="str">
        <f>Datos!CB95</f>
        <v>.</v>
      </c>
      <c r="AV151" s="26" t="str">
        <f>Datos!CC95</f>
        <v>.</v>
      </c>
      <c r="AW151" s="87" t="b">
        <f>OR(Datos!BV95="FAMILIA BIOLÓGICA")</f>
        <v>0</v>
      </c>
      <c r="AX151" s="87" t="b">
        <f>OR(Datos!BV95="FAMILIA AMPLIADA")</f>
        <v>0</v>
      </c>
      <c r="AY151" s="87" t="b">
        <f>OR(Datos!BV95="OTRO HOGAR")</f>
        <v>0</v>
      </c>
      <c r="AZ151" s="87">
        <f t="shared" si="8"/>
        <v>0</v>
      </c>
      <c r="BA151" s="87">
        <f>IF(AZ151=0,Datos!BV95,".")</f>
        <v>0</v>
      </c>
      <c r="BB151" s="117">
        <f>Datos!BU94</f>
        <v>0</v>
      </c>
      <c r="BC151" s="87">
        <f>Datos!BV94</f>
        <v>0</v>
      </c>
    </row>
    <row r="152" spans="1:55">
      <c r="A152" s="87">
        <f>Datos!A93</f>
        <v>90</v>
      </c>
      <c r="B152" s="20">
        <f>Datos!D95</f>
        <v>0</v>
      </c>
      <c r="C152" s="152">
        <f>Datos!E95</f>
        <v>0</v>
      </c>
      <c r="D152" s="20">
        <f>Datos!G95</f>
        <v>0</v>
      </c>
      <c r="E152" s="20" t="str">
        <f t="shared" si="6"/>
        <v>x</v>
      </c>
      <c r="F152" s="118">
        <f>Datos!X95</f>
        <v>0</v>
      </c>
      <c r="G152" s="87" t="b">
        <f>OR(Datos!M95="CASA ALIANZA",Datos!M95="AYUDA Y SOLID")</f>
        <v>0</v>
      </c>
      <c r="H152" s="87" t="b">
        <f>OR(Datos!M95="PROCURADURIA")</f>
        <v>0</v>
      </c>
      <c r="I152" s="87" t="b">
        <f>OR(Datos!M95="DIF HIDALGO-HUICHAPAN",Datos!M95="DIF HIDALGO",Datos!M95="DIF NAUCALPAN",Datos!M95="DIF MEXICALTZINGO")</f>
        <v>0</v>
      </c>
      <c r="J152" s="87" t="b">
        <f>OR(Datos!M95="FAMILIAR")</f>
        <v>0</v>
      </c>
      <c r="K152" s="87">
        <f t="shared" si="7"/>
        <v>0</v>
      </c>
      <c r="L152" s="39">
        <f>IF(K152=0,Datos!M95)</f>
        <v>0</v>
      </c>
      <c r="M152" s="87">
        <f>Datos!Z95</f>
        <v>0</v>
      </c>
      <c r="N152" s="87">
        <f>Datos!AA95</f>
        <v>0</v>
      </c>
      <c r="O152" s="87">
        <f>Datos!AB95</f>
        <v>0</v>
      </c>
      <c r="P152" s="87">
        <f>Datos!AC95</f>
        <v>0</v>
      </c>
      <c r="Q152" s="87">
        <f>Datos!AD95</f>
        <v>0</v>
      </c>
      <c r="R152" s="87">
        <f>Datos!AE95</f>
        <v>0</v>
      </c>
      <c r="S152" s="87">
        <f>Datos!AF95</f>
        <v>0</v>
      </c>
      <c r="T152" s="87">
        <f>Datos!AG95</f>
        <v>0</v>
      </c>
      <c r="U152" s="87">
        <f>Datos!AH95</f>
        <v>0</v>
      </c>
      <c r="V152" s="87">
        <f>Datos!AI95</f>
        <v>0</v>
      </c>
      <c r="W152" s="87">
        <f>Datos!AJ95</f>
        <v>0</v>
      </c>
      <c r="X152" s="87">
        <f>Datos!AK95</f>
        <v>0</v>
      </c>
      <c r="Y152" s="87">
        <f>Datos!AL95</f>
        <v>0</v>
      </c>
      <c r="Z152" s="87">
        <f>Datos!AM95</f>
        <v>0</v>
      </c>
      <c r="AA152" s="87">
        <f>Datos!AN95</f>
        <v>0</v>
      </c>
      <c r="AB152" s="87">
        <f>Datos!AO95</f>
        <v>0</v>
      </c>
      <c r="AC152" s="87">
        <f>Datos!AP95</f>
        <v>0</v>
      </c>
      <c r="AD152" s="87" t="str">
        <f>IF(Datos!J95="D.F.","D.F.","0")</f>
        <v>0</v>
      </c>
      <c r="AE152" s="87">
        <f>IF(Datos!J95="D.F.","D.F",Datos!J95)</f>
        <v>0</v>
      </c>
      <c r="AF152" s="87"/>
      <c r="AG152" s="87">
        <f>Datos!AU95</f>
        <v>0</v>
      </c>
      <c r="AH152" s="87">
        <f>Datos!AV95</f>
        <v>0</v>
      </c>
      <c r="AI152" s="87" t="str">
        <f>IF(Educativo!J81="GUARDERIA","SI",".")</f>
        <v>.</v>
      </c>
      <c r="AJ152" s="87" t="str">
        <f>IF(Educativo!J81="PRESCOLAR","SI",".")</f>
        <v>.</v>
      </c>
      <c r="AK152" s="87" t="str">
        <f>IF(Educativo!J81="PRIMARIA","SI",".")</f>
        <v>.</v>
      </c>
      <c r="AL152" s="87" t="str">
        <f>IF(Educativo!J81="SECUNDARIA","SI",".")</f>
        <v>.</v>
      </c>
      <c r="AM152" s="87" t="str">
        <f>IF(Educativo!J81="BACHILLERATO","SI",".")</f>
        <v>.</v>
      </c>
      <c r="AN152" s="87" t="str">
        <f>IF(Educativo!J81="UNIVERSIDAD","SI",".")</f>
        <v>.</v>
      </c>
      <c r="AO152" s="87">
        <f>Datos!BN95</f>
        <v>0</v>
      </c>
      <c r="AP152" s="87">
        <f>Datos!BP95</f>
        <v>0</v>
      </c>
      <c r="AQ152" s="87">
        <f>Datos!BQ95</f>
        <v>0</v>
      </c>
      <c r="AR152" s="26" t="str">
        <f>Datos!BY96</f>
        <v>SI</v>
      </c>
      <c r="AS152" s="26" t="str">
        <f>Datos!BZ96</f>
        <v>.</v>
      </c>
      <c r="AT152" s="26" t="str">
        <f>Datos!CA96</f>
        <v>.</v>
      </c>
      <c r="AU152" s="26" t="str">
        <f>Datos!CB96</f>
        <v>.</v>
      </c>
      <c r="AV152" s="26" t="str">
        <f>Datos!CC96</f>
        <v>.</v>
      </c>
      <c r="AW152" s="87" t="b">
        <f>OR(Datos!BV96="FAMILIA BIOLÓGICA")</f>
        <v>0</v>
      </c>
      <c r="AX152" s="87" t="b">
        <f>OR(Datos!BV96="FAMILIA AMPLIADA")</f>
        <v>0</v>
      </c>
      <c r="AY152" s="87" t="b">
        <f>OR(Datos!BV96="OTRO HOGAR")</f>
        <v>0</v>
      </c>
      <c r="AZ152" s="87">
        <f t="shared" si="8"/>
        <v>0</v>
      </c>
      <c r="BA152" s="87">
        <f>IF(AZ152=0,Datos!BV96,".")</f>
        <v>0</v>
      </c>
      <c r="BB152" s="117">
        <f>Datos!BU95</f>
        <v>0</v>
      </c>
      <c r="BC152" s="87">
        <f>Datos!BV95</f>
        <v>0</v>
      </c>
    </row>
    <row r="153" spans="1:55">
      <c r="A153" s="87">
        <f>Datos!A94</f>
        <v>91</v>
      </c>
      <c r="B153" s="20">
        <f>Datos!D96</f>
        <v>0</v>
      </c>
      <c r="C153" s="152">
        <f>Datos!E96</f>
        <v>0</v>
      </c>
      <c r="D153" s="20">
        <f>Datos!G96</f>
        <v>0</v>
      </c>
      <c r="E153" s="20" t="str">
        <f t="shared" si="6"/>
        <v>x</v>
      </c>
      <c r="F153" s="118">
        <f>Datos!X96</f>
        <v>0</v>
      </c>
      <c r="G153" s="87" t="b">
        <f>OR(Datos!M96="CASA ALIANZA",Datos!M96="AYUDA Y SOLID")</f>
        <v>0</v>
      </c>
      <c r="H153" s="87" t="b">
        <f>OR(Datos!M96="PROCURADURIA")</f>
        <v>0</v>
      </c>
      <c r="I153" s="87" t="b">
        <f>OR(Datos!M96="DIF HIDALGO-HUICHAPAN",Datos!M96="DIF HIDALGO",Datos!M96="DIF NAUCALPAN",Datos!M96="DIF MEXICALTZINGO")</f>
        <v>0</v>
      </c>
      <c r="J153" s="87" t="b">
        <f>OR(Datos!M96="FAMILIAR")</f>
        <v>0</v>
      </c>
      <c r="K153" s="87">
        <f t="shared" si="7"/>
        <v>0</v>
      </c>
      <c r="L153" s="39">
        <f>IF(K153=0,Datos!M96)</f>
        <v>0</v>
      </c>
      <c r="M153" s="87">
        <f>Datos!Z96</f>
        <v>0</v>
      </c>
      <c r="N153" s="87">
        <f>Datos!AA96</f>
        <v>0</v>
      </c>
      <c r="O153" s="87">
        <f>Datos!AB96</f>
        <v>0</v>
      </c>
      <c r="P153" s="87">
        <f>Datos!AC96</f>
        <v>0</v>
      </c>
      <c r="Q153" s="87">
        <f>Datos!AD96</f>
        <v>0</v>
      </c>
      <c r="R153" s="87">
        <f>Datos!AE96</f>
        <v>0</v>
      </c>
      <c r="S153" s="87">
        <f>Datos!AF96</f>
        <v>0</v>
      </c>
      <c r="T153" s="87">
        <f>Datos!AG96</f>
        <v>0</v>
      </c>
      <c r="U153" s="87">
        <f>Datos!AH96</f>
        <v>0</v>
      </c>
      <c r="V153" s="87">
        <f>Datos!AI96</f>
        <v>0</v>
      </c>
      <c r="W153" s="87">
        <f>Datos!AJ96</f>
        <v>0</v>
      </c>
      <c r="X153" s="87">
        <f>Datos!AK96</f>
        <v>0</v>
      </c>
      <c r="Y153" s="87">
        <f>Datos!AL96</f>
        <v>0</v>
      </c>
      <c r="Z153" s="87">
        <f>Datos!AM96</f>
        <v>0</v>
      </c>
      <c r="AA153" s="87">
        <f>Datos!AN96</f>
        <v>0</v>
      </c>
      <c r="AB153" s="87">
        <f>Datos!AO96</f>
        <v>0</v>
      </c>
      <c r="AC153" s="87">
        <f>Datos!AP96</f>
        <v>0</v>
      </c>
      <c r="AD153" s="87" t="str">
        <f>IF(Datos!J96="D.F.","D.F.","0")</f>
        <v>0</v>
      </c>
      <c r="AE153" s="87">
        <f>IF(Datos!J96="D.F.","D.F",Datos!J96)</f>
        <v>0</v>
      </c>
      <c r="AF153" s="87"/>
      <c r="AG153" s="87">
        <f>Datos!AU96</f>
        <v>0</v>
      </c>
      <c r="AH153" s="87">
        <f>Datos!AV96</f>
        <v>0</v>
      </c>
      <c r="AI153" s="87" t="str">
        <f>IF(Educativo!J82="GUARDERIA","SI",".")</f>
        <v>.</v>
      </c>
      <c r="AJ153" s="87" t="str">
        <f>IF(Educativo!J82="PRESCOLAR","SI",".")</f>
        <v>.</v>
      </c>
      <c r="AK153" s="87" t="str">
        <f>IF(Educativo!J82="PRIMARIA","SI",".")</f>
        <v>.</v>
      </c>
      <c r="AL153" s="87" t="str">
        <f>IF(Educativo!J82="SECUNDARIA","SI",".")</f>
        <v>.</v>
      </c>
      <c r="AM153" s="87" t="str">
        <f>IF(Educativo!J82="BACHILLERATO","SI",".")</f>
        <v>.</v>
      </c>
      <c r="AN153" s="87" t="str">
        <f>IF(Educativo!J82="UNIVERSIDAD","SI",".")</f>
        <v>.</v>
      </c>
      <c r="AO153" s="87">
        <f>Datos!BN96</f>
        <v>0</v>
      </c>
      <c r="AP153" s="87">
        <f>Datos!BP96</f>
        <v>0</v>
      </c>
      <c r="AQ153" s="87">
        <f>Datos!BQ96</f>
        <v>0</v>
      </c>
      <c r="AR153" s="26" t="str">
        <f>Datos!BY97</f>
        <v>SI</v>
      </c>
      <c r="AS153" s="26" t="str">
        <f>Datos!BZ97</f>
        <v>.</v>
      </c>
      <c r="AT153" s="26" t="str">
        <f>Datos!CA97</f>
        <v>.</v>
      </c>
      <c r="AU153" s="26" t="str">
        <f>Datos!CB97</f>
        <v>.</v>
      </c>
      <c r="AV153" s="26" t="str">
        <f>Datos!CC97</f>
        <v>.</v>
      </c>
      <c r="AW153" s="87" t="b">
        <f>OR(Datos!BV97="FAMILIA BIOLÓGICA")</f>
        <v>0</v>
      </c>
      <c r="AX153" s="87" t="b">
        <f>OR(Datos!BV97="FAMILIA AMPLIADA")</f>
        <v>0</v>
      </c>
      <c r="AY153" s="87" t="b">
        <f>OR(Datos!BV97="OTRO HOGAR")</f>
        <v>0</v>
      </c>
      <c r="AZ153" s="87">
        <f t="shared" si="8"/>
        <v>0</v>
      </c>
      <c r="BA153" s="87">
        <f>IF(AZ153=0,Datos!BV97,".")</f>
        <v>0</v>
      </c>
      <c r="BB153" s="117">
        <f>Datos!BU96</f>
        <v>0</v>
      </c>
      <c r="BC153" s="87">
        <f>Datos!BV96</f>
        <v>0</v>
      </c>
    </row>
    <row r="154" spans="1:55">
      <c r="A154" s="87">
        <f>Datos!A95</f>
        <v>92</v>
      </c>
      <c r="B154" s="20">
        <f>Datos!D97</f>
        <v>0</v>
      </c>
      <c r="C154" s="152">
        <f>Datos!E97</f>
        <v>0</v>
      </c>
      <c r="D154" s="20">
        <f>Datos!G97</f>
        <v>0</v>
      </c>
      <c r="E154" s="20" t="str">
        <f t="shared" si="6"/>
        <v>x</v>
      </c>
      <c r="F154" s="118">
        <f>Datos!X97</f>
        <v>0</v>
      </c>
      <c r="G154" s="87" t="b">
        <f>OR(Datos!M97="CASA ALIANZA",Datos!M97="AYUDA Y SOLID")</f>
        <v>0</v>
      </c>
      <c r="H154" s="87" t="b">
        <f>OR(Datos!M97="PROCURADURIA")</f>
        <v>0</v>
      </c>
      <c r="I154" s="87" t="b">
        <f>OR(Datos!M97="DIF HIDALGO-HUICHAPAN",Datos!M97="DIF HIDALGO",Datos!M97="DIF NAUCALPAN",Datos!M97="DIF MEXICALTZINGO")</f>
        <v>0</v>
      </c>
      <c r="J154" s="87" t="b">
        <f>OR(Datos!M97="FAMILIAR")</f>
        <v>0</v>
      </c>
      <c r="K154" s="87">
        <f t="shared" si="7"/>
        <v>0</v>
      </c>
      <c r="L154" s="39">
        <f>IF(K154=0,Datos!M97)</f>
        <v>0</v>
      </c>
      <c r="M154" s="87">
        <f>Datos!Z97</f>
        <v>0</v>
      </c>
      <c r="N154" s="87">
        <f>Datos!AA97</f>
        <v>0</v>
      </c>
      <c r="O154" s="87">
        <f>Datos!AB97</f>
        <v>0</v>
      </c>
      <c r="P154" s="87">
        <f>Datos!AC97</f>
        <v>0</v>
      </c>
      <c r="Q154" s="87">
        <f>Datos!AD97</f>
        <v>0</v>
      </c>
      <c r="R154" s="87">
        <f>Datos!AE97</f>
        <v>0</v>
      </c>
      <c r="S154" s="87">
        <f>Datos!AF97</f>
        <v>0</v>
      </c>
      <c r="T154" s="87">
        <f>Datos!AG97</f>
        <v>0</v>
      </c>
      <c r="U154" s="87">
        <f>Datos!AH97</f>
        <v>0</v>
      </c>
      <c r="V154" s="87">
        <f>Datos!AI97</f>
        <v>0</v>
      </c>
      <c r="W154" s="87">
        <f>Datos!AJ97</f>
        <v>0</v>
      </c>
      <c r="X154" s="87">
        <f>Datos!AK97</f>
        <v>0</v>
      </c>
      <c r="Y154" s="87">
        <f>Datos!AL97</f>
        <v>0</v>
      </c>
      <c r="Z154" s="87">
        <f>Datos!AM97</f>
        <v>0</v>
      </c>
      <c r="AA154" s="87">
        <f>Datos!AN97</f>
        <v>0</v>
      </c>
      <c r="AB154" s="87">
        <f>Datos!AO97</f>
        <v>0</v>
      </c>
      <c r="AC154" s="87">
        <f>Datos!AP97</f>
        <v>0</v>
      </c>
      <c r="AD154" s="87" t="str">
        <f>IF(Datos!J97="D.F.","D.F.","0")</f>
        <v>0</v>
      </c>
      <c r="AE154" s="87">
        <f>IF(Datos!J97="D.F.","D.F",Datos!J97)</f>
        <v>0</v>
      </c>
      <c r="AF154" s="87"/>
      <c r="AG154" s="87">
        <f>Datos!AU97</f>
        <v>0</v>
      </c>
      <c r="AH154" s="87">
        <f>Datos!AV97</f>
        <v>0</v>
      </c>
      <c r="AI154" s="87" t="str">
        <f>IF(Educativo!J83="GUARDERIA","SI",".")</f>
        <v>.</v>
      </c>
      <c r="AJ154" s="87" t="str">
        <f>IF(Educativo!J83="PRESCOLAR","SI",".")</f>
        <v>.</v>
      </c>
      <c r="AK154" s="87" t="str">
        <f>IF(Educativo!J83="PRIMARIA","SI",".")</f>
        <v>.</v>
      </c>
      <c r="AL154" s="87" t="str">
        <f>IF(Educativo!J83="SECUNDARIA","SI",".")</f>
        <v>.</v>
      </c>
      <c r="AM154" s="87" t="str">
        <f>IF(Educativo!J83="BACHILLERATO","SI",".")</f>
        <v>.</v>
      </c>
      <c r="AN154" s="87" t="str">
        <f>IF(Educativo!J83="UNIVERSIDAD","SI",".")</f>
        <v>.</v>
      </c>
      <c r="AO154" s="87">
        <f>Datos!BN97</f>
        <v>0</v>
      </c>
      <c r="AP154" s="87">
        <f>Datos!BP97</f>
        <v>0</v>
      </c>
      <c r="AQ154" s="87">
        <f>Datos!BQ97</f>
        <v>0</v>
      </c>
      <c r="AR154" s="26" t="str">
        <f>Datos!BY98</f>
        <v>SI</v>
      </c>
      <c r="AS154" s="26" t="str">
        <f>Datos!BZ98</f>
        <v>.</v>
      </c>
      <c r="AT154" s="26" t="str">
        <f>Datos!CA98</f>
        <v>.</v>
      </c>
      <c r="AU154" s="26" t="str">
        <f>Datos!CB98</f>
        <v>.</v>
      </c>
      <c r="AV154" s="26" t="str">
        <f>Datos!CC98</f>
        <v>.</v>
      </c>
      <c r="AW154" s="87" t="b">
        <f>OR(Datos!BV98="FAMILIA BIOLÓGICA")</f>
        <v>0</v>
      </c>
      <c r="AX154" s="87" t="b">
        <f>OR(Datos!BV98="FAMILIA AMPLIADA")</f>
        <v>0</v>
      </c>
      <c r="AY154" s="87" t="b">
        <f>OR(Datos!BV98="OTRO HOGAR")</f>
        <v>0</v>
      </c>
      <c r="AZ154" s="87">
        <f t="shared" si="8"/>
        <v>0</v>
      </c>
      <c r="BA154" s="87">
        <f>IF(AZ154=0,Datos!BV98,".")</f>
        <v>0</v>
      </c>
      <c r="BB154" s="117">
        <f>Datos!BU97</f>
        <v>0</v>
      </c>
      <c r="BC154" s="87">
        <f>Datos!BV97</f>
        <v>0</v>
      </c>
    </row>
    <row r="155" spans="1:55">
      <c r="A155" s="87">
        <f>Datos!A96</f>
        <v>93</v>
      </c>
      <c r="B155" s="20">
        <f>Datos!D98</f>
        <v>0</v>
      </c>
      <c r="C155" s="152">
        <f>Datos!E98</f>
        <v>0</v>
      </c>
      <c r="D155" s="20">
        <f>Datos!G98</f>
        <v>0</v>
      </c>
      <c r="E155" s="20" t="str">
        <f t="shared" si="6"/>
        <v>x</v>
      </c>
      <c r="F155" s="118">
        <f>Datos!X98</f>
        <v>0</v>
      </c>
      <c r="G155" s="87" t="b">
        <f>OR(Datos!M98="CASA ALIANZA",Datos!M98="AYUDA Y SOLID")</f>
        <v>0</v>
      </c>
      <c r="H155" s="87" t="b">
        <f>OR(Datos!M98="PROCURADURIA")</f>
        <v>0</v>
      </c>
      <c r="I155" s="87" t="b">
        <f>OR(Datos!M98="DIF HIDALGO-HUICHAPAN",Datos!M98="DIF HIDALGO",Datos!M98="DIF NAUCALPAN",Datos!M98="DIF MEXICALTZINGO")</f>
        <v>0</v>
      </c>
      <c r="J155" s="87" t="b">
        <f>OR(Datos!M98="FAMILIAR")</f>
        <v>0</v>
      </c>
      <c r="K155" s="87">
        <f t="shared" si="7"/>
        <v>0</v>
      </c>
      <c r="L155" s="39">
        <f>IF(K155=0,Datos!M98)</f>
        <v>0</v>
      </c>
      <c r="M155" s="87">
        <f>Datos!Z98</f>
        <v>0</v>
      </c>
      <c r="N155" s="87">
        <f>Datos!AA98</f>
        <v>0</v>
      </c>
      <c r="O155" s="87">
        <f>Datos!AB98</f>
        <v>0</v>
      </c>
      <c r="P155" s="87">
        <f>Datos!AC98</f>
        <v>0</v>
      </c>
      <c r="Q155" s="87">
        <f>Datos!AD98</f>
        <v>0</v>
      </c>
      <c r="R155" s="87">
        <f>Datos!AE98</f>
        <v>0</v>
      </c>
      <c r="S155" s="87">
        <f>Datos!AF98</f>
        <v>0</v>
      </c>
      <c r="T155" s="87">
        <f>Datos!AG98</f>
        <v>0</v>
      </c>
      <c r="U155" s="87">
        <f>Datos!AH98</f>
        <v>0</v>
      </c>
      <c r="V155" s="87">
        <f>Datos!AI98</f>
        <v>0</v>
      </c>
      <c r="W155" s="87">
        <f>Datos!AJ98</f>
        <v>0</v>
      </c>
      <c r="X155" s="87">
        <f>Datos!AK98</f>
        <v>0</v>
      </c>
      <c r="Y155" s="87">
        <f>Datos!AL98</f>
        <v>0</v>
      </c>
      <c r="Z155" s="87">
        <f>Datos!AM98</f>
        <v>0</v>
      </c>
      <c r="AA155" s="87">
        <f>Datos!AN98</f>
        <v>0</v>
      </c>
      <c r="AB155" s="87">
        <f>Datos!AO98</f>
        <v>0</v>
      </c>
      <c r="AC155" s="87">
        <f>Datos!AP98</f>
        <v>0</v>
      </c>
      <c r="AD155" s="87" t="str">
        <f>IF(Datos!J98="D.F.","D.F.","0")</f>
        <v>0</v>
      </c>
      <c r="AE155" s="87">
        <f>IF(Datos!J98="D.F.","D.F",Datos!J98)</f>
        <v>0</v>
      </c>
      <c r="AF155" s="87"/>
      <c r="AG155" s="87">
        <f>Datos!AU98</f>
        <v>0</v>
      </c>
      <c r="AH155" s="87">
        <f>Datos!AV98</f>
        <v>0</v>
      </c>
      <c r="AI155" s="87" t="str">
        <f>IF(Educativo!J84="GUARDERIA","SI",".")</f>
        <v>.</v>
      </c>
      <c r="AJ155" s="87" t="str">
        <f>IF(Educativo!J84="PRESCOLAR","SI",".")</f>
        <v>.</v>
      </c>
      <c r="AK155" s="87" t="str">
        <f>IF(Educativo!J84="PRIMARIA","SI",".")</f>
        <v>.</v>
      </c>
      <c r="AL155" s="87" t="str">
        <f>IF(Educativo!J84="SECUNDARIA","SI",".")</f>
        <v>.</v>
      </c>
      <c r="AM155" s="87" t="str">
        <f>IF(Educativo!J84="BACHILLERATO","SI",".")</f>
        <v>.</v>
      </c>
      <c r="AN155" s="87" t="str">
        <f>IF(Educativo!J84="UNIVERSIDAD","SI",".")</f>
        <v>.</v>
      </c>
      <c r="AO155" s="87">
        <f>Datos!BN98</f>
        <v>0</v>
      </c>
      <c r="AP155" s="87">
        <f>Datos!BP98</f>
        <v>0</v>
      </c>
      <c r="AQ155" s="87">
        <f>Datos!BQ98</f>
        <v>0</v>
      </c>
      <c r="AR155" s="26" t="str">
        <f>Datos!BY99</f>
        <v>SI</v>
      </c>
      <c r="AS155" s="26" t="str">
        <f>Datos!BZ99</f>
        <v>.</v>
      </c>
      <c r="AT155" s="26" t="str">
        <f>Datos!CA99</f>
        <v>.</v>
      </c>
      <c r="AU155" s="26" t="str">
        <f>Datos!CB99</f>
        <v>.</v>
      </c>
      <c r="AV155" s="26" t="str">
        <f>Datos!CC99</f>
        <v>.</v>
      </c>
      <c r="AW155" s="87" t="b">
        <f>OR(Datos!BV99="FAMILIA BIOLÓGICA")</f>
        <v>0</v>
      </c>
      <c r="AX155" s="87" t="b">
        <f>OR(Datos!BV99="FAMILIA AMPLIADA")</f>
        <v>0</v>
      </c>
      <c r="AY155" s="87" t="b">
        <f>OR(Datos!BV99="OTRO HOGAR")</f>
        <v>0</v>
      </c>
      <c r="AZ155" s="87">
        <f t="shared" si="8"/>
        <v>0</v>
      </c>
      <c r="BA155" s="87">
        <f>IF(AZ155=0,Datos!BV99,".")</f>
        <v>0</v>
      </c>
      <c r="BB155" s="117">
        <f>Datos!BU98</f>
        <v>0</v>
      </c>
      <c r="BC155" s="87">
        <f>Datos!BV98</f>
        <v>0</v>
      </c>
    </row>
    <row r="156" spans="1:55">
      <c r="A156" s="87">
        <f>Datos!A97</f>
        <v>94</v>
      </c>
      <c r="B156" s="20">
        <f>Datos!D99</f>
        <v>0</v>
      </c>
      <c r="C156" s="152">
        <f>Datos!E99</f>
        <v>0</v>
      </c>
      <c r="D156" s="20">
        <f>Datos!G99</f>
        <v>0</v>
      </c>
      <c r="E156" s="20" t="str">
        <f t="shared" si="6"/>
        <v>x</v>
      </c>
      <c r="F156" s="118">
        <f>Datos!X99</f>
        <v>0</v>
      </c>
      <c r="G156" s="87" t="b">
        <f>OR(Datos!M99="CASA ALIANZA",Datos!M99="AYUDA Y SOLID")</f>
        <v>0</v>
      </c>
      <c r="H156" s="87" t="b">
        <f>OR(Datos!M99="PROCURADURIA")</f>
        <v>0</v>
      </c>
      <c r="I156" s="87" t="b">
        <f>OR(Datos!M99="DIF HIDALGO-HUICHAPAN",Datos!M99="DIF HIDALGO",Datos!M99="DIF NAUCALPAN",Datos!M99="DIF MEXICALTZINGO")</f>
        <v>0</v>
      </c>
      <c r="J156" s="87" t="b">
        <f>OR(Datos!M99="FAMILIAR")</f>
        <v>0</v>
      </c>
      <c r="K156" s="87">
        <f t="shared" si="7"/>
        <v>0</v>
      </c>
      <c r="L156" s="39">
        <f>IF(K156=0,Datos!M99)</f>
        <v>0</v>
      </c>
      <c r="M156" s="87">
        <f>Datos!Z99</f>
        <v>0</v>
      </c>
      <c r="N156" s="87">
        <f>Datos!AA99</f>
        <v>0</v>
      </c>
      <c r="O156" s="87">
        <f>Datos!AB99</f>
        <v>0</v>
      </c>
      <c r="P156" s="87">
        <f>Datos!AC99</f>
        <v>0</v>
      </c>
      <c r="Q156" s="87">
        <f>Datos!AD99</f>
        <v>0</v>
      </c>
      <c r="R156" s="87">
        <f>Datos!AE99</f>
        <v>0</v>
      </c>
      <c r="S156" s="87">
        <f>Datos!AF99</f>
        <v>0</v>
      </c>
      <c r="T156" s="87">
        <f>Datos!AG99</f>
        <v>0</v>
      </c>
      <c r="U156" s="87">
        <f>Datos!AH99</f>
        <v>0</v>
      </c>
      <c r="V156" s="87">
        <f>Datos!AI99</f>
        <v>0</v>
      </c>
      <c r="W156" s="87">
        <f>Datos!AJ99</f>
        <v>0</v>
      </c>
      <c r="X156" s="87">
        <f>Datos!AK99</f>
        <v>0</v>
      </c>
      <c r="Y156" s="87">
        <f>Datos!AL99</f>
        <v>0</v>
      </c>
      <c r="Z156" s="87">
        <f>Datos!AM99</f>
        <v>0</v>
      </c>
      <c r="AA156" s="87">
        <f>Datos!AN99</f>
        <v>0</v>
      </c>
      <c r="AB156" s="87">
        <f>Datos!AO99</f>
        <v>0</v>
      </c>
      <c r="AC156" s="87">
        <f>Datos!AP99</f>
        <v>0</v>
      </c>
      <c r="AD156" s="87" t="str">
        <f>IF(Datos!J99="D.F.","D.F.","0")</f>
        <v>0</v>
      </c>
      <c r="AE156" s="87">
        <f>IF(Datos!J99="D.F.","D.F",Datos!J99)</f>
        <v>0</v>
      </c>
      <c r="AF156" s="87"/>
      <c r="AG156" s="87">
        <f>Datos!AU99</f>
        <v>0</v>
      </c>
      <c r="AH156" s="87">
        <f>Datos!AV99</f>
        <v>0</v>
      </c>
      <c r="AI156" s="87" t="str">
        <f>IF(Educativo!J85="GUARDERIA","SI",".")</f>
        <v>.</v>
      </c>
      <c r="AJ156" s="87" t="str">
        <f>IF(Educativo!J85="PRESCOLAR","SI",".")</f>
        <v>.</v>
      </c>
      <c r="AK156" s="87" t="str">
        <f>IF(Educativo!J85="PRIMARIA","SI",".")</f>
        <v>.</v>
      </c>
      <c r="AL156" s="87" t="str">
        <f>IF(Educativo!J85="SECUNDARIA","SI",".")</f>
        <v>.</v>
      </c>
      <c r="AM156" s="87" t="str">
        <f>IF(Educativo!J85="BACHILLERATO","SI",".")</f>
        <v>.</v>
      </c>
      <c r="AN156" s="87" t="str">
        <f>IF(Educativo!J85="UNIVERSIDAD","SI",".")</f>
        <v>.</v>
      </c>
      <c r="AO156" s="87">
        <f>Datos!BN99</f>
        <v>0</v>
      </c>
      <c r="AP156" s="87">
        <f>Datos!BP99</f>
        <v>0</v>
      </c>
      <c r="AQ156" s="87">
        <f>Datos!BQ99</f>
        <v>0</v>
      </c>
      <c r="AR156" s="26" t="str">
        <f>Datos!BY100</f>
        <v>SI</v>
      </c>
      <c r="AS156" s="26" t="str">
        <f>Datos!BZ100</f>
        <v>.</v>
      </c>
      <c r="AT156" s="26" t="str">
        <f>Datos!CA100</f>
        <v>.</v>
      </c>
      <c r="AU156" s="26" t="str">
        <f>Datos!CB100</f>
        <v>.</v>
      </c>
      <c r="AV156" s="26" t="str">
        <f>Datos!CC100</f>
        <v>.</v>
      </c>
      <c r="AW156" s="87" t="b">
        <f>OR(Datos!BV100="FAMILIA BIOLÓGICA")</f>
        <v>0</v>
      </c>
      <c r="AX156" s="87" t="b">
        <f>OR(Datos!BV100="FAMILIA AMPLIADA")</f>
        <v>0</v>
      </c>
      <c r="AY156" s="87" t="b">
        <f>OR(Datos!BV100="OTRO HOGAR")</f>
        <v>0</v>
      </c>
      <c r="AZ156" s="87">
        <f t="shared" si="8"/>
        <v>0</v>
      </c>
      <c r="BA156" s="87">
        <f>IF(AZ156=0,Datos!BV100,".")</f>
        <v>0</v>
      </c>
      <c r="BB156" s="117">
        <f>Datos!BU99</f>
        <v>0</v>
      </c>
      <c r="BC156" s="87">
        <f>Datos!BV99</f>
        <v>0</v>
      </c>
    </row>
    <row r="157" spans="1:55">
      <c r="A157" s="87">
        <f>Datos!A98</f>
        <v>95</v>
      </c>
      <c r="B157" s="20">
        <f>Datos!D100</f>
        <v>0</v>
      </c>
      <c r="C157" s="152">
        <f>Datos!E100</f>
        <v>0</v>
      </c>
      <c r="D157" s="20">
        <f>Datos!G100</f>
        <v>0</v>
      </c>
      <c r="E157" s="20" t="str">
        <f t="shared" si="6"/>
        <v>x</v>
      </c>
      <c r="F157" s="118">
        <f>Datos!X100</f>
        <v>0</v>
      </c>
      <c r="G157" s="87" t="b">
        <f>OR(Datos!M100="CASA ALIANZA",Datos!M100="AYUDA Y SOLID")</f>
        <v>0</v>
      </c>
      <c r="H157" s="87" t="b">
        <f>OR(Datos!M100="PROCURADURIA")</f>
        <v>0</v>
      </c>
      <c r="I157" s="87" t="b">
        <f>OR(Datos!M100="DIF HIDALGO-HUICHAPAN",Datos!M100="DIF HIDALGO",Datos!M100="DIF NAUCALPAN",Datos!M100="DIF MEXICALTZINGO")</f>
        <v>0</v>
      </c>
      <c r="J157" s="87" t="b">
        <f>OR(Datos!M100="FAMILIAR")</f>
        <v>0</v>
      </c>
      <c r="K157" s="87">
        <f t="shared" si="7"/>
        <v>0</v>
      </c>
      <c r="L157" s="39">
        <f>IF(K157=0,Datos!M100)</f>
        <v>0</v>
      </c>
      <c r="M157" s="87">
        <f>Datos!Z100</f>
        <v>0</v>
      </c>
      <c r="N157" s="87">
        <f>Datos!AA100</f>
        <v>0</v>
      </c>
      <c r="O157" s="87">
        <f>Datos!AB100</f>
        <v>0</v>
      </c>
      <c r="P157" s="87">
        <f>Datos!AC100</f>
        <v>0</v>
      </c>
      <c r="Q157" s="87">
        <f>Datos!AD100</f>
        <v>0</v>
      </c>
      <c r="R157" s="87">
        <f>Datos!AE100</f>
        <v>0</v>
      </c>
      <c r="S157" s="87">
        <f>Datos!AF100</f>
        <v>0</v>
      </c>
      <c r="T157" s="87">
        <f>Datos!AG100</f>
        <v>0</v>
      </c>
      <c r="U157" s="87">
        <f>Datos!AH100</f>
        <v>0</v>
      </c>
      <c r="V157" s="87">
        <f>Datos!AI100</f>
        <v>0</v>
      </c>
      <c r="W157" s="87">
        <f>Datos!AJ100</f>
        <v>0</v>
      </c>
      <c r="X157" s="87">
        <f>Datos!AK100</f>
        <v>0</v>
      </c>
      <c r="Y157" s="87">
        <f>Datos!AL100</f>
        <v>0</v>
      </c>
      <c r="Z157" s="87">
        <f>Datos!AM100</f>
        <v>0</v>
      </c>
      <c r="AA157" s="87">
        <f>Datos!AN100</f>
        <v>0</v>
      </c>
      <c r="AB157" s="87">
        <f>Datos!AO100</f>
        <v>0</v>
      </c>
      <c r="AC157" s="87">
        <f>Datos!AP100</f>
        <v>0</v>
      </c>
      <c r="AD157" s="87" t="str">
        <f>IF(Datos!J100="D.F.","D.F.","0")</f>
        <v>0</v>
      </c>
      <c r="AE157" s="87">
        <f>IF(Datos!J100="D.F.","D.F",Datos!J100)</f>
        <v>0</v>
      </c>
      <c r="AF157" s="87"/>
      <c r="AG157" s="87">
        <f>Datos!AU100</f>
        <v>0</v>
      </c>
      <c r="AH157" s="87">
        <f>Datos!AV100</f>
        <v>0</v>
      </c>
      <c r="AI157" s="87" t="str">
        <f>IF(Educativo!J86="GUARDERIA","SI",".")</f>
        <v>.</v>
      </c>
      <c r="AJ157" s="87" t="str">
        <f>IF(Educativo!J86="PRESCOLAR","SI",".")</f>
        <v>.</v>
      </c>
      <c r="AK157" s="87" t="str">
        <f>IF(Educativo!J86="PRIMARIA","SI",".")</f>
        <v>.</v>
      </c>
      <c r="AL157" s="87" t="str">
        <f>IF(Educativo!J86="SECUNDARIA","SI",".")</f>
        <v>.</v>
      </c>
      <c r="AM157" s="87" t="str">
        <f>IF(Educativo!J86="BACHILLERATO","SI",".")</f>
        <v>.</v>
      </c>
      <c r="AN157" s="87" t="str">
        <f>IF(Educativo!J86="UNIVERSIDAD","SI",".")</f>
        <v>.</v>
      </c>
      <c r="AO157" s="87">
        <f>Datos!BN100</f>
        <v>0</v>
      </c>
      <c r="AP157" s="87">
        <f>Datos!BP100</f>
        <v>0</v>
      </c>
      <c r="AQ157" s="87">
        <f>Datos!BQ100</f>
        <v>0</v>
      </c>
      <c r="AR157" s="26" t="str">
        <f>Datos!BY101</f>
        <v>SI</v>
      </c>
      <c r="AS157" s="26" t="str">
        <f>Datos!BZ101</f>
        <v>.</v>
      </c>
      <c r="AT157" s="26" t="str">
        <f>Datos!CA101</f>
        <v>.</v>
      </c>
      <c r="AU157" s="26" t="str">
        <f>Datos!CB101</f>
        <v>.</v>
      </c>
      <c r="AV157" s="26" t="str">
        <f>Datos!CC101</f>
        <v>.</v>
      </c>
      <c r="AW157" s="87" t="b">
        <f>OR(Datos!BV101="FAMILIA BIOLÓGICA")</f>
        <v>0</v>
      </c>
      <c r="AX157" s="87" t="b">
        <f>OR(Datos!BV101="FAMILIA AMPLIADA")</f>
        <v>0</v>
      </c>
      <c r="AY157" s="87" t="b">
        <f>OR(Datos!BV101="OTRO HOGAR")</f>
        <v>0</v>
      </c>
      <c r="AZ157" s="87">
        <f t="shared" si="8"/>
        <v>0</v>
      </c>
      <c r="BA157" s="87">
        <f>IF(AZ157=0,Datos!BV101,".")</f>
        <v>0</v>
      </c>
      <c r="BB157" s="117">
        <f>Datos!BU100</f>
        <v>0</v>
      </c>
      <c r="BC157" s="87">
        <f>Datos!BV100</f>
        <v>0</v>
      </c>
    </row>
    <row r="158" spans="1:55">
      <c r="A158" s="87">
        <f>Datos!A99</f>
        <v>96</v>
      </c>
      <c r="B158" s="20">
        <f>Datos!D101</f>
        <v>0</v>
      </c>
      <c r="C158" s="152">
        <f>Datos!E101</f>
        <v>0</v>
      </c>
      <c r="D158" s="20">
        <f>Datos!G101</f>
        <v>0</v>
      </c>
      <c r="E158" s="20" t="str">
        <f t="shared" si="6"/>
        <v>x</v>
      </c>
      <c r="F158" s="118">
        <f>Datos!X101</f>
        <v>0</v>
      </c>
      <c r="G158" s="87" t="b">
        <f>OR(Datos!M101="CASA ALIANZA",Datos!M101="AYUDA Y SOLID")</f>
        <v>0</v>
      </c>
      <c r="H158" s="87" t="b">
        <f>OR(Datos!M101="PROCURADURIA")</f>
        <v>0</v>
      </c>
      <c r="I158" s="87" t="b">
        <f>OR(Datos!M101="DIF HIDALGO-HUICHAPAN",Datos!M101="DIF HIDALGO",Datos!M101="DIF NAUCALPAN",Datos!M101="DIF MEXICALTZINGO")</f>
        <v>0</v>
      </c>
      <c r="J158" s="87" t="b">
        <f>OR(Datos!M101="FAMILIAR")</f>
        <v>0</v>
      </c>
      <c r="K158" s="87">
        <f t="shared" si="7"/>
        <v>0</v>
      </c>
      <c r="L158" s="39">
        <f>IF(K158=0,Datos!M101)</f>
        <v>0</v>
      </c>
      <c r="M158" s="87">
        <f>Datos!Z101</f>
        <v>0</v>
      </c>
      <c r="N158" s="87">
        <f>Datos!AA101</f>
        <v>0</v>
      </c>
      <c r="O158" s="87">
        <f>Datos!AB101</f>
        <v>0</v>
      </c>
      <c r="P158" s="87">
        <f>Datos!AC101</f>
        <v>0</v>
      </c>
      <c r="Q158" s="87">
        <f>Datos!AD101</f>
        <v>0</v>
      </c>
      <c r="R158" s="87">
        <f>Datos!AE101</f>
        <v>0</v>
      </c>
      <c r="S158" s="87">
        <f>Datos!AF101</f>
        <v>0</v>
      </c>
      <c r="T158" s="87">
        <f>Datos!AG101</f>
        <v>0</v>
      </c>
      <c r="U158" s="87">
        <f>Datos!AH101</f>
        <v>0</v>
      </c>
      <c r="V158" s="87">
        <f>Datos!AI101</f>
        <v>0</v>
      </c>
      <c r="W158" s="87">
        <f>Datos!AJ101</f>
        <v>0</v>
      </c>
      <c r="X158" s="87">
        <f>Datos!AK101</f>
        <v>0</v>
      </c>
      <c r="Y158" s="87">
        <f>Datos!AL101</f>
        <v>0</v>
      </c>
      <c r="Z158" s="87">
        <f>Datos!AM101</f>
        <v>0</v>
      </c>
      <c r="AA158" s="87">
        <f>Datos!AN101</f>
        <v>0</v>
      </c>
      <c r="AB158" s="87">
        <f>Datos!AO101</f>
        <v>0</v>
      </c>
      <c r="AC158" s="87">
        <f>Datos!AP101</f>
        <v>0</v>
      </c>
      <c r="AD158" s="87" t="str">
        <f>IF(Datos!J101="D.F.","D.F.","0")</f>
        <v>0</v>
      </c>
      <c r="AE158" s="87">
        <f>IF(Datos!J101="D.F.","D.F",Datos!J101)</f>
        <v>0</v>
      </c>
      <c r="AF158" s="87"/>
      <c r="AG158" s="87">
        <f>Datos!AU101</f>
        <v>0</v>
      </c>
      <c r="AH158" s="87">
        <f>Datos!AV101</f>
        <v>0</v>
      </c>
      <c r="AI158" s="87" t="str">
        <f>IF(Educativo!J87="GUARDERIA","SI",".")</f>
        <v>.</v>
      </c>
      <c r="AJ158" s="87" t="str">
        <f>IF(Educativo!J87="PRESCOLAR","SI",".")</f>
        <v>.</v>
      </c>
      <c r="AK158" s="87" t="str">
        <f>IF(Educativo!J87="PRIMARIA","SI",".")</f>
        <v>.</v>
      </c>
      <c r="AL158" s="87" t="str">
        <f>IF(Educativo!J87="SECUNDARIA","SI",".")</f>
        <v>.</v>
      </c>
      <c r="AM158" s="87" t="str">
        <f>IF(Educativo!J87="BACHILLERATO","SI",".")</f>
        <v>.</v>
      </c>
      <c r="AN158" s="87" t="str">
        <f>IF(Educativo!J87="UNIVERSIDAD","SI",".")</f>
        <v>.</v>
      </c>
      <c r="AO158" s="87">
        <f>Datos!BN101</f>
        <v>0</v>
      </c>
      <c r="AP158" s="87">
        <f>Datos!BP101</f>
        <v>0</v>
      </c>
      <c r="AQ158" s="87">
        <f>Datos!BQ101</f>
        <v>0</v>
      </c>
      <c r="AR158" s="26" t="str">
        <f>Datos!BY102</f>
        <v>SI</v>
      </c>
      <c r="AS158" s="26" t="str">
        <f>Datos!BZ102</f>
        <v>.</v>
      </c>
      <c r="AT158" s="26" t="str">
        <f>Datos!CA102</f>
        <v>.</v>
      </c>
      <c r="AU158" s="26" t="str">
        <f>Datos!CB102</f>
        <v>.</v>
      </c>
      <c r="AV158" s="26" t="str">
        <f>Datos!CC102</f>
        <v>.</v>
      </c>
      <c r="AW158" s="87" t="b">
        <f>OR(Datos!BV102="FAMILIA BIOLÓGICA")</f>
        <v>0</v>
      </c>
      <c r="AX158" s="87" t="b">
        <f>OR(Datos!BV102="FAMILIA AMPLIADA")</f>
        <v>0</v>
      </c>
      <c r="AY158" s="87" t="b">
        <f>OR(Datos!BV102="OTRO HOGAR")</f>
        <v>0</v>
      </c>
      <c r="AZ158" s="87">
        <f t="shared" si="8"/>
        <v>0</v>
      </c>
      <c r="BA158" s="87">
        <f>IF(AZ158=0,Datos!BV102,".")</f>
        <v>0</v>
      </c>
      <c r="BB158" s="117">
        <f>Datos!BU101</f>
        <v>0</v>
      </c>
      <c r="BC158" s="87">
        <f>Datos!BV101</f>
        <v>0</v>
      </c>
    </row>
    <row r="159" spans="1:55">
      <c r="A159" s="87">
        <f>Datos!A100</f>
        <v>97</v>
      </c>
      <c r="B159" s="20">
        <f>Datos!D102</f>
        <v>0</v>
      </c>
      <c r="C159" s="152">
        <f>Datos!E102</f>
        <v>0</v>
      </c>
      <c r="D159" s="20">
        <f>Datos!G102</f>
        <v>0</v>
      </c>
      <c r="E159" s="20" t="str">
        <f t="shared" si="6"/>
        <v>x</v>
      </c>
      <c r="F159" s="118">
        <f>Datos!X102</f>
        <v>0</v>
      </c>
      <c r="G159" s="87" t="b">
        <f>OR(Datos!M102="CASA ALIANZA",Datos!M102="AYUDA Y SOLID")</f>
        <v>0</v>
      </c>
      <c r="H159" s="87" t="b">
        <f>OR(Datos!M102="PROCURADURIA")</f>
        <v>0</v>
      </c>
      <c r="I159" s="87" t="b">
        <f>OR(Datos!M102="DIF HIDALGO-HUICHAPAN",Datos!M102="DIF HIDALGO",Datos!M102="DIF NAUCALPAN",Datos!M102="DIF MEXICALTZINGO")</f>
        <v>0</v>
      </c>
      <c r="J159" s="87" t="b">
        <f>OR(Datos!M102="FAMILIAR")</f>
        <v>0</v>
      </c>
      <c r="K159" s="87">
        <f t="shared" si="7"/>
        <v>0</v>
      </c>
      <c r="L159" s="39">
        <f>IF(K159=0,Datos!M102)</f>
        <v>0</v>
      </c>
      <c r="M159" s="87">
        <f>Datos!Z102</f>
        <v>0</v>
      </c>
      <c r="N159" s="87">
        <f>Datos!AA102</f>
        <v>0</v>
      </c>
      <c r="O159" s="87">
        <f>Datos!AB102</f>
        <v>0</v>
      </c>
      <c r="P159" s="87">
        <f>Datos!AC102</f>
        <v>0</v>
      </c>
      <c r="Q159" s="87">
        <f>Datos!AD102</f>
        <v>0</v>
      </c>
      <c r="R159" s="87">
        <f>Datos!AE102</f>
        <v>0</v>
      </c>
      <c r="S159" s="87">
        <f>Datos!AF102</f>
        <v>0</v>
      </c>
      <c r="T159" s="87">
        <f>Datos!AG102</f>
        <v>0</v>
      </c>
      <c r="U159" s="87">
        <f>Datos!AH102</f>
        <v>0</v>
      </c>
      <c r="V159" s="87">
        <f>Datos!AI102</f>
        <v>0</v>
      </c>
      <c r="W159" s="87">
        <f>Datos!AJ102</f>
        <v>0</v>
      </c>
      <c r="X159" s="87">
        <f>Datos!AK102</f>
        <v>0</v>
      </c>
      <c r="Y159" s="87">
        <f>Datos!AL102</f>
        <v>0</v>
      </c>
      <c r="Z159" s="87">
        <f>Datos!AM102</f>
        <v>0</v>
      </c>
      <c r="AA159" s="87">
        <f>Datos!AN102</f>
        <v>0</v>
      </c>
      <c r="AB159" s="87">
        <f>Datos!AO102</f>
        <v>0</v>
      </c>
      <c r="AC159" s="87">
        <f>Datos!AP102</f>
        <v>0</v>
      </c>
      <c r="AD159" s="87" t="str">
        <f>IF(Datos!J102="D.F.","D.F.","0")</f>
        <v>0</v>
      </c>
      <c r="AE159" s="87">
        <f>IF(Datos!J102="D.F.","D.F",Datos!J102)</f>
        <v>0</v>
      </c>
      <c r="AF159" s="87"/>
      <c r="AG159" s="87">
        <f>Datos!AU102</f>
        <v>0</v>
      </c>
      <c r="AH159" s="87">
        <f>Datos!AV102</f>
        <v>0</v>
      </c>
      <c r="AI159" s="87" t="str">
        <f>IF(Educativo!J88="GUARDERIA","SI",".")</f>
        <v>.</v>
      </c>
      <c r="AJ159" s="87" t="str">
        <f>IF(Educativo!J88="PRESCOLAR","SI",".")</f>
        <v>.</v>
      </c>
      <c r="AK159" s="87" t="str">
        <f>IF(Educativo!J88="PRIMARIA","SI",".")</f>
        <v>.</v>
      </c>
      <c r="AL159" s="87" t="str">
        <f>IF(Educativo!J88="SECUNDARIA","SI",".")</f>
        <v>.</v>
      </c>
      <c r="AM159" s="87" t="str">
        <f>IF(Educativo!J88="BACHILLERATO","SI",".")</f>
        <v>.</v>
      </c>
      <c r="AN159" s="87" t="str">
        <f>IF(Educativo!J88="UNIVERSIDAD","SI",".")</f>
        <v>.</v>
      </c>
      <c r="AO159" s="87">
        <f>Datos!BN102</f>
        <v>0</v>
      </c>
      <c r="AP159" s="87">
        <f>Datos!BP102</f>
        <v>0</v>
      </c>
      <c r="AQ159" s="87">
        <f>Datos!BQ102</f>
        <v>0</v>
      </c>
      <c r="AR159" s="26" t="str">
        <f>Datos!BY103</f>
        <v>SI</v>
      </c>
      <c r="AS159" s="26" t="str">
        <f>Datos!BZ103</f>
        <v>.</v>
      </c>
      <c r="AT159" s="26" t="str">
        <f>Datos!CA103</f>
        <v>.</v>
      </c>
      <c r="AU159" s="26" t="str">
        <f>Datos!CB103</f>
        <v>.</v>
      </c>
      <c r="AV159" s="26" t="str">
        <f>Datos!CC103</f>
        <v>.</v>
      </c>
      <c r="AW159" s="87" t="b">
        <f>OR(Datos!BV103="FAMILIA BIOLÓGICA")</f>
        <v>0</v>
      </c>
      <c r="AX159" s="87" t="b">
        <f>OR(Datos!BV103="FAMILIA AMPLIADA")</f>
        <v>0</v>
      </c>
      <c r="AY159" s="87" t="b">
        <f>OR(Datos!BV103="OTRO HOGAR")</f>
        <v>0</v>
      </c>
      <c r="AZ159" s="87">
        <f t="shared" si="8"/>
        <v>0</v>
      </c>
      <c r="BA159" s="87">
        <f>IF(AZ159=0,Datos!BV103,".")</f>
        <v>0</v>
      </c>
      <c r="BB159" s="117">
        <f>Datos!BU102</f>
        <v>0</v>
      </c>
      <c r="BC159" s="87">
        <f>Datos!BV102</f>
        <v>0</v>
      </c>
    </row>
    <row r="160" spans="1:55">
      <c r="A160" s="87">
        <f>Datos!A101</f>
        <v>98</v>
      </c>
      <c r="B160" s="20">
        <f>Datos!D103</f>
        <v>0</v>
      </c>
      <c r="C160" s="152">
        <f>Datos!E103</f>
        <v>0</v>
      </c>
      <c r="D160" s="20">
        <f>Datos!G103</f>
        <v>0</v>
      </c>
      <c r="E160" s="20" t="str">
        <f t="shared" si="6"/>
        <v>x</v>
      </c>
      <c r="F160" s="118">
        <f>Datos!X103</f>
        <v>0</v>
      </c>
      <c r="G160" s="87" t="b">
        <f>OR(Datos!M103="CASA ALIANZA",Datos!M103="AYUDA Y SOLID")</f>
        <v>0</v>
      </c>
      <c r="H160" s="87" t="b">
        <f>OR(Datos!M103="PROCURADURIA")</f>
        <v>0</v>
      </c>
      <c r="I160" s="87" t="b">
        <f>OR(Datos!M103="DIF HIDALGO-HUICHAPAN",Datos!M103="DIF HIDALGO",Datos!M103="DIF NAUCALPAN",Datos!M103="DIF MEXICALTZINGO")</f>
        <v>0</v>
      </c>
      <c r="J160" s="87" t="b">
        <f>OR(Datos!M103="FAMILIAR")</f>
        <v>0</v>
      </c>
      <c r="K160" s="87">
        <f t="shared" si="7"/>
        <v>0</v>
      </c>
      <c r="L160" s="39">
        <f>IF(K160=0,Datos!M103)</f>
        <v>0</v>
      </c>
      <c r="M160" s="87">
        <f>Datos!Z103</f>
        <v>0</v>
      </c>
      <c r="N160" s="87">
        <f>Datos!AA103</f>
        <v>0</v>
      </c>
      <c r="O160" s="87">
        <f>Datos!AB103</f>
        <v>0</v>
      </c>
      <c r="P160" s="87">
        <f>Datos!AC103</f>
        <v>0</v>
      </c>
      <c r="Q160" s="87">
        <f>Datos!AD103</f>
        <v>0</v>
      </c>
      <c r="R160" s="87">
        <f>Datos!AE103</f>
        <v>0</v>
      </c>
      <c r="S160" s="87">
        <f>Datos!AF103</f>
        <v>0</v>
      </c>
      <c r="T160" s="87">
        <f>Datos!AG103</f>
        <v>0</v>
      </c>
      <c r="U160" s="87">
        <f>Datos!AH103</f>
        <v>0</v>
      </c>
      <c r="V160" s="87">
        <f>Datos!AI103</f>
        <v>0</v>
      </c>
      <c r="W160" s="87">
        <f>Datos!AJ103</f>
        <v>0</v>
      </c>
      <c r="X160" s="87">
        <f>Datos!AK103</f>
        <v>0</v>
      </c>
      <c r="Y160" s="87">
        <f>Datos!AL103</f>
        <v>0</v>
      </c>
      <c r="Z160" s="87">
        <f>Datos!AM103</f>
        <v>0</v>
      </c>
      <c r="AA160" s="87">
        <f>Datos!AN103</f>
        <v>0</v>
      </c>
      <c r="AB160" s="87">
        <f>Datos!AO103</f>
        <v>0</v>
      </c>
      <c r="AC160" s="87">
        <f>Datos!AP103</f>
        <v>0</v>
      </c>
      <c r="AD160" s="87" t="str">
        <f>IF(Datos!J103="D.F.","D.F.","0")</f>
        <v>0</v>
      </c>
      <c r="AE160" s="87">
        <f>IF(Datos!J103="D.F.","D.F",Datos!J103)</f>
        <v>0</v>
      </c>
      <c r="AF160" s="87"/>
      <c r="AG160" s="87">
        <f>Datos!AU103</f>
        <v>0</v>
      </c>
      <c r="AH160" s="87">
        <f>Datos!AV103</f>
        <v>0</v>
      </c>
      <c r="AI160" s="87" t="str">
        <f>IF(Educativo!J89="GUARDERIA","SI",".")</f>
        <v>.</v>
      </c>
      <c r="AJ160" s="87" t="str">
        <f>IF(Educativo!J89="PRESCOLAR","SI",".")</f>
        <v>.</v>
      </c>
      <c r="AK160" s="87" t="str">
        <f>IF(Educativo!J89="PRIMARIA","SI",".")</f>
        <v>.</v>
      </c>
      <c r="AL160" s="87" t="str">
        <f>IF(Educativo!J89="SECUNDARIA","SI",".")</f>
        <v>.</v>
      </c>
      <c r="AM160" s="87" t="str">
        <f>IF(Educativo!J89="BACHILLERATO","SI",".")</f>
        <v>.</v>
      </c>
      <c r="AN160" s="87" t="str">
        <f>IF(Educativo!J89="UNIVERSIDAD","SI",".")</f>
        <v>.</v>
      </c>
      <c r="AO160" s="87">
        <f>Datos!BN103</f>
        <v>0</v>
      </c>
      <c r="AP160" s="87">
        <f>Datos!BP103</f>
        <v>0</v>
      </c>
      <c r="AQ160" s="87">
        <f>Datos!BQ103</f>
        <v>0</v>
      </c>
      <c r="AR160" s="26" t="str">
        <f>Datos!BY104</f>
        <v>SI</v>
      </c>
      <c r="AS160" s="26" t="str">
        <f>Datos!BZ104</f>
        <v>.</v>
      </c>
      <c r="AT160" s="26" t="str">
        <f>Datos!CA104</f>
        <v>.</v>
      </c>
      <c r="AU160" s="26" t="str">
        <f>Datos!CB104</f>
        <v>.</v>
      </c>
      <c r="AV160" s="26" t="str">
        <f>Datos!CC104</f>
        <v>.</v>
      </c>
      <c r="AW160" s="87" t="b">
        <f>OR(Datos!BV104="FAMILIA BIOLÓGICA")</f>
        <v>0</v>
      </c>
      <c r="AX160" s="87" t="b">
        <f>OR(Datos!BV104="FAMILIA AMPLIADA")</f>
        <v>0</v>
      </c>
      <c r="AY160" s="87" t="b">
        <f>OR(Datos!BV104="OTRO HOGAR")</f>
        <v>0</v>
      </c>
      <c r="AZ160" s="87">
        <f t="shared" si="8"/>
        <v>0</v>
      </c>
      <c r="BA160" s="87">
        <f>IF(AZ160=0,Datos!BV104,".")</f>
        <v>0</v>
      </c>
      <c r="BB160" s="117">
        <f>Datos!BU103</f>
        <v>0</v>
      </c>
      <c r="BC160" s="87">
        <f>Datos!BV103</f>
        <v>0</v>
      </c>
    </row>
    <row r="161" spans="1:55">
      <c r="A161" s="87">
        <f>Datos!A102</f>
        <v>99</v>
      </c>
      <c r="B161" s="20">
        <f>Datos!D104</f>
        <v>0</v>
      </c>
      <c r="C161" s="152">
        <f>Datos!E104</f>
        <v>0</v>
      </c>
      <c r="D161" s="20">
        <f>Datos!G104</f>
        <v>0</v>
      </c>
      <c r="E161" s="20" t="str">
        <f t="shared" si="6"/>
        <v>x</v>
      </c>
      <c r="F161" s="118">
        <f>Datos!X104</f>
        <v>0</v>
      </c>
      <c r="G161" s="87" t="b">
        <f>OR(Datos!M104="CASA ALIANZA",Datos!M104="AYUDA Y SOLID")</f>
        <v>0</v>
      </c>
      <c r="H161" s="87" t="b">
        <f>OR(Datos!M104="PROCURADURIA")</f>
        <v>0</v>
      </c>
      <c r="I161" s="87" t="b">
        <f>OR(Datos!M104="DIF HIDALGO-HUICHAPAN",Datos!M104="DIF HIDALGO",Datos!M104="DIF NAUCALPAN",Datos!M104="DIF MEXICALTZINGO")</f>
        <v>0</v>
      </c>
      <c r="J161" s="87" t="b">
        <f>OR(Datos!M104="FAMILIAR")</f>
        <v>0</v>
      </c>
      <c r="K161" s="87">
        <f t="shared" si="7"/>
        <v>0</v>
      </c>
      <c r="L161" s="39">
        <f>IF(K161=0,Datos!M104)</f>
        <v>0</v>
      </c>
      <c r="M161" s="87">
        <f>Datos!Z104</f>
        <v>0</v>
      </c>
      <c r="N161" s="87">
        <f>Datos!AA104</f>
        <v>0</v>
      </c>
      <c r="O161" s="87">
        <f>Datos!AB104</f>
        <v>0</v>
      </c>
      <c r="P161" s="87">
        <f>Datos!AC104</f>
        <v>0</v>
      </c>
      <c r="Q161" s="87">
        <f>Datos!AD104</f>
        <v>0</v>
      </c>
      <c r="R161" s="87">
        <f>Datos!AE104</f>
        <v>0</v>
      </c>
      <c r="S161" s="87">
        <f>Datos!AF104</f>
        <v>0</v>
      </c>
      <c r="T161" s="87">
        <f>Datos!AG104</f>
        <v>0</v>
      </c>
      <c r="U161" s="87">
        <f>Datos!AH104</f>
        <v>0</v>
      </c>
      <c r="V161" s="87">
        <f>Datos!AI104</f>
        <v>0</v>
      </c>
      <c r="W161" s="87">
        <f>Datos!AJ104</f>
        <v>0</v>
      </c>
      <c r="X161" s="87">
        <f>Datos!AK104</f>
        <v>0</v>
      </c>
      <c r="Y161" s="87">
        <f>Datos!AL104</f>
        <v>0</v>
      </c>
      <c r="Z161" s="87">
        <f>Datos!AM104</f>
        <v>0</v>
      </c>
      <c r="AA161" s="87">
        <f>Datos!AN104</f>
        <v>0</v>
      </c>
      <c r="AB161" s="87">
        <f>Datos!AO104</f>
        <v>0</v>
      </c>
      <c r="AC161" s="87">
        <f>Datos!AP104</f>
        <v>0</v>
      </c>
      <c r="AD161" s="87" t="str">
        <f>IF(Datos!J104="D.F.","D.F.","0")</f>
        <v>0</v>
      </c>
      <c r="AE161" s="87">
        <f>IF(Datos!J104="D.F.","D.F",Datos!J104)</f>
        <v>0</v>
      </c>
      <c r="AF161" s="87"/>
      <c r="AG161" s="87">
        <f>Datos!AU104</f>
        <v>0</v>
      </c>
      <c r="AH161" s="87">
        <f>Datos!AV104</f>
        <v>0</v>
      </c>
      <c r="AI161" s="87" t="str">
        <f>IF(Educativo!J90="GUARDERIA","SI",".")</f>
        <v>.</v>
      </c>
      <c r="AJ161" s="87" t="str">
        <f>IF(Educativo!J90="PRESCOLAR","SI",".")</f>
        <v>.</v>
      </c>
      <c r="AK161" s="87" t="str">
        <f>IF(Educativo!J90="PRIMARIA","SI",".")</f>
        <v>.</v>
      </c>
      <c r="AL161" s="87" t="str">
        <f>IF(Educativo!J90="SECUNDARIA","SI",".")</f>
        <v>.</v>
      </c>
      <c r="AM161" s="87" t="str">
        <f>IF(Educativo!J90="BACHILLERATO","SI",".")</f>
        <v>.</v>
      </c>
      <c r="AN161" s="87" t="str">
        <f>IF(Educativo!J90="UNIVERSIDAD","SI",".")</f>
        <v>.</v>
      </c>
      <c r="AO161" s="87">
        <f>Datos!BN104</f>
        <v>0</v>
      </c>
      <c r="AP161" s="87">
        <f>Datos!BP104</f>
        <v>0</v>
      </c>
      <c r="AQ161" s="87">
        <f>Datos!BQ104</f>
        <v>0</v>
      </c>
      <c r="AR161" s="26" t="str">
        <f>Datos!BY105</f>
        <v>SI</v>
      </c>
      <c r="AS161" s="26" t="str">
        <f>Datos!BZ105</f>
        <v>.</v>
      </c>
      <c r="AT161" s="26" t="str">
        <f>Datos!CA105</f>
        <v>.</v>
      </c>
      <c r="AU161" s="26" t="str">
        <f>Datos!CB105</f>
        <v>.</v>
      </c>
      <c r="AV161" s="26" t="str">
        <f>Datos!CC105</f>
        <v>.</v>
      </c>
      <c r="AW161" s="87" t="b">
        <f>OR(Datos!BV105="FAMILIA BIOLÓGICA")</f>
        <v>0</v>
      </c>
      <c r="AX161" s="87" t="b">
        <f>OR(Datos!BV105="FAMILIA AMPLIADA")</f>
        <v>0</v>
      </c>
      <c r="AY161" s="87" t="b">
        <f>OR(Datos!BV105="OTRO HOGAR")</f>
        <v>0</v>
      </c>
      <c r="AZ161" s="87">
        <f t="shared" si="8"/>
        <v>0</v>
      </c>
      <c r="BA161" s="87">
        <f>IF(AZ161=0,Datos!BV105,".")</f>
        <v>0</v>
      </c>
      <c r="BB161" s="117">
        <f>Datos!BU104</f>
        <v>0</v>
      </c>
      <c r="BC161" s="87">
        <f>Datos!BV104</f>
        <v>0</v>
      </c>
    </row>
    <row r="162" spans="1:55">
      <c r="A162" s="87">
        <f>Datos!A103</f>
        <v>100</v>
      </c>
      <c r="B162" s="20">
        <f>Datos!D105</f>
        <v>0</v>
      </c>
      <c r="C162" s="152">
        <f>Datos!E105</f>
        <v>0</v>
      </c>
      <c r="D162" s="20">
        <f>Datos!G105</f>
        <v>0</v>
      </c>
      <c r="E162" s="20" t="str">
        <f t="shared" si="6"/>
        <v>x</v>
      </c>
      <c r="F162" s="118">
        <f>Datos!X105</f>
        <v>0</v>
      </c>
      <c r="G162" s="87" t="b">
        <f>OR(Datos!M105="CASA ALIANZA",Datos!M105="AYUDA Y SOLID")</f>
        <v>0</v>
      </c>
      <c r="H162" s="87" t="b">
        <f>OR(Datos!M105="PROCURADURIA")</f>
        <v>0</v>
      </c>
      <c r="I162" s="87" t="b">
        <f>OR(Datos!M105="DIF HIDALGO-HUICHAPAN",Datos!M105="DIF HIDALGO",Datos!M105="DIF NAUCALPAN",Datos!M105="DIF MEXICALTZINGO")</f>
        <v>0</v>
      </c>
      <c r="J162" s="87" t="b">
        <f>OR(Datos!M105="FAMILIAR")</f>
        <v>0</v>
      </c>
      <c r="K162" s="87">
        <f t="shared" si="7"/>
        <v>0</v>
      </c>
      <c r="L162" s="39">
        <f>IF(K162=0,Datos!M105)</f>
        <v>0</v>
      </c>
      <c r="M162" s="87">
        <f>Datos!Z105</f>
        <v>0</v>
      </c>
      <c r="N162" s="87">
        <f>Datos!AA105</f>
        <v>0</v>
      </c>
      <c r="O162" s="87">
        <f>Datos!AB105</f>
        <v>0</v>
      </c>
      <c r="P162" s="87">
        <f>Datos!AC105</f>
        <v>0</v>
      </c>
      <c r="Q162" s="87">
        <f>Datos!AD105</f>
        <v>0</v>
      </c>
      <c r="R162" s="87">
        <f>Datos!AE105</f>
        <v>0</v>
      </c>
      <c r="S162" s="87">
        <f>Datos!AF105</f>
        <v>0</v>
      </c>
      <c r="T162" s="87">
        <f>Datos!AG105</f>
        <v>0</v>
      </c>
      <c r="U162" s="87">
        <f>Datos!AH105</f>
        <v>0</v>
      </c>
      <c r="V162" s="87">
        <f>Datos!AI105</f>
        <v>0</v>
      </c>
      <c r="W162" s="87">
        <f>Datos!AJ105</f>
        <v>0</v>
      </c>
      <c r="X162" s="87">
        <f>Datos!AK105</f>
        <v>0</v>
      </c>
      <c r="Y162" s="87">
        <f>Datos!AL105</f>
        <v>0</v>
      </c>
      <c r="Z162" s="87">
        <f>Datos!AM105</f>
        <v>0</v>
      </c>
      <c r="AA162" s="87">
        <f>Datos!AN105</f>
        <v>0</v>
      </c>
      <c r="AB162" s="87">
        <f>Datos!AO105</f>
        <v>0</v>
      </c>
      <c r="AC162" s="87">
        <f>Datos!AP105</f>
        <v>0</v>
      </c>
      <c r="AD162" s="87" t="str">
        <f>IF(Datos!J105="D.F.","D.F.","0")</f>
        <v>0</v>
      </c>
      <c r="AE162" s="87">
        <f>IF(Datos!J105="D.F.","D.F",Datos!J105)</f>
        <v>0</v>
      </c>
      <c r="AF162" s="87"/>
      <c r="AG162" s="87">
        <f>Datos!AU105</f>
        <v>0</v>
      </c>
      <c r="AH162" s="87">
        <f>Datos!AV105</f>
        <v>0</v>
      </c>
      <c r="AI162" s="87" t="str">
        <f>IF(Educativo!J91="GUARDERIA","SI",".")</f>
        <v>.</v>
      </c>
      <c r="AJ162" s="87" t="str">
        <f>IF(Educativo!J91="PRESCOLAR","SI",".")</f>
        <v>.</v>
      </c>
      <c r="AK162" s="87" t="str">
        <f>IF(Educativo!J91="PRIMARIA","SI",".")</f>
        <v>.</v>
      </c>
      <c r="AL162" s="87" t="str">
        <f>IF(Educativo!J91="SECUNDARIA","SI",".")</f>
        <v>.</v>
      </c>
      <c r="AM162" s="87" t="str">
        <f>IF(Educativo!J91="BACHILLERATO","SI",".")</f>
        <v>.</v>
      </c>
      <c r="AN162" s="87" t="str">
        <f>IF(Educativo!J91="UNIVERSIDAD","SI",".")</f>
        <v>.</v>
      </c>
      <c r="AO162" s="87">
        <f>Datos!BN105</f>
        <v>0</v>
      </c>
      <c r="AP162" s="87">
        <f>Datos!BP105</f>
        <v>0</v>
      </c>
      <c r="AQ162" s="87">
        <f>Datos!BQ105</f>
        <v>0</v>
      </c>
      <c r="AR162" s="26" t="str">
        <f>Datos!BY106</f>
        <v>SI</v>
      </c>
      <c r="AS162" s="26" t="str">
        <f>Datos!BZ106</f>
        <v>.</v>
      </c>
      <c r="AT162" s="26" t="str">
        <f>Datos!CA106</f>
        <v>.</v>
      </c>
      <c r="AU162" s="26" t="str">
        <f>Datos!CB106</f>
        <v>.</v>
      </c>
      <c r="AV162" s="26" t="str">
        <f>Datos!CC106</f>
        <v>.</v>
      </c>
      <c r="AW162" s="87" t="b">
        <f>OR(Datos!BV106="FAMILIA BIOLÓGICA")</f>
        <v>0</v>
      </c>
      <c r="AX162" s="87" t="b">
        <f>OR(Datos!BV106="FAMILIA AMPLIADA")</f>
        <v>0</v>
      </c>
      <c r="AY162" s="87" t="b">
        <f>OR(Datos!BV106="OTRO HOGAR")</f>
        <v>0</v>
      </c>
      <c r="AZ162" s="87">
        <f t="shared" si="8"/>
        <v>0</v>
      </c>
      <c r="BA162" s="87">
        <f>IF(AZ162=0,Datos!BV106,".")</f>
        <v>0</v>
      </c>
      <c r="BB162" s="117">
        <f>Datos!BU105</f>
        <v>0</v>
      </c>
      <c r="BC162" s="87">
        <f>Datos!BV105</f>
        <v>0</v>
      </c>
    </row>
    <row r="163" spans="1:55">
      <c r="A163" s="87">
        <f>Datos!A104</f>
        <v>101</v>
      </c>
      <c r="B163" s="20">
        <f>Datos!D106</f>
        <v>0</v>
      </c>
      <c r="C163" s="152">
        <f>Datos!E106</f>
        <v>0</v>
      </c>
      <c r="D163" s="20">
        <f>Datos!G106</f>
        <v>0</v>
      </c>
      <c r="E163" s="20" t="str">
        <f t="shared" si="6"/>
        <v>x</v>
      </c>
      <c r="F163" s="118">
        <f>Datos!X106</f>
        <v>0</v>
      </c>
      <c r="G163" s="87" t="b">
        <f>OR(Datos!M106="CASA ALIANZA",Datos!M106="AYUDA Y SOLID")</f>
        <v>0</v>
      </c>
      <c r="H163" s="87" t="b">
        <f>OR(Datos!M106="PROCURADURIA")</f>
        <v>0</v>
      </c>
      <c r="I163" s="87" t="b">
        <f>OR(Datos!M106="DIF HIDALGO-HUICHAPAN",Datos!M106="DIF HIDALGO",Datos!M106="DIF NAUCALPAN",Datos!M106="DIF MEXICALTZINGO")</f>
        <v>0</v>
      </c>
      <c r="J163" s="87" t="b">
        <f>OR(Datos!M106="FAMILIAR")</f>
        <v>0</v>
      </c>
      <c r="K163" s="87">
        <f t="shared" si="7"/>
        <v>0</v>
      </c>
      <c r="L163" s="39">
        <f>IF(K163=0,Datos!M106)</f>
        <v>0</v>
      </c>
      <c r="M163" s="87">
        <f>Datos!Z106</f>
        <v>0</v>
      </c>
      <c r="N163" s="87">
        <f>Datos!AA106</f>
        <v>0</v>
      </c>
      <c r="O163" s="87">
        <f>Datos!AB106</f>
        <v>0</v>
      </c>
      <c r="P163" s="87">
        <f>Datos!AC106</f>
        <v>0</v>
      </c>
      <c r="Q163" s="87">
        <f>Datos!AD106</f>
        <v>0</v>
      </c>
      <c r="R163" s="87">
        <f>Datos!AE106</f>
        <v>0</v>
      </c>
      <c r="S163" s="87">
        <f>Datos!AF106</f>
        <v>0</v>
      </c>
      <c r="T163" s="87">
        <f>Datos!AG106</f>
        <v>0</v>
      </c>
      <c r="U163" s="87">
        <f>Datos!AH106</f>
        <v>0</v>
      </c>
      <c r="V163" s="87">
        <f>Datos!AI106</f>
        <v>0</v>
      </c>
      <c r="W163" s="87">
        <f>Datos!AJ106</f>
        <v>0</v>
      </c>
      <c r="X163" s="87">
        <f>Datos!AK106</f>
        <v>0</v>
      </c>
      <c r="Y163" s="87">
        <f>Datos!AL106</f>
        <v>0</v>
      </c>
      <c r="Z163" s="87">
        <f>Datos!AM106</f>
        <v>0</v>
      </c>
      <c r="AA163" s="87">
        <f>Datos!AN106</f>
        <v>0</v>
      </c>
      <c r="AB163" s="87">
        <f>Datos!AO106</f>
        <v>0</v>
      </c>
      <c r="AC163" s="87">
        <f>Datos!AP106</f>
        <v>0</v>
      </c>
      <c r="AD163" s="87" t="str">
        <f>IF(Datos!J106="D.F.","D.F.","0")</f>
        <v>0</v>
      </c>
      <c r="AE163" s="87">
        <f>IF(Datos!J106="D.F.","D.F",Datos!J106)</f>
        <v>0</v>
      </c>
      <c r="AF163" s="87"/>
      <c r="AG163" s="87">
        <f>Datos!AU106</f>
        <v>0</v>
      </c>
      <c r="AH163" s="87">
        <f>Datos!AV106</f>
        <v>0</v>
      </c>
      <c r="AI163" s="87" t="str">
        <f>IF(Educativo!J92="GUARDERIA","SI",".")</f>
        <v>.</v>
      </c>
      <c r="AJ163" s="87" t="str">
        <f>IF(Educativo!J92="PRESCOLAR","SI",".")</f>
        <v>.</v>
      </c>
      <c r="AK163" s="87" t="str">
        <f>IF(Educativo!J92="PRIMARIA","SI",".")</f>
        <v>.</v>
      </c>
      <c r="AL163" s="87" t="str">
        <f>IF(Educativo!J92="SECUNDARIA","SI",".")</f>
        <v>.</v>
      </c>
      <c r="AM163" s="87" t="str">
        <f>IF(Educativo!J92="BACHILLERATO","SI",".")</f>
        <v>.</v>
      </c>
      <c r="AN163" s="87" t="str">
        <f>IF(Educativo!J92="UNIVERSIDAD","SI",".")</f>
        <v>.</v>
      </c>
      <c r="AO163" s="87">
        <f>Datos!BN106</f>
        <v>0</v>
      </c>
      <c r="AP163" s="87">
        <f>Datos!BP106</f>
        <v>0</v>
      </c>
      <c r="AQ163" s="87">
        <f>Datos!BQ106</f>
        <v>0</v>
      </c>
      <c r="AR163" s="26" t="str">
        <f>Datos!BY107</f>
        <v>SI</v>
      </c>
      <c r="AS163" s="26" t="str">
        <f>Datos!BZ107</f>
        <v>.</v>
      </c>
      <c r="AT163" s="26" t="str">
        <f>Datos!CA107</f>
        <v>.</v>
      </c>
      <c r="AU163" s="26" t="str">
        <f>Datos!CB107</f>
        <v>.</v>
      </c>
      <c r="AV163" s="26" t="str">
        <f>Datos!CC107</f>
        <v>.</v>
      </c>
      <c r="AW163" s="87" t="b">
        <f>OR(Datos!BV107="FAMILIA BIOLÓGICA")</f>
        <v>0</v>
      </c>
      <c r="AX163" s="87" t="b">
        <f>OR(Datos!BV107="FAMILIA AMPLIADA")</f>
        <v>0</v>
      </c>
      <c r="AY163" s="87" t="b">
        <f>OR(Datos!BV107="OTRO HOGAR")</f>
        <v>0</v>
      </c>
      <c r="AZ163" s="87">
        <f t="shared" si="8"/>
        <v>0</v>
      </c>
      <c r="BA163" s="87">
        <f>IF(AZ163=0,Datos!BV107,".")</f>
        <v>0</v>
      </c>
      <c r="BB163" s="117">
        <f>Datos!BU106</f>
        <v>0</v>
      </c>
      <c r="BC163" s="87">
        <f>Datos!BV106</f>
        <v>0</v>
      </c>
    </row>
    <row r="164" spans="1:55">
      <c r="A164" s="87">
        <f>Datos!A105</f>
        <v>102</v>
      </c>
      <c r="B164" s="20">
        <f>Datos!D107</f>
        <v>0</v>
      </c>
      <c r="C164" s="152">
        <f>Datos!E107</f>
        <v>0</v>
      </c>
      <c r="D164" s="20">
        <f>Datos!G107</f>
        <v>0</v>
      </c>
      <c r="E164" s="20" t="str">
        <f t="shared" si="6"/>
        <v>x</v>
      </c>
      <c r="F164" s="118">
        <f>Datos!X107</f>
        <v>0</v>
      </c>
      <c r="G164" s="87" t="b">
        <f>OR(Datos!M107="CASA ALIANZA",Datos!M107="AYUDA Y SOLID")</f>
        <v>0</v>
      </c>
      <c r="H164" s="87" t="b">
        <f>OR(Datos!M107="PROCURADURIA")</f>
        <v>0</v>
      </c>
      <c r="I164" s="87" t="b">
        <f>OR(Datos!M107="DIF HIDALGO-HUICHAPAN",Datos!M107="DIF HIDALGO",Datos!M107="DIF NAUCALPAN",Datos!M107="DIF MEXICALTZINGO")</f>
        <v>0</v>
      </c>
      <c r="J164" s="87" t="b">
        <f>OR(Datos!M107="FAMILIAR")</f>
        <v>0</v>
      </c>
      <c r="K164" s="87">
        <f t="shared" si="7"/>
        <v>0</v>
      </c>
      <c r="L164" s="39">
        <f>IF(K164=0,Datos!M107)</f>
        <v>0</v>
      </c>
      <c r="M164" s="87">
        <f>Datos!Z107</f>
        <v>0</v>
      </c>
      <c r="N164" s="87">
        <f>Datos!AA107</f>
        <v>0</v>
      </c>
      <c r="O164" s="87">
        <f>Datos!AB107</f>
        <v>0</v>
      </c>
      <c r="P164" s="87">
        <f>Datos!AC107</f>
        <v>0</v>
      </c>
      <c r="Q164" s="87">
        <f>Datos!AD107</f>
        <v>0</v>
      </c>
      <c r="R164" s="87">
        <f>Datos!AE107</f>
        <v>0</v>
      </c>
      <c r="S164" s="87">
        <f>Datos!AF107</f>
        <v>0</v>
      </c>
      <c r="T164" s="87">
        <f>Datos!AG107</f>
        <v>0</v>
      </c>
      <c r="U164" s="87">
        <f>Datos!AH107</f>
        <v>0</v>
      </c>
      <c r="V164" s="87">
        <f>Datos!AI107</f>
        <v>0</v>
      </c>
      <c r="W164" s="87">
        <f>Datos!AJ107</f>
        <v>0</v>
      </c>
      <c r="X164" s="87">
        <f>Datos!AK107</f>
        <v>0</v>
      </c>
      <c r="Y164" s="87">
        <f>Datos!AL107</f>
        <v>0</v>
      </c>
      <c r="Z164" s="87">
        <f>Datos!AM107</f>
        <v>0</v>
      </c>
      <c r="AA164" s="87">
        <f>Datos!AN107</f>
        <v>0</v>
      </c>
      <c r="AB164" s="87">
        <f>Datos!AO107</f>
        <v>0</v>
      </c>
      <c r="AC164" s="87">
        <f>Datos!AP107</f>
        <v>0</v>
      </c>
      <c r="AD164" s="87" t="str">
        <f>IF(Datos!J107="D.F.","D.F.","0")</f>
        <v>0</v>
      </c>
      <c r="AE164" s="87">
        <f>IF(Datos!J107="D.F.","D.F",Datos!J107)</f>
        <v>0</v>
      </c>
      <c r="AF164" s="87"/>
      <c r="AG164" s="87">
        <f>Datos!AU107</f>
        <v>0</v>
      </c>
      <c r="AH164" s="87">
        <f>Datos!AV107</f>
        <v>0</v>
      </c>
      <c r="AI164" s="87" t="str">
        <f>IF(Educativo!J93="GUARDERIA","SI",".")</f>
        <v>.</v>
      </c>
      <c r="AJ164" s="87" t="str">
        <f>IF(Educativo!J93="PRESCOLAR","SI",".")</f>
        <v>.</v>
      </c>
      <c r="AK164" s="87" t="str">
        <f>IF(Educativo!J93="PRIMARIA","SI",".")</f>
        <v>.</v>
      </c>
      <c r="AL164" s="87" t="str">
        <f>IF(Educativo!J93="SECUNDARIA","SI",".")</f>
        <v>.</v>
      </c>
      <c r="AM164" s="87" t="str">
        <f>IF(Educativo!J93="BACHILLERATO","SI",".")</f>
        <v>.</v>
      </c>
      <c r="AN164" s="87" t="str">
        <f>IF(Educativo!J93="UNIVERSIDAD","SI",".")</f>
        <v>.</v>
      </c>
      <c r="AO164" s="87">
        <f>Datos!BN107</f>
        <v>0</v>
      </c>
      <c r="AP164" s="87">
        <f>Datos!BP107</f>
        <v>0</v>
      </c>
      <c r="AQ164" s="87">
        <f>Datos!BQ107</f>
        <v>0</v>
      </c>
      <c r="AR164" s="26" t="str">
        <f>Datos!BY108</f>
        <v>SI</v>
      </c>
      <c r="AS164" s="26" t="str">
        <f>Datos!BZ108</f>
        <v>.</v>
      </c>
      <c r="AT164" s="26" t="str">
        <f>Datos!CA108</f>
        <v>.</v>
      </c>
      <c r="AU164" s="26" t="str">
        <f>Datos!CB108</f>
        <v>.</v>
      </c>
      <c r="AV164" s="26" t="str">
        <f>Datos!CC108</f>
        <v>.</v>
      </c>
      <c r="AW164" s="87" t="b">
        <f>OR(Datos!BV108="FAMILIA BIOLÓGICA")</f>
        <v>0</v>
      </c>
      <c r="AX164" s="87" t="b">
        <f>OR(Datos!BV108="FAMILIA AMPLIADA")</f>
        <v>0</v>
      </c>
      <c r="AY164" s="87" t="b">
        <f>OR(Datos!BV108="OTRO HOGAR")</f>
        <v>0</v>
      </c>
      <c r="AZ164" s="87">
        <f t="shared" si="8"/>
        <v>0</v>
      </c>
      <c r="BA164" s="87">
        <f>IF(AZ164=0,Datos!BV108,".")</f>
        <v>0</v>
      </c>
      <c r="BB164" s="117">
        <f>Datos!BU107</f>
        <v>0</v>
      </c>
      <c r="BC164" s="87">
        <f>Datos!BV107</f>
        <v>0</v>
      </c>
    </row>
    <row r="165" spans="1:55">
      <c r="A165" s="87">
        <f>Datos!A106</f>
        <v>103</v>
      </c>
      <c r="B165" s="20">
        <f>Datos!D108</f>
        <v>0</v>
      </c>
      <c r="C165" s="152">
        <f>Datos!E108</f>
        <v>0</v>
      </c>
      <c r="D165" s="20">
        <f>Datos!G108</f>
        <v>0</v>
      </c>
      <c r="E165" s="20" t="str">
        <f t="shared" si="6"/>
        <v>x</v>
      </c>
      <c r="F165" s="118">
        <f>Datos!X108</f>
        <v>0</v>
      </c>
      <c r="G165" s="87" t="b">
        <f>OR(Datos!M108="CASA ALIANZA",Datos!M108="AYUDA Y SOLID")</f>
        <v>0</v>
      </c>
      <c r="H165" s="87" t="b">
        <f>OR(Datos!M108="PROCURADURIA")</f>
        <v>0</v>
      </c>
      <c r="I165" s="87" t="b">
        <f>OR(Datos!M108="DIF HIDALGO-HUICHAPAN",Datos!M108="DIF HIDALGO",Datos!M108="DIF NAUCALPAN",Datos!M108="DIF MEXICALTZINGO")</f>
        <v>0</v>
      </c>
      <c r="J165" s="87" t="b">
        <f>OR(Datos!M108="FAMILIAR")</f>
        <v>0</v>
      </c>
      <c r="K165" s="87">
        <f t="shared" si="7"/>
        <v>0</v>
      </c>
      <c r="L165" s="39">
        <f>IF(K165=0,Datos!M108)</f>
        <v>0</v>
      </c>
      <c r="M165" s="87">
        <f>Datos!Z108</f>
        <v>0</v>
      </c>
      <c r="N165" s="87">
        <f>Datos!AA108</f>
        <v>0</v>
      </c>
      <c r="O165" s="87">
        <f>Datos!AB108</f>
        <v>0</v>
      </c>
      <c r="P165" s="87">
        <f>Datos!AC108</f>
        <v>0</v>
      </c>
      <c r="Q165" s="87">
        <f>Datos!AD108</f>
        <v>0</v>
      </c>
      <c r="R165" s="87">
        <f>Datos!AE108</f>
        <v>0</v>
      </c>
      <c r="S165" s="87">
        <f>Datos!AF108</f>
        <v>0</v>
      </c>
      <c r="T165" s="87">
        <f>Datos!AG108</f>
        <v>0</v>
      </c>
      <c r="U165" s="87">
        <f>Datos!AH108</f>
        <v>0</v>
      </c>
      <c r="V165" s="87">
        <f>Datos!AI108</f>
        <v>0</v>
      </c>
      <c r="W165" s="87">
        <f>Datos!AJ108</f>
        <v>0</v>
      </c>
      <c r="X165" s="87">
        <f>Datos!AK108</f>
        <v>0</v>
      </c>
      <c r="Y165" s="87">
        <f>Datos!AL108</f>
        <v>0</v>
      </c>
      <c r="Z165" s="87">
        <f>Datos!AM108</f>
        <v>0</v>
      </c>
      <c r="AA165" s="87">
        <f>Datos!AN108</f>
        <v>0</v>
      </c>
      <c r="AB165" s="87">
        <f>Datos!AO108</f>
        <v>0</v>
      </c>
      <c r="AC165" s="87">
        <f>Datos!AP108</f>
        <v>0</v>
      </c>
      <c r="AD165" s="87" t="str">
        <f>IF(Datos!J108="D.F.","D.F.","0")</f>
        <v>0</v>
      </c>
      <c r="AE165" s="87">
        <f>IF(Datos!J108="D.F.","D.F",Datos!J108)</f>
        <v>0</v>
      </c>
      <c r="AF165" s="87"/>
      <c r="AG165" s="87">
        <f>Datos!AU108</f>
        <v>0</v>
      </c>
      <c r="AH165" s="87">
        <f>Datos!AV108</f>
        <v>0</v>
      </c>
      <c r="AI165" s="87" t="str">
        <f>IF(Educativo!J94="GUARDERIA","SI",".")</f>
        <v>.</v>
      </c>
      <c r="AJ165" s="87" t="str">
        <f>IF(Educativo!J94="PRESCOLAR","SI",".")</f>
        <v>.</v>
      </c>
      <c r="AK165" s="87" t="str">
        <f>IF(Educativo!J94="PRIMARIA","SI",".")</f>
        <v>.</v>
      </c>
      <c r="AL165" s="87" t="str">
        <f>IF(Educativo!J94="SECUNDARIA","SI",".")</f>
        <v>.</v>
      </c>
      <c r="AM165" s="87" t="str">
        <f>IF(Educativo!J94="BACHILLERATO","SI",".")</f>
        <v>.</v>
      </c>
      <c r="AN165" s="87" t="str">
        <f>IF(Educativo!J94="UNIVERSIDAD","SI",".")</f>
        <v>.</v>
      </c>
      <c r="AO165" s="87">
        <f>Datos!BN108</f>
        <v>0</v>
      </c>
      <c r="AP165" s="87">
        <f>Datos!BP108</f>
        <v>0</v>
      </c>
      <c r="AQ165" s="87">
        <f>Datos!BQ108</f>
        <v>0</v>
      </c>
      <c r="AR165" s="26" t="str">
        <f>Datos!BY109</f>
        <v>SI</v>
      </c>
      <c r="AS165" s="26" t="str">
        <f>Datos!BZ109</f>
        <v>.</v>
      </c>
      <c r="AT165" s="26" t="str">
        <f>Datos!CA109</f>
        <v>.</v>
      </c>
      <c r="AU165" s="26" t="str">
        <f>Datos!CB109</f>
        <v>.</v>
      </c>
      <c r="AV165" s="26" t="str">
        <f>Datos!CC109</f>
        <v>.</v>
      </c>
      <c r="AW165" s="87" t="b">
        <f>OR(Datos!BV109="FAMILIA BIOLÓGICA")</f>
        <v>0</v>
      </c>
      <c r="AX165" s="87" t="b">
        <f>OR(Datos!BV109="FAMILIA AMPLIADA")</f>
        <v>0</v>
      </c>
      <c r="AY165" s="87" t="b">
        <f>OR(Datos!BV109="OTRO HOGAR")</f>
        <v>0</v>
      </c>
      <c r="AZ165" s="87">
        <f t="shared" si="8"/>
        <v>0</v>
      </c>
      <c r="BA165" s="87">
        <f>IF(AZ165=0,Datos!BV109,".")</f>
        <v>0</v>
      </c>
      <c r="BB165" s="117">
        <f>Datos!BU108</f>
        <v>0</v>
      </c>
      <c r="BC165" s="87">
        <f>Datos!BV108</f>
        <v>0</v>
      </c>
    </row>
    <row r="166" spans="1:55">
      <c r="A166" s="87">
        <f>Datos!A107</f>
        <v>104</v>
      </c>
      <c r="B166" s="20">
        <f>Datos!D109</f>
        <v>0</v>
      </c>
      <c r="C166" s="152">
        <f>Datos!E109</f>
        <v>0</v>
      </c>
      <c r="D166" s="20">
        <f>Datos!G109</f>
        <v>0</v>
      </c>
      <c r="E166" s="20" t="str">
        <f t="shared" si="6"/>
        <v>x</v>
      </c>
      <c r="F166" s="118">
        <f>Datos!X109</f>
        <v>0</v>
      </c>
      <c r="G166" s="87" t="b">
        <f>OR(Datos!M109="CASA ALIANZA",Datos!M109="AYUDA Y SOLID")</f>
        <v>0</v>
      </c>
      <c r="H166" s="87" t="b">
        <f>OR(Datos!M109="PROCURADURIA")</f>
        <v>0</v>
      </c>
      <c r="I166" s="87" t="b">
        <f>OR(Datos!M109="DIF HIDALGO-HUICHAPAN",Datos!M109="DIF HIDALGO",Datos!M109="DIF NAUCALPAN",Datos!M109="DIF MEXICALTZINGO")</f>
        <v>0</v>
      </c>
      <c r="J166" s="87" t="b">
        <f>OR(Datos!M109="FAMILIAR")</f>
        <v>0</v>
      </c>
      <c r="K166" s="87">
        <f t="shared" si="7"/>
        <v>0</v>
      </c>
      <c r="L166" s="39">
        <f>IF(K166=0,Datos!M109)</f>
        <v>0</v>
      </c>
      <c r="M166" s="87">
        <f>Datos!Z109</f>
        <v>0</v>
      </c>
      <c r="N166" s="87">
        <f>Datos!AA109</f>
        <v>0</v>
      </c>
      <c r="O166" s="87">
        <f>Datos!AB109</f>
        <v>0</v>
      </c>
      <c r="P166" s="87">
        <f>Datos!AC109</f>
        <v>0</v>
      </c>
      <c r="Q166" s="87">
        <f>Datos!AD109</f>
        <v>0</v>
      </c>
      <c r="R166" s="87">
        <f>Datos!AE109</f>
        <v>0</v>
      </c>
      <c r="S166" s="87">
        <f>Datos!AF109</f>
        <v>0</v>
      </c>
      <c r="T166" s="87">
        <f>Datos!AG109</f>
        <v>0</v>
      </c>
      <c r="U166" s="87">
        <f>Datos!AH109</f>
        <v>0</v>
      </c>
      <c r="V166" s="87">
        <f>Datos!AI109</f>
        <v>0</v>
      </c>
      <c r="W166" s="87">
        <f>Datos!AJ109</f>
        <v>0</v>
      </c>
      <c r="X166" s="87">
        <f>Datos!AK109</f>
        <v>0</v>
      </c>
      <c r="Y166" s="87">
        <f>Datos!AL109</f>
        <v>0</v>
      </c>
      <c r="Z166" s="87">
        <f>Datos!AM109</f>
        <v>0</v>
      </c>
      <c r="AA166" s="87">
        <f>Datos!AN109</f>
        <v>0</v>
      </c>
      <c r="AB166" s="87">
        <f>Datos!AO109</f>
        <v>0</v>
      </c>
      <c r="AC166" s="87">
        <f>Datos!AP109</f>
        <v>0</v>
      </c>
      <c r="AD166" s="87" t="str">
        <f>IF(Datos!J109="D.F.","D.F.","0")</f>
        <v>0</v>
      </c>
      <c r="AE166" s="87">
        <f>IF(Datos!J109="D.F.","D.F",Datos!J109)</f>
        <v>0</v>
      </c>
      <c r="AF166" s="87"/>
      <c r="AG166" s="87">
        <f>Datos!AU109</f>
        <v>0</v>
      </c>
      <c r="AH166" s="87">
        <f>Datos!AV109</f>
        <v>0</v>
      </c>
      <c r="AI166" s="87" t="str">
        <f>IF(Educativo!J95="GUARDERIA","SI",".")</f>
        <v>.</v>
      </c>
      <c r="AJ166" s="87" t="str">
        <f>IF(Educativo!J95="PRESCOLAR","SI",".")</f>
        <v>.</v>
      </c>
      <c r="AK166" s="87" t="str">
        <f>IF(Educativo!J95="PRIMARIA","SI",".")</f>
        <v>.</v>
      </c>
      <c r="AL166" s="87" t="str">
        <f>IF(Educativo!J95="SECUNDARIA","SI",".")</f>
        <v>.</v>
      </c>
      <c r="AM166" s="87" t="str">
        <f>IF(Educativo!J95="BACHILLERATO","SI",".")</f>
        <v>.</v>
      </c>
      <c r="AN166" s="87" t="str">
        <f>IF(Educativo!J95="UNIVERSIDAD","SI",".")</f>
        <v>.</v>
      </c>
      <c r="AO166" s="87">
        <f>Datos!BN109</f>
        <v>0</v>
      </c>
      <c r="AP166" s="87">
        <f>Datos!BP109</f>
        <v>0</v>
      </c>
      <c r="AQ166" s="87">
        <f>Datos!BQ109</f>
        <v>0</v>
      </c>
      <c r="AR166" s="26" t="str">
        <f>Datos!BY110</f>
        <v>SI</v>
      </c>
      <c r="AS166" s="26" t="str">
        <f>Datos!BZ110</f>
        <v>.</v>
      </c>
      <c r="AT166" s="26" t="str">
        <f>Datos!CA110</f>
        <v>.</v>
      </c>
      <c r="AU166" s="26" t="str">
        <f>Datos!CB110</f>
        <v>.</v>
      </c>
      <c r="AV166" s="26" t="str">
        <f>Datos!CC110</f>
        <v>.</v>
      </c>
      <c r="AW166" s="87" t="b">
        <f>OR(Datos!BV110="FAMILIA BIOLÓGICA")</f>
        <v>0</v>
      </c>
      <c r="AX166" s="87" t="b">
        <f>OR(Datos!BV110="FAMILIA AMPLIADA")</f>
        <v>0</v>
      </c>
      <c r="AY166" s="87" t="b">
        <f>OR(Datos!BV110="OTRO HOGAR")</f>
        <v>0</v>
      </c>
      <c r="AZ166" s="87">
        <f t="shared" si="8"/>
        <v>0</v>
      </c>
      <c r="BA166" s="87">
        <f>IF(AZ166=0,Datos!BV110,".")</f>
        <v>0</v>
      </c>
      <c r="BB166" s="117">
        <f>Datos!BU109</f>
        <v>0</v>
      </c>
      <c r="BC166" s="87">
        <f>Datos!BV109</f>
        <v>0</v>
      </c>
    </row>
    <row r="167" spans="1:55">
      <c r="A167" s="87">
        <f>Datos!A108</f>
        <v>105</v>
      </c>
      <c r="B167" s="20">
        <f>Datos!D110</f>
        <v>0</v>
      </c>
      <c r="C167" s="152">
        <f>Datos!E110</f>
        <v>0</v>
      </c>
      <c r="D167" s="20">
        <f>Datos!G110</f>
        <v>0</v>
      </c>
      <c r="E167" s="20" t="str">
        <f t="shared" si="6"/>
        <v>x</v>
      </c>
      <c r="F167" s="118">
        <f>Datos!X110</f>
        <v>0</v>
      </c>
      <c r="G167" s="87" t="b">
        <f>OR(Datos!M110="CASA ALIANZA",Datos!M110="AYUDA Y SOLID")</f>
        <v>0</v>
      </c>
      <c r="H167" s="87" t="b">
        <f>OR(Datos!M110="PROCURADURIA")</f>
        <v>0</v>
      </c>
      <c r="I167" s="87" t="b">
        <f>OR(Datos!M110="DIF HIDALGO-HUICHAPAN",Datos!M110="DIF HIDALGO",Datos!M110="DIF NAUCALPAN",Datos!M110="DIF MEXICALTZINGO")</f>
        <v>0</v>
      </c>
      <c r="J167" s="87" t="b">
        <f>OR(Datos!M110="FAMILIAR")</f>
        <v>0</v>
      </c>
      <c r="K167" s="87">
        <f t="shared" si="7"/>
        <v>0</v>
      </c>
      <c r="L167" s="39">
        <f>IF(K167=0,Datos!M110)</f>
        <v>0</v>
      </c>
      <c r="M167" s="87">
        <f>Datos!Z110</f>
        <v>0</v>
      </c>
      <c r="N167" s="87">
        <f>Datos!AA110</f>
        <v>0</v>
      </c>
      <c r="O167" s="87">
        <f>Datos!AB110</f>
        <v>0</v>
      </c>
      <c r="P167" s="87">
        <f>Datos!AC110</f>
        <v>0</v>
      </c>
      <c r="Q167" s="87">
        <f>Datos!AD110</f>
        <v>0</v>
      </c>
      <c r="R167" s="87">
        <f>Datos!AE110</f>
        <v>0</v>
      </c>
      <c r="S167" s="87">
        <f>Datos!AF110</f>
        <v>0</v>
      </c>
      <c r="T167" s="87">
        <f>Datos!AG110</f>
        <v>0</v>
      </c>
      <c r="U167" s="87">
        <f>Datos!AH110</f>
        <v>0</v>
      </c>
      <c r="V167" s="87">
        <f>Datos!AI110</f>
        <v>0</v>
      </c>
      <c r="W167" s="87">
        <f>Datos!AJ110</f>
        <v>0</v>
      </c>
      <c r="X167" s="87">
        <f>Datos!AK110</f>
        <v>0</v>
      </c>
      <c r="Y167" s="87">
        <f>Datos!AL110</f>
        <v>0</v>
      </c>
      <c r="Z167" s="87">
        <f>Datos!AM110</f>
        <v>0</v>
      </c>
      <c r="AA167" s="87">
        <f>Datos!AN110</f>
        <v>0</v>
      </c>
      <c r="AB167" s="87">
        <f>Datos!AO110</f>
        <v>0</v>
      </c>
      <c r="AC167" s="87">
        <f>Datos!AP110</f>
        <v>0</v>
      </c>
      <c r="AD167" s="87" t="str">
        <f>IF(Datos!J110="D.F.","D.F.","0")</f>
        <v>0</v>
      </c>
      <c r="AE167" s="87">
        <f>IF(Datos!J110="D.F.","D.F",Datos!J110)</f>
        <v>0</v>
      </c>
      <c r="AF167" s="87"/>
      <c r="AG167" s="87">
        <f>Datos!AU110</f>
        <v>0</v>
      </c>
      <c r="AH167" s="87">
        <f>Datos!AV110</f>
        <v>0</v>
      </c>
      <c r="AI167" s="87" t="str">
        <f>IF(Educativo!J96="GUARDERIA","SI",".")</f>
        <v>.</v>
      </c>
      <c r="AJ167" s="87" t="str">
        <f>IF(Educativo!J96="PRESCOLAR","SI",".")</f>
        <v>.</v>
      </c>
      <c r="AK167" s="87" t="str">
        <f>IF(Educativo!J96="PRIMARIA","SI",".")</f>
        <v>.</v>
      </c>
      <c r="AL167" s="87" t="str">
        <f>IF(Educativo!J96="SECUNDARIA","SI",".")</f>
        <v>.</v>
      </c>
      <c r="AM167" s="87" t="str">
        <f>IF(Educativo!J96="BACHILLERATO","SI",".")</f>
        <v>.</v>
      </c>
      <c r="AN167" s="87" t="str">
        <f>IF(Educativo!J96="UNIVERSIDAD","SI",".")</f>
        <v>.</v>
      </c>
      <c r="AO167" s="87">
        <f>Datos!BN110</f>
        <v>0</v>
      </c>
      <c r="AP167" s="87">
        <f>Datos!BP110</f>
        <v>0</v>
      </c>
      <c r="AQ167" s="87">
        <f>Datos!BQ110</f>
        <v>0</v>
      </c>
      <c r="AR167" s="26" t="str">
        <f>Datos!BY111</f>
        <v>SI</v>
      </c>
      <c r="AS167" s="26" t="str">
        <f>Datos!BZ111</f>
        <v>.</v>
      </c>
      <c r="AT167" s="26" t="str">
        <f>Datos!CA111</f>
        <v>.</v>
      </c>
      <c r="AU167" s="26" t="str">
        <f>Datos!CB111</f>
        <v>.</v>
      </c>
      <c r="AV167" s="26" t="str">
        <f>Datos!CC111</f>
        <v>.</v>
      </c>
      <c r="AW167" s="87" t="b">
        <f>OR(Datos!BV111="FAMILIA BIOLÓGICA")</f>
        <v>0</v>
      </c>
      <c r="AX167" s="87" t="b">
        <f>OR(Datos!BV111="FAMILIA AMPLIADA")</f>
        <v>0</v>
      </c>
      <c r="AY167" s="87" t="b">
        <f>OR(Datos!BV111="OTRO HOGAR")</f>
        <v>0</v>
      </c>
      <c r="AZ167" s="87">
        <f t="shared" si="8"/>
        <v>0</v>
      </c>
      <c r="BA167" s="87">
        <f>IF(AZ167=0,Datos!BV111,".")</f>
        <v>0</v>
      </c>
      <c r="BB167" s="117">
        <f>Datos!BU110</f>
        <v>0</v>
      </c>
      <c r="BC167" s="87">
        <f>Datos!BV110</f>
        <v>0</v>
      </c>
    </row>
    <row r="168" spans="1:55">
      <c r="A168" s="87">
        <f>Datos!A109</f>
        <v>106</v>
      </c>
      <c r="B168" s="20">
        <f>Datos!D111</f>
        <v>0</v>
      </c>
      <c r="C168" s="152">
        <f>Datos!E111</f>
        <v>0</v>
      </c>
      <c r="D168" s="20">
        <f>Datos!G111</f>
        <v>0</v>
      </c>
      <c r="E168" s="20" t="str">
        <f t="shared" si="6"/>
        <v>x</v>
      </c>
      <c r="F168" s="118">
        <f>Datos!X111</f>
        <v>0</v>
      </c>
      <c r="G168" s="87" t="b">
        <f>OR(Datos!M111="CASA ALIANZA",Datos!M111="AYUDA Y SOLID")</f>
        <v>0</v>
      </c>
      <c r="H168" s="87" t="b">
        <f>OR(Datos!M111="PROCURADURIA")</f>
        <v>0</v>
      </c>
      <c r="I168" s="87" t="b">
        <f>OR(Datos!M111="DIF HIDALGO-HUICHAPAN",Datos!M111="DIF HIDALGO",Datos!M111="DIF NAUCALPAN",Datos!M111="DIF MEXICALTZINGO")</f>
        <v>0</v>
      </c>
      <c r="J168" s="87" t="b">
        <f>OR(Datos!M111="FAMILIAR")</f>
        <v>0</v>
      </c>
      <c r="K168" s="87">
        <f t="shared" si="7"/>
        <v>0</v>
      </c>
      <c r="L168" s="39">
        <f>IF(K168=0,Datos!M111)</f>
        <v>0</v>
      </c>
      <c r="M168" s="87">
        <f>Datos!Z111</f>
        <v>0</v>
      </c>
      <c r="N168" s="87">
        <f>Datos!AA111</f>
        <v>0</v>
      </c>
      <c r="O168" s="87">
        <f>Datos!AB111</f>
        <v>0</v>
      </c>
      <c r="P168" s="87">
        <f>Datos!AC111</f>
        <v>0</v>
      </c>
      <c r="Q168" s="87">
        <f>Datos!AD111</f>
        <v>0</v>
      </c>
      <c r="R168" s="87">
        <f>Datos!AE111</f>
        <v>0</v>
      </c>
      <c r="S168" s="87">
        <f>Datos!AF111</f>
        <v>0</v>
      </c>
      <c r="T168" s="87">
        <f>Datos!AG111</f>
        <v>0</v>
      </c>
      <c r="U168" s="87">
        <f>Datos!AH111</f>
        <v>0</v>
      </c>
      <c r="V168" s="87">
        <f>Datos!AI111</f>
        <v>0</v>
      </c>
      <c r="W168" s="87">
        <f>Datos!AJ111</f>
        <v>0</v>
      </c>
      <c r="X168" s="87">
        <f>Datos!AK111</f>
        <v>0</v>
      </c>
      <c r="Y168" s="87">
        <f>Datos!AL111</f>
        <v>0</v>
      </c>
      <c r="Z168" s="87">
        <f>Datos!AM111</f>
        <v>0</v>
      </c>
      <c r="AA168" s="87">
        <f>Datos!AN111</f>
        <v>0</v>
      </c>
      <c r="AB168" s="87">
        <f>Datos!AO111</f>
        <v>0</v>
      </c>
      <c r="AC168" s="87">
        <f>Datos!AP111</f>
        <v>0</v>
      </c>
      <c r="AD168" s="87" t="str">
        <f>IF(Datos!J111="D.F.","D.F.","0")</f>
        <v>0</v>
      </c>
      <c r="AE168" s="87">
        <f>IF(Datos!J111="D.F.","D.F",Datos!J111)</f>
        <v>0</v>
      </c>
      <c r="AF168" s="87"/>
      <c r="AG168" s="87">
        <f>Datos!AU111</f>
        <v>0</v>
      </c>
      <c r="AH168" s="87">
        <f>Datos!AV111</f>
        <v>0</v>
      </c>
      <c r="AI168" s="87" t="str">
        <f>IF(Educativo!J97="GUARDERIA","SI",".")</f>
        <v>.</v>
      </c>
      <c r="AJ168" s="87" t="str">
        <f>IF(Educativo!J97="PRESCOLAR","SI",".")</f>
        <v>.</v>
      </c>
      <c r="AK168" s="87" t="str">
        <f>IF(Educativo!J97="PRIMARIA","SI",".")</f>
        <v>.</v>
      </c>
      <c r="AL168" s="87" t="str">
        <f>IF(Educativo!J97="SECUNDARIA","SI",".")</f>
        <v>.</v>
      </c>
      <c r="AM168" s="87" t="str">
        <f>IF(Educativo!J97="BACHILLERATO","SI",".")</f>
        <v>.</v>
      </c>
      <c r="AN168" s="87" t="str">
        <f>IF(Educativo!J97="UNIVERSIDAD","SI",".")</f>
        <v>.</v>
      </c>
      <c r="AO168" s="87">
        <f>Datos!BN111</f>
        <v>0</v>
      </c>
      <c r="AP168" s="87">
        <f>Datos!BP111</f>
        <v>0</v>
      </c>
      <c r="AQ168" s="87">
        <f>Datos!BQ111</f>
        <v>0</v>
      </c>
      <c r="AR168" s="26" t="str">
        <f>Datos!BY112</f>
        <v>SI</v>
      </c>
      <c r="AS168" s="26" t="str">
        <f>Datos!BZ112</f>
        <v>.</v>
      </c>
      <c r="AT168" s="26" t="str">
        <f>Datos!CA112</f>
        <v>.</v>
      </c>
      <c r="AU168" s="26" t="str">
        <f>Datos!CB112</f>
        <v>.</v>
      </c>
      <c r="AV168" s="26" t="str">
        <f>Datos!CC112</f>
        <v>.</v>
      </c>
      <c r="AW168" s="87" t="b">
        <f>OR(Datos!BV112="FAMILIA BIOLÓGICA")</f>
        <v>0</v>
      </c>
      <c r="AX168" s="87" t="b">
        <f>OR(Datos!BV112="FAMILIA AMPLIADA")</f>
        <v>0</v>
      </c>
      <c r="AY168" s="87" t="b">
        <f>OR(Datos!BV112="OTRO HOGAR")</f>
        <v>0</v>
      </c>
      <c r="AZ168" s="87">
        <f t="shared" si="8"/>
        <v>0</v>
      </c>
      <c r="BA168" s="87">
        <f>IF(AZ168=0,Datos!BV112,".")</f>
        <v>0</v>
      </c>
      <c r="BB168" s="117">
        <f>Datos!BU111</f>
        <v>0</v>
      </c>
      <c r="BC168" s="87">
        <f>Datos!BV111</f>
        <v>0</v>
      </c>
    </row>
    <row r="169" spans="1:55">
      <c r="A169" s="87">
        <f>Datos!A110</f>
        <v>107</v>
      </c>
      <c r="B169" s="20">
        <f>Datos!D112</f>
        <v>0</v>
      </c>
      <c r="C169" s="152">
        <f>Datos!E112</f>
        <v>0</v>
      </c>
      <c r="D169" s="20">
        <f>Datos!G112</f>
        <v>0</v>
      </c>
      <c r="E169" s="20" t="str">
        <f t="shared" si="6"/>
        <v>x</v>
      </c>
      <c r="F169" s="118">
        <f>Datos!X112</f>
        <v>0</v>
      </c>
      <c r="G169" s="87" t="b">
        <f>OR(Datos!M112="CASA ALIANZA",Datos!M112="AYUDA Y SOLID")</f>
        <v>0</v>
      </c>
      <c r="H169" s="87" t="b">
        <f>OR(Datos!M112="PROCURADURIA")</f>
        <v>0</v>
      </c>
      <c r="I169" s="87" t="b">
        <f>OR(Datos!M112="DIF HIDALGO-HUICHAPAN",Datos!M112="DIF HIDALGO",Datos!M112="DIF NAUCALPAN",Datos!M112="DIF MEXICALTZINGO")</f>
        <v>0</v>
      </c>
      <c r="J169" s="87" t="b">
        <f>OR(Datos!M112="FAMILIAR")</f>
        <v>0</v>
      </c>
      <c r="K169" s="87">
        <f t="shared" si="7"/>
        <v>0</v>
      </c>
      <c r="L169" s="39">
        <f>IF(K169=0,Datos!M112)</f>
        <v>0</v>
      </c>
      <c r="M169" s="87">
        <f>Datos!Z112</f>
        <v>0</v>
      </c>
      <c r="N169" s="87">
        <f>Datos!AA112</f>
        <v>0</v>
      </c>
      <c r="O169" s="87">
        <f>Datos!AB112</f>
        <v>0</v>
      </c>
      <c r="P169" s="87">
        <f>Datos!AC112</f>
        <v>0</v>
      </c>
      <c r="Q169" s="87">
        <f>Datos!AD112</f>
        <v>0</v>
      </c>
      <c r="R169" s="87">
        <f>Datos!AE112</f>
        <v>0</v>
      </c>
      <c r="S169" s="87">
        <f>Datos!AF112</f>
        <v>0</v>
      </c>
      <c r="T169" s="87">
        <f>Datos!AG112</f>
        <v>0</v>
      </c>
      <c r="U169" s="87">
        <f>Datos!AH112</f>
        <v>0</v>
      </c>
      <c r="V169" s="87">
        <f>Datos!AI112</f>
        <v>0</v>
      </c>
      <c r="W169" s="87">
        <f>Datos!AJ112</f>
        <v>0</v>
      </c>
      <c r="X169" s="87">
        <f>Datos!AK112</f>
        <v>0</v>
      </c>
      <c r="Y169" s="87">
        <f>Datos!AL112</f>
        <v>0</v>
      </c>
      <c r="Z169" s="87">
        <f>Datos!AM112</f>
        <v>0</v>
      </c>
      <c r="AA169" s="87">
        <f>Datos!AN112</f>
        <v>0</v>
      </c>
      <c r="AB169" s="87">
        <f>Datos!AO112</f>
        <v>0</v>
      </c>
      <c r="AC169" s="87">
        <f>Datos!AP112</f>
        <v>0</v>
      </c>
      <c r="AD169" s="87" t="str">
        <f>IF(Datos!J112="D.F.","D.F.","0")</f>
        <v>0</v>
      </c>
      <c r="AE169" s="87">
        <f>IF(Datos!J112="D.F.","D.F",Datos!J112)</f>
        <v>0</v>
      </c>
      <c r="AF169" s="87"/>
      <c r="AG169" s="87">
        <f>Datos!AU112</f>
        <v>0</v>
      </c>
      <c r="AH169" s="87">
        <f>Datos!AV112</f>
        <v>0</v>
      </c>
      <c r="AI169" s="87" t="str">
        <f>IF(Educativo!J98="GUARDERIA","SI",".")</f>
        <v>.</v>
      </c>
      <c r="AJ169" s="87" t="str">
        <f>IF(Educativo!J98="PRESCOLAR","SI",".")</f>
        <v>.</v>
      </c>
      <c r="AK169" s="87" t="str">
        <f>IF(Educativo!J98="PRIMARIA","SI",".")</f>
        <v>.</v>
      </c>
      <c r="AL169" s="87" t="str">
        <f>IF(Educativo!J98="SECUNDARIA","SI",".")</f>
        <v>.</v>
      </c>
      <c r="AM169" s="87" t="str">
        <f>IF(Educativo!J98="BACHILLERATO","SI",".")</f>
        <v>.</v>
      </c>
      <c r="AN169" s="87" t="str">
        <f>IF(Educativo!J98="UNIVERSIDAD","SI",".")</f>
        <v>.</v>
      </c>
      <c r="AO169" s="87">
        <f>Datos!BN112</f>
        <v>0</v>
      </c>
      <c r="AP169" s="87">
        <f>Datos!BP112</f>
        <v>0</v>
      </c>
      <c r="AQ169" s="87">
        <f>Datos!BQ112</f>
        <v>0</v>
      </c>
      <c r="AR169" s="26" t="str">
        <f>Datos!BY113</f>
        <v>SI</v>
      </c>
      <c r="AS169" s="26" t="str">
        <f>Datos!BZ113</f>
        <v>.</v>
      </c>
      <c r="AT169" s="26" t="str">
        <f>Datos!CA113</f>
        <v>.</v>
      </c>
      <c r="AU169" s="26" t="str">
        <f>Datos!CB113</f>
        <v>.</v>
      </c>
      <c r="AV169" s="26" t="str">
        <f>Datos!CC113</f>
        <v>.</v>
      </c>
      <c r="AW169" s="87" t="b">
        <f>OR(Datos!BV113="FAMILIA BIOLÓGICA")</f>
        <v>0</v>
      </c>
      <c r="AX169" s="87" t="b">
        <f>OR(Datos!BV113="FAMILIA AMPLIADA")</f>
        <v>0</v>
      </c>
      <c r="AY169" s="87" t="b">
        <f>OR(Datos!BV113="OTRO HOGAR")</f>
        <v>0</v>
      </c>
      <c r="AZ169" s="87">
        <f t="shared" si="8"/>
        <v>0</v>
      </c>
      <c r="BA169" s="87">
        <f>IF(AZ169=0,Datos!BV113,".")</f>
        <v>0</v>
      </c>
      <c r="BB169" s="117">
        <f>Datos!BU112</f>
        <v>0</v>
      </c>
      <c r="BC169" s="87">
        <f>Datos!BV112</f>
        <v>0</v>
      </c>
    </row>
    <row r="170" spans="1:55">
      <c r="A170" s="87">
        <f>Datos!A111</f>
        <v>108</v>
      </c>
      <c r="B170" s="20">
        <f>Datos!D113</f>
        <v>0</v>
      </c>
      <c r="C170" s="152">
        <f>Datos!E113</f>
        <v>0</v>
      </c>
      <c r="D170" s="20">
        <f>Datos!G113</f>
        <v>0</v>
      </c>
      <c r="E170" s="20" t="str">
        <f t="shared" si="6"/>
        <v>x</v>
      </c>
      <c r="F170" s="118">
        <f>Datos!X113</f>
        <v>0</v>
      </c>
      <c r="G170" s="87" t="b">
        <f>OR(Datos!M113="CASA ALIANZA",Datos!M113="AYUDA Y SOLID")</f>
        <v>0</v>
      </c>
      <c r="H170" s="87" t="b">
        <f>OR(Datos!M113="PROCURADURIA")</f>
        <v>0</v>
      </c>
      <c r="I170" s="87" t="b">
        <f>OR(Datos!M113="DIF HIDALGO-HUICHAPAN",Datos!M113="DIF HIDALGO",Datos!M113="DIF NAUCALPAN",Datos!M113="DIF MEXICALTZINGO")</f>
        <v>0</v>
      </c>
      <c r="J170" s="87" t="b">
        <f>OR(Datos!M113="FAMILIAR")</f>
        <v>0</v>
      </c>
      <c r="K170" s="87">
        <f t="shared" si="7"/>
        <v>0</v>
      </c>
      <c r="L170" s="39">
        <f>IF(K170=0,Datos!M113)</f>
        <v>0</v>
      </c>
      <c r="M170" s="87">
        <f>Datos!Z113</f>
        <v>0</v>
      </c>
      <c r="N170" s="87">
        <f>Datos!AA113</f>
        <v>0</v>
      </c>
      <c r="O170" s="87">
        <f>Datos!AB113</f>
        <v>0</v>
      </c>
      <c r="P170" s="87">
        <f>Datos!AC113</f>
        <v>0</v>
      </c>
      <c r="Q170" s="87">
        <f>Datos!AD113</f>
        <v>0</v>
      </c>
      <c r="R170" s="87">
        <f>Datos!AE113</f>
        <v>0</v>
      </c>
      <c r="S170" s="87">
        <f>Datos!AF113</f>
        <v>0</v>
      </c>
      <c r="T170" s="87">
        <f>Datos!AG113</f>
        <v>0</v>
      </c>
      <c r="U170" s="87">
        <f>Datos!AH113</f>
        <v>0</v>
      </c>
      <c r="V170" s="87">
        <f>Datos!AI113</f>
        <v>0</v>
      </c>
      <c r="W170" s="87">
        <f>Datos!AJ113</f>
        <v>0</v>
      </c>
      <c r="X170" s="87">
        <f>Datos!AK113</f>
        <v>0</v>
      </c>
      <c r="Y170" s="87">
        <f>Datos!AL113</f>
        <v>0</v>
      </c>
      <c r="Z170" s="87">
        <f>Datos!AM113</f>
        <v>0</v>
      </c>
      <c r="AA170" s="87">
        <f>Datos!AN113</f>
        <v>0</v>
      </c>
      <c r="AB170" s="87">
        <f>Datos!AO113</f>
        <v>0</v>
      </c>
      <c r="AC170" s="87">
        <f>Datos!AP113</f>
        <v>0</v>
      </c>
      <c r="AD170" s="87" t="str">
        <f>IF(Datos!J113="D.F.","D.F.","0")</f>
        <v>0</v>
      </c>
      <c r="AE170" s="87">
        <f>IF(Datos!J113="D.F.","D.F",Datos!J113)</f>
        <v>0</v>
      </c>
      <c r="AF170" s="87"/>
      <c r="AG170" s="87">
        <f>Datos!AU113</f>
        <v>0</v>
      </c>
      <c r="AH170" s="87">
        <f>Datos!AV113</f>
        <v>0</v>
      </c>
      <c r="AI170" s="87" t="str">
        <f>IF(Educativo!J99="GUARDERIA","SI",".")</f>
        <v>.</v>
      </c>
      <c r="AJ170" s="87" t="str">
        <f>IF(Educativo!J99="PRESCOLAR","SI",".")</f>
        <v>.</v>
      </c>
      <c r="AK170" s="87" t="str">
        <f>IF(Educativo!J99="PRIMARIA","SI",".")</f>
        <v>.</v>
      </c>
      <c r="AL170" s="87" t="str">
        <f>IF(Educativo!J99="SECUNDARIA","SI",".")</f>
        <v>.</v>
      </c>
      <c r="AM170" s="87" t="str">
        <f>IF(Educativo!J99="BACHILLERATO","SI",".")</f>
        <v>.</v>
      </c>
      <c r="AN170" s="87" t="str">
        <f>IF(Educativo!J99="UNIVERSIDAD","SI",".")</f>
        <v>.</v>
      </c>
      <c r="AO170" s="87">
        <f>Datos!BN113</f>
        <v>0</v>
      </c>
      <c r="AP170" s="87">
        <f>Datos!BP113</f>
        <v>0</v>
      </c>
      <c r="AQ170" s="87">
        <f>Datos!BQ113</f>
        <v>0</v>
      </c>
      <c r="AR170" s="26" t="str">
        <f>Datos!BY114</f>
        <v>SI</v>
      </c>
      <c r="AS170" s="26" t="str">
        <f>Datos!BZ114</f>
        <v>.</v>
      </c>
      <c r="AT170" s="26" t="str">
        <f>Datos!CA114</f>
        <v>.</v>
      </c>
      <c r="AU170" s="26" t="str">
        <f>Datos!CB114</f>
        <v>.</v>
      </c>
      <c r="AV170" s="26" t="str">
        <f>Datos!CC114</f>
        <v>.</v>
      </c>
      <c r="AW170" s="87" t="b">
        <f>OR(Datos!BV114="FAMILIA BIOLÓGICA")</f>
        <v>0</v>
      </c>
      <c r="AX170" s="87" t="b">
        <f>OR(Datos!BV114="FAMILIA AMPLIADA")</f>
        <v>0</v>
      </c>
      <c r="AY170" s="87" t="b">
        <f>OR(Datos!BV114="OTRO HOGAR")</f>
        <v>0</v>
      </c>
      <c r="AZ170" s="87">
        <f t="shared" si="8"/>
        <v>0</v>
      </c>
      <c r="BA170" s="87">
        <f>IF(AZ170=0,Datos!BV114,".")</f>
        <v>0</v>
      </c>
      <c r="BB170" s="117">
        <f>Datos!BU113</f>
        <v>0</v>
      </c>
      <c r="BC170" s="87">
        <f>Datos!BV113</f>
        <v>0</v>
      </c>
    </row>
    <row r="171" spans="1:55">
      <c r="A171" s="87">
        <f>Datos!A112</f>
        <v>109</v>
      </c>
      <c r="B171" s="20">
        <f>Datos!D114</f>
        <v>0</v>
      </c>
      <c r="C171" s="152">
        <f>Datos!E114</f>
        <v>0</v>
      </c>
      <c r="D171" s="20">
        <f>Datos!G114</f>
        <v>0</v>
      </c>
      <c r="E171" s="20" t="str">
        <f t="shared" si="6"/>
        <v>x</v>
      </c>
      <c r="F171" s="118">
        <f>Datos!X114</f>
        <v>0</v>
      </c>
      <c r="G171" s="87" t="b">
        <f>OR(Datos!M114="CASA ALIANZA",Datos!M114="AYUDA Y SOLID")</f>
        <v>0</v>
      </c>
      <c r="H171" s="87" t="b">
        <f>OR(Datos!M114="PROCURADURIA")</f>
        <v>0</v>
      </c>
      <c r="I171" s="87" t="b">
        <f>OR(Datos!M114="DIF HIDALGO-HUICHAPAN",Datos!M114="DIF HIDALGO",Datos!M114="DIF NAUCALPAN",Datos!M114="DIF MEXICALTZINGO")</f>
        <v>0</v>
      </c>
      <c r="J171" s="87" t="b">
        <f>OR(Datos!M114="FAMILIAR")</f>
        <v>0</v>
      </c>
      <c r="K171" s="87">
        <f t="shared" si="7"/>
        <v>0</v>
      </c>
      <c r="L171" s="39">
        <f>IF(K171=0,Datos!M114)</f>
        <v>0</v>
      </c>
      <c r="M171" s="87">
        <f>Datos!Z114</f>
        <v>0</v>
      </c>
      <c r="N171" s="87">
        <f>Datos!AA114</f>
        <v>0</v>
      </c>
      <c r="O171" s="87">
        <f>Datos!AB114</f>
        <v>0</v>
      </c>
      <c r="P171" s="87">
        <f>Datos!AC114</f>
        <v>0</v>
      </c>
      <c r="Q171" s="87">
        <f>Datos!AD114</f>
        <v>0</v>
      </c>
      <c r="R171" s="87">
        <f>Datos!AE114</f>
        <v>0</v>
      </c>
      <c r="S171" s="87">
        <f>Datos!AF114</f>
        <v>0</v>
      </c>
      <c r="T171" s="87">
        <f>Datos!AG114</f>
        <v>0</v>
      </c>
      <c r="U171" s="87">
        <f>Datos!AH114</f>
        <v>0</v>
      </c>
      <c r="V171" s="87">
        <f>Datos!AI114</f>
        <v>0</v>
      </c>
      <c r="W171" s="87">
        <f>Datos!AJ114</f>
        <v>0</v>
      </c>
      <c r="X171" s="87">
        <f>Datos!AK114</f>
        <v>0</v>
      </c>
      <c r="Y171" s="87">
        <f>Datos!AL114</f>
        <v>0</v>
      </c>
      <c r="Z171" s="87">
        <f>Datos!AM114</f>
        <v>0</v>
      </c>
      <c r="AA171" s="87">
        <f>Datos!AN114</f>
        <v>0</v>
      </c>
      <c r="AB171" s="87">
        <f>Datos!AO114</f>
        <v>0</v>
      </c>
      <c r="AC171" s="87">
        <f>Datos!AP114</f>
        <v>0</v>
      </c>
      <c r="AD171" s="87" t="str">
        <f>IF(Datos!J114="D.F.","D.F.","0")</f>
        <v>0</v>
      </c>
      <c r="AE171" s="87">
        <f>IF(Datos!J114="D.F.","D.F",Datos!J114)</f>
        <v>0</v>
      </c>
      <c r="AF171" s="87"/>
      <c r="AG171" s="87">
        <f>Datos!AU114</f>
        <v>0</v>
      </c>
      <c r="AH171" s="87">
        <f>Datos!AV114</f>
        <v>0</v>
      </c>
      <c r="AI171" s="87" t="str">
        <f>IF(Educativo!J100="GUARDERIA","SI",".")</f>
        <v>.</v>
      </c>
      <c r="AJ171" s="87" t="str">
        <f>IF(Educativo!J100="PRESCOLAR","SI",".")</f>
        <v>.</v>
      </c>
      <c r="AK171" s="87" t="str">
        <f>IF(Educativo!J100="PRIMARIA","SI",".")</f>
        <v>.</v>
      </c>
      <c r="AL171" s="87" t="str">
        <f>IF(Educativo!J100="SECUNDARIA","SI",".")</f>
        <v>.</v>
      </c>
      <c r="AM171" s="87" t="str">
        <f>IF(Educativo!J100="BACHILLERATO","SI",".")</f>
        <v>.</v>
      </c>
      <c r="AN171" s="87" t="str">
        <f>IF(Educativo!J100="UNIVERSIDAD","SI",".")</f>
        <v>.</v>
      </c>
      <c r="AO171" s="87">
        <f>Datos!BN114</f>
        <v>0</v>
      </c>
      <c r="AP171" s="87">
        <f>Datos!BP114</f>
        <v>0</v>
      </c>
      <c r="AQ171" s="87">
        <f>Datos!BQ114</f>
        <v>0</v>
      </c>
      <c r="AR171" s="26" t="str">
        <f>Datos!BY115</f>
        <v>SI</v>
      </c>
      <c r="AS171" s="26" t="str">
        <f>Datos!BZ115</f>
        <v>.</v>
      </c>
      <c r="AT171" s="26" t="str">
        <f>Datos!CA115</f>
        <v>.</v>
      </c>
      <c r="AU171" s="26" t="str">
        <f>Datos!CB115</f>
        <v>.</v>
      </c>
      <c r="AV171" s="26" t="str">
        <f>Datos!CC115</f>
        <v>.</v>
      </c>
      <c r="AW171" s="87" t="b">
        <f>OR(Datos!BV115="FAMILIA BIOLÓGICA")</f>
        <v>0</v>
      </c>
      <c r="AX171" s="87" t="b">
        <f>OR(Datos!BV115="FAMILIA AMPLIADA")</f>
        <v>0</v>
      </c>
      <c r="AY171" s="87" t="b">
        <f>OR(Datos!BV115="OTRO HOGAR")</f>
        <v>0</v>
      </c>
      <c r="AZ171" s="87">
        <f t="shared" si="8"/>
        <v>0</v>
      </c>
      <c r="BA171" s="87">
        <f>IF(AZ171=0,Datos!BV115,".")</f>
        <v>0</v>
      </c>
      <c r="BB171" s="117">
        <f>Datos!BU114</f>
        <v>0</v>
      </c>
      <c r="BC171" s="87">
        <f>Datos!BV114</f>
        <v>0</v>
      </c>
    </row>
    <row r="172" spans="1:55">
      <c r="A172" s="87">
        <f>Datos!A113</f>
        <v>110</v>
      </c>
      <c r="B172" s="20">
        <f>Datos!D115</f>
        <v>0</v>
      </c>
      <c r="C172" s="152">
        <f>Datos!E115</f>
        <v>0</v>
      </c>
      <c r="D172" s="20">
        <f>Datos!G115</f>
        <v>0</v>
      </c>
      <c r="E172" s="20" t="str">
        <f t="shared" si="6"/>
        <v>x</v>
      </c>
      <c r="F172" s="118">
        <f>Datos!X115</f>
        <v>0</v>
      </c>
      <c r="G172" s="87" t="b">
        <f>OR(Datos!M115="CASA ALIANZA",Datos!M115="AYUDA Y SOLID")</f>
        <v>0</v>
      </c>
      <c r="H172" s="87" t="b">
        <f>OR(Datos!M115="PROCURADURIA")</f>
        <v>0</v>
      </c>
      <c r="I172" s="87" t="b">
        <f>OR(Datos!M115="DIF HIDALGO-HUICHAPAN",Datos!M115="DIF HIDALGO",Datos!M115="DIF NAUCALPAN",Datos!M115="DIF MEXICALTZINGO")</f>
        <v>0</v>
      </c>
      <c r="J172" s="87" t="b">
        <f>OR(Datos!M115="FAMILIAR")</f>
        <v>0</v>
      </c>
      <c r="K172" s="87">
        <f t="shared" si="7"/>
        <v>0</v>
      </c>
      <c r="L172" s="39">
        <f>IF(K172=0,Datos!M115)</f>
        <v>0</v>
      </c>
      <c r="M172" s="87">
        <f>Datos!Z115</f>
        <v>0</v>
      </c>
      <c r="N172" s="87">
        <f>Datos!AA115</f>
        <v>0</v>
      </c>
      <c r="O172" s="87">
        <f>Datos!AB115</f>
        <v>0</v>
      </c>
      <c r="P172" s="87">
        <f>Datos!AC115</f>
        <v>0</v>
      </c>
      <c r="Q172" s="87">
        <f>Datos!AD115</f>
        <v>0</v>
      </c>
      <c r="R172" s="87">
        <f>Datos!AE115</f>
        <v>0</v>
      </c>
      <c r="S172" s="87">
        <f>Datos!AF115</f>
        <v>0</v>
      </c>
      <c r="T172" s="87">
        <f>Datos!AG115</f>
        <v>0</v>
      </c>
      <c r="U172" s="87">
        <f>Datos!AH115</f>
        <v>0</v>
      </c>
      <c r="V172" s="87">
        <f>Datos!AI115</f>
        <v>0</v>
      </c>
      <c r="W172" s="87">
        <f>Datos!AJ115</f>
        <v>0</v>
      </c>
      <c r="X172" s="87">
        <f>Datos!AK115</f>
        <v>0</v>
      </c>
      <c r="Y172" s="87">
        <f>Datos!AL115</f>
        <v>0</v>
      </c>
      <c r="Z172" s="87">
        <f>Datos!AM115</f>
        <v>0</v>
      </c>
      <c r="AA172" s="87">
        <f>Datos!AN115</f>
        <v>0</v>
      </c>
      <c r="AB172" s="87">
        <f>Datos!AO115</f>
        <v>0</v>
      </c>
      <c r="AC172" s="87">
        <f>Datos!AP115</f>
        <v>0</v>
      </c>
      <c r="AD172" s="87" t="str">
        <f>IF(Datos!J115="D.F.","D.F.","0")</f>
        <v>0</v>
      </c>
      <c r="AE172" s="87">
        <f>IF(Datos!J115="D.F.","D.F",Datos!J115)</f>
        <v>0</v>
      </c>
      <c r="AF172" s="87"/>
      <c r="AG172" s="87">
        <f>Datos!AU115</f>
        <v>0</v>
      </c>
      <c r="AH172" s="87">
        <f>Datos!AV115</f>
        <v>0</v>
      </c>
      <c r="AI172" s="87" t="str">
        <f>IF(Educativo!J101="GUARDERIA","SI",".")</f>
        <v>.</v>
      </c>
      <c r="AJ172" s="87" t="str">
        <f>IF(Educativo!J101="PRESCOLAR","SI",".")</f>
        <v>.</v>
      </c>
      <c r="AK172" s="87" t="str">
        <f>IF(Educativo!J101="PRIMARIA","SI",".")</f>
        <v>.</v>
      </c>
      <c r="AL172" s="87" t="str">
        <f>IF(Educativo!J101="SECUNDARIA","SI",".")</f>
        <v>.</v>
      </c>
      <c r="AM172" s="87" t="str">
        <f>IF(Educativo!J101="BACHILLERATO","SI",".")</f>
        <v>.</v>
      </c>
      <c r="AN172" s="87" t="str">
        <f>IF(Educativo!J101="UNIVERSIDAD","SI",".")</f>
        <v>.</v>
      </c>
      <c r="AO172" s="87">
        <f>Datos!BN115</f>
        <v>0</v>
      </c>
      <c r="AP172" s="87">
        <f>Datos!BP115</f>
        <v>0</v>
      </c>
      <c r="AQ172" s="87">
        <f>Datos!BQ115</f>
        <v>0</v>
      </c>
      <c r="AR172" s="26" t="str">
        <f>Datos!BY116</f>
        <v>SI</v>
      </c>
      <c r="AS172" s="26" t="str">
        <f>Datos!BZ116</f>
        <v>.</v>
      </c>
      <c r="AT172" s="26" t="str">
        <f>Datos!CA116</f>
        <v>.</v>
      </c>
      <c r="AU172" s="26" t="str">
        <f>Datos!CB116</f>
        <v>.</v>
      </c>
      <c r="AV172" s="26" t="str">
        <f>Datos!CC116</f>
        <v>.</v>
      </c>
      <c r="AW172" s="87" t="b">
        <f>OR(Datos!BV116="FAMILIA BIOLÓGICA")</f>
        <v>0</v>
      </c>
      <c r="AX172" s="87" t="b">
        <f>OR(Datos!BV116="FAMILIA AMPLIADA")</f>
        <v>0</v>
      </c>
      <c r="AY172" s="87" t="b">
        <f>OR(Datos!BV116="OTRO HOGAR")</f>
        <v>0</v>
      </c>
      <c r="AZ172" s="87">
        <f t="shared" si="8"/>
        <v>0</v>
      </c>
      <c r="BA172" s="87">
        <f>IF(AZ172=0,Datos!BV116,".")</f>
        <v>0</v>
      </c>
      <c r="BB172" s="117">
        <f>Datos!BU115</f>
        <v>0</v>
      </c>
      <c r="BC172" s="87">
        <f>Datos!BV115</f>
        <v>0</v>
      </c>
    </row>
    <row r="173" spans="1:55">
      <c r="A173" s="87">
        <f>Datos!A114</f>
        <v>111</v>
      </c>
      <c r="B173" s="20">
        <f>Datos!D116</f>
        <v>0</v>
      </c>
      <c r="C173" s="152">
        <f>Datos!E116</f>
        <v>0</v>
      </c>
      <c r="D173" s="20">
        <f>Datos!G116</f>
        <v>0</v>
      </c>
      <c r="E173" s="20" t="str">
        <f t="shared" si="6"/>
        <v>x</v>
      </c>
      <c r="F173" s="118">
        <f>Datos!X116</f>
        <v>0</v>
      </c>
      <c r="G173" s="87" t="b">
        <f>OR(Datos!M116="CASA ALIANZA",Datos!M116="AYUDA Y SOLID")</f>
        <v>0</v>
      </c>
      <c r="H173" s="87" t="b">
        <f>OR(Datos!M116="PROCURADURIA")</f>
        <v>0</v>
      </c>
      <c r="I173" s="87" t="b">
        <f>OR(Datos!M116="DIF HIDALGO-HUICHAPAN",Datos!M116="DIF HIDALGO",Datos!M116="DIF NAUCALPAN",Datos!M116="DIF MEXICALTZINGO")</f>
        <v>0</v>
      </c>
      <c r="J173" s="87" t="b">
        <f>OR(Datos!M116="FAMILIAR")</f>
        <v>0</v>
      </c>
      <c r="K173" s="87">
        <f t="shared" si="7"/>
        <v>0</v>
      </c>
      <c r="L173" s="39">
        <f>IF(K173=0,Datos!M116)</f>
        <v>0</v>
      </c>
      <c r="M173" s="87">
        <f>Datos!Z116</f>
        <v>0</v>
      </c>
      <c r="N173" s="87">
        <f>Datos!AA116</f>
        <v>0</v>
      </c>
      <c r="O173" s="87">
        <f>Datos!AB116</f>
        <v>0</v>
      </c>
      <c r="P173" s="87">
        <f>Datos!AC116</f>
        <v>0</v>
      </c>
      <c r="Q173" s="87">
        <f>Datos!AD116</f>
        <v>0</v>
      </c>
      <c r="R173" s="87">
        <f>Datos!AE116</f>
        <v>0</v>
      </c>
      <c r="S173" s="87">
        <f>Datos!AF116</f>
        <v>0</v>
      </c>
      <c r="T173" s="87">
        <f>Datos!AG116</f>
        <v>0</v>
      </c>
      <c r="U173" s="87">
        <f>Datos!AH116</f>
        <v>0</v>
      </c>
      <c r="V173" s="87">
        <f>Datos!AI116</f>
        <v>0</v>
      </c>
      <c r="W173" s="87">
        <f>Datos!AJ116</f>
        <v>0</v>
      </c>
      <c r="X173" s="87">
        <f>Datos!AK116</f>
        <v>0</v>
      </c>
      <c r="Y173" s="87">
        <f>Datos!AL116</f>
        <v>0</v>
      </c>
      <c r="Z173" s="87">
        <f>Datos!AM116</f>
        <v>0</v>
      </c>
      <c r="AA173" s="87">
        <f>Datos!AN116</f>
        <v>0</v>
      </c>
      <c r="AB173" s="87">
        <f>Datos!AO116</f>
        <v>0</v>
      </c>
      <c r="AC173" s="87">
        <f>Datos!AP116</f>
        <v>0</v>
      </c>
      <c r="AD173" s="87" t="str">
        <f>IF(Datos!J116="D.F.","D.F.","0")</f>
        <v>0</v>
      </c>
      <c r="AE173" s="87">
        <f>IF(Datos!J116="D.F.","D.F",Datos!J116)</f>
        <v>0</v>
      </c>
      <c r="AF173" s="87"/>
      <c r="AG173" s="87">
        <f>Datos!AU116</f>
        <v>0</v>
      </c>
      <c r="AH173" s="87">
        <f>Datos!AV116</f>
        <v>0</v>
      </c>
      <c r="AI173" s="87" t="str">
        <f>IF(Educativo!J102="GUARDERIA","SI",".")</f>
        <v>.</v>
      </c>
      <c r="AJ173" s="87" t="str">
        <f>IF(Educativo!J102="PRESCOLAR","SI",".")</f>
        <v>.</v>
      </c>
      <c r="AK173" s="87" t="str">
        <f>IF(Educativo!J102="PRIMARIA","SI",".")</f>
        <v>.</v>
      </c>
      <c r="AL173" s="87" t="str">
        <f>IF(Educativo!J102="SECUNDARIA","SI",".")</f>
        <v>.</v>
      </c>
      <c r="AM173" s="87" t="str">
        <f>IF(Educativo!J102="BACHILLERATO","SI",".")</f>
        <v>.</v>
      </c>
      <c r="AN173" s="87" t="str">
        <f>IF(Educativo!J102="UNIVERSIDAD","SI",".")</f>
        <v>.</v>
      </c>
      <c r="AO173" s="87">
        <f>Datos!BN116</f>
        <v>0</v>
      </c>
      <c r="AP173" s="87">
        <f>Datos!BP116</f>
        <v>0</v>
      </c>
      <c r="AQ173" s="87">
        <f>Datos!BQ116</f>
        <v>0</v>
      </c>
      <c r="AR173" s="26" t="str">
        <f>Datos!BY117</f>
        <v>SI</v>
      </c>
      <c r="AS173" s="26" t="str">
        <f>Datos!BZ117</f>
        <v>.</v>
      </c>
      <c r="AT173" s="26" t="str">
        <f>Datos!CA117</f>
        <v>.</v>
      </c>
      <c r="AU173" s="26" t="str">
        <f>Datos!CB117</f>
        <v>.</v>
      </c>
      <c r="AV173" s="26" t="str">
        <f>Datos!CC117</f>
        <v>.</v>
      </c>
      <c r="AW173" s="87" t="b">
        <f>OR(Datos!BV117="FAMILIA BIOLÓGICA")</f>
        <v>0</v>
      </c>
      <c r="AX173" s="87" t="b">
        <f>OR(Datos!BV117="FAMILIA AMPLIADA")</f>
        <v>0</v>
      </c>
      <c r="AY173" s="87" t="b">
        <f>OR(Datos!BV117="OTRO HOGAR")</f>
        <v>0</v>
      </c>
      <c r="AZ173" s="87">
        <f t="shared" si="8"/>
        <v>0</v>
      </c>
      <c r="BA173" s="87">
        <f>IF(AZ173=0,Datos!BV117,".")</f>
        <v>0</v>
      </c>
      <c r="BB173" s="117">
        <f>Datos!BU116</f>
        <v>0</v>
      </c>
      <c r="BC173" s="87">
        <f>Datos!BV116</f>
        <v>0</v>
      </c>
    </row>
    <row r="174" spans="1:55">
      <c r="A174" s="87">
        <f>Datos!A115</f>
        <v>112</v>
      </c>
      <c r="B174" s="20">
        <f>Datos!D117</f>
        <v>0</v>
      </c>
      <c r="C174" s="152">
        <f>Datos!E117</f>
        <v>0</v>
      </c>
      <c r="D174" s="20">
        <f>Datos!G117</f>
        <v>0</v>
      </c>
      <c r="E174" s="20" t="str">
        <f t="shared" si="6"/>
        <v>x</v>
      </c>
      <c r="F174" s="118">
        <f>Datos!X117</f>
        <v>0</v>
      </c>
      <c r="G174" s="87" t="b">
        <f>OR(Datos!M117="CASA ALIANZA",Datos!M117="AYUDA Y SOLID")</f>
        <v>0</v>
      </c>
      <c r="H174" s="87" t="b">
        <f>OR(Datos!M117="PROCURADURIA")</f>
        <v>0</v>
      </c>
      <c r="I174" s="87" t="b">
        <f>OR(Datos!M117="DIF HIDALGO-HUICHAPAN",Datos!M117="DIF HIDALGO",Datos!M117="DIF NAUCALPAN",Datos!M117="DIF MEXICALTZINGO")</f>
        <v>0</v>
      </c>
      <c r="J174" s="87" t="b">
        <f>OR(Datos!M117="FAMILIAR")</f>
        <v>0</v>
      </c>
      <c r="K174" s="87">
        <f t="shared" si="7"/>
        <v>0</v>
      </c>
      <c r="L174" s="39">
        <f>IF(K174=0,Datos!M117)</f>
        <v>0</v>
      </c>
      <c r="M174" s="87">
        <f>Datos!Z117</f>
        <v>0</v>
      </c>
      <c r="N174" s="87">
        <f>Datos!AA117</f>
        <v>0</v>
      </c>
      <c r="O174" s="87">
        <f>Datos!AB117</f>
        <v>0</v>
      </c>
      <c r="P174" s="87">
        <f>Datos!AC117</f>
        <v>0</v>
      </c>
      <c r="Q174" s="87">
        <f>Datos!AD117</f>
        <v>0</v>
      </c>
      <c r="R174" s="87">
        <f>Datos!AE117</f>
        <v>0</v>
      </c>
      <c r="S174" s="87">
        <f>Datos!AF117</f>
        <v>0</v>
      </c>
      <c r="T174" s="87">
        <f>Datos!AG117</f>
        <v>0</v>
      </c>
      <c r="U174" s="87">
        <f>Datos!AH117</f>
        <v>0</v>
      </c>
      <c r="V174" s="87">
        <f>Datos!AI117</f>
        <v>0</v>
      </c>
      <c r="W174" s="87">
        <f>Datos!AJ117</f>
        <v>0</v>
      </c>
      <c r="X174" s="87">
        <f>Datos!AK117</f>
        <v>0</v>
      </c>
      <c r="Y174" s="87">
        <f>Datos!AL117</f>
        <v>0</v>
      </c>
      <c r="Z174" s="87">
        <f>Datos!AM117</f>
        <v>0</v>
      </c>
      <c r="AA174" s="87">
        <f>Datos!AN117</f>
        <v>0</v>
      </c>
      <c r="AB174" s="87">
        <f>Datos!AO117</f>
        <v>0</v>
      </c>
      <c r="AC174" s="87">
        <f>Datos!AP117</f>
        <v>0</v>
      </c>
      <c r="AD174" s="87" t="str">
        <f>IF(Datos!J117="D.F.","D.F.","0")</f>
        <v>0</v>
      </c>
      <c r="AE174" s="87">
        <f>IF(Datos!J117="D.F.","D.F",Datos!J117)</f>
        <v>0</v>
      </c>
      <c r="AF174" s="87"/>
      <c r="AG174" s="87">
        <f>Datos!AU117</f>
        <v>0</v>
      </c>
      <c r="AH174" s="87">
        <f>Datos!AV117</f>
        <v>0</v>
      </c>
      <c r="AI174" s="87" t="str">
        <f>IF(Educativo!J103="GUARDERIA","SI",".")</f>
        <v>.</v>
      </c>
      <c r="AJ174" s="87" t="str">
        <f>IF(Educativo!J103="PRESCOLAR","SI",".")</f>
        <v>.</v>
      </c>
      <c r="AK174" s="87" t="str">
        <f>IF(Educativo!J103="PRIMARIA","SI",".")</f>
        <v>.</v>
      </c>
      <c r="AL174" s="87" t="str">
        <f>IF(Educativo!J103="SECUNDARIA","SI",".")</f>
        <v>.</v>
      </c>
      <c r="AM174" s="87" t="str">
        <f>IF(Educativo!J103="BACHILLERATO","SI",".")</f>
        <v>.</v>
      </c>
      <c r="AN174" s="87" t="str">
        <f>IF(Educativo!J103="UNIVERSIDAD","SI",".")</f>
        <v>.</v>
      </c>
      <c r="AO174" s="87">
        <f>Datos!BN117</f>
        <v>0</v>
      </c>
      <c r="AP174" s="87">
        <f>Datos!BP117</f>
        <v>0</v>
      </c>
      <c r="AQ174" s="87">
        <f>Datos!BQ117</f>
        <v>0</v>
      </c>
      <c r="AR174" s="26" t="str">
        <f>Datos!BY118</f>
        <v>SI</v>
      </c>
      <c r="AS174" s="26" t="str">
        <f>Datos!BZ118</f>
        <v>.</v>
      </c>
      <c r="AT174" s="26" t="str">
        <f>Datos!CA118</f>
        <v>.</v>
      </c>
      <c r="AU174" s="26" t="str">
        <f>Datos!CB118</f>
        <v>.</v>
      </c>
      <c r="AV174" s="26" t="str">
        <f>Datos!CC118</f>
        <v>.</v>
      </c>
      <c r="AW174" s="87" t="b">
        <f>OR(Datos!BV118="FAMILIA BIOLÓGICA")</f>
        <v>0</v>
      </c>
      <c r="AX174" s="87" t="b">
        <f>OR(Datos!BV118="FAMILIA AMPLIADA")</f>
        <v>0</v>
      </c>
      <c r="AY174" s="87" t="b">
        <f>OR(Datos!BV118="OTRO HOGAR")</f>
        <v>0</v>
      </c>
      <c r="AZ174" s="87">
        <f t="shared" si="8"/>
        <v>0</v>
      </c>
      <c r="BA174" s="87">
        <f>IF(AZ174=0,Datos!BV118,".")</f>
        <v>0</v>
      </c>
      <c r="BB174" s="117">
        <f>Datos!BU117</f>
        <v>0</v>
      </c>
      <c r="BC174" s="87">
        <f>Datos!BV117</f>
        <v>0</v>
      </c>
    </row>
    <row r="175" spans="1:55">
      <c r="A175" s="87">
        <f>Datos!A116</f>
        <v>113</v>
      </c>
      <c r="B175" s="20">
        <f>Datos!D118</f>
        <v>0</v>
      </c>
      <c r="C175" s="152">
        <f>Datos!E118</f>
        <v>0</v>
      </c>
      <c r="D175" s="20">
        <f>Datos!G118</f>
        <v>0</v>
      </c>
      <c r="E175" s="20" t="str">
        <f t="shared" si="6"/>
        <v>x</v>
      </c>
      <c r="F175" s="118">
        <f>Datos!X118</f>
        <v>0</v>
      </c>
      <c r="G175" s="87" t="b">
        <f>OR(Datos!M118="CASA ALIANZA",Datos!M118="AYUDA Y SOLID")</f>
        <v>0</v>
      </c>
      <c r="H175" s="87" t="b">
        <f>OR(Datos!M118="PROCURADURIA")</f>
        <v>0</v>
      </c>
      <c r="I175" s="87" t="b">
        <f>OR(Datos!M118="DIF HIDALGO-HUICHAPAN",Datos!M118="DIF HIDALGO",Datos!M118="DIF NAUCALPAN",Datos!M118="DIF MEXICALTZINGO")</f>
        <v>0</v>
      </c>
      <c r="J175" s="87" t="b">
        <f>OR(Datos!M118="FAMILIAR")</f>
        <v>0</v>
      </c>
      <c r="K175" s="87">
        <f t="shared" si="7"/>
        <v>0</v>
      </c>
      <c r="L175" s="39">
        <f>IF(K175=0,Datos!M118)</f>
        <v>0</v>
      </c>
      <c r="M175" s="87">
        <f>Datos!Z118</f>
        <v>0</v>
      </c>
      <c r="N175" s="87">
        <f>Datos!AA118</f>
        <v>0</v>
      </c>
      <c r="O175" s="87">
        <f>Datos!AB118</f>
        <v>0</v>
      </c>
      <c r="P175" s="87">
        <f>Datos!AC118</f>
        <v>0</v>
      </c>
      <c r="Q175" s="87">
        <f>Datos!AD118</f>
        <v>0</v>
      </c>
      <c r="R175" s="87">
        <f>Datos!AE118</f>
        <v>0</v>
      </c>
      <c r="S175" s="87">
        <f>Datos!AF118</f>
        <v>0</v>
      </c>
      <c r="T175" s="87">
        <f>Datos!AG118</f>
        <v>0</v>
      </c>
      <c r="U175" s="87">
        <f>Datos!AH118</f>
        <v>0</v>
      </c>
      <c r="V175" s="87">
        <f>Datos!AI118</f>
        <v>0</v>
      </c>
      <c r="W175" s="87">
        <f>Datos!AJ118</f>
        <v>0</v>
      </c>
      <c r="X175" s="87">
        <f>Datos!AK118</f>
        <v>0</v>
      </c>
      <c r="Y175" s="87">
        <f>Datos!AL118</f>
        <v>0</v>
      </c>
      <c r="Z175" s="87">
        <f>Datos!AM118</f>
        <v>0</v>
      </c>
      <c r="AA175" s="87">
        <f>Datos!AN118</f>
        <v>0</v>
      </c>
      <c r="AB175" s="87">
        <f>Datos!AO118</f>
        <v>0</v>
      </c>
      <c r="AC175" s="87">
        <f>Datos!AP118</f>
        <v>0</v>
      </c>
      <c r="AD175" s="87" t="str">
        <f>IF(Datos!J118="D.F.","D.F.","0")</f>
        <v>0</v>
      </c>
      <c r="AE175" s="87">
        <f>IF(Datos!J118="D.F.","D.F",Datos!J118)</f>
        <v>0</v>
      </c>
      <c r="AF175" s="87"/>
      <c r="AG175" s="87">
        <f>Datos!AU118</f>
        <v>0</v>
      </c>
      <c r="AH175" s="87">
        <f>Datos!AV118</f>
        <v>0</v>
      </c>
      <c r="AI175" s="87" t="str">
        <f>IF(Educativo!J104="GUARDERIA","SI",".")</f>
        <v>.</v>
      </c>
      <c r="AJ175" s="87" t="str">
        <f>IF(Educativo!J104="PRESCOLAR","SI",".")</f>
        <v>.</v>
      </c>
      <c r="AK175" s="87" t="str">
        <f>IF(Educativo!J104="PRIMARIA","SI",".")</f>
        <v>.</v>
      </c>
      <c r="AL175" s="87" t="str">
        <f>IF(Educativo!J104="SECUNDARIA","SI",".")</f>
        <v>.</v>
      </c>
      <c r="AM175" s="87" t="str">
        <f>IF(Educativo!J104="BACHILLERATO","SI",".")</f>
        <v>.</v>
      </c>
      <c r="AN175" s="87" t="str">
        <f>IF(Educativo!J104="UNIVERSIDAD","SI",".")</f>
        <v>.</v>
      </c>
      <c r="AO175" s="87">
        <f>Datos!BN118</f>
        <v>0</v>
      </c>
      <c r="AP175" s="87">
        <f>Datos!BP118</f>
        <v>0</v>
      </c>
      <c r="AQ175" s="87">
        <f>Datos!BQ118</f>
        <v>0</v>
      </c>
      <c r="AR175" s="26" t="str">
        <f>Datos!BY119</f>
        <v>SI</v>
      </c>
      <c r="AS175" s="26" t="str">
        <f>Datos!BZ119</f>
        <v>.</v>
      </c>
      <c r="AT175" s="26" t="str">
        <f>Datos!CA119</f>
        <v>.</v>
      </c>
      <c r="AU175" s="26" t="str">
        <f>Datos!CB119</f>
        <v>.</v>
      </c>
      <c r="AV175" s="26" t="str">
        <f>Datos!CC119</f>
        <v>.</v>
      </c>
      <c r="AW175" s="87" t="b">
        <f>OR(Datos!BV119="FAMILIA BIOLÓGICA")</f>
        <v>0</v>
      </c>
      <c r="AX175" s="87" t="b">
        <f>OR(Datos!BV119="FAMILIA AMPLIADA")</f>
        <v>0</v>
      </c>
      <c r="AY175" s="87" t="b">
        <f>OR(Datos!BV119="OTRO HOGAR")</f>
        <v>0</v>
      </c>
      <c r="AZ175" s="87">
        <f t="shared" si="8"/>
        <v>0</v>
      </c>
      <c r="BA175" s="87">
        <f>IF(AZ175=0,Datos!BV119,".")</f>
        <v>0</v>
      </c>
      <c r="BB175" s="117">
        <f>Datos!BU118</f>
        <v>0</v>
      </c>
      <c r="BC175" s="87">
        <f>Datos!BV118</f>
        <v>0</v>
      </c>
    </row>
    <row r="176" spans="1:55">
      <c r="A176" s="87">
        <f>Datos!A117</f>
        <v>114</v>
      </c>
      <c r="B176" s="20">
        <f>Datos!D119</f>
        <v>0</v>
      </c>
      <c r="C176" s="152">
        <f>Datos!E119</f>
        <v>0</v>
      </c>
      <c r="D176" s="20">
        <f>Datos!G119</f>
        <v>0</v>
      </c>
      <c r="E176" s="20" t="str">
        <f t="shared" si="6"/>
        <v>x</v>
      </c>
      <c r="F176" s="118">
        <f>Datos!X119</f>
        <v>0</v>
      </c>
      <c r="G176" s="87" t="b">
        <f>OR(Datos!M119="CASA ALIANZA",Datos!M119="AYUDA Y SOLID")</f>
        <v>0</v>
      </c>
      <c r="H176" s="87" t="b">
        <f>OR(Datos!M119="PROCURADURIA")</f>
        <v>0</v>
      </c>
      <c r="I176" s="87" t="b">
        <f>OR(Datos!M119="DIF HIDALGO-HUICHAPAN",Datos!M119="DIF HIDALGO",Datos!M119="DIF NAUCALPAN",Datos!M119="DIF MEXICALTZINGO")</f>
        <v>0</v>
      </c>
      <c r="J176" s="87" t="b">
        <f>OR(Datos!M119="FAMILIAR")</f>
        <v>0</v>
      </c>
      <c r="K176" s="87">
        <f t="shared" si="7"/>
        <v>0</v>
      </c>
      <c r="L176" s="39">
        <f>IF(K176=0,Datos!M119)</f>
        <v>0</v>
      </c>
      <c r="M176" s="87">
        <f>Datos!Z119</f>
        <v>0</v>
      </c>
      <c r="N176" s="87">
        <f>Datos!AA119</f>
        <v>0</v>
      </c>
      <c r="O176" s="87">
        <f>Datos!AB119</f>
        <v>0</v>
      </c>
      <c r="P176" s="87">
        <f>Datos!AC119</f>
        <v>0</v>
      </c>
      <c r="Q176" s="87">
        <f>Datos!AD119</f>
        <v>0</v>
      </c>
      <c r="R176" s="87">
        <f>Datos!AE119</f>
        <v>0</v>
      </c>
      <c r="S176" s="87">
        <f>Datos!AF119</f>
        <v>0</v>
      </c>
      <c r="T176" s="87">
        <f>Datos!AG119</f>
        <v>0</v>
      </c>
      <c r="U176" s="87">
        <f>Datos!AH119</f>
        <v>0</v>
      </c>
      <c r="V176" s="87">
        <f>Datos!AI119</f>
        <v>0</v>
      </c>
      <c r="W176" s="87">
        <f>Datos!AJ119</f>
        <v>0</v>
      </c>
      <c r="X176" s="87">
        <f>Datos!AK119</f>
        <v>0</v>
      </c>
      <c r="Y176" s="87">
        <f>Datos!AL119</f>
        <v>0</v>
      </c>
      <c r="Z176" s="87">
        <f>Datos!AM119</f>
        <v>0</v>
      </c>
      <c r="AA176" s="87">
        <f>Datos!AN119</f>
        <v>0</v>
      </c>
      <c r="AB176" s="87">
        <f>Datos!AO119</f>
        <v>0</v>
      </c>
      <c r="AC176" s="87">
        <f>Datos!AP119</f>
        <v>0</v>
      </c>
      <c r="AD176" s="87" t="str">
        <f>IF(Datos!J119="D.F.","D.F.","0")</f>
        <v>0</v>
      </c>
      <c r="AE176" s="87">
        <f>IF(Datos!J119="D.F.","D.F",Datos!J119)</f>
        <v>0</v>
      </c>
      <c r="AF176" s="87"/>
      <c r="AG176" s="87">
        <f>Datos!AU119</f>
        <v>0</v>
      </c>
      <c r="AH176" s="87">
        <f>Datos!AV119</f>
        <v>0</v>
      </c>
      <c r="AI176" s="87" t="str">
        <f>IF(Educativo!J105="GUARDERIA","SI",".")</f>
        <v>.</v>
      </c>
      <c r="AJ176" s="87" t="str">
        <f>IF(Educativo!J105="PRESCOLAR","SI",".")</f>
        <v>.</v>
      </c>
      <c r="AK176" s="87" t="str">
        <f>IF(Educativo!J105="PRIMARIA","SI",".")</f>
        <v>.</v>
      </c>
      <c r="AL176" s="87" t="str">
        <f>IF(Educativo!J105="SECUNDARIA","SI",".")</f>
        <v>.</v>
      </c>
      <c r="AM176" s="87" t="str">
        <f>IF(Educativo!J105="BACHILLERATO","SI",".")</f>
        <v>.</v>
      </c>
      <c r="AN176" s="87" t="str">
        <f>IF(Educativo!J105="UNIVERSIDAD","SI",".")</f>
        <v>.</v>
      </c>
      <c r="AO176" s="87">
        <f>Datos!BN119</f>
        <v>0</v>
      </c>
      <c r="AP176" s="87">
        <f>Datos!BP119</f>
        <v>0</v>
      </c>
      <c r="AQ176" s="87">
        <f>Datos!BQ119</f>
        <v>0</v>
      </c>
      <c r="AR176" s="26" t="str">
        <f>Datos!BY120</f>
        <v>SI</v>
      </c>
      <c r="AS176" s="26" t="str">
        <f>Datos!BZ120</f>
        <v>.</v>
      </c>
      <c r="AT176" s="26" t="str">
        <f>Datos!CA120</f>
        <v>.</v>
      </c>
      <c r="AU176" s="26" t="str">
        <f>Datos!CB120</f>
        <v>.</v>
      </c>
      <c r="AV176" s="26" t="str">
        <f>Datos!CC120</f>
        <v>.</v>
      </c>
      <c r="AW176" s="87" t="b">
        <f>OR(Datos!BV120="FAMILIA BIOLÓGICA")</f>
        <v>0</v>
      </c>
      <c r="AX176" s="87" t="b">
        <f>OR(Datos!BV120="FAMILIA AMPLIADA")</f>
        <v>0</v>
      </c>
      <c r="AY176" s="87" t="b">
        <f>OR(Datos!BV120="OTRO HOGAR")</f>
        <v>0</v>
      </c>
      <c r="AZ176" s="87">
        <f t="shared" si="8"/>
        <v>0</v>
      </c>
      <c r="BA176" s="87">
        <f>IF(AZ176=0,Datos!BV120,".")</f>
        <v>0</v>
      </c>
      <c r="BB176" s="117">
        <f>Datos!BU119</f>
        <v>0</v>
      </c>
      <c r="BC176" s="87">
        <f>Datos!BV119</f>
        <v>0</v>
      </c>
    </row>
    <row r="177" spans="1:55">
      <c r="A177" s="87">
        <f>Datos!A118</f>
        <v>115</v>
      </c>
      <c r="B177" s="20">
        <f>Datos!D120</f>
        <v>0</v>
      </c>
      <c r="C177" s="152">
        <f>Datos!E120</f>
        <v>0</v>
      </c>
      <c r="D177" s="20">
        <f>Datos!G120</f>
        <v>0</v>
      </c>
      <c r="E177" s="20" t="str">
        <f t="shared" si="6"/>
        <v>x</v>
      </c>
      <c r="F177" s="118">
        <f>Datos!X120</f>
        <v>0</v>
      </c>
      <c r="G177" s="87" t="b">
        <f>OR(Datos!M120="CASA ALIANZA",Datos!M120="AYUDA Y SOLID")</f>
        <v>0</v>
      </c>
      <c r="H177" s="87" t="b">
        <f>OR(Datos!M120="PROCURADURIA")</f>
        <v>0</v>
      </c>
      <c r="I177" s="87" t="b">
        <f>OR(Datos!M120="DIF HIDALGO-HUICHAPAN",Datos!M120="DIF HIDALGO",Datos!M120="DIF NAUCALPAN",Datos!M120="DIF MEXICALTZINGO")</f>
        <v>0</v>
      </c>
      <c r="J177" s="87" t="b">
        <f>OR(Datos!M120="FAMILIAR")</f>
        <v>0</v>
      </c>
      <c r="K177" s="87">
        <f t="shared" si="7"/>
        <v>0</v>
      </c>
      <c r="L177" s="39">
        <f>IF(K177=0,Datos!M120)</f>
        <v>0</v>
      </c>
      <c r="M177" s="87">
        <f>Datos!Z120</f>
        <v>0</v>
      </c>
      <c r="N177" s="87">
        <f>Datos!AA120</f>
        <v>0</v>
      </c>
      <c r="O177" s="87">
        <f>Datos!AB120</f>
        <v>0</v>
      </c>
      <c r="P177" s="87">
        <f>Datos!AC120</f>
        <v>0</v>
      </c>
      <c r="Q177" s="87">
        <f>Datos!AD120</f>
        <v>0</v>
      </c>
      <c r="R177" s="87">
        <f>Datos!AE120</f>
        <v>0</v>
      </c>
      <c r="S177" s="87">
        <f>Datos!AF120</f>
        <v>0</v>
      </c>
      <c r="T177" s="87">
        <f>Datos!AG120</f>
        <v>0</v>
      </c>
      <c r="U177" s="87">
        <f>Datos!AH120</f>
        <v>0</v>
      </c>
      <c r="V177" s="87">
        <f>Datos!AI120</f>
        <v>0</v>
      </c>
      <c r="W177" s="87">
        <f>Datos!AJ120</f>
        <v>0</v>
      </c>
      <c r="X177" s="87">
        <f>Datos!AK120</f>
        <v>0</v>
      </c>
      <c r="Y177" s="87">
        <f>Datos!AL120</f>
        <v>0</v>
      </c>
      <c r="Z177" s="87">
        <f>Datos!AM120</f>
        <v>0</v>
      </c>
      <c r="AA177" s="87">
        <f>Datos!AN120</f>
        <v>0</v>
      </c>
      <c r="AB177" s="87">
        <f>Datos!AO120</f>
        <v>0</v>
      </c>
      <c r="AC177" s="87">
        <f>Datos!AP120</f>
        <v>0</v>
      </c>
      <c r="AD177" s="87" t="str">
        <f>IF(Datos!J120="D.F.","D.F.","0")</f>
        <v>0</v>
      </c>
      <c r="AE177" s="87">
        <f>IF(Datos!J120="D.F.","D.F",Datos!J120)</f>
        <v>0</v>
      </c>
      <c r="AF177" s="87"/>
      <c r="AG177" s="87">
        <f>Datos!AU120</f>
        <v>0</v>
      </c>
      <c r="AH177" s="87">
        <f>Datos!AV120</f>
        <v>0</v>
      </c>
      <c r="AI177" s="87" t="str">
        <f>IF(Educativo!J106="GUARDERIA","SI",".")</f>
        <v>.</v>
      </c>
      <c r="AJ177" s="87" t="str">
        <f>IF(Educativo!J106="PRESCOLAR","SI",".")</f>
        <v>.</v>
      </c>
      <c r="AK177" s="87" t="str">
        <f>IF(Educativo!J106="PRIMARIA","SI",".")</f>
        <v>.</v>
      </c>
      <c r="AL177" s="87" t="str">
        <f>IF(Educativo!J106="SECUNDARIA","SI",".")</f>
        <v>.</v>
      </c>
      <c r="AM177" s="87" t="str">
        <f>IF(Educativo!J106="BACHILLERATO","SI",".")</f>
        <v>.</v>
      </c>
      <c r="AN177" s="87" t="str">
        <f>IF(Educativo!J106="UNIVERSIDAD","SI",".")</f>
        <v>.</v>
      </c>
      <c r="AO177" s="87">
        <f>Datos!BN120</f>
        <v>0</v>
      </c>
      <c r="AP177" s="87">
        <f>Datos!BP120</f>
        <v>0</v>
      </c>
      <c r="AQ177" s="87">
        <f>Datos!BQ120</f>
        <v>0</v>
      </c>
      <c r="AR177" s="26" t="str">
        <f>Datos!BY121</f>
        <v>SI</v>
      </c>
      <c r="AS177" s="26" t="str">
        <f>Datos!BZ121</f>
        <v>.</v>
      </c>
      <c r="AT177" s="26" t="str">
        <f>Datos!CA121</f>
        <v>.</v>
      </c>
      <c r="AU177" s="26" t="str">
        <f>Datos!CB121</f>
        <v>.</v>
      </c>
      <c r="AV177" s="26" t="str">
        <f>Datos!CC121</f>
        <v>.</v>
      </c>
      <c r="AW177" s="87" t="b">
        <f>OR(Datos!BV121="FAMILIA BIOLÓGICA")</f>
        <v>0</v>
      </c>
      <c r="AX177" s="87" t="b">
        <f>OR(Datos!BV121="FAMILIA AMPLIADA")</f>
        <v>0</v>
      </c>
      <c r="AY177" s="87" t="b">
        <f>OR(Datos!BV121="OTRO HOGAR")</f>
        <v>0</v>
      </c>
      <c r="AZ177" s="87">
        <f t="shared" si="8"/>
        <v>0</v>
      </c>
      <c r="BA177" s="87">
        <f>IF(AZ177=0,Datos!BV121,".")</f>
        <v>0</v>
      </c>
      <c r="BB177" s="117">
        <f>Datos!BU120</f>
        <v>0</v>
      </c>
      <c r="BC177" s="87">
        <f>Datos!BV120</f>
        <v>0</v>
      </c>
    </row>
    <row r="178" spans="1:55">
      <c r="A178" s="87">
        <f>Datos!A119</f>
        <v>116</v>
      </c>
      <c r="B178" s="20">
        <f>Datos!D121</f>
        <v>0</v>
      </c>
      <c r="C178" s="152">
        <f>Datos!E121</f>
        <v>0</v>
      </c>
      <c r="D178" s="20">
        <f>Datos!G121</f>
        <v>0</v>
      </c>
      <c r="E178" s="20" t="str">
        <f t="shared" si="6"/>
        <v>x</v>
      </c>
      <c r="F178" s="118">
        <f>Datos!X121</f>
        <v>0</v>
      </c>
      <c r="G178" s="87" t="b">
        <f>OR(Datos!M121="CASA ALIANZA",Datos!M121="AYUDA Y SOLID")</f>
        <v>0</v>
      </c>
      <c r="H178" s="87" t="b">
        <f>OR(Datos!M121="PROCURADURIA")</f>
        <v>0</v>
      </c>
      <c r="I178" s="87" t="b">
        <f>OR(Datos!M121="DIF HIDALGO-HUICHAPAN",Datos!M121="DIF HIDALGO",Datos!M121="DIF NAUCALPAN",Datos!M121="DIF MEXICALTZINGO")</f>
        <v>0</v>
      </c>
      <c r="J178" s="87" t="b">
        <f>OR(Datos!M121="FAMILIAR")</f>
        <v>0</v>
      </c>
      <c r="K178" s="87">
        <f t="shared" si="7"/>
        <v>0</v>
      </c>
      <c r="L178" s="39">
        <f>IF(K178=0,Datos!M121)</f>
        <v>0</v>
      </c>
      <c r="M178" s="87">
        <f>Datos!Z121</f>
        <v>0</v>
      </c>
      <c r="N178" s="87">
        <f>Datos!AA121</f>
        <v>0</v>
      </c>
      <c r="O178" s="87">
        <f>Datos!AB121</f>
        <v>0</v>
      </c>
      <c r="P178" s="87">
        <f>Datos!AC121</f>
        <v>0</v>
      </c>
      <c r="Q178" s="87">
        <f>Datos!AD121</f>
        <v>0</v>
      </c>
      <c r="R178" s="87">
        <f>Datos!AE121</f>
        <v>0</v>
      </c>
      <c r="S178" s="87">
        <f>Datos!AF121</f>
        <v>0</v>
      </c>
      <c r="T178" s="87">
        <f>Datos!AG121</f>
        <v>0</v>
      </c>
      <c r="U178" s="87">
        <f>Datos!AH121</f>
        <v>0</v>
      </c>
      <c r="V178" s="87">
        <f>Datos!AI121</f>
        <v>0</v>
      </c>
      <c r="W178" s="87">
        <f>Datos!AJ121</f>
        <v>0</v>
      </c>
      <c r="X178" s="87">
        <f>Datos!AK121</f>
        <v>0</v>
      </c>
      <c r="Y178" s="87">
        <f>Datos!AL121</f>
        <v>0</v>
      </c>
      <c r="Z178" s="87">
        <f>Datos!AM121</f>
        <v>0</v>
      </c>
      <c r="AA178" s="87">
        <f>Datos!AN121</f>
        <v>0</v>
      </c>
      <c r="AB178" s="87">
        <f>Datos!AO121</f>
        <v>0</v>
      </c>
      <c r="AC178" s="87">
        <f>Datos!AP121</f>
        <v>0</v>
      </c>
      <c r="AD178" s="87" t="str">
        <f>IF(Datos!J121="D.F.","D.F.","0")</f>
        <v>0</v>
      </c>
      <c r="AE178" s="87">
        <f>IF(Datos!J121="D.F.","D.F",Datos!J121)</f>
        <v>0</v>
      </c>
      <c r="AF178" s="87"/>
      <c r="AG178" s="87">
        <f>Datos!AU121</f>
        <v>0</v>
      </c>
      <c r="AH178" s="87">
        <f>Datos!AV121</f>
        <v>0</v>
      </c>
      <c r="AI178" s="87" t="str">
        <f>IF(Educativo!J107="GUARDERIA","SI",".")</f>
        <v>.</v>
      </c>
      <c r="AJ178" s="87" t="str">
        <f>IF(Educativo!J107="PRESCOLAR","SI",".")</f>
        <v>.</v>
      </c>
      <c r="AK178" s="87" t="str">
        <f>IF(Educativo!J107="PRIMARIA","SI",".")</f>
        <v>.</v>
      </c>
      <c r="AL178" s="87" t="str">
        <f>IF(Educativo!J107="SECUNDARIA","SI",".")</f>
        <v>.</v>
      </c>
      <c r="AM178" s="87" t="str">
        <f>IF(Educativo!J107="BACHILLERATO","SI",".")</f>
        <v>.</v>
      </c>
      <c r="AN178" s="87" t="str">
        <f>IF(Educativo!J107="UNIVERSIDAD","SI",".")</f>
        <v>.</v>
      </c>
      <c r="AO178" s="87">
        <f>Datos!BN121</f>
        <v>0</v>
      </c>
      <c r="AP178" s="87">
        <f>Datos!BP121</f>
        <v>0</v>
      </c>
      <c r="AQ178" s="87">
        <f>Datos!BQ121</f>
        <v>0</v>
      </c>
      <c r="AR178" s="26" t="str">
        <f>Datos!BY122</f>
        <v>SI</v>
      </c>
      <c r="AS178" s="26" t="str">
        <f>Datos!BZ122</f>
        <v>.</v>
      </c>
      <c r="AT178" s="26" t="str">
        <f>Datos!CA122</f>
        <v>.</v>
      </c>
      <c r="AU178" s="26" t="str">
        <f>Datos!CB122</f>
        <v>.</v>
      </c>
      <c r="AV178" s="26" t="str">
        <f>Datos!CC122</f>
        <v>.</v>
      </c>
      <c r="AW178" s="87" t="b">
        <f>OR(Datos!BV122="FAMILIA BIOLÓGICA")</f>
        <v>0</v>
      </c>
      <c r="AX178" s="87" t="b">
        <f>OR(Datos!BV122="FAMILIA AMPLIADA")</f>
        <v>0</v>
      </c>
      <c r="AY178" s="87" t="b">
        <f>OR(Datos!BV122="OTRO HOGAR")</f>
        <v>0</v>
      </c>
      <c r="AZ178" s="87">
        <f t="shared" si="8"/>
        <v>0</v>
      </c>
      <c r="BA178" s="87">
        <f>IF(AZ178=0,Datos!BV122,".")</f>
        <v>0</v>
      </c>
      <c r="BB178" s="117">
        <f>Datos!BU121</f>
        <v>0</v>
      </c>
      <c r="BC178" s="87">
        <f>Datos!BV121</f>
        <v>0</v>
      </c>
    </row>
    <row r="179" spans="1:55">
      <c r="A179" s="87">
        <f>Datos!A120</f>
        <v>117</v>
      </c>
      <c r="B179" s="20">
        <f>Datos!D122</f>
        <v>0</v>
      </c>
      <c r="C179" s="152">
        <f>Datos!E122</f>
        <v>0</v>
      </c>
      <c r="D179" s="20">
        <f>Datos!G122</f>
        <v>0</v>
      </c>
      <c r="E179" s="20" t="str">
        <f t="shared" si="6"/>
        <v>x</v>
      </c>
      <c r="F179" s="118">
        <f>Datos!X122</f>
        <v>0</v>
      </c>
      <c r="G179" s="87" t="b">
        <f>OR(Datos!M122="CASA ALIANZA",Datos!M122="AYUDA Y SOLID")</f>
        <v>0</v>
      </c>
      <c r="H179" s="87" t="b">
        <f>OR(Datos!M122="PROCURADURIA")</f>
        <v>0</v>
      </c>
      <c r="I179" s="87" t="b">
        <f>OR(Datos!M122="DIF HIDALGO-HUICHAPAN",Datos!M122="DIF HIDALGO",Datos!M122="DIF NAUCALPAN",Datos!M122="DIF MEXICALTZINGO")</f>
        <v>0</v>
      </c>
      <c r="J179" s="87" t="b">
        <f>OR(Datos!M122="FAMILIAR")</f>
        <v>0</v>
      </c>
      <c r="K179" s="87">
        <f t="shared" si="7"/>
        <v>0</v>
      </c>
      <c r="L179" s="39">
        <f>IF(K179=0,Datos!M122)</f>
        <v>0</v>
      </c>
      <c r="M179" s="87">
        <f>Datos!Z122</f>
        <v>0</v>
      </c>
      <c r="N179" s="87">
        <f>Datos!AA122</f>
        <v>0</v>
      </c>
      <c r="O179" s="87">
        <f>Datos!AB122</f>
        <v>0</v>
      </c>
      <c r="P179" s="87">
        <f>Datos!AC122</f>
        <v>0</v>
      </c>
      <c r="Q179" s="87">
        <f>Datos!AD122</f>
        <v>0</v>
      </c>
      <c r="R179" s="87">
        <f>Datos!AE122</f>
        <v>0</v>
      </c>
      <c r="S179" s="87">
        <f>Datos!AF122</f>
        <v>0</v>
      </c>
      <c r="T179" s="87">
        <f>Datos!AG122</f>
        <v>0</v>
      </c>
      <c r="U179" s="87">
        <f>Datos!AH122</f>
        <v>0</v>
      </c>
      <c r="V179" s="87">
        <f>Datos!AI122</f>
        <v>0</v>
      </c>
      <c r="W179" s="87">
        <f>Datos!AJ122</f>
        <v>0</v>
      </c>
      <c r="X179" s="87">
        <f>Datos!AK122</f>
        <v>0</v>
      </c>
      <c r="Y179" s="87">
        <f>Datos!AL122</f>
        <v>0</v>
      </c>
      <c r="Z179" s="87">
        <f>Datos!AM122</f>
        <v>0</v>
      </c>
      <c r="AA179" s="87">
        <f>Datos!AN122</f>
        <v>0</v>
      </c>
      <c r="AB179" s="87">
        <f>Datos!AO122</f>
        <v>0</v>
      </c>
      <c r="AC179" s="87">
        <f>Datos!AP122</f>
        <v>0</v>
      </c>
      <c r="AD179" s="87" t="str">
        <f>IF(Datos!J122="D.F.","D.F.","0")</f>
        <v>0</v>
      </c>
      <c r="AE179" s="87">
        <f>IF(Datos!J122="D.F.","D.F",Datos!J122)</f>
        <v>0</v>
      </c>
      <c r="AF179" s="87"/>
      <c r="AG179" s="87">
        <f>Datos!AU122</f>
        <v>0</v>
      </c>
      <c r="AH179" s="87">
        <f>Datos!AV122</f>
        <v>0</v>
      </c>
      <c r="AI179" s="87" t="str">
        <f>IF(Educativo!J108="GUARDERIA","SI",".")</f>
        <v>.</v>
      </c>
      <c r="AJ179" s="87" t="str">
        <f>IF(Educativo!J108="PRESCOLAR","SI",".")</f>
        <v>.</v>
      </c>
      <c r="AK179" s="87" t="str">
        <f>IF(Educativo!J108="PRIMARIA","SI",".")</f>
        <v>.</v>
      </c>
      <c r="AL179" s="87" t="str">
        <f>IF(Educativo!J108="SECUNDARIA","SI",".")</f>
        <v>.</v>
      </c>
      <c r="AM179" s="87" t="str">
        <f>IF(Educativo!J108="BACHILLERATO","SI",".")</f>
        <v>.</v>
      </c>
      <c r="AN179" s="87" t="str">
        <f>IF(Educativo!J108="UNIVERSIDAD","SI",".")</f>
        <v>.</v>
      </c>
      <c r="AO179" s="87">
        <f>Datos!BN122</f>
        <v>0</v>
      </c>
      <c r="AP179" s="87">
        <f>Datos!BP122</f>
        <v>0</v>
      </c>
      <c r="AQ179" s="87">
        <f>Datos!BQ122</f>
        <v>0</v>
      </c>
      <c r="AR179" s="26" t="str">
        <f>Datos!BY123</f>
        <v>SI</v>
      </c>
      <c r="AS179" s="26" t="str">
        <f>Datos!BZ123</f>
        <v>.</v>
      </c>
      <c r="AT179" s="26" t="str">
        <f>Datos!CA123</f>
        <v>.</v>
      </c>
      <c r="AU179" s="26" t="str">
        <f>Datos!CB123</f>
        <v>.</v>
      </c>
      <c r="AV179" s="26" t="str">
        <f>Datos!CC123</f>
        <v>.</v>
      </c>
      <c r="AW179" s="87" t="b">
        <f>OR(Datos!BV123="FAMILIA BIOLÓGICA")</f>
        <v>0</v>
      </c>
      <c r="AX179" s="87" t="b">
        <f>OR(Datos!BV123="FAMILIA AMPLIADA")</f>
        <v>0</v>
      </c>
      <c r="AY179" s="87" t="b">
        <f>OR(Datos!BV123="OTRO HOGAR")</f>
        <v>0</v>
      </c>
      <c r="AZ179" s="87">
        <f t="shared" si="8"/>
        <v>0</v>
      </c>
      <c r="BA179" s="87">
        <f>IF(AZ179=0,Datos!BV123,".")</f>
        <v>0</v>
      </c>
      <c r="BB179" s="117">
        <f>Datos!BU122</f>
        <v>0</v>
      </c>
      <c r="BC179" s="87">
        <f>Datos!BV122</f>
        <v>0</v>
      </c>
    </row>
    <row r="180" spans="1:55">
      <c r="A180" s="87">
        <f>Datos!A121</f>
        <v>118</v>
      </c>
      <c r="B180" s="20">
        <f>Datos!D123</f>
        <v>0</v>
      </c>
      <c r="C180" s="152">
        <f>Datos!E123</f>
        <v>0</v>
      </c>
      <c r="D180" s="20">
        <f>Datos!G123</f>
        <v>0</v>
      </c>
      <c r="E180" s="20" t="str">
        <f t="shared" si="6"/>
        <v>x</v>
      </c>
      <c r="F180" s="118">
        <f>Datos!X123</f>
        <v>0</v>
      </c>
      <c r="G180" s="87" t="b">
        <f>OR(Datos!M123="CASA ALIANZA",Datos!M123="AYUDA Y SOLID")</f>
        <v>0</v>
      </c>
      <c r="H180" s="87" t="b">
        <f>OR(Datos!M123="PROCURADURIA")</f>
        <v>0</v>
      </c>
      <c r="I180" s="87" t="b">
        <f>OR(Datos!M123="DIF HIDALGO-HUICHAPAN",Datos!M123="DIF HIDALGO",Datos!M123="DIF NAUCALPAN",Datos!M123="DIF MEXICALTZINGO")</f>
        <v>0</v>
      </c>
      <c r="J180" s="87" t="b">
        <f>OR(Datos!M123="FAMILIAR")</f>
        <v>0</v>
      </c>
      <c r="K180" s="87">
        <f t="shared" si="7"/>
        <v>0</v>
      </c>
      <c r="L180" s="39">
        <f>IF(K180=0,Datos!M123)</f>
        <v>0</v>
      </c>
      <c r="M180" s="87">
        <f>Datos!Z123</f>
        <v>0</v>
      </c>
      <c r="N180" s="87">
        <f>Datos!AA123</f>
        <v>0</v>
      </c>
      <c r="O180" s="87">
        <f>Datos!AB123</f>
        <v>0</v>
      </c>
      <c r="P180" s="87">
        <f>Datos!AC123</f>
        <v>0</v>
      </c>
      <c r="Q180" s="87">
        <f>Datos!AD123</f>
        <v>0</v>
      </c>
      <c r="R180" s="87">
        <f>Datos!AE123</f>
        <v>0</v>
      </c>
      <c r="S180" s="87">
        <f>Datos!AF123</f>
        <v>0</v>
      </c>
      <c r="T180" s="87">
        <f>Datos!AG123</f>
        <v>0</v>
      </c>
      <c r="U180" s="87">
        <f>Datos!AH123</f>
        <v>0</v>
      </c>
      <c r="V180" s="87">
        <f>Datos!AI123</f>
        <v>0</v>
      </c>
      <c r="W180" s="87">
        <f>Datos!AJ123</f>
        <v>0</v>
      </c>
      <c r="X180" s="87">
        <f>Datos!AK123</f>
        <v>0</v>
      </c>
      <c r="Y180" s="87">
        <f>Datos!AL123</f>
        <v>0</v>
      </c>
      <c r="Z180" s="87">
        <f>Datos!AM123</f>
        <v>0</v>
      </c>
      <c r="AA180" s="87">
        <f>Datos!AN123</f>
        <v>0</v>
      </c>
      <c r="AB180" s="87">
        <f>Datos!AO123</f>
        <v>0</v>
      </c>
      <c r="AC180" s="87">
        <f>Datos!AP123</f>
        <v>0</v>
      </c>
      <c r="AD180" s="87" t="str">
        <f>IF(Datos!J123="D.F.","D.F.","0")</f>
        <v>0</v>
      </c>
      <c r="AE180" s="87">
        <f>IF(Datos!J123="D.F.","D.F",Datos!J123)</f>
        <v>0</v>
      </c>
      <c r="AF180" s="87"/>
      <c r="AG180" s="87">
        <f>Datos!AU123</f>
        <v>0</v>
      </c>
      <c r="AH180" s="87">
        <f>Datos!AV123</f>
        <v>0</v>
      </c>
      <c r="AI180" s="87" t="str">
        <f>IF(Educativo!J109="GUARDERIA","SI",".")</f>
        <v>.</v>
      </c>
      <c r="AJ180" s="87" t="str">
        <f>IF(Educativo!J109="PRESCOLAR","SI",".")</f>
        <v>.</v>
      </c>
      <c r="AK180" s="87" t="str">
        <f>IF(Educativo!J109="PRIMARIA","SI",".")</f>
        <v>.</v>
      </c>
      <c r="AL180" s="87" t="str">
        <f>IF(Educativo!J109="SECUNDARIA","SI",".")</f>
        <v>.</v>
      </c>
      <c r="AM180" s="87" t="str">
        <f>IF(Educativo!J109="BACHILLERATO","SI",".")</f>
        <v>.</v>
      </c>
      <c r="AN180" s="87" t="str">
        <f>IF(Educativo!J109="UNIVERSIDAD","SI",".")</f>
        <v>.</v>
      </c>
      <c r="AO180" s="87">
        <f>Datos!BN123</f>
        <v>0</v>
      </c>
      <c r="AP180" s="87">
        <f>Datos!BP123</f>
        <v>0</v>
      </c>
      <c r="AQ180" s="87">
        <f>Datos!BQ123</f>
        <v>0</v>
      </c>
      <c r="AR180" s="26" t="str">
        <f>Datos!BY124</f>
        <v>SI</v>
      </c>
      <c r="AS180" s="26" t="str">
        <f>Datos!BZ124</f>
        <v>.</v>
      </c>
      <c r="AT180" s="26" t="str">
        <f>Datos!CA124</f>
        <v>.</v>
      </c>
      <c r="AU180" s="26" t="str">
        <f>Datos!CB124</f>
        <v>.</v>
      </c>
      <c r="AV180" s="26" t="str">
        <f>Datos!CC124</f>
        <v>.</v>
      </c>
      <c r="AW180" s="87" t="b">
        <f>OR(Datos!BV124="FAMILIA BIOLÓGICA")</f>
        <v>0</v>
      </c>
      <c r="AX180" s="87" t="b">
        <f>OR(Datos!BV124="FAMILIA AMPLIADA")</f>
        <v>0</v>
      </c>
      <c r="AY180" s="87" t="b">
        <f>OR(Datos!BV124="OTRO HOGAR")</f>
        <v>0</v>
      </c>
      <c r="AZ180" s="87">
        <f t="shared" si="8"/>
        <v>0</v>
      </c>
      <c r="BA180" s="87">
        <f>IF(AZ180=0,Datos!BV124,".")</f>
        <v>0</v>
      </c>
      <c r="BB180" s="117">
        <f>Datos!BU123</f>
        <v>0</v>
      </c>
      <c r="BC180" s="87">
        <f>Datos!BV123</f>
        <v>0</v>
      </c>
    </row>
    <row r="181" spans="1:55">
      <c r="A181" s="87">
        <f>Datos!A122</f>
        <v>119</v>
      </c>
      <c r="B181" s="20">
        <f>Datos!D124</f>
        <v>0</v>
      </c>
      <c r="C181" s="152">
        <f>Datos!E124</f>
        <v>0</v>
      </c>
      <c r="D181" s="20">
        <f>Datos!G124</f>
        <v>0</v>
      </c>
      <c r="E181" s="20" t="str">
        <f t="shared" si="6"/>
        <v>x</v>
      </c>
      <c r="F181" s="118">
        <f>Datos!X124</f>
        <v>0</v>
      </c>
      <c r="G181" s="87" t="b">
        <f>OR(Datos!M124="CASA ALIANZA",Datos!M124="AYUDA Y SOLID")</f>
        <v>0</v>
      </c>
      <c r="H181" s="87" t="b">
        <f>OR(Datos!M124="PROCURADURIA")</f>
        <v>0</v>
      </c>
      <c r="I181" s="87" t="b">
        <f>OR(Datos!M124="DIF HIDALGO-HUICHAPAN",Datos!M124="DIF HIDALGO",Datos!M124="DIF NAUCALPAN",Datos!M124="DIF MEXICALTZINGO")</f>
        <v>0</v>
      </c>
      <c r="J181" s="87" t="b">
        <f>OR(Datos!M124="FAMILIAR")</f>
        <v>0</v>
      </c>
      <c r="K181" s="87">
        <f t="shared" si="7"/>
        <v>0</v>
      </c>
      <c r="L181" s="39">
        <f>IF(K181=0,Datos!M124)</f>
        <v>0</v>
      </c>
      <c r="M181" s="87">
        <f>Datos!Z124</f>
        <v>0</v>
      </c>
      <c r="N181" s="87">
        <f>Datos!AA124</f>
        <v>0</v>
      </c>
      <c r="O181" s="87">
        <f>Datos!AB124</f>
        <v>0</v>
      </c>
      <c r="P181" s="87">
        <f>Datos!AC124</f>
        <v>0</v>
      </c>
      <c r="Q181" s="87">
        <f>Datos!AD124</f>
        <v>0</v>
      </c>
      <c r="R181" s="87">
        <f>Datos!AE124</f>
        <v>0</v>
      </c>
      <c r="S181" s="87">
        <f>Datos!AF124</f>
        <v>0</v>
      </c>
      <c r="T181" s="87">
        <f>Datos!AG124</f>
        <v>0</v>
      </c>
      <c r="U181" s="87">
        <f>Datos!AH124</f>
        <v>0</v>
      </c>
      <c r="V181" s="87">
        <f>Datos!AI124</f>
        <v>0</v>
      </c>
      <c r="W181" s="87">
        <f>Datos!AJ124</f>
        <v>0</v>
      </c>
      <c r="X181" s="87">
        <f>Datos!AK124</f>
        <v>0</v>
      </c>
      <c r="Y181" s="87">
        <f>Datos!AL124</f>
        <v>0</v>
      </c>
      <c r="Z181" s="87">
        <f>Datos!AM124</f>
        <v>0</v>
      </c>
      <c r="AA181" s="87">
        <f>Datos!AN124</f>
        <v>0</v>
      </c>
      <c r="AB181" s="87">
        <f>Datos!AO124</f>
        <v>0</v>
      </c>
      <c r="AC181" s="87">
        <f>Datos!AP124</f>
        <v>0</v>
      </c>
      <c r="AD181" s="87" t="str">
        <f>IF(Datos!J124="D.F.","D.F.","0")</f>
        <v>0</v>
      </c>
      <c r="AE181" s="87">
        <f>IF(Datos!J124="D.F.","D.F",Datos!J124)</f>
        <v>0</v>
      </c>
      <c r="AF181" s="87"/>
      <c r="AG181" s="87">
        <f>Datos!AU124</f>
        <v>0</v>
      </c>
      <c r="AH181" s="87">
        <f>Datos!AV124</f>
        <v>0</v>
      </c>
      <c r="AI181" s="87" t="str">
        <f>IF(Educativo!J110="GUARDERIA","SI",".")</f>
        <v>.</v>
      </c>
      <c r="AJ181" s="87" t="str">
        <f>IF(Educativo!J110="PRESCOLAR","SI",".")</f>
        <v>.</v>
      </c>
      <c r="AK181" s="87" t="str">
        <f>IF(Educativo!J110="PRIMARIA","SI",".")</f>
        <v>.</v>
      </c>
      <c r="AL181" s="87" t="str">
        <f>IF(Educativo!J110="SECUNDARIA","SI",".")</f>
        <v>.</v>
      </c>
      <c r="AM181" s="87" t="str">
        <f>IF(Educativo!J110="BACHILLERATO","SI",".")</f>
        <v>.</v>
      </c>
      <c r="AN181" s="87" t="str">
        <f>IF(Educativo!J110="UNIVERSIDAD","SI",".")</f>
        <v>.</v>
      </c>
      <c r="AO181" s="87">
        <f>Datos!BN124</f>
        <v>0</v>
      </c>
      <c r="AP181" s="87">
        <f>Datos!BP124</f>
        <v>0</v>
      </c>
      <c r="AQ181" s="87">
        <f>Datos!BQ124</f>
        <v>0</v>
      </c>
      <c r="AR181" s="26" t="str">
        <f>Datos!BY125</f>
        <v>SI</v>
      </c>
      <c r="AS181" s="26" t="str">
        <f>Datos!BZ125</f>
        <v>.</v>
      </c>
      <c r="AT181" s="26" t="str">
        <f>Datos!CA125</f>
        <v>.</v>
      </c>
      <c r="AU181" s="26" t="str">
        <f>Datos!CB125</f>
        <v>.</v>
      </c>
      <c r="AV181" s="26" t="str">
        <f>Datos!CC125</f>
        <v>.</v>
      </c>
      <c r="AW181" s="87" t="b">
        <f>OR(Datos!BV125="FAMILIA BIOLÓGICA")</f>
        <v>0</v>
      </c>
      <c r="AX181" s="87" t="b">
        <f>OR(Datos!BV125="FAMILIA AMPLIADA")</f>
        <v>0</v>
      </c>
      <c r="AY181" s="87" t="b">
        <f>OR(Datos!BV125="OTRO HOGAR")</f>
        <v>0</v>
      </c>
      <c r="AZ181" s="87">
        <f t="shared" si="8"/>
        <v>0</v>
      </c>
      <c r="BA181" s="87">
        <f>IF(AZ181=0,Datos!BV125,".")</f>
        <v>0</v>
      </c>
      <c r="BB181" s="117">
        <f>Datos!BU124</f>
        <v>0</v>
      </c>
      <c r="BC181" s="87">
        <f>Datos!BV124</f>
        <v>0</v>
      </c>
    </row>
    <row r="182" spans="1:55">
      <c r="A182" s="87">
        <f>Datos!A123</f>
        <v>120</v>
      </c>
      <c r="B182" s="20">
        <f>Datos!D125</f>
        <v>0</v>
      </c>
      <c r="C182" s="152">
        <f>Datos!E125</f>
        <v>0</v>
      </c>
      <c r="D182" s="20">
        <f>Datos!G125</f>
        <v>0</v>
      </c>
      <c r="E182" s="20" t="str">
        <f t="shared" si="6"/>
        <v>x</v>
      </c>
      <c r="F182" s="118">
        <f>Datos!X125</f>
        <v>0</v>
      </c>
      <c r="G182" s="87" t="b">
        <f>OR(Datos!M125="CASA ALIANZA",Datos!M125="AYUDA Y SOLID")</f>
        <v>0</v>
      </c>
      <c r="H182" s="87" t="b">
        <f>OR(Datos!M125="PROCURADURIA")</f>
        <v>0</v>
      </c>
      <c r="I182" s="87" t="b">
        <f>OR(Datos!M125="DIF HIDALGO-HUICHAPAN",Datos!M125="DIF HIDALGO",Datos!M125="DIF NAUCALPAN",Datos!M125="DIF MEXICALTZINGO")</f>
        <v>0</v>
      </c>
      <c r="J182" s="87" t="b">
        <f>OR(Datos!M125="FAMILIAR")</f>
        <v>0</v>
      </c>
      <c r="K182" s="87">
        <f t="shared" si="7"/>
        <v>0</v>
      </c>
      <c r="L182" s="39">
        <f>IF(K182=0,Datos!M125)</f>
        <v>0</v>
      </c>
      <c r="M182" s="87">
        <f>Datos!Z125</f>
        <v>0</v>
      </c>
      <c r="N182" s="87">
        <f>Datos!AA125</f>
        <v>0</v>
      </c>
      <c r="O182" s="87">
        <f>Datos!AB125</f>
        <v>0</v>
      </c>
      <c r="P182" s="87">
        <f>Datos!AC125</f>
        <v>0</v>
      </c>
      <c r="Q182" s="87">
        <f>Datos!AD125</f>
        <v>0</v>
      </c>
      <c r="R182" s="87">
        <f>Datos!AE125</f>
        <v>0</v>
      </c>
      <c r="S182" s="87">
        <f>Datos!AF125</f>
        <v>0</v>
      </c>
      <c r="T182" s="87">
        <f>Datos!AG125</f>
        <v>0</v>
      </c>
      <c r="U182" s="87">
        <f>Datos!AH125</f>
        <v>0</v>
      </c>
      <c r="V182" s="87">
        <f>Datos!AI125</f>
        <v>0</v>
      </c>
      <c r="W182" s="87">
        <f>Datos!AJ125</f>
        <v>0</v>
      </c>
      <c r="X182" s="87">
        <f>Datos!AK125</f>
        <v>0</v>
      </c>
      <c r="Y182" s="87">
        <f>Datos!AL125</f>
        <v>0</v>
      </c>
      <c r="Z182" s="87">
        <f>Datos!AM125</f>
        <v>0</v>
      </c>
      <c r="AA182" s="87">
        <f>Datos!AN125</f>
        <v>0</v>
      </c>
      <c r="AB182" s="87">
        <f>Datos!AO125</f>
        <v>0</v>
      </c>
      <c r="AC182" s="87">
        <f>Datos!AP125</f>
        <v>0</v>
      </c>
      <c r="AD182" s="87" t="str">
        <f>IF(Datos!J125="D.F.","D.F.","0")</f>
        <v>0</v>
      </c>
      <c r="AE182" s="87">
        <f>IF(Datos!J125="D.F.","D.F",Datos!J125)</f>
        <v>0</v>
      </c>
      <c r="AF182" s="87"/>
      <c r="AG182" s="87">
        <f>Datos!AU125</f>
        <v>0</v>
      </c>
      <c r="AH182" s="87">
        <f>Datos!AV125</f>
        <v>0</v>
      </c>
      <c r="AI182" s="87" t="str">
        <f>IF(Educativo!J111="GUARDERIA","SI",".")</f>
        <v>.</v>
      </c>
      <c r="AJ182" s="87" t="str">
        <f>IF(Educativo!J111="PRESCOLAR","SI",".")</f>
        <v>.</v>
      </c>
      <c r="AK182" s="87" t="str">
        <f>IF(Educativo!J111="PRIMARIA","SI",".")</f>
        <v>.</v>
      </c>
      <c r="AL182" s="87" t="str">
        <f>IF(Educativo!J111="SECUNDARIA","SI",".")</f>
        <v>.</v>
      </c>
      <c r="AM182" s="87" t="str">
        <f>IF(Educativo!J111="BACHILLERATO","SI",".")</f>
        <v>.</v>
      </c>
      <c r="AN182" s="87" t="str">
        <f>IF(Educativo!J111="UNIVERSIDAD","SI",".")</f>
        <v>.</v>
      </c>
      <c r="AO182" s="87">
        <f>Datos!BN125</f>
        <v>0</v>
      </c>
      <c r="AP182" s="87">
        <f>Datos!BP125</f>
        <v>0</v>
      </c>
      <c r="AQ182" s="87">
        <f>Datos!BQ125</f>
        <v>0</v>
      </c>
      <c r="AR182" s="26" t="str">
        <f>Datos!BY126</f>
        <v>SI</v>
      </c>
      <c r="AS182" s="26" t="str">
        <f>Datos!BZ126</f>
        <v>.</v>
      </c>
      <c r="AT182" s="26" t="str">
        <f>Datos!CA126</f>
        <v>.</v>
      </c>
      <c r="AU182" s="26" t="str">
        <f>Datos!CB126</f>
        <v>.</v>
      </c>
      <c r="AV182" s="26" t="str">
        <f>Datos!CC126</f>
        <v>.</v>
      </c>
      <c r="AW182" s="87" t="b">
        <f>OR(Datos!BV126="FAMILIA BIOLÓGICA")</f>
        <v>0</v>
      </c>
      <c r="AX182" s="87" t="b">
        <f>OR(Datos!BV126="FAMILIA AMPLIADA")</f>
        <v>0</v>
      </c>
      <c r="AY182" s="87" t="b">
        <f>OR(Datos!BV126="OTRO HOGAR")</f>
        <v>0</v>
      </c>
      <c r="AZ182" s="87">
        <f t="shared" si="8"/>
        <v>0</v>
      </c>
      <c r="BA182" s="87">
        <f>IF(AZ182=0,Datos!BV126,".")</f>
        <v>0</v>
      </c>
      <c r="BB182" s="117">
        <f>Datos!BU125</f>
        <v>0</v>
      </c>
      <c r="BC182" s="87">
        <f>Datos!BV125</f>
        <v>0</v>
      </c>
    </row>
    <row r="183" spans="1:55">
      <c r="A183" s="87">
        <f>Datos!A124</f>
        <v>121</v>
      </c>
      <c r="B183" s="20">
        <f>Datos!D126</f>
        <v>0</v>
      </c>
      <c r="C183" s="152">
        <f>Datos!E126</f>
        <v>0</v>
      </c>
      <c r="D183" s="20">
        <f>Datos!G126</f>
        <v>0</v>
      </c>
      <c r="E183" s="20" t="str">
        <f t="shared" si="6"/>
        <v>x</v>
      </c>
      <c r="F183" s="118">
        <f>Datos!X126</f>
        <v>0</v>
      </c>
      <c r="G183" s="87" t="b">
        <f>OR(Datos!M126="CASA ALIANZA",Datos!M126="AYUDA Y SOLID")</f>
        <v>0</v>
      </c>
      <c r="H183" s="87" t="b">
        <f>OR(Datos!M126="PROCURADURIA")</f>
        <v>0</v>
      </c>
      <c r="I183" s="87" t="b">
        <f>OR(Datos!M126="DIF HIDALGO-HUICHAPAN",Datos!M126="DIF HIDALGO",Datos!M126="DIF NAUCALPAN",Datos!M126="DIF MEXICALTZINGO")</f>
        <v>0</v>
      </c>
      <c r="J183" s="87" t="b">
        <f>OR(Datos!M126="FAMILIAR")</f>
        <v>0</v>
      </c>
      <c r="K183" s="87">
        <f t="shared" si="7"/>
        <v>0</v>
      </c>
      <c r="L183" s="39">
        <f>IF(K183=0,Datos!M126)</f>
        <v>0</v>
      </c>
      <c r="M183" s="87">
        <f>Datos!Z126</f>
        <v>0</v>
      </c>
      <c r="N183" s="87">
        <f>Datos!AA126</f>
        <v>0</v>
      </c>
      <c r="O183" s="87">
        <f>Datos!AB126</f>
        <v>0</v>
      </c>
      <c r="P183" s="87">
        <f>Datos!AC126</f>
        <v>0</v>
      </c>
      <c r="Q183" s="87">
        <f>Datos!AD126</f>
        <v>0</v>
      </c>
      <c r="R183" s="87">
        <f>Datos!AE126</f>
        <v>0</v>
      </c>
      <c r="S183" s="87">
        <f>Datos!AF126</f>
        <v>0</v>
      </c>
      <c r="T183" s="87">
        <f>Datos!AG126</f>
        <v>0</v>
      </c>
      <c r="U183" s="87">
        <f>Datos!AH126</f>
        <v>0</v>
      </c>
      <c r="V183" s="87">
        <f>Datos!AI126</f>
        <v>0</v>
      </c>
      <c r="W183" s="87">
        <f>Datos!AJ126</f>
        <v>0</v>
      </c>
      <c r="X183" s="87">
        <f>Datos!AK126</f>
        <v>0</v>
      </c>
      <c r="Y183" s="87">
        <f>Datos!AL126</f>
        <v>0</v>
      </c>
      <c r="Z183" s="87">
        <f>Datos!AM126</f>
        <v>0</v>
      </c>
      <c r="AA183" s="87">
        <f>Datos!AN126</f>
        <v>0</v>
      </c>
      <c r="AB183" s="87">
        <f>Datos!AO126</f>
        <v>0</v>
      </c>
      <c r="AC183" s="87">
        <f>Datos!AP126</f>
        <v>0</v>
      </c>
      <c r="AD183" s="87" t="str">
        <f>IF(Datos!J126="D.F.","D.F.","0")</f>
        <v>0</v>
      </c>
      <c r="AE183" s="87">
        <f>IF(Datos!J126="D.F.","D.F",Datos!J126)</f>
        <v>0</v>
      </c>
      <c r="AF183" s="87"/>
      <c r="AG183" s="87">
        <f>Datos!AU126</f>
        <v>0</v>
      </c>
      <c r="AH183" s="87">
        <f>Datos!AV126</f>
        <v>0</v>
      </c>
      <c r="AI183" s="87" t="str">
        <f>IF(Educativo!J112="GUARDERIA","SI",".")</f>
        <v>.</v>
      </c>
      <c r="AJ183" s="87" t="str">
        <f>IF(Educativo!J112="PRESCOLAR","SI",".")</f>
        <v>.</v>
      </c>
      <c r="AK183" s="87" t="str">
        <f>IF(Educativo!J112="PRIMARIA","SI",".")</f>
        <v>.</v>
      </c>
      <c r="AL183" s="87" t="str">
        <f>IF(Educativo!J112="SECUNDARIA","SI",".")</f>
        <v>.</v>
      </c>
      <c r="AM183" s="87" t="str">
        <f>IF(Educativo!J112="BACHILLERATO","SI",".")</f>
        <v>.</v>
      </c>
      <c r="AN183" s="87" t="str">
        <f>IF(Educativo!J112="UNIVERSIDAD","SI",".")</f>
        <v>.</v>
      </c>
      <c r="AO183" s="87">
        <f>Datos!BN126</f>
        <v>0</v>
      </c>
      <c r="AP183" s="87">
        <f>Datos!BP126</f>
        <v>0</v>
      </c>
      <c r="AQ183" s="87">
        <f>Datos!BQ126</f>
        <v>0</v>
      </c>
      <c r="AR183" s="26" t="str">
        <f>Datos!BY127</f>
        <v>SI</v>
      </c>
      <c r="AS183" s="26" t="str">
        <f>Datos!BZ127</f>
        <v>.</v>
      </c>
      <c r="AT183" s="26" t="str">
        <f>Datos!CA127</f>
        <v>.</v>
      </c>
      <c r="AU183" s="26" t="str">
        <f>Datos!CB127</f>
        <v>.</v>
      </c>
      <c r="AV183" s="26" t="str">
        <f>Datos!CC127</f>
        <v>.</v>
      </c>
      <c r="AW183" s="87" t="b">
        <f>OR(Datos!BV127="FAMILIA BIOLÓGICA")</f>
        <v>0</v>
      </c>
      <c r="AX183" s="87" t="b">
        <f>OR(Datos!BV127="FAMILIA AMPLIADA")</f>
        <v>0</v>
      </c>
      <c r="AY183" s="87" t="b">
        <f>OR(Datos!BV127="OTRO HOGAR")</f>
        <v>0</v>
      </c>
      <c r="AZ183" s="87">
        <f t="shared" si="8"/>
        <v>0</v>
      </c>
      <c r="BA183" s="87">
        <f>IF(AZ183=0,Datos!BV127,".")</f>
        <v>0</v>
      </c>
      <c r="BB183" s="117">
        <f>Datos!BU126</f>
        <v>0</v>
      </c>
      <c r="BC183" s="87">
        <f>Datos!BV126</f>
        <v>0</v>
      </c>
    </row>
    <row r="184" spans="1:55">
      <c r="A184" s="87">
        <f>Datos!A125</f>
        <v>122</v>
      </c>
      <c r="B184" s="20">
        <f>Datos!D127</f>
        <v>0</v>
      </c>
      <c r="C184" s="152">
        <f>Datos!E127</f>
        <v>0</v>
      </c>
      <c r="D184" s="20">
        <f>Datos!G127</f>
        <v>0</v>
      </c>
      <c r="E184" s="20" t="str">
        <f t="shared" si="6"/>
        <v>x</v>
      </c>
      <c r="F184" s="118">
        <f>Datos!X127</f>
        <v>0</v>
      </c>
      <c r="G184" s="87" t="b">
        <f>OR(Datos!M127="CASA ALIANZA",Datos!M127="AYUDA Y SOLID")</f>
        <v>0</v>
      </c>
      <c r="H184" s="87" t="b">
        <f>OR(Datos!M127="PROCURADURIA")</f>
        <v>0</v>
      </c>
      <c r="I184" s="87" t="b">
        <f>OR(Datos!M127="DIF HIDALGO-HUICHAPAN",Datos!M127="DIF HIDALGO",Datos!M127="DIF NAUCALPAN",Datos!M127="DIF MEXICALTZINGO")</f>
        <v>0</v>
      </c>
      <c r="J184" s="87" t="b">
        <f>OR(Datos!M127="FAMILIAR")</f>
        <v>0</v>
      </c>
      <c r="K184" s="87">
        <f t="shared" si="7"/>
        <v>0</v>
      </c>
      <c r="L184" s="39">
        <f>IF(K184=0,Datos!M127)</f>
        <v>0</v>
      </c>
      <c r="M184" s="87">
        <f>Datos!Z127</f>
        <v>0</v>
      </c>
      <c r="N184" s="87">
        <f>Datos!AA127</f>
        <v>0</v>
      </c>
      <c r="O184" s="87">
        <f>Datos!AB127</f>
        <v>0</v>
      </c>
      <c r="P184" s="87">
        <f>Datos!AC127</f>
        <v>0</v>
      </c>
      <c r="Q184" s="87">
        <f>Datos!AD127</f>
        <v>0</v>
      </c>
      <c r="R184" s="87">
        <f>Datos!AE127</f>
        <v>0</v>
      </c>
      <c r="S184" s="87">
        <f>Datos!AF127</f>
        <v>0</v>
      </c>
      <c r="T184" s="87">
        <f>Datos!AG127</f>
        <v>0</v>
      </c>
      <c r="U184" s="87">
        <f>Datos!AH127</f>
        <v>0</v>
      </c>
      <c r="V184" s="87">
        <f>Datos!AI127</f>
        <v>0</v>
      </c>
      <c r="W184" s="87">
        <f>Datos!AJ127</f>
        <v>0</v>
      </c>
      <c r="X184" s="87">
        <f>Datos!AK127</f>
        <v>0</v>
      </c>
      <c r="Y184" s="87">
        <f>Datos!AL127</f>
        <v>0</v>
      </c>
      <c r="Z184" s="87">
        <f>Datos!AM127</f>
        <v>0</v>
      </c>
      <c r="AA184" s="87">
        <f>Datos!AN127</f>
        <v>0</v>
      </c>
      <c r="AB184" s="87">
        <f>Datos!AO127</f>
        <v>0</v>
      </c>
      <c r="AC184" s="87">
        <f>Datos!AP127</f>
        <v>0</v>
      </c>
      <c r="AD184" s="87" t="str">
        <f>IF(Datos!J127="D.F.","D.F.","0")</f>
        <v>0</v>
      </c>
      <c r="AE184" s="87">
        <f>IF(Datos!J127="D.F.","D.F",Datos!J127)</f>
        <v>0</v>
      </c>
      <c r="AF184" s="87"/>
      <c r="AG184" s="87">
        <f>Datos!AU127</f>
        <v>0</v>
      </c>
      <c r="AH184" s="87">
        <f>Datos!AV127</f>
        <v>0</v>
      </c>
      <c r="AI184" s="87" t="str">
        <f>IF(Educativo!J113="GUARDERIA","SI",".")</f>
        <v>.</v>
      </c>
      <c r="AJ184" s="87" t="str">
        <f>IF(Educativo!J113="PRESCOLAR","SI",".")</f>
        <v>.</v>
      </c>
      <c r="AK184" s="87" t="str">
        <f>IF(Educativo!J113="PRIMARIA","SI",".")</f>
        <v>.</v>
      </c>
      <c r="AL184" s="87" t="str">
        <f>IF(Educativo!J113="SECUNDARIA","SI",".")</f>
        <v>.</v>
      </c>
      <c r="AM184" s="87" t="str">
        <f>IF(Educativo!J113="BACHILLERATO","SI",".")</f>
        <v>.</v>
      </c>
      <c r="AN184" s="87" t="str">
        <f>IF(Educativo!J113="UNIVERSIDAD","SI",".")</f>
        <v>.</v>
      </c>
      <c r="AO184" s="87">
        <f>Datos!BN127</f>
        <v>0</v>
      </c>
      <c r="AP184" s="87">
        <f>Datos!BP127</f>
        <v>0</v>
      </c>
      <c r="AQ184" s="87">
        <f>Datos!BQ127</f>
        <v>0</v>
      </c>
      <c r="AR184" s="26" t="str">
        <f>Datos!BY128</f>
        <v>SI</v>
      </c>
      <c r="AS184" s="26" t="str">
        <f>Datos!BZ128</f>
        <v>.</v>
      </c>
      <c r="AT184" s="26" t="str">
        <f>Datos!CA128</f>
        <v>.</v>
      </c>
      <c r="AU184" s="26" t="str">
        <f>Datos!CB128</f>
        <v>.</v>
      </c>
      <c r="AV184" s="26" t="str">
        <f>Datos!CC128</f>
        <v>.</v>
      </c>
      <c r="AW184" s="87" t="b">
        <f>OR(Datos!BV128="FAMILIA BIOLÓGICA")</f>
        <v>0</v>
      </c>
      <c r="AX184" s="87" t="b">
        <f>OR(Datos!BV128="FAMILIA AMPLIADA")</f>
        <v>0</v>
      </c>
      <c r="AY184" s="87" t="b">
        <f>OR(Datos!BV128="OTRO HOGAR")</f>
        <v>0</v>
      </c>
      <c r="AZ184" s="87">
        <f t="shared" si="8"/>
        <v>0</v>
      </c>
      <c r="BA184" s="87">
        <f>IF(AZ184=0,Datos!BV128,".")</f>
        <v>0</v>
      </c>
      <c r="BB184" s="117">
        <f>Datos!BU127</f>
        <v>0</v>
      </c>
      <c r="BC184" s="87">
        <f>Datos!BV127</f>
        <v>0</v>
      </c>
    </row>
    <row r="185" spans="1:55">
      <c r="A185" s="87">
        <f>Datos!A126</f>
        <v>123</v>
      </c>
      <c r="B185" s="20">
        <f>Datos!D128</f>
        <v>0</v>
      </c>
      <c r="C185" s="152">
        <f>Datos!E128</f>
        <v>0</v>
      </c>
      <c r="D185" s="20">
        <f>Datos!G128</f>
        <v>0</v>
      </c>
      <c r="E185" s="20" t="str">
        <f t="shared" si="6"/>
        <v>x</v>
      </c>
      <c r="F185" s="118">
        <f>Datos!X128</f>
        <v>0</v>
      </c>
      <c r="G185" s="87" t="b">
        <f>OR(Datos!M128="CASA ALIANZA",Datos!M128="AYUDA Y SOLID")</f>
        <v>0</v>
      </c>
      <c r="H185" s="87" t="b">
        <f>OR(Datos!M128="PROCURADURIA")</f>
        <v>0</v>
      </c>
      <c r="I185" s="87" t="b">
        <f>OR(Datos!M128="DIF HIDALGO-HUICHAPAN",Datos!M128="DIF HIDALGO",Datos!M128="DIF NAUCALPAN",Datos!M128="DIF MEXICALTZINGO")</f>
        <v>0</v>
      </c>
      <c r="J185" s="87" t="b">
        <f>OR(Datos!M128="FAMILIAR")</f>
        <v>0</v>
      </c>
      <c r="K185" s="87">
        <f t="shared" si="7"/>
        <v>0</v>
      </c>
      <c r="L185" s="39">
        <f>IF(K185=0,Datos!M128)</f>
        <v>0</v>
      </c>
      <c r="M185" s="87">
        <f>Datos!Z128</f>
        <v>0</v>
      </c>
      <c r="N185" s="87">
        <f>Datos!AA128</f>
        <v>0</v>
      </c>
      <c r="O185" s="87">
        <f>Datos!AB128</f>
        <v>0</v>
      </c>
      <c r="P185" s="87">
        <f>Datos!AC128</f>
        <v>0</v>
      </c>
      <c r="Q185" s="87">
        <f>Datos!AD128</f>
        <v>0</v>
      </c>
      <c r="R185" s="87">
        <f>Datos!AE128</f>
        <v>0</v>
      </c>
      <c r="S185" s="87">
        <f>Datos!AF128</f>
        <v>0</v>
      </c>
      <c r="T185" s="87">
        <f>Datos!AG128</f>
        <v>0</v>
      </c>
      <c r="U185" s="87">
        <f>Datos!AH128</f>
        <v>0</v>
      </c>
      <c r="V185" s="87">
        <f>Datos!AI128</f>
        <v>0</v>
      </c>
      <c r="W185" s="87">
        <f>Datos!AJ128</f>
        <v>0</v>
      </c>
      <c r="X185" s="87">
        <f>Datos!AK128</f>
        <v>0</v>
      </c>
      <c r="Y185" s="87">
        <f>Datos!AL128</f>
        <v>0</v>
      </c>
      <c r="Z185" s="87">
        <f>Datos!AM128</f>
        <v>0</v>
      </c>
      <c r="AA185" s="87">
        <f>Datos!AN128</f>
        <v>0</v>
      </c>
      <c r="AB185" s="87">
        <f>Datos!AO128</f>
        <v>0</v>
      </c>
      <c r="AC185" s="87">
        <f>Datos!AP128</f>
        <v>0</v>
      </c>
      <c r="AD185" s="87" t="str">
        <f>IF(Datos!J128="D.F.","D.F.","0")</f>
        <v>0</v>
      </c>
      <c r="AE185" s="87">
        <f>IF(Datos!J128="D.F.","D.F",Datos!J128)</f>
        <v>0</v>
      </c>
      <c r="AF185" s="87"/>
      <c r="AG185" s="87">
        <f>Datos!AU128</f>
        <v>0</v>
      </c>
      <c r="AH185" s="87">
        <f>Datos!AV128</f>
        <v>0</v>
      </c>
      <c r="AI185" s="87" t="str">
        <f>IF(Educativo!J114="GUARDERIA","SI",".")</f>
        <v>.</v>
      </c>
      <c r="AJ185" s="87" t="str">
        <f>IF(Educativo!J114="PRESCOLAR","SI",".")</f>
        <v>.</v>
      </c>
      <c r="AK185" s="87" t="str">
        <f>IF(Educativo!J114="PRIMARIA","SI",".")</f>
        <v>.</v>
      </c>
      <c r="AL185" s="87" t="str">
        <f>IF(Educativo!J114="SECUNDARIA","SI",".")</f>
        <v>.</v>
      </c>
      <c r="AM185" s="87" t="str">
        <f>IF(Educativo!J114="BACHILLERATO","SI",".")</f>
        <v>.</v>
      </c>
      <c r="AN185" s="87" t="str">
        <f>IF(Educativo!J114="UNIVERSIDAD","SI",".")</f>
        <v>.</v>
      </c>
      <c r="AO185" s="87">
        <f>Datos!BN128</f>
        <v>0</v>
      </c>
      <c r="AP185" s="87">
        <f>Datos!BP128</f>
        <v>0</v>
      </c>
      <c r="AQ185" s="87">
        <f>Datos!BQ128</f>
        <v>0</v>
      </c>
      <c r="AR185" s="26" t="str">
        <f>Datos!BY129</f>
        <v>SI</v>
      </c>
      <c r="AS185" s="26" t="str">
        <f>Datos!BZ129</f>
        <v>.</v>
      </c>
      <c r="AT185" s="26" t="str">
        <f>Datos!CA129</f>
        <v>.</v>
      </c>
      <c r="AU185" s="26" t="str">
        <f>Datos!CB129</f>
        <v>.</v>
      </c>
      <c r="AV185" s="26" t="str">
        <f>Datos!CC129</f>
        <v>.</v>
      </c>
      <c r="AW185" s="87" t="b">
        <f>OR(Datos!BV129="FAMILIA BIOLÓGICA")</f>
        <v>0</v>
      </c>
      <c r="AX185" s="87" t="b">
        <f>OR(Datos!BV129="FAMILIA AMPLIADA")</f>
        <v>0</v>
      </c>
      <c r="AY185" s="87" t="b">
        <f>OR(Datos!BV129="OTRO HOGAR")</f>
        <v>0</v>
      </c>
      <c r="AZ185" s="87">
        <f t="shared" si="8"/>
        <v>0</v>
      </c>
      <c r="BA185" s="87">
        <f>IF(AZ185=0,Datos!BV129,".")</f>
        <v>0</v>
      </c>
      <c r="BB185" s="117">
        <f>Datos!BU128</f>
        <v>0</v>
      </c>
      <c r="BC185" s="87">
        <f>Datos!BV128</f>
        <v>0</v>
      </c>
    </row>
    <row r="186" spans="1:55">
      <c r="A186" s="87">
        <f>Datos!A127</f>
        <v>124</v>
      </c>
      <c r="B186" s="20">
        <f>Datos!D129</f>
        <v>0</v>
      </c>
      <c r="C186" s="152">
        <f>Datos!E129</f>
        <v>0</v>
      </c>
      <c r="D186" s="20">
        <f>Datos!G129</f>
        <v>0</v>
      </c>
      <c r="E186" s="20" t="str">
        <f t="shared" si="6"/>
        <v>x</v>
      </c>
      <c r="F186" s="118">
        <f>Datos!X129</f>
        <v>0</v>
      </c>
      <c r="G186" s="87" t="b">
        <f>OR(Datos!M129="CASA ALIANZA",Datos!M129="AYUDA Y SOLID")</f>
        <v>0</v>
      </c>
      <c r="H186" s="87" t="b">
        <f>OR(Datos!M129="PROCURADURIA")</f>
        <v>0</v>
      </c>
      <c r="I186" s="87" t="b">
        <f>OR(Datos!M129="DIF HIDALGO-HUICHAPAN",Datos!M129="DIF HIDALGO",Datos!M129="DIF NAUCALPAN",Datos!M129="DIF MEXICALTZINGO")</f>
        <v>0</v>
      </c>
      <c r="J186" s="87" t="b">
        <f>OR(Datos!M129="FAMILIAR")</f>
        <v>0</v>
      </c>
      <c r="K186" s="87">
        <f t="shared" si="7"/>
        <v>0</v>
      </c>
      <c r="L186" s="39">
        <f>IF(K186=0,Datos!M129)</f>
        <v>0</v>
      </c>
      <c r="M186" s="87">
        <f>Datos!Z129</f>
        <v>0</v>
      </c>
      <c r="N186" s="87">
        <f>Datos!AA129</f>
        <v>0</v>
      </c>
      <c r="O186" s="87">
        <f>Datos!AB129</f>
        <v>0</v>
      </c>
      <c r="P186" s="87">
        <f>Datos!AC129</f>
        <v>0</v>
      </c>
      <c r="Q186" s="87">
        <f>Datos!AD129</f>
        <v>0</v>
      </c>
      <c r="R186" s="87">
        <f>Datos!AE129</f>
        <v>0</v>
      </c>
      <c r="S186" s="87">
        <f>Datos!AF129</f>
        <v>0</v>
      </c>
      <c r="T186" s="87">
        <f>Datos!AG129</f>
        <v>0</v>
      </c>
      <c r="U186" s="87">
        <f>Datos!AH129</f>
        <v>0</v>
      </c>
      <c r="V186" s="87">
        <f>Datos!AI129</f>
        <v>0</v>
      </c>
      <c r="W186" s="87">
        <f>Datos!AJ129</f>
        <v>0</v>
      </c>
      <c r="X186" s="87">
        <f>Datos!AK129</f>
        <v>0</v>
      </c>
      <c r="Y186" s="87">
        <f>Datos!AL129</f>
        <v>0</v>
      </c>
      <c r="Z186" s="87">
        <f>Datos!AM129</f>
        <v>0</v>
      </c>
      <c r="AA186" s="87">
        <f>Datos!AN129</f>
        <v>0</v>
      </c>
      <c r="AB186" s="87">
        <f>Datos!AO129</f>
        <v>0</v>
      </c>
      <c r="AC186" s="87">
        <f>Datos!AP129</f>
        <v>0</v>
      </c>
      <c r="AD186" s="87" t="str">
        <f>IF(Datos!J129="D.F.","D.F.","0")</f>
        <v>0</v>
      </c>
      <c r="AE186" s="87">
        <f>IF(Datos!J129="D.F.","D.F",Datos!J129)</f>
        <v>0</v>
      </c>
      <c r="AF186" s="87"/>
      <c r="AG186" s="87">
        <f>Datos!AU129</f>
        <v>0</v>
      </c>
      <c r="AH186" s="87">
        <f>Datos!AV129</f>
        <v>0</v>
      </c>
      <c r="AI186" s="87" t="str">
        <f>IF(Educativo!J115="GUARDERIA","SI",".")</f>
        <v>.</v>
      </c>
      <c r="AJ186" s="87" t="str">
        <f>IF(Educativo!J115="PRESCOLAR","SI",".")</f>
        <v>.</v>
      </c>
      <c r="AK186" s="87" t="str">
        <f>IF(Educativo!J115="PRIMARIA","SI",".")</f>
        <v>.</v>
      </c>
      <c r="AL186" s="87" t="str">
        <f>IF(Educativo!J115="SECUNDARIA","SI",".")</f>
        <v>.</v>
      </c>
      <c r="AM186" s="87" t="str">
        <f>IF(Educativo!J115="BACHILLERATO","SI",".")</f>
        <v>.</v>
      </c>
      <c r="AN186" s="87" t="str">
        <f>IF(Educativo!J115="UNIVERSIDAD","SI",".")</f>
        <v>.</v>
      </c>
      <c r="AO186" s="87">
        <f>Datos!BN129</f>
        <v>0</v>
      </c>
      <c r="AP186" s="87">
        <f>Datos!BP129</f>
        <v>0</v>
      </c>
      <c r="AQ186" s="87">
        <f>Datos!BQ129</f>
        <v>0</v>
      </c>
      <c r="AR186" s="26" t="str">
        <f>Datos!BY130</f>
        <v>SI</v>
      </c>
      <c r="AS186" s="26" t="str">
        <f>Datos!BZ130</f>
        <v>.</v>
      </c>
      <c r="AT186" s="26" t="str">
        <f>Datos!CA130</f>
        <v>.</v>
      </c>
      <c r="AU186" s="26" t="str">
        <f>Datos!CB130</f>
        <v>.</v>
      </c>
      <c r="AV186" s="26" t="str">
        <f>Datos!CC130</f>
        <v>.</v>
      </c>
      <c r="AW186" s="87" t="b">
        <f>OR(Datos!BV130="FAMILIA BIOLÓGICA")</f>
        <v>0</v>
      </c>
      <c r="AX186" s="87" t="b">
        <f>OR(Datos!BV130="FAMILIA AMPLIADA")</f>
        <v>0</v>
      </c>
      <c r="AY186" s="87" t="b">
        <f>OR(Datos!BV130="OTRO HOGAR")</f>
        <v>0</v>
      </c>
      <c r="AZ186" s="87">
        <f t="shared" si="8"/>
        <v>0</v>
      </c>
      <c r="BA186" s="87">
        <f>IF(AZ186=0,Datos!BV130,".")</f>
        <v>0</v>
      </c>
      <c r="BB186" s="117">
        <f>Datos!BU129</f>
        <v>0</v>
      </c>
      <c r="BC186" s="87">
        <f>Datos!BV129</f>
        <v>0</v>
      </c>
    </row>
    <row r="187" spans="1:55">
      <c r="A187" s="87">
        <f>Datos!A128</f>
        <v>125</v>
      </c>
      <c r="B187" s="20">
        <f>Datos!D130</f>
        <v>0</v>
      </c>
      <c r="C187" s="152">
        <f>Datos!E130</f>
        <v>0</v>
      </c>
      <c r="D187" s="20">
        <f>Datos!G130</f>
        <v>0</v>
      </c>
      <c r="E187" s="20" t="str">
        <f t="shared" si="6"/>
        <v>x</v>
      </c>
      <c r="F187" s="118">
        <f>Datos!X130</f>
        <v>0</v>
      </c>
      <c r="G187" s="87" t="b">
        <f>OR(Datos!M130="CASA ALIANZA",Datos!M130="AYUDA Y SOLID")</f>
        <v>0</v>
      </c>
      <c r="H187" s="87" t="b">
        <f>OR(Datos!M130="PROCURADURIA")</f>
        <v>0</v>
      </c>
      <c r="I187" s="87" t="b">
        <f>OR(Datos!M130="DIF HIDALGO-HUICHAPAN",Datos!M130="DIF HIDALGO",Datos!M130="DIF NAUCALPAN",Datos!M130="DIF MEXICALTZINGO")</f>
        <v>0</v>
      </c>
      <c r="J187" s="87" t="b">
        <f>OR(Datos!M130="FAMILIAR")</f>
        <v>0</v>
      </c>
      <c r="K187" s="87">
        <f t="shared" si="7"/>
        <v>0</v>
      </c>
      <c r="L187" s="39">
        <f>IF(K187=0,Datos!M130)</f>
        <v>0</v>
      </c>
      <c r="M187" s="87">
        <f>Datos!Z130</f>
        <v>0</v>
      </c>
      <c r="N187" s="87">
        <f>Datos!AA130</f>
        <v>0</v>
      </c>
      <c r="O187" s="87">
        <f>Datos!AB130</f>
        <v>0</v>
      </c>
      <c r="P187" s="87">
        <f>Datos!AC130</f>
        <v>0</v>
      </c>
      <c r="Q187" s="87">
        <f>Datos!AD130</f>
        <v>0</v>
      </c>
      <c r="R187" s="87">
        <f>Datos!AE130</f>
        <v>0</v>
      </c>
      <c r="S187" s="87">
        <f>Datos!AF130</f>
        <v>0</v>
      </c>
      <c r="T187" s="87">
        <f>Datos!AG130</f>
        <v>0</v>
      </c>
      <c r="U187" s="87">
        <f>Datos!AH130</f>
        <v>0</v>
      </c>
      <c r="V187" s="87">
        <f>Datos!AI130</f>
        <v>0</v>
      </c>
      <c r="W187" s="87">
        <f>Datos!AJ130</f>
        <v>0</v>
      </c>
      <c r="X187" s="87">
        <f>Datos!AK130</f>
        <v>0</v>
      </c>
      <c r="Y187" s="87">
        <f>Datos!AL130</f>
        <v>0</v>
      </c>
      <c r="Z187" s="87">
        <f>Datos!AM130</f>
        <v>0</v>
      </c>
      <c r="AA187" s="87">
        <f>Datos!AN130</f>
        <v>0</v>
      </c>
      <c r="AB187" s="87">
        <f>Datos!AO130</f>
        <v>0</v>
      </c>
      <c r="AC187" s="87">
        <f>Datos!AP130</f>
        <v>0</v>
      </c>
      <c r="AD187" s="87" t="str">
        <f>IF(Datos!J130="D.F.","D.F.","0")</f>
        <v>0</v>
      </c>
      <c r="AE187" s="87">
        <f>IF(Datos!J130="D.F.","D.F",Datos!J130)</f>
        <v>0</v>
      </c>
      <c r="AF187" s="87"/>
      <c r="AG187" s="87">
        <f>Datos!AU130</f>
        <v>0</v>
      </c>
      <c r="AH187" s="87">
        <f>Datos!AV130</f>
        <v>0</v>
      </c>
      <c r="AI187" s="87" t="str">
        <f>IF(Educativo!J116="GUARDERIA","SI",".")</f>
        <v>.</v>
      </c>
      <c r="AJ187" s="87" t="str">
        <f>IF(Educativo!J116="PRESCOLAR","SI",".")</f>
        <v>.</v>
      </c>
      <c r="AK187" s="87" t="str">
        <f>IF(Educativo!J116="PRIMARIA","SI",".")</f>
        <v>.</v>
      </c>
      <c r="AL187" s="87" t="str">
        <f>IF(Educativo!J116="SECUNDARIA","SI",".")</f>
        <v>.</v>
      </c>
      <c r="AM187" s="87" t="str">
        <f>IF(Educativo!J116="BACHILLERATO","SI",".")</f>
        <v>.</v>
      </c>
      <c r="AN187" s="87" t="str">
        <f>IF(Educativo!J116="UNIVERSIDAD","SI",".")</f>
        <v>.</v>
      </c>
      <c r="AO187" s="87">
        <f>Datos!BN130</f>
        <v>0</v>
      </c>
      <c r="AP187" s="87">
        <f>Datos!BP130</f>
        <v>0</v>
      </c>
      <c r="AQ187" s="87">
        <f>Datos!BQ130</f>
        <v>0</v>
      </c>
      <c r="AR187" s="26" t="str">
        <f>Datos!BY131</f>
        <v>SI</v>
      </c>
      <c r="AS187" s="26" t="str">
        <f>Datos!BZ131</f>
        <v>.</v>
      </c>
      <c r="AT187" s="26" t="str">
        <f>Datos!CA131</f>
        <v>.</v>
      </c>
      <c r="AU187" s="26" t="str">
        <f>Datos!CB131</f>
        <v>.</v>
      </c>
      <c r="AV187" s="26" t="str">
        <f>Datos!CC131</f>
        <v>.</v>
      </c>
      <c r="AW187" s="87" t="b">
        <f>OR(Datos!BV131="FAMILIA BIOLÓGICA")</f>
        <v>0</v>
      </c>
      <c r="AX187" s="87" t="b">
        <f>OR(Datos!BV131="FAMILIA AMPLIADA")</f>
        <v>0</v>
      </c>
      <c r="AY187" s="87" t="b">
        <f>OR(Datos!BV131="OTRO HOGAR")</f>
        <v>0</v>
      </c>
      <c r="AZ187" s="87">
        <f t="shared" si="8"/>
        <v>0</v>
      </c>
      <c r="BA187" s="87">
        <f>IF(AZ187=0,Datos!BV131,".")</f>
        <v>0</v>
      </c>
      <c r="BB187" s="117">
        <f>Datos!BU130</f>
        <v>0</v>
      </c>
      <c r="BC187" s="87">
        <f>Datos!BV130</f>
        <v>0</v>
      </c>
    </row>
    <row r="188" spans="1:55">
      <c r="A188" s="87">
        <f>Datos!A129</f>
        <v>126</v>
      </c>
      <c r="B188" s="20">
        <f>Datos!D131</f>
        <v>0</v>
      </c>
      <c r="C188" s="152">
        <f>Datos!E131</f>
        <v>0</v>
      </c>
      <c r="D188" s="20">
        <f>Datos!G131</f>
        <v>0</v>
      </c>
      <c r="E188" s="20" t="str">
        <f t="shared" si="6"/>
        <v>x</v>
      </c>
      <c r="F188" s="118">
        <f>Datos!X131</f>
        <v>0</v>
      </c>
      <c r="G188" s="87" t="b">
        <f>OR(Datos!M131="CASA ALIANZA",Datos!M131="AYUDA Y SOLID")</f>
        <v>0</v>
      </c>
      <c r="H188" s="87" t="b">
        <f>OR(Datos!M131="PROCURADURIA")</f>
        <v>0</v>
      </c>
      <c r="I188" s="87" t="b">
        <f>OR(Datos!M131="DIF HIDALGO-HUICHAPAN",Datos!M131="DIF HIDALGO",Datos!M131="DIF NAUCALPAN",Datos!M131="DIF MEXICALTZINGO")</f>
        <v>0</v>
      </c>
      <c r="J188" s="87" t="b">
        <f>OR(Datos!M131="FAMILIAR")</f>
        <v>0</v>
      </c>
      <c r="K188" s="87">
        <f t="shared" si="7"/>
        <v>0</v>
      </c>
      <c r="L188" s="39">
        <f>IF(K188=0,Datos!M131)</f>
        <v>0</v>
      </c>
      <c r="M188" s="87">
        <f>Datos!Z131</f>
        <v>0</v>
      </c>
      <c r="N188" s="87">
        <f>Datos!AA131</f>
        <v>0</v>
      </c>
      <c r="O188" s="87">
        <f>Datos!AB131</f>
        <v>0</v>
      </c>
      <c r="P188" s="87">
        <f>Datos!AC131</f>
        <v>0</v>
      </c>
      <c r="Q188" s="87">
        <f>Datos!AD131</f>
        <v>0</v>
      </c>
      <c r="R188" s="87">
        <f>Datos!AE131</f>
        <v>0</v>
      </c>
      <c r="S188" s="87">
        <f>Datos!AF131</f>
        <v>0</v>
      </c>
      <c r="T188" s="87">
        <f>Datos!AG131</f>
        <v>0</v>
      </c>
      <c r="U188" s="87">
        <f>Datos!AH131</f>
        <v>0</v>
      </c>
      <c r="V188" s="87">
        <f>Datos!AI131</f>
        <v>0</v>
      </c>
      <c r="W188" s="87">
        <f>Datos!AJ131</f>
        <v>0</v>
      </c>
      <c r="X188" s="87">
        <f>Datos!AK131</f>
        <v>0</v>
      </c>
      <c r="Y188" s="87">
        <f>Datos!AL131</f>
        <v>0</v>
      </c>
      <c r="Z188" s="87">
        <f>Datos!AM131</f>
        <v>0</v>
      </c>
      <c r="AA188" s="87">
        <f>Datos!AN131</f>
        <v>0</v>
      </c>
      <c r="AB188" s="87">
        <f>Datos!AO131</f>
        <v>0</v>
      </c>
      <c r="AC188" s="87">
        <f>Datos!AP131</f>
        <v>0</v>
      </c>
      <c r="AD188" s="87" t="str">
        <f>IF(Datos!J131="D.F.","D.F.","0")</f>
        <v>0</v>
      </c>
      <c r="AE188" s="87">
        <f>IF(Datos!J131="D.F.","D.F",Datos!J131)</f>
        <v>0</v>
      </c>
      <c r="AF188" s="87"/>
      <c r="AG188" s="87">
        <f>Datos!AU131</f>
        <v>0</v>
      </c>
      <c r="AH188" s="87">
        <f>Datos!AV131</f>
        <v>0</v>
      </c>
      <c r="AI188" s="87" t="str">
        <f>IF(Educativo!J117="GUARDERIA","SI",".")</f>
        <v>.</v>
      </c>
      <c r="AJ188" s="87" t="str">
        <f>IF(Educativo!J117="PRESCOLAR","SI",".")</f>
        <v>.</v>
      </c>
      <c r="AK188" s="87" t="str">
        <f>IF(Educativo!J117="PRIMARIA","SI",".")</f>
        <v>.</v>
      </c>
      <c r="AL188" s="87" t="str">
        <f>IF(Educativo!J117="SECUNDARIA","SI",".")</f>
        <v>.</v>
      </c>
      <c r="AM188" s="87" t="str">
        <f>IF(Educativo!J117="BACHILLERATO","SI",".")</f>
        <v>.</v>
      </c>
      <c r="AN188" s="87" t="str">
        <f>IF(Educativo!J117="UNIVERSIDAD","SI",".")</f>
        <v>.</v>
      </c>
      <c r="AO188" s="87">
        <f>Datos!BN131</f>
        <v>0</v>
      </c>
      <c r="AP188" s="87">
        <f>Datos!BP131</f>
        <v>0</v>
      </c>
      <c r="AQ188" s="87">
        <f>Datos!BQ131</f>
        <v>0</v>
      </c>
      <c r="AR188" s="26" t="str">
        <f>Datos!BY132</f>
        <v>SI</v>
      </c>
      <c r="AS188" s="26" t="str">
        <f>Datos!BZ132</f>
        <v>.</v>
      </c>
      <c r="AT188" s="26" t="str">
        <f>Datos!CA132</f>
        <v>.</v>
      </c>
      <c r="AU188" s="26" t="str">
        <f>Datos!CB132</f>
        <v>.</v>
      </c>
      <c r="AV188" s="26" t="str">
        <f>Datos!CC132</f>
        <v>.</v>
      </c>
      <c r="AW188" s="87" t="b">
        <f>OR(Datos!BV132="FAMILIA BIOLÓGICA")</f>
        <v>0</v>
      </c>
      <c r="AX188" s="87" t="b">
        <f>OR(Datos!BV132="FAMILIA AMPLIADA")</f>
        <v>0</v>
      </c>
      <c r="AY188" s="87" t="b">
        <f>OR(Datos!BV132="OTRO HOGAR")</f>
        <v>0</v>
      </c>
      <c r="AZ188" s="87">
        <f t="shared" si="8"/>
        <v>0</v>
      </c>
      <c r="BA188" s="87">
        <f>IF(AZ188=0,Datos!BV132,".")</f>
        <v>0</v>
      </c>
      <c r="BB188" s="117">
        <f>Datos!BU131</f>
        <v>0</v>
      </c>
      <c r="BC188" s="87">
        <f>Datos!BV131</f>
        <v>0</v>
      </c>
    </row>
    <row r="189" spans="1:55">
      <c r="A189" s="87">
        <f>Datos!A130</f>
        <v>127</v>
      </c>
      <c r="B189" s="20">
        <f>Datos!D132</f>
        <v>0</v>
      </c>
      <c r="C189" s="152">
        <f>Datos!E132</f>
        <v>0</v>
      </c>
      <c r="D189" s="20">
        <f>Datos!G132</f>
        <v>0</v>
      </c>
      <c r="E189" s="20" t="str">
        <f t="shared" si="6"/>
        <v>x</v>
      </c>
      <c r="F189" s="118">
        <f>Datos!X132</f>
        <v>0</v>
      </c>
      <c r="G189" s="87" t="b">
        <f>OR(Datos!M132="CASA ALIANZA",Datos!M132="AYUDA Y SOLID")</f>
        <v>0</v>
      </c>
      <c r="H189" s="87" t="b">
        <f>OR(Datos!M132="PROCURADURIA")</f>
        <v>0</v>
      </c>
      <c r="I189" s="87" t="b">
        <f>OR(Datos!M132="DIF HIDALGO-HUICHAPAN",Datos!M132="DIF HIDALGO",Datos!M132="DIF NAUCALPAN",Datos!M132="DIF MEXICALTZINGO")</f>
        <v>0</v>
      </c>
      <c r="J189" s="87" t="b">
        <f>OR(Datos!M132="FAMILIAR")</f>
        <v>0</v>
      </c>
      <c r="K189" s="87">
        <f t="shared" si="7"/>
        <v>0</v>
      </c>
      <c r="L189" s="39">
        <f>IF(K189=0,Datos!M132)</f>
        <v>0</v>
      </c>
      <c r="M189" s="87">
        <f>Datos!Z132</f>
        <v>0</v>
      </c>
      <c r="N189" s="87">
        <f>Datos!AA132</f>
        <v>0</v>
      </c>
      <c r="O189" s="87">
        <f>Datos!AB132</f>
        <v>0</v>
      </c>
      <c r="P189" s="87">
        <f>Datos!AC132</f>
        <v>0</v>
      </c>
      <c r="Q189" s="87">
        <f>Datos!AD132</f>
        <v>0</v>
      </c>
      <c r="R189" s="87">
        <f>Datos!AE132</f>
        <v>0</v>
      </c>
      <c r="S189" s="87">
        <f>Datos!AF132</f>
        <v>0</v>
      </c>
      <c r="T189" s="87">
        <f>Datos!AG132</f>
        <v>0</v>
      </c>
      <c r="U189" s="87">
        <f>Datos!AH132</f>
        <v>0</v>
      </c>
      <c r="V189" s="87">
        <f>Datos!AI132</f>
        <v>0</v>
      </c>
      <c r="W189" s="87">
        <f>Datos!AJ132</f>
        <v>0</v>
      </c>
      <c r="X189" s="87">
        <f>Datos!AK132</f>
        <v>0</v>
      </c>
      <c r="Y189" s="87">
        <f>Datos!AL132</f>
        <v>0</v>
      </c>
      <c r="Z189" s="87">
        <f>Datos!AM132</f>
        <v>0</v>
      </c>
      <c r="AA189" s="87">
        <f>Datos!AN132</f>
        <v>0</v>
      </c>
      <c r="AB189" s="87">
        <f>Datos!AO132</f>
        <v>0</v>
      </c>
      <c r="AC189" s="87">
        <f>Datos!AP132</f>
        <v>0</v>
      </c>
      <c r="AD189" s="87" t="str">
        <f>IF(Datos!J132="D.F.","D.F.","0")</f>
        <v>0</v>
      </c>
      <c r="AE189" s="87">
        <f>IF(Datos!J132="D.F.","D.F",Datos!J132)</f>
        <v>0</v>
      </c>
      <c r="AF189" s="87"/>
      <c r="AG189" s="87">
        <f>Datos!AU132</f>
        <v>0</v>
      </c>
      <c r="AH189" s="87">
        <f>Datos!AV132</f>
        <v>0</v>
      </c>
      <c r="AI189" s="87" t="str">
        <f>IF(Educativo!J118="GUARDERIA","SI",".")</f>
        <v>.</v>
      </c>
      <c r="AJ189" s="87" t="str">
        <f>IF(Educativo!J118="PRESCOLAR","SI",".")</f>
        <v>.</v>
      </c>
      <c r="AK189" s="87" t="str">
        <f>IF(Educativo!J118="PRIMARIA","SI",".")</f>
        <v>.</v>
      </c>
      <c r="AL189" s="87" t="str">
        <f>IF(Educativo!J118="SECUNDARIA","SI",".")</f>
        <v>.</v>
      </c>
      <c r="AM189" s="87" t="str">
        <f>IF(Educativo!J118="BACHILLERATO","SI",".")</f>
        <v>.</v>
      </c>
      <c r="AN189" s="87" t="str">
        <f>IF(Educativo!J118="UNIVERSIDAD","SI",".")</f>
        <v>.</v>
      </c>
      <c r="AO189" s="87">
        <f>Datos!BN132</f>
        <v>0</v>
      </c>
      <c r="AP189" s="87">
        <f>Datos!BP132</f>
        <v>0</v>
      </c>
      <c r="AQ189" s="87">
        <f>Datos!BQ132</f>
        <v>0</v>
      </c>
      <c r="AR189" s="26" t="str">
        <f>Datos!BY133</f>
        <v>SI</v>
      </c>
      <c r="AS189" s="26" t="str">
        <f>Datos!BZ133</f>
        <v>.</v>
      </c>
      <c r="AT189" s="26" t="str">
        <f>Datos!CA133</f>
        <v>.</v>
      </c>
      <c r="AU189" s="26" t="str">
        <f>Datos!CB133</f>
        <v>.</v>
      </c>
      <c r="AV189" s="26" t="str">
        <f>Datos!CC133</f>
        <v>.</v>
      </c>
      <c r="AW189" s="87" t="b">
        <f>OR(Datos!BV133="FAMILIA BIOLÓGICA")</f>
        <v>0</v>
      </c>
      <c r="AX189" s="87" t="b">
        <f>OR(Datos!BV133="FAMILIA AMPLIADA")</f>
        <v>0</v>
      </c>
      <c r="AY189" s="87" t="b">
        <f>OR(Datos!BV133="OTRO HOGAR")</f>
        <v>0</v>
      </c>
      <c r="AZ189" s="87">
        <f t="shared" si="8"/>
        <v>0</v>
      </c>
      <c r="BA189" s="87">
        <f>IF(AZ189=0,Datos!BV133,".")</f>
        <v>0</v>
      </c>
      <c r="BB189" s="117">
        <f>Datos!BU132</f>
        <v>0</v>
      </c>
      <c r="BC189" s="87">
        <f>Datos!BV132</f>
        <v>0</v>
      </c>
    </row>
    <row r="190" spans="1:55">
      <c r="A190" s="87">
        <f>Datos!A131</f>
        <v>128</v>
      </c>
      <c r="B190" s="20">
        <f>Datos!D133</f>
        <v>0</v>
      </c>
      <c r="C190" s="152">
        <f>Datos!E133</f>
        <v>0</v>
      </c>
      <c r="D190" s="20">
        <f>Datos!G133</f>
        <v>0</v>
      </c>
      <c r="E190" s="20" t="str">
        <f t="shared" si="6"/>
        <v>x</v>
      </c>
      <c r="F190" s="118">
        <f>Datos!X133</f>
        <v>0</v>
      </c>
      <c r="G190" s="87" t="b">
        <f>OR(Datos!M133="CASA ALIANZA",Datos!M133="AYUDA Y SOLID")</f>
        <v>0</v>
      </c>
      <c r="H190" s="87" t="b">
        <f>OR(Datos!M133="PROCURADURIA")</f>
        <v>0</v>
      </c>
      <c r="I190" s="87" t="b">
        <f>OR(Datos!M133="DIF HIDALGO-HUICHAPAN",Datos!M133="DIF HIDALGO",Datos!M133="DIF NAUCALPAN",Datos!M133="DIF MEXICALTZINGO")</f>
        <v>0</v>
      </c>
      <c r="J190" s="87" t="b">
        <f>OR(Datos!M133="FAMILIAR")</f>
        <v>0</v>
      </c>
      <c r="K190" s="87">
        <f t="shared" si="7"/>
        <v>0</v>
      </c>
      <c r="L190" s="39">
        <f>IF(K190=0,Datos!M133)</f>
        <v>0</v>
      </c>
      <c r="M190" s="87">
        <f>Datos!Z133</f>
        <v>0</v>
      </c>
      <c r="N190" s="87">
        <f>Datos!AA133</f>
        <v>0</v>
      </c>
      <c r="O190" s="87">
        <f>Datos!AB133</f>
        <v>0</v>
      </c>
      <c r="P190" s="87">
        <f>Datos!AC133</f>
        <v>0</v>
      </c>
      <c r="Q190" s="87">
        <f>Datos!AD133</f>
        <v>0</v>
      </c>
      <c r="R190" s="87">
        <f>Datos!AE133</f>
        <v>0</v>
      </c>
      <c r="S190" s="87">
        <f>Datos!AF133</f>
        <v>0</v>
      </c>
      <c r="T190" s="87">
        <f>Datos!AG133</f>
        <v>0</v>
      </c>
      <c r="U190" s="87">
        <f>Datos!AH133</f>
        <v>0</v>
      </c>
      <c r="V190" s="87">
        <f>Datos!AI133</f>
        <v>0</v>
      </c>
      <c r="W190" s="87">
        <f>Datos!AJ133</f>
        <v>0</v>
      </c>
      <c r="X190" s="87">
        <f>Datos!AK133</f>
        <v>0</v>
      </c>
      <c r="Y190" s="87">
        <f>Datos!AL133</f>
        <v>0</v>
      </c>
      <c r="Z190" s="87">
        <f>Datos!AM133</f>
        <v>0</v>
      </c>
      <c r="AA190" s="87">
        <f>Datos!AN133</f>
        <v>0</v>
      </c>
      <c r="AB190" s="87">
        <f>Datos!AO133</f>
        <v>0</v>
      </c>
      <c r="AC190" s="87">
        <f>Datos!AP133</f>
        <v>0</v>
      </c>
      <c r="AD190" s="87" t="str">
        <f>IF(Datos!J133="D.F.","D.F.","0")</f>
        <v>0</v>
      </c>
      <c r="AE190" s="87">
        <f>IF(Datos!J133="D.F.","D.F",Datos!J133)</f>
        <v>0</v>
      </c>
      <c r="AF190" s="87"/>
      <c r="AG190" s="87">
        <f>Datos!AU133</f>
        <v>0</v>
      </c>
      <c r="AH190" s="87">
        <f>Datos!AV133</f>
        <v>0</v>
      </c>
      <c r="AI190" s="87" t="str">
        <f>IF(Educativo!J119="GUARDERIA","SI",".")</f>
        <v>.</v>
      </c>
      <c r="AJ190" s="87" t="str">
        <f>IF(Educativo!J119="PRESCOLAR","SI",".")</f>
        <v>.</v>
      </c>
      <c r="AK190" s="87" t="str">
        <f>IF(Educativo!J119="PRIMARIA","SI",".")</f>
        <v>.</v>
      </c>
      <c r="AL190" s="87" t="str">
        <f>IF(Educativo!J119="SECUNDARIA","SI",".")</f>
        <v>.</v>
      </c>
      <c r="AM190" s="87" t="str">
        <f>IF(Educativo!J119="BACHILLERATO","SI",".")</f>
        <v>.</v>
      </c>
      <c r="AN190" s="87" t="str">
        <f>IF(Educativo!J119="UNIVERSIDAD","SI",".")</f>
        <v>.</v>
      </c>
      <c r="AO190" s="87">
        <f>Datos!BN133</f>
        <v>0</v>
      </c>
      <c r="AP190" s="87">
        <f>Datos!BP133</f>
        <v>0</v>
      </c>
      <c r="AQ190" s="87">
        <f>Datos!BQ133</f>
        <v>0</v>
      </c>
      <c r="AR190" s="26" t="str">
        <f>Datos!BY134</f>
        <v>SI</v>
      </c>
      <c r="AS190" s="26" t="str">
        <f>Datos!BZ134</f>
        <v>.</v>
      </c>
      <c r="AT190" s="26" t="str">
        <f>Datos!CA134</f>
        <v>.</v>
      </c>
      <c r="AU190" s="26" t="str">
        <f>Datos!CB134</f>
        <v>.</v>
      </c>
      <c r="AV190" s="26" t="str">
        <f>Datos!CC134</f>
        <v>.</v>
      </c>
      <c r="AW190" s="87" t="b">
        <f>OR(Datos!BV134="FAMILIA BIOLÓGICA")</f>
        <v>0</v>
      </c>
      <c r="AX190" s="87" t="b">
        <f>OR(Datos!BV134="FAMILIA AMPLIADA")</f>
        <v>0</v>
      </c>
      <c r="AY190" s="87" t="b">
        <f>OR(Datos!BV134="OTRO HOGAR")</f>
        <v>0</v>
      </c>
      <c r="AZ190" s="87">
        <f t="shared" si="8"/>
        <v>0</v>
      </c>
      <c r="BA190" s="87">
        <f>IF(AZ190=0,Datos!BV134,".")</f>
        <v>0</v>
      </c>
      <c r="BB190" s="117">
        <f>Datos!BU133</f>
        <v>0</v>
      </c>
      <c r="BC190" s="87">
        <f>Datos!BV133</f>
        <v>0</v>
      </c>
    </row>
    <row r="191" spans="1:55">
      <c r="A191" s="87">
        <f>Datos!A132</f>
        <v>129</v>
      </c>
      <c r="B191" s="20">
        <f>Datos!D134</f>
        <v>0</v>
      </c>
      <c r="C191" s="152">
        <f>Datos!E134</f>
        <v>0</v>
      </c>
      <c r="D191" s="20">
        <f>Datos!G134</f>
        <v>0</v>
      </c>
      <c r="E191" s="20" t="str">
        <f t="shared" si="6"/>
        <v>x</v>
      </c>
      <c r="F191" s="118">
        <f>Datos!X134</f>
        <v>0</v>
      </c>
      <c r="G191" s="87" t="b">
        <f>OR(Datos!M134="CASA ALIANZA",Datos!M134="AYUDA Y SOLID")</f>
        <v>0</v>
      </c>
      <c r="H191" s="87" t="b">
        <f>OR(Datos!M134="PROCURADURIA")</f>
        <v>0</v>
      </c>
      <c r="I191" s="87" t="b">
        <f>OR(Datos!M134="DIF HIDALGO-HUICHAPAN",Datos!M134="DIF HIDALGO",Datos!M134="DIF NAUCALPAN",Datos!M134="DIF MEXICALTZINGO")</f>
        <v>0</v>
      </c>
      <c r="J191" s="87" t="b">
        <f>OR(Datos!M134="FAMILIAR")</f>
        <v>0</v>
      </c>
      <c r="K191" s="87">
        <f t="shared" si="7"/>
        <v>0</v>
      </c>
      <c r="L191" s="39">
        <f>IF(K191=0,Datos!M134)</f>
        <v>0</v>
      </c>
      <c r="M191" s="87">
        <f>Datos!Z134</f>
        <v>0</v>
      </c>
      <c r="N191" s="87">
        <f>Datos!AA134</f>
        <v>0</v>
      </c>
      <c r="O191" s="87">
        <f>Datos!AB134</f>
        <v>0</v>
      </c>
      <c r="P191" s="87">
        <f>Datos!AC134</f>
        <v>0</v>
      </c>
      <c r="Q191" s="87">
        <f>Datos!AD134</f>
        <v>0</v>
      </c>
      <c r="R191" s="87">
        <f>Datos!AE134</f>
        <v>0</v>
      </c>
      <c r="S191" s="87">
        <f>Datos!AF134</f>
        <v>0</v>
      </c>
      <c r="T191" s="87">
        <f>Datos!AG134</f>
        <v>0</v>
      </c>
      <c r="U191" s="87">
        <f>Datos!AH134</f>
        <v>0</v>
      </c>
      <c r="V191" s="87">
        <f>Datos!AI134</f>
        <v>0</v>
      </c>
      <c r="W191" s="87">
        <f>Datos!AJ134</f>
        <v>0</v>
      </c>
      <c r="X191" s="87">
        <f>Datos!AK134</f>
        <v>0</v>
      </c>
      <c r="Y191" s="87">
        <f>Datos!AL134</f>
        <v>0</v>
      </c>
      <c r="Z191" s="87">
        <f>Datos!AM134</f>
        <v>0</v>
      </c>
      <c r="AA191" s="87">
        <f>Datos!AN134</f>
        <v>0</v>
      </c>
      <c r="AB191" s="87">
        <f>Datos!AO134</f>
        <v>0</v>
      </c>
      <c r="AC191" s="87">
        <f>Datos!AP134</f>
        <v>0</v>
      </c>
      <c r="AD191" s="87" t="str">
        <f>IF(Datos!J134="D.F.","D.F.","0")</f>
        <v>0</v>
      </c>
      <c r="AE191" s="87">
        <f>IF(Datos!J134="D.F.","D.F",Datos!J134)</f>
        <v>0</v>
      </c>
      <c r="AF191" s="87"/>
      <c r="AG191" s="87">
        <f>Datos!AU134</f>
        <v>0</v>
      </c>
      <c r="AH191" s="87">
        <f>Datos!AV134</f>
        <v>0</v>
      </c>
      <c r="AI191" s="87" t="str">
        <f>IF(Educativo!J120="GUARDERIA","SI",".")</f>
        <v>.</v>
      </c>
      <c r="AJ191" s="87" t="str">
        <f>IF(Educativo!J120="PRESCOLAR","SI",".")</f>
        <v>.</v>
      </c>
      <c r="AK191" s="87" t="str">
        <f>IF(Educativo!J120="PRIMARIA","SI",".")</f>
        <v>.</v>
      </c>
      <c r="AL191" s="87" t="str">
        <f>IF(Educativo!J120="SECUNDARIA","SI",".")</f>
        <v>.</v>
      </c>
      <c r="AM191" s="87" t="str">
        <f>IF(Educativo!J120="BACHILLERATO","SI",".")</f>
        <v>.</v>
      </c>
      <c r="AN191" s="87" t="str">
        <f>IF(Educativo!J120="UNIVERSIDAD","SI",".")</f>
        <v>.</v>
      </c>
      <c r="AO191" s="87">
        <f>Datos!BN134</f>
        <v>0</v>
      </c>
      <c r="AP191" s="87">
        <f>Datos!BP134</f>
        <v>0</v>
      </c>
      <c r="AQ191" s="87">
        <f>Datos!BQ134</f>
        <v>0</v>
      </c>
      <c r="AR191" s="26" t="str">
        <f>Datos!BY135</f>
        <v>SI</v>
      </c>
      <c r="AS191" s="26" t="str">
        <f>Datos!BZ135</f>
        <v>.</v>
      </c>
      <c r="AT191" s="26" t="str">
        <f>Datos!CA135</f>
        <v>.</v>
      </c>
      <c r="AU191" s="26" t="str">
        <f>Datos!CB135</f>
        <v>.</v>
      </c>
      <c r="AV191" s="26" t="str">
        <f>Datos!CC135</f>
        <v>.</v>
      </c>
      <c r="AW191" s="87" t="b">
        <f>OR(Datos!BV135="FAMILIA BIOLÓGICA")</f>
        <v>0</v>
      </c>
      <c r="AX191" s="87" t="b">
        <f>OR(Datos!BV135="FAMILIA AMPLIADA")</f>
        <v>0</v>
      </c>
      <c r="AY191" s="87" t="b">
        <f>OR(Datos!BV135="OTRO HOGAR")</f>
        <v>0</v>
      </c>
      <c r="AZ191" s="87">
        <f t="shared" si="8"/>
        <v>0</v>
      </c>
      <c r="BA191" s="87">
        <f>IF(AZ191=0,Datos!BV135,".")</f>
        <v>0</v>
      </c>
      <c r="BB191" s="117">
        <f>Datos!BU134</f>
        <v>0</v>
      </c>
      <c r="BC191" s="87">
        <f>Datos!BV134</f>
        <v>0</v>
      </c>
    </row>
    <row r="192" spans="1:55">
      <c r="A192" s="87">
        <f>Datos!A133</f>
        <v>130</v>
      </c>
      <c r="B192" s="20">
        <f>Datos!D135</f>
        <v>0</v>
      </c>
      <c r="C192" s="152">
        <f>Datos!E135</f>
        <v>0</v>
      </c>
      <c r="D192" s="20">
        <f>Datos!G135</f>
        <v>0</v>
      </c>
      <c r="E192" s="20" t="str">
        <f t="shared" si="6"/>
        <v>x</v>
      </c>
      <c r="F192" s="118">
        <f>Datos!X135</f>
        <v>0</v>
      </c>
      <c r="G192" s="87" t="b">
        <f>OR(Datos!M135="CASA ALIANZA",Datos!M135="AYUDA Y SOLID")</f>
        <v>0</v>
      </c>
      <c r="H192" s="87" t="b">
        <f>OR(Datos!M135="PROCURADURIA")</f>
        <v>0</v>
      </c>
      <c r="I192" s="87" t="b">
        <f>OR(Datos!M135="DIF HIDALGO-HUICHAPAN",Datos!M135="DIF HIDALGO",Datos!M135="DIF NAUCALPAN",Datos!M135="DIF MEXICALTZINGO")</f>
        <v>0</v>
      </c>
      <c r="J192" s="87" t="b">
        <f>OR(Datos!M135="FAMILIAR")</f>
        <v>0</v>
      </c>
      <c r="K192" s="87">
        <f t="shared" si="7"/>
        <v>0</v>
      </c>
      <c r="L192" s="39">
        <f>IF(K192=0,Datos!M135)</f>
        <v>0</v>
      </c>
      <c r="M192" s="87">
        <f>Datos!Z135</f>
        <v>0</v>
      </c>
      <c r="N192" s="87">
        <f>Datos!AA135</f>
        <v>0</v>
      </c>
      <c r="O192" s="87">
        <f>Datos!AB135</f>
        <v>0</v>
      </c>
      <c r="P192" s="87">
        <f>Datos!AC135</f>
        <v>0</v>
      </c>
      <c r="Q192" s="87">
        <f>Datos!AD135</f>
        <v>0</v>
      </c>
      <c r="R192" s="87">
        <f>Datos!AE135</f>
        <v>0</v>
      </c>
      <c r="S192" s="87">
        <f>Datos!AF135</f>
        <v>0</v>
      </c>
      <c r="T192" s="87">
        <f>Datos!AG135</f>
        <v>0</v>
      </c>
      <c r="U192" s="87">
        <f>Datos!AH135</f>
        <v>0</v>
      </c>
      <c r="V192" s="87">
        <f>Datos!AI135</f>
        <v>0</v>
      </c>
      <c r="W192" s="87">
        <f>Datos!AJ135</f>
        <v>0</v>
      </c>
      <c r="X192" s="87">
        <f>Datos!AK135</f>
        <v>0</v>
      </c>
      <c r="Y192" s="87">
        <f>Datos!AL135</f>
        <v>0</v>
      </c>
      <c r="Z192" s="87">
        <f>Datos!AM135</f>
        <v>0</v>
      </c>
      <c r="AA192" s="87">
        <f>Datos!AN135</f>
        <v>0</v>
      </c>
      <c r="AB192" s="87">
        <f>Datos!AO135</f>
        <v>0</v>
      </c>
      <c r="AC192" s="87">
        <f>Datos!AP135</f>
        <v>0</v>
      </c>
      <c r="AD192" s="87" t="str">
        <f>IF(Datos!J135="D.F.","D.F.","0")</f>
        <v>0</v>
      </c>
      <c r="AE192" s="87">
        <f>IF(Datos!J135="D.F.","D.F",Datos!J135)</f>
        <v>0</v>
      </c>
      <c r="AF192" s="87"/>
      <c r="AG192" s="87">
        <f>Datos!AU135</f>
        <v>0</v>
      </c>
      <c r="AH192" s="87">
        <f>Datos!AV135</f>
        <v>0</v>
      </c>
      <c r="AI192" s="87" t="str">
        <f>IF(Educativo!J121="GUARDERIA","SI",".")</f>
        <v>.</v>
      </c>
      <c r="AJ192" s="87" t="str">
        <f>IF(Educativo!J121="PRESCOLAR","SI",".")</f>
        <v>.</v>
      </c>
      <c r="AK192" s="87" t="str">
        <f>IF(Educativo!J121="PRIMARIA","SI",".")</f>
        <v>.</v>
      </c>
      <c r="AL192" s="87" t="str">
        <f>IF(Educativo!J121="SECUNDARIA","SI",".")</f>
        <v>.</v>
      </c>
      <c r="AM192" s="87" t="str">
        <f>IF(Educativo!J121="BACHILLERATO","SI",".")</f>
        <v>.</v>
      </c>
      <c r="AN192" s="87" t="str">
        <f>IF(Educativo!J121="UNIVERSIDAD","SI",".")</f>
        <v>.</v>
      </c>
      <c r="AO192" s="87">
        <f>Datos!BN135</f>
        <v>0</v>
      </c>
      <c r="AP192" s="87">
        <f>Datos!BP135</f>
        <v>0</v>
      </c>
      <c r="AQ192" s="87">
        <f>Datos!BQ135</f>
        <v>0</v>
      </c>
      <c r="AR192" s="26" t="str">
        <f>Datos!BY136</f>
        <v>SI</v>
      </c>
      <c r="AS192" s="26" t="str">
        <f>Datos!BZ136</f>
        <v>.</v>
      </c>
      <c r="AT192" s="26" t="str">
        <f>Datos!CA136</f>
        <v>.</v>
      </c>
      <c r="AU192" s="26" t="str">
        <f>Datos!CB136</f>
        <v>.</v>
      </c>
      <c r="AV192" s="26" t="str">
        <f>Datos!CC136</f>
        <v>.</v>
      </c>
      <c r="AW192" s="87" t="b">
        <f>OR(Datos!BV136="FAMILIA BIOLÓGICA")</f>
        <v>0</v>
      </c>
      <c r="AX192" s="87" t="b">
        <f>OR(Datos!BV136="FAMILIA AMPLIADA")</f>
        <v>0</v>
      </c>
      <c r="AY192" s="87" t="b">
        <f>OR(Datos!BV136="OTRO HOGAR")</f>
        <v>0</v>
      </c>
      <c r="AZ192" s="87">
        <f t="shared" si="8"/>
        <v>0</v>
      </c>
      <c r="BA192" s="87">
        <f>IF(AZ192=0,Datos!BV136,".")</f>
        <v>0</v>
      </c>
      <c r="BB192" s="117">
        <f>Datos!BU135</f>
        <v>0</v>
      </c>
      <c r="BC192" s="87">
        <f>Datos!BV135</f>
        <v>0</v>
      </c>
    </row>
    <row r="193" spans="1:55">
      <c r="A193" s="87">
        <f>Datos!A134</f>
        <v>131</v>
      </c>
      <c r="B193" s="20">
        <f>Datos!D136</f>
        <v>0</v>
      </c>
      <c r="C193" s="152">
        <f>Datos!E136</f>
        <v>0</v>
      </c>
      <c r="D193" s="20">
        <f>Datos!G136</f>
        <v>0</v>
      </c>
      <c r="E193" s="20" t="str">
        <f t="shared" si="6"/>
        <v>x</v>
      </c>
      <c r="F193" s="118">
        <f>Datos!X136</f>
        <v>0</v>
      </c>
      <c r="G193" s="87" t="b">
        <f>OR(Datos!M136="CASA ALIANZA",Datos!M136="AYUDA Y SOLID")</f>
        <v>0</v>
      </c>
      <c r="H193" s="87" t="b">
        <f>OR(Datos!M136="PROCURADURIA")</f>
        <v>0</v>
      </c>
      <c r="I193" s="87" t="b">
        <f>OR(Datos!M136="DIF HIDALGO-HUICHAPAN",Datos!M136="DIF HIDALGO",Datos!M136="DIF NAUCALPAN",Datos!M136="DIF MEXICALTZINGO")</f>
        <v>0</v>
      </c>
      <c r="J193" s="87" t="b">
        <f>OR(Datos!M136="FAMILIAR")</f>
        <v>0</v>
      </c>
      <c r="K193" s="87">
        <f t="shared" si="7"/>
        <v>0</v>
      </c>
      <c r="L193" s="39">
        <f>IF(K193=0,Datos!M136)</f>
        <v>0</v>
      </c>
      <c r="M193" s="87">
        <f>Datos!Z136</f>
        <v>0</v>
      </c>
      <c r="N193" s="87">
        <f>Datos!AA136</f>
        <v>0</v>
      </c>
      <c r="O193" s="87">
        <f>Datos!AB136</f>
        <v>0</v>
      </c>
      <c r="P193" s="87">
        <f>Datos!AC136</f>
        <v>0</v>
      </c>
      <c r="Q193" s="87">
        <f>Datos!AD136</f>
        <v>0</v>
      </c>
      <c r="R193" s="87">
        <f>Datos!AE136</f>
        <v>0</v>
      </c>
      <c r="S193" s="87">
        <f>Datos!AF136</f>
        <v>0</v>
      </c>
      <c r="T193" s="87">
        <f>Datos!AG136</f>
        <v>0</v>
      </c>
      <c r="U193" s="87">
        <f>Datos!AH136</f>
        <v>0</v>
      </c>
      <c r="V193" s="87">
        <f>Datos!AI136</f>
        <v>0</v>
      </c>
      <c r="W193" s="87">
        <f>Datos!AJ136</f>
        <v>0</v>
      </c>
      <c r="X193" s="87">
        <f>Datos!AK136</f>
        <v>0</v>
      </c>
      <c r="Y193" s="87">
        <f>Datos!AL136</f>
        <v>0</v>
      </c>
      <c r="Z193" s="87">
        <f>Datos!AM136</f>
        <v>0</v>
      </c>
      <c r="AA193" s="87">
        <f>Datos!AN136</f>
        <v>0</v>
      </c>
      <c r="AB193" s="87">
        <f>Datos!AO136</f>
        <v>0</v>
      </c>
      <c r="AC193" s="87">
        <f>Datos!AP136</f>
        <v>0</v>
      </c>
      <c r="AD193" s="87" t="str">
        <f>IF(Datos!J136="D.F.","D.F.","0")</f>
        <v>0</v>
      </c>
      <c r="AE193" s="87">
        <f>IF(Datos!J136="D.F.","D.F",Datos!J136)</f>
        <v>0</v>
      </c>
      <c r="AF193" s="87"/>
      <c r="AG193" s="87">
        <f>Datos!AU136</f>
        <v>0</v>
      </c>
      <c r="AH193" s="87">
        <f>Datos!AV136</f>
        <v>0</v>
      </c>
      <c r="AI193" s="87" t="str">
        <f>IF(Educativo!J122="GUARDERIA","SI",".")</f>
        <v>.</v>
      </c>
      <c r="AJ193" s="87" t="str">
        <f>IF(Educativo!J122="PRESCOLAR","SI",".")</f>
        <v>.</v>
      </c>
      <c r="AK193" s="87" t="str">
        <f>IF(Educativo!J122="PRIMARIA","SI",".")</f>
        <v>.</v>
      </c>
      <c r="AL193" s="87" t="str">
        <f>IF(Educativo!J122="SECUNDARIA","SI",".")</f>
        <v>.</v>
      </c>
      <c r="AM193" s="87" t="str">
        <f>IF(Educativo!J122="BACHILLERATO","SI",".")</f>
        <v>.</v>
      </c>
      <c r="AN193" s="87" t="str">
        <f>IF(Educativo!J122="UNIVERSIDAD","SI",".")</f>
        <v>.</v>
      </c>
      <c r="AO193" s="87">
        <f>Datos!BN136</f>
        <v>0</v>
      </c>
      <c r="AP193" s="87">
        <f>Datos!BP136</f>
        <v>0</v>
      </c>
      <c r="AQ193" s="87">
        <f>Datos!BQ136</f>
        <v>0</v>
      </c>
      <c r="AR193" s="26" t="str">
        <f>Datos!BY137</f>
        <v>SI</v>
      </c>
      <c r="AS193" s="26" t="str">
        <f>Datos!BZ137</f>
        <v>.</v>
      </c>
      <c r="AT193" s="26" t="str">
        <f>Datos!CA137</f>
        <v>.</v>
      </c>
      <c r="AU193" s="26" t="str">
        <f>Datos!CB137</f>
        <v>.</v>
      </c>
      <c r="AV193" s="26" t="str">
        <f>Datos!CC137</f>
        <v>.</v>
      </c>
      <c r="AW193" s="87" t="b">
        <f>OR(Datos!BV137="FAMILIA BIOLÓGICA")</f>
        <v>0</v>
      </c>
      <c r="AX193" s="87" t="b">
        <f>OR(Datos!BV137="FAMILIA AMPLIADA")</f>
        <v>0</v>
      </c>
      <c r="AY193" s="87" t="b">
        <f>OR(Datos!BV137="OTRO HOGAR")</f>
        <v>0</v>
      </c>
      <c r="AZ193" s="87">
        <f t="shared" si="8"/>
        <v>0</v>
      </c>
      <c r="BA193" s="87">
        <f>IF(AZ193=0,Datos!BV137,".")</f>
        <v>0</v>
      </c>
      <c r="BB193" s="117">
        <f>Datos!BU136</f>
        <v>0</v>
      </c>
      <c r="BC193" s="87">
        <f>Datos!BV136</f>
        <v>0</v>
      </c>
    </row>
    <row r="194" spans="1:55">
      <c r="A194" s="87">
        <f>Datos!A135</f>
        <v>132</v>
      </c>
      <c r="B194" s="20">
        <f>Datos!D137</f>
        <v>0</v>
      </c>
      <c r="C194" s="152">
        <f>Datos!E137</f>
        <v>0</v>
      </c>
      <c r="D194" s="20">
        <f>Datos!G137</f>
        <v>0</v>
      </c>
      <c r="E194" s="20" t="str">
        <f t="shared" si="6"/>
        <v>x</v>
      </c>
      <c r="F194" s="118">
        <f>Datos!X137</f>
        <v>0</v>
      </c>
      <c r="G194" s="87" t="b">
        <f>OR(Datos!M137="CASA ALIANZA",Datos!M137="AYUDA Y SOLID")</f>
        <v>0</v>
      </c>
      <c r="H194" s="87" t="b">
        <f>OR(Datos!M137="PROCURADURIA")</f>
        <v>0</v>
      </c>
      <c r="I194" s="87" t="b">
        <f>OR(Datos!M137="DIF HIDALGO-HUICHAPAN",Datos!M137="DIF HIDALGO",Datos!M137="DIF NAUCALPAN",Datos!M137="DIF MEXICALTZINGO")</f>
        <v>0</v>
      </c>
      <c r="J194" s="87" t="b">
        <f>OR(Datos!M137="FAMILIAR")</f>
        <v>0</v>
      </c>
      <c r="K194" s="87">
        <f t="shared" si="7"/>
        <v>0</v>
      </c>
      <c r="L194" s="39">
        <f>IF(K194=0,Datos!M137)</f>
        <v>0</v>
      </c>
      <c r="M194" s="87">
        <f>Datos!Z137</f>
        <v>0</v>
      </c>
      <c r="N194" s="87">
        <f>Datos!AA137</f>
        <v>0</v>
      </c>
      <c r="O194" s="87">
        <f>Datos!AB137</f>
        <v>0</v>
      </c>
      <c r="P194" s="87">
        <f>Datos!AC137</f>
        <v>0</v>
      </c>
      <c r="Q194" s="87">
        <f>Datos!AD137</f>
        <v>0</v>
      </c>
      <c r="R194" s="87">
        <f>Datos!AE137</f>
        <v>0</v>
      </c>
      <c r="S194" s="87">
        <f>Datos!AF137</f>
        <v>0</v>
      </c>
      <c r="T194" s="87">
        <f>Datos!AG137</f>
        <v>0</v>
      </c>
      <c r="U194" s="87">
        <f>Datos!AH137</f>
        <v>0</v>
      </c>
      <c r="V194" s="87">
        <f>Datos!AI137</f>
        <v>0</v>
      </c>
      <c r="W194" s="87">
        <f>Datos!AJ137</f>
        <v>0</v>
      </c>
      <c r="X194" s="87">
        <f>Datos!AK137</f>
        <v>0</v>
      </c>
      <c r="Y194" s="87">
        <f>Datos!AL137</f>
        <v>0</v>
      </c>
      <c r="Z194" s="87">
        <f>Datos!AM137</f>
        <v>0</v>
      </c>
      <c r="AA194" s="87">
        <f>Datos!AN137</f>
        <v>0</v>
      </c>
      <c r="AB194" s="87">
        <f>Datos!AO137</f>
        <v>0</v>
      </c>
      <c r="AC194" s="87">
        <f>Datos!AP137</f>
        <v>0</v>
      </c>
      <c r="AD194" s="87" t="str">
        <f>IF(Datos!J137="D.F.","D.F.","0")</f>
        <v>0</v>
      </c>
      <c r="AE194" s="87">
        <f>IF(Datos!J137="D.F.","D.F",Datos!J137)</f>
        <v>0</v>
      </c>
      <c r="AF194" s="87"/>
      <c r="AG194" s="87">
        <f>Datos!AU137</f>
        <v>0</v>
      </c>
      <c r="AH194" s="87">
        <f>Datos!AV137</f>
        <v>0</v>
      </c>
      <c r="AI194" s="87" t="str">
        <f>IF(Educativo!J123="GUARDERIA","SI",".")</f>
        <v>.</v>
      </c>
      <c r="AJ194" s="87" t="str">
        <f>IF(Educativo!J123="PRESCOLAR","SI",".")</f>
        <v>.</v>
      </c>
      <c r="AK194" s="87" t="str">
        <f>IF(Educativo!J123="PRIMARIA","SI",".")</f>
        <v>.</v>
      </c>
      <c r="AL194" s="87" t="str">
        <f>IF(Educativo!J123="SECUNDARIA","SI",".")</f>
        <v>.</v>
      </c>
      <c r="AM194" s="87" t="str">
        <f>IF(Educativo!J123="BACHILLERATO","SI",".")</f>
        <v>.</v>
      </c>
      <c r="AN194" s="87" t="str">
        <f>IF(Educativo!J123="UNIVERSIDAD","SI",".")</f>
        <v>.</v>
      </c>
      <c r="AO194" s="87">
        <f>Datos!BN137</f>
        <v>0</v>
      </c>
      <c r="AP194" s="87">
        <f>Datos!BP137</f>
        <v>0</v>
      </c>
      <c r="AQ194" s="87">
        <f>Datos!BQ137</f>
        <v>0</v>
      </c>
      <c r="AR194" s="26" t="str">
        <f>Datos!BY138</f>
        <v>SI</v>
      </c>
      <c r="AS194" s="26" t="str">
        <f>Datos!BZ138</f>
        <v>.</v>
      </c>
      <c r="AT194" s="26" t="str">
        <f>Datos!CA138</f>
        <v>.</v>
      </c>
      <c r="AU194" s="26" t="str">
        <f>Datos!CB138</f>
        <v>.</v>
      </c>
      <c r="AV194" s="26" t="str">
        <f>Datos!CC138</f>
        <v>.</v>
      </c>
      <c r="AW194" s="87" t="b">
        <f>OR(Datos!BV138="FAMILIA BIOLÓGICA")</f>
        <v>0</v>
      </c>
      <c r="AX194" s="87" t="b">
        <f>OR(Datos!BV138="FAMILIA AMPLIADA")</f>
        <v>0</v>
      </c>
      <c r="AY194" s="87" t="b">
        <f>OR(Datos!BV138="OTRO HOGAR")</f>
        <v>0</v>
      </c>
      <c r="AZ194" s="87">
        <f t="shared" si="8"/>
        <v>0</v>
      </c>
      <c r="BA194" s="87">
        <f>IF(AZ194=0,Datos!BV138,".")</f>
        <v>0</v>
      </c>
      <c r="BB194" s="117">
        <f>Datos!BU137</f>
        <v>0</v>
      </c>
      <c r="BC194" s="87">
        <f>Datos!BV137</f>
        <v>0</v>
      </c>
    </row>
    <row r="195" spans="1:55">
      <c r="A195" s="87">
        <f>Datos!A136</f>
        <v>133</v>
      </c>
      <c r="B195" s="20">
        <f>Datos!D138</f>
        <v>0</v>
      </c>
      <c r="C195" s="152">
        <f>Datos!E138</f>
        <v>0</v>
      </c>
      <c r="D195" s="20">
        <f>Datos!G138</f>
        <v>0</v>
      </c>
      <c r="E195" s="20" t="str">
        <f t="shared" si="6"/>
        <v>x</v>
      </c>
      <c r="F195" s="118">
        <f>Datos!X138</f>
        <v>0</v>
      </c>
      <c r="G195" s="87" t="b">
        <f>OR(Datos!M138="CASA ALIANZA",Datos!M138="AYUDA Y SOLID")</f>
        <v>0</v>
      </c>
      <c r="H195" s="87" t="b">
        <f>OR(Datos!M138="PROCURADURIA")</f>
        <v>0</v>
      </c>
      <c r="I195" s="87" t="b">
        <f>OR(Datos!M138="DIF HIDALGO-HUICHAPAN",Datos!M138="DIF HIDALGO",Datos!M138="DIF NAUCALPAN",Datos!M138="DIF MEXICALTZINGO")</f>
        <v>0</v>
      </c>
      <c r="J195" s="87" t="b">
        <f>OR(Datos!M138="FAMILIAR")</f>
        <v>0</v>
      </c>
      <c r="K195" s="87">
        <f t="shared" si="7"/>
        <v>0</v>
      </c>
      <c r="L195" s="39">
        <f>IF(K195=0,Datos!M138)</f>
        <v>0</v>
      </c>
      <c r="M195" s="87">
        <f>Datos!Z138</f>
        <v>0</v>
      </c>
      <c r="N195" s="87">
        <f>Datos!AA138</f>
        <v>0</v>
      </c>
      <c r="O195" s="87">
        <f>Datos!AB138</f>
        <v>0</v>
      </c>
      <c r="P195" s="87">
        <f>Datos!AC138</f>
        <v>0</v>
      </c>
      <c r="Q195" s="87">
        <f>Datos!AD138</f>
        <v>0</v>
      </c>
      <c r="R195" s="87">
        <f>Datos!AE138</f>
        <v>0</v>
      </c>
      <c r="S195" s="87">
        <f>Datos!AF138</f>
        <v>0</v>
      </c>
      <c r="T195" s="87">
        <f>Datos!AG138</f>
        <v>0</v>
      </c>
      <c r="U195" s="87">
        <f>Datos!AH138</f>
        <v>0</v>
      </c>
      <c r="V195" s="87">
        <f>Datos!AI138</f>
        <v>0</v>
      </c>
      <c r="W195" s="87">
        <f>Datos!AJ138</f>
        <v>0</v>
      </c>
      <c r="X195" s="87">
        <f>Datos!AK138</f>
        <v>0</v>
      </c>
      <c r="Y195" s="87">
        <f>Datos!AL138</f>
        <v>0</v>
      </c>
      <c r="Z195" s="87">
        <f>Datos!AM138</f>
        <v>0</v>
      </c>
      <c r="AA195" s="87">
        <f>Datos!AN138</f>
        <v>0</v>
      </c>
      <c r="AB195" s="87">
        <f>Datos!AO138</f>
        <v>0</v>
      </c>
      <c r="AC195" s="87">
        <f>Datos!AP138</f>
        <v>0</v>
      </c>
      <c r="AD195" s="87" t="str">
        <f>IF(Datos!J138="D.F.","D.F.","0")</f>
        <v>0</v>
      </c>
      <c r="AE195" s="87">
        <f>IF(Datos!J138="D.F.","D.F",Datos!J138)</f>
        <v>0</v>
      </c>
      <c r="AF195" s="87"/>
      <c r="AG195" s="87">
        <f>Datos!AU138</f>
        <v>0</v>
      </c>
      <c r="AH195" s="87">
        <f>Datos!AV138</f>
        <v>0</v>
      </c>
      <c r="AI195" s="87" t="str">
        <f>IF(Educativo!J124="GUARDERIA","SI",".")</f>
        <v>.</v>
      </c>
      <c r="AJ195" s="87" t="str">
        <f>IF(Educativo!J124="PRESCOLAR","SI",".")</f>
        <v>.</v>
      </c>
      <c r="AK195" s="87" t="str">
        <f>IF(Educativo!J124="PRIMARIA","SI",".")</f>
        <v>.</v>
      </c>
      <c r="AL195" s="87" t="str">
        <f>IF(Educativo!J124="SECUNDARIA","SI",".")</f>
        <v>.</v>
      </c>
      <c r="AM195" s="87" t="str">
        <f>IF(Educativo!J124="BACHILLERATO","SI",".")</f>
        <v>.</v>
      </c>
      <c r="AN195" s="87" t="str">
        <f>IF(Educativo!J124="UNIVERSIDAD","SI",".")</f>
        <v>.</v>
      </c>
      <c r="AO195" s="87">
        <f>Datos!BN138</f>
        <v>0</v>
      </c>
      <c r="AP195" s="87">
        <f>Datos!BP138</f>
        <v>0</v>
      </c>
      <c r="AQ195" s="87">
        <f>Datos!BQ138</f>
        <v>0</v>
      </c>
      <c r="AR195" s="26" t="str">
        <f>Datos!BY139</f>
        <v>SI</v>
      </c>
      <c r="AS195" s="26" t="str">
        <f>Datos!BZ139</f>
        <v>.</v>
      </c>
      <c r="AT195" s="26" t="str">
        <f>Datos!CA139</f>
        <v>.</v>
      </c>
      <c r="AU195" s="26" t="str">
        <f>Datos!CB139</f>
        <v>.</v>
      </c>
      <c r="AV195" s="26" t="str">
        <f>Datos!CC139</f>
        <v>.</v>
      </c>
      <c r="AW195" s="87" t="b">
        <f>OR(Datos!BV139="FAMILIA BIOLÓGICA")</f>
        <v>0</v>
      </c>
      <c r="AX195" s="87" t="b">
        <f>OR(Datos!BV139="FAMILIA AMPLIADA")</f>
        <v>0</v>
      </c>
      <c r="AY195" s="87" t="b">
        <f>OR(Datos!BV139="OTRO HOGAR")</f>
        <v>0</v>
      </c>
      <c r="AZ195" s="87">
        <f t="shared" si="8"/>
        <v>0</v>
      </c>
      <c r="BA195" s="87">
        <f>IF(AZ195=0,Datos!BV139,".")</f>
        <v>0</v>
      </c>
      <c r="BB195" s="117">
        <f>Datos!BU138</f>
        <v>0</v>
      </c>
      <c r="BC195" s="87">
        <f>Datos!BV138</f>
        <v>0</v>
      </c>
    </row>
    <row r="196" spans="1:55">
      <c r="A196" s="87">
        <f>Datos!A137</f>
        <v>134</v>
      </c>
      <c r="B196" s="20">
        <f>Datos!D139</f>
        <v>0</v>
      </c>
      <c r="C196" s="152">
        <f>Datos!E139</f>
        <v>0</v>
      </c>
      <c r="D196" s="20">
        <f>Datos!G139</f>
        <v>0</v>
      </c>
      <c r="E196" s="20" t="str">
        <f t="shared" si="6"/>
        <v>x</v>
      </c>
      <c r="F196" s="118">
        <f>Datos!X139</f>
        <v>0</v>
      </c>
      <c r="G196" s="87" t="b">
        <f>OR(Datos!M139="CASA ALIANZA",Datos!M139="AYUDA Y SOLID")</f>
        <v>0</v>
      </c>
      <c r="H196" s="87" t="b">
        <f>OR(Datos!M139="PROCURADURIA")</f>
        <v>0</v>
      </c>
      <c r="I196" s="87" t="b">
        <f>OR(Datos!M139="DIF HIDALGO-HUICHAPAN",Datos!M139="DIF HIDALGO",Datos!M139="DIF NAUCALPAN",Datos!M139="DIF MEXICALTZINGO")</f>
        <v>0</v>
      </c>
      <c r="J196" s="87" t="b">
        <f>OR(Datos!M139="FAMILIAR")</f>
        <v>0</v>
      </c>
      <c r="K196" s="87">
        <f t="shared" si="7"/>
        <v>0</v>
      </c>
      <c r="L196" s="39">
        <f>IF(K196=0,Datos!M139)</f>
        <v>0</v>
      </c>
      <c r="M196" s="87">
        <f>Datos!Z139</f>
        <v>0</v>
      </c>
      <c r="N196" s="87">
        <f>Datos!AA139</f>
        <v>0</v>
      </c>
      <c r="O196" s="87">
        <f>Datos!AB139</f>
        <v>0</v>
      </c>
      <c r="P196" s="87">
        <f>Datos!AC139</f>
        <v>0</v>
      </c>
      <c r="Q196" s="87">
        <f>Datos!AD139</f>
        <v>0</v>
      </c>
      <c r="R196" s="87">
        <f>Datos!AE139</f>
        <v>0</v>
      </c>
      <c r="S196" s="87">
        <f>Datos!AF139</f>
        <v>0</v>
      </c>
      <c r="T196" s="87">
        <f>Datos!AG139</f>
        <v>0</v>
      </c>
      <c r="U196" s="87">
        <f>Datos!AH139</f>
        <v>0</v>
      </c>
      <c r="V196" s="87">
        <f>Datos!AI139</f>
        <v>0</v>
      </c>
      <c r="W196" s="87">
        <f>Datos!AJ139</f>
        <v>0</v>
      </c>
      <c r="X196" s="87">
        <f>Datos!AK139</f>
        <v>0</v>
      </c>
      <c r="Y196" s="87">
        <f>Datos!AL139</f>
        <v>0</v>
      </c>
      <c r="Z196" s="87">
        <f>Datos!AM139</f>
        <v>0</v>
      </c>
      <c r="AA196" s="87">
        <f>Datos!AN139</f>
        <v>0</v>
      </c>
      <c r="AB196" s="87">
        <f>Datos!AO139</f>
        <v>0</v>
      </c>
      <c r="AC196" s="87">
        <f>Datos!AP139</f>
        <v>0</v>
      </c>
      <c r="AD196" s="87" t="str">
        <f>IF(Datos!J139="D.F.","D.F.","0")</f>
        <v>0</v>
      </c>
      <c r="AE196" s="87">
        <f>IF(Datos!J139="D.F.","D.F",Datos!J139)</f>
        <v>0</v>
      </c>
      <c r="AF196" s="87"/>
      <c r="AG196" s="87">
        <f>Datos!AU139</f>
        <v>0</v>
      </c>
      <c r="AH196" s="87">
        <f>Datos!AV139</f>
        <v>0</v>
      </c>
      <c r="AI196" s="87" t="str">
        <f>IF(Educativo!J125="GUARDERIA","SI",".")</f>
        <v>.</v>
      </c>
      <c r="AJ196" s="87" t="str">
        <f>IF(Educativo!J125="PRESCOLAR","SI",".")</f>
        <v>.</v>
      </c>
      <c r="AK196" s="87" t="str">
        <f>IF(Educativo!J125="PRIMARIA","SI",".")</f>
        <v>.</v>
      </c>
      <c r="AL196" s="87" t="str">
        <f>IF(Educativo!J125="SECUNDARIA","SI",".")</f>
        <v>.</v>
      </c>
      <c r="AM196" s="87" t="str">
        <f>IF(Educativo!J125="BACHILLERATO","SI",".")</f>
        <v>.</v>
      </c>
      <c r="AN196" s="87" t="str">
        <f>IF(Educativo!J125="UNIVERSIDAD","SI",".")</f>
        <v>.</v>
      </c>
      <c r="AO196" s="87">
        <f>Datos!BN139</f>
        <v>0</v>
      </c>
      <c r="AP196" s="87">
        <f>Datos!BP139</f>
        <v>0</v>
      </c>
      <c r="AQ196" s="87">
        <f>Datos!BQ139</f>
        <v>0</v>
      </c>
      <c r="AR196" s="26" t="str">
        <f>Datos!BY140</f>
        <v>SI</v>
      </c>
      <c r="AS196" s="26" t="str">
        <f>Datos!BZ140</f>
        <v>.</v>
      </c>
      <c r="AT196" s="26" t="str">
        <f>Datos!CA140</f>
        <v>.</v>
      </c>
      <c r="AU196" s="26" t="str">
        <f>Datos!CB140</f>
        <v>.</v>
      </c>
      <c r="AV196" s="26" t="str">
        <f>Datos!CC140</f>
        <v>.</v>
      </c>
      <c r="AW196" s="87" t="b">
        <f>OR(Datos!BV140="FAMILIA BIOLÓGICA")</f>
        <v>0</v>
      </c>
      <c r="AX196" s="87" t="b">
        <f>OR(Datos!BV140="FAMILIA AMPLIADA")</f>
        <v>0</v>
      </c>
      <c r="AY196" s="87" t="b">
        <f>OR(Datos!BV140="OTRO HOGAR")</f>
        <v>0</v>
      </c>
      <c r="AZ196" s="87">
        <f t="shared" si="8"/>
        <v>0</v>
      </c>
      <c r="BA196" s="87">
        <f>IF(AZ196=0,Datos!BV140,".")</f>
        <v>0</v>
      </c>
      <c r="BB196" s="117">
        <f>Datos!BU139</f>
        <v>0</v>
      </c>
      <c r="BC196" s="87">
        <f>Datos!BV139</f>
        <v>0</v>
      </c>
    </row>
    <row r="197" spans="1:55">
      <c r="A197" s="87">
        <f>Datos!A138</f>
        <v>135</v>
      </c>
      <c r="B197" s="20">
        <f>Datos!D140</f>
        <v>0</v>
      </c>
      <c r="C197" s="152">
        <f>Datos!E140</f>
        <v>0</v>
      </c>
      <c r="D197" s="20">
        <f>Datos!G140</f>
        <v>0</v>
      </c>
      <c r="E197" s="20" t="str">
        <f t="shared" si="6"/>
        <v>x</v>
      </c>
      <c r="F197" s="118">
        <f>Datos!X140</f>
        <v>0</v>
      </c>
      <c r="G197" s="87" t="b">
        <f>OR(Datos!M140="CASA ALIANZA",Datos!M140="AYUDA Y SOLID")</f>
        <v>0</v>
      </c>
      <c r="H197" s="87" t="b">
        <f>OR(Datos!M140="PROCURADURIA")</f>
        <v>0</v>
      </c>
      <c r="I197" s="87" t="b">
        <f>OR(Datos!M140="DIF HIDALGO-HUICHAPAN",Datos!M140="DIF HIDALGO",Datos!M140="DIF NAUCALPAN",Datos!M140="DIF MEXICALTZINGO")</f>
        <v>0</v>
      </c>
      <c r="J197" s="87" t="b">
        <f>OR(Datos!M140="FAMILIAR")</f>
        <v>0</v>
      </c>
      <c r="K197" s="87">
        <f t="shared" si="7"/>
        <v>0</v>
      </c>
      <c r="L197" s="39">
        <f>IF(K197=0,Datos!M140)</f>
        <v>0</v>
      </c>
      <c r="M197" s="87">
        <f>Datos!Z140</f>
        <v>0</v>
      </c>
      <c r="N197" s="87">
        <f>Datos!AA140</f>
        <v>0</v>
      </c>
      <c r="O197" s="87">
        <f>Datos!AB140</f>
        <v>0</v>
      </c>
      <c r="P197" s="87">
        <f>Datos!AC140</f>
        <v>0</v>
      </c>
      <c r="Q197" s="87">
        <f>Datos!AD140</f>
        <v>0</v>
      </c>
      <c r="R197" s="87">
        <f>Datos!AE140</f>
        <v>0</v>
      </c>
      <c r="S197" s="87">
        <f>Datos!AF140</f>
        <v>0</v>
      </c>
      <c r="T197" s="87">
        <f>Datos!AG140</f>
        <v>0</v>
      </c>
      <c r="U197" s="87">
        <f>Datos!AH140</f>
        <v>0</v>
      </c>
      <c r="V197" s="87">
        <f>Datos!AI140</f>
        <v>0</v>
      </c>
      <c r="W197" s="87">
        <f>Datos!AJ140</f>
        <v>0</v>
      </c>
      <c r="X197" s="87">
        <f>Datos!AK140</f>
        <v>0</v>
      </c>
      <c r="Y197" s="87">
        <f>Datos!AL140</f>
        <v>0</v>
      </c>
      <c r="Z197" s="87">
        <f>Datos!AM140</f>
        <v>0</v>
      </c>
      <c r="AA197" s="87">
        <f>Datos!AN140</f>
        <v>0</v>
      </c>
      <c r="AB197" s="87">
        <f>Datos!AO140</f>
        <v>0</v>
      </c>
      <c r="AC197" s="87">
        <f>Datos!AP140</f>
        <v>0</v>
      </c>
      <c r="AD197" s="87" t="str">
        <f>IF(Datos!J140="D.F.","D.F.","0")</f>
        <v>0</v>
      </c>
      <c r="AE197" s="87">
        <f>IF(Datos!J140="D.F.","D.F",Datos!J140)</f>
        <v>0</v>
      </c>
      <c r="AF197" s="87"/>
      <c r="AG197" s="87">
        <f>Datos!AU140</f>
        <v>0</v>
      </c>
      <c r="AH197" s="87">
        <f>Datos!AV140</f>
        <v>0</v>
      </c>
      <c r="AI197" s="87" t="str">
        <f>IF(Educativo!J126="GUARDERIA","SI",".")</f>
        <v>.</v>
      </c>
      <c r="AJ197" s="87" t="str">
        <f>IF(Educativo!J126="PRESCOLAR","SI",".")</f>
        <v>.</v>
      </c>
      <c r="AK197" s="87" t="str">
        <f>IF(Educativo!J126="PRIMARIA","SI",".")</f>
        <v>.</v>
      </c>
      <c r="AL197" s="87" t="str">
        <f>IF(Educativo!J126="SECUNDARIA","SI",".")</f>
        <v>.</v>
      </c>
      <c r="AM197" s="87" t="str">
        <f>IF(Educativo!J126="BACHILLERATO","SI",".")</f>
        <v>.</v>
      </c>
      <c r="AN197" s="87" t="str">
        <f>IF(Educativo!J126="UNIVERSIDAD","SI",".")</f>
        <v>.</v>
      </c>
      <c r="AO197" s="87">
        <f>Datos!BN140</f>
        <v>0</v>
      </c>
      <c r="AP197" s="87">
        <f>Datos!BP140</f>
        <v>0</v>
      </c>
      <c r="AQ197" s="87">
        <f>Datos!BQ140</f>
        <v>0</v>
      </c>
      <c r="AR197" s="26" t="str">
        <f>Datos!BY141</f>
        <v>SI</v>
      </c>
      <c r="AS197" s="26" t="str">
        <f>Datos!BZ141</f>
        <v>.</v>
      </c>
      <c r="AT197" s="26" t="str">
        <f>Datos!CA141</f>
        <v>.</v>
      </c>
      <c r="AU197" s="26" t="str">
        <f>Datos!CB141</f>
        <v>.</v>
      </c>
      <c r="AV197" s="26" t="str">
        <f>Datos!CC141</f>
        <v>.</v>
      </c>
      <c r="AW197" s="87" t="b">
        <f>OR(Datos!BV141="FAMILIA BIOLÓGICA")</f>
        <v>0</v>
      </c>
      <c r="AX197" s="87" t="b">
        <f>OR(Datos!BV141="FAMILIA AMPLIADA")</f>
        <v>0</v>
      </c>
      <c r="AY197" s="87" t="b">
        <f>OR(Datos!BV141="OTRO HOGAR")</f>
        <v>0</v>
      </c>
      <c r="AZ197" s="87">
        <f t="shared" si="8"/>
        <v>0</v>
      </c>
      <c r="BA197" s="87">
        <f>IF(AZ197=0,Datos!BV141,".")</f>
        <v>0</v>
      </c>
      <c r="BB197" s="117">
        <f>Datos!BU140</f>
        <v>0</v>
      </c>
      <c r="BC197" s="87">
        <f>Datos!BV140</f>
        <v>0</v>
      </c>
    </row>
    <row r="198" spans="1:55">
      <c r="A198" s="87">
        <f>Datos!A139</f>
        <v>136</v>
      </c>
      <c r="B198" s="20">
        <f>Datos!D141</f>
        <v>0</v>
      </c>
      <c r="C198" s="152">
        <f>Datos!E141</f>
        <v>0</v>
      </c>
      <c r="D198" s="20">
        <f>Datos!G141</f>
        <v>0</v>
      </c>
      <c r="E198" s="20" t="str">
        <f t="shared" si="6"/>
        <v>x</v>
      </c>
      <c r="F198" s="118">
        <f>Datos!X141</f>
        <v>0</v>
      </c>
      <c r="G198" s="87" t="b">
        <f>OR(Datos!M141="CASA ALIANZA",Datos!M141="AYUDA Y SOLID")</f>
        <v>0</v>
      </c>
      <c r="H198" s="87" t="b">
        <f>OR(Datos!M141="PROCURADURIA")</f>
        <v>0</v>
      </c>
      <c r="I198" s="87" t="b">
        <f>OR(Datos!M141="DIF HIDALGO-HUICHAPAN",Datos!M141="DIF HIDALGO",Datos!M141="DIF NAUCALPAN",Datos!M141="DIF MEXICALTZINGO")</f>
        <v>0</v>
      </c>
      <c r="J198" s="87" t="b">
        <f>OR(Datos!M141="FAMILIAR")</f>
        <v>0</v>
      </c>
      <c r="K198" s="87">
        <f t="shared" si="7"/>
        <v>0</v>
      </c>
      <c r="L198" s="39">
        <f>IF(K198=0,Datos!M141)</f>
        <v>0</v>
      </c>
      <c r="M198" s="87">
        <f>Datos!Z141</f>
        <v>0</v>
      </c>
      <c r="N198" s="87">
        <f>Datos!AA141</f>
        <v>0</v>
      </c>
      <c r="O198" s="87">
        <f>Datos!AB141</f>
        <v>0</v>
      </c>
      <c r="P198" s="87">
        <f>Datos!AC141</f>
        <v>0</v>
      </c>
      <c r="Q198" s="87">
        <f>Datos!AD141</f>
        <v>0</v>
      </c>
      <c r="R198" s="87">
        <f>Datos!AE141</f>
        <v>0</v>
      </c>
      <c r="S198" s="87">
        <f>Datos!AF141</f>
        <v>0</v>
      </c>
      <c r="T198" s="87">
        <f>Datos!AG141</f>
        <v>0</v>
      </c>
      <c r="U198" s="87">
        <f>Datos!AH141</f>
        <v>0</v>
      </c>
      <c r="V198" s="87">
        <f>Datos!AI141</f>
        <v>0</v>
      </c>
      <c r="W198" s="87">
        <f>Datos!AJ141</f>
        <v>0</v>
      </c>
      <c r="X198" s="87">
        <f>Datos!AK141</f>
        <v>0</v>
      </c>
      <c r="Y198" s="87">
        <f>Datos!AL141</f>
        <v>0</v>
      </c>
      <c r="Z198" s="87">
        <f>Datos!AM141</f>
        <v>0</v>
      </c>
      <c r="AA198" s="87">
        <f>Datos!AN141</f>
        <v>0</v>
      </c>
      <c r="AB198" s="87">
        <f>Datos!AO141</f>
        <v>0</v>
      </c>
      <c r="AC198" s="87">
        <f>Datos!AP141</f>
        <v>0</v>
      </c>
      <c r="AD198" s="87" t="str">
        <f>IF(Datos!J141="D.F.","D.F.","0")</f>
        <v>0</v>
      </c>
      <c r="AE198" s="87">
        <f>IF(Datos!J141="D.F.","D.F",Datos!J141)</f>
        <v>0</v>
      </c>
      <c r="AF198" s="87"/>
      <c r="AG198" s="87">
        <f>Datos!AU141</f>
        <v>0</v>
      </c>
      <c r="AH198" s="87">
        <f>Datos!AV141</f>
        <v>0</v>
      </c>
      <c r="AI198" s="87" t="str">
        <f>IF(Educativo!J127="GUARDERIA","SI",".")</f>
        <v>.</v>
      </c>
      <c r="AJ198" s="87" t="str">
        <f>IF(Educativo!J127="PRESCOLAR","SI",".")</f>
        <v>.</v>
      </c>
      <c r="AK198" s="87" t="str">
        <f>IF(Educativo!J127="PRIMARIA","SI",".")</f>
        <v>.</v>
      </c>
      <c r="AL198" s="87" t="str">
        <f>IF(Educativo!J127="SECUNDARIA","SI",".")</f>
        <v>.</v>
      </c>
      <c r="AM198" s="87" t="str">
        <f>IF(Educativo!J127="BACHILLERATO","SI",".")</f>
        <v>.</v>
      </c>
      <c r="AN198" s="87" t="str">
        <f>IF(Educativo!J127="UNIVERSIDAD","SI",".")</f>
        <v>.</v>
      </c>
      <c r="AO198" s="87">
        <f>Datos!BN141</f>
        <v>0</v>
      </c>
      <c r="AP198" s="87">
        <f>Datos!BP141</f>
        <v>0</v>
      </c>
      <c r="AQ198" s="87">
        <f>Datos!BQ141</f>
        <v>0</v>
      </c>
      <c r="AR198" s="26" t="str">
        <f>Datos!BY142</f>
        <v>SI</v>
      </c>
      <c r="AS198" s="26" t="str">
        <f>Datos!BZ142</f>
        <v>.</v>
      </c>
      <c r="AT198" s="26" t="str">
        <f>Datos!CA142</f>
        <v>.</v>
      </c>
      <c r="AU198" s="26" t="str">
        <f>Datos!CB142</f>
        <v>.</v>
      </c>
      <c r="AV198" s="26" t="str">
        <f>Datos!CC142</f>
        <v>.</v>
      </c>
      <c r="AW198" s="87" t="b">
        <f>OR(Datos!BV142="FAMILIA BIOLÓGICA")</f>
        <v>0</v>
      </c>
      <c r="AX198" s="87" t="b">
        <f>OR(Datos!BV142="FAMILIA AMPLIADA")</f>
        <v>0</v>
      </c>
      <c r="AY198" s="87" t="b">
        <f>OR(Datos!BV142="OTRO HOGAR")</f>
        <v>0</v>
      </c>
      <c r="AZ198" s="87">
        <f t="shared" si="8"/>
        <v>0</v>
      </c>
      <c r="BA198" s="87">
        <f>IF(AZ198=0,Datos!BV142,".")</f>
        <v>0</v>
      </c>
      <c r="BB198" s="117">
        <f>Datos!BU141</f>
        <v>0</v>
      </c>
      <c r="BC198" s="87">
        <f>Datos!BV141</f>
        <v>0</v>
      </c>
    </row>
    <row r="199" spans="1:55">
      <c r="A199" s="87">
        <f>Datos!A140</f>
        <v>137</v>
      </c>
      <c r="B199" s="20">
        <f>Datos!D142</f>
        <v>0</v>
      </c>
      <c r="C199" s="152">
        <f>Datos!E142</f>
        <v>0</v>
      </c>
      <c r="D199" s="20">
        <f>Datos!G142</f>
        <v>0</v>
      </c>
      <c r="E199" s="20" t="str">
        <f t="shared" si="6"/>
        <v>x</v>
      </c>
      <c r="F199" s="118">
        <f>Datos!X142</f>
        <v>0</v>
      </c>
      <c r="G199" s="87" t="b">
        <f>OR(Datos!M142="CASA ALIANZA",Datos!M142="AYUDA Y SOLID")</f>
        <v>0</v>
      </c>
      <c r="H199" s="87" t="b">
        <f>OR(Datos!M142="PROCURADURIA")</f>
        <v>0</v>
      </c>
      <c r="I199" s="87" t="b">
        <f>OR(Datos!M142="DIF HIDALGO-HUICHAPAN",Datos!M142="DIF HIDALGO",Datos!M142="DIF NAUCALPAN",Datos!M142="DIF MEXICALTZINGO")</f>
        <v>0</v>
      </c>
      <c r="J199" s="87" t="b">
        <f>OR(Datos!M142="FAMILIAR")</f>
        <v>0</v>
      </c>
      <c r="K199" s="87">
        <f t="shared" si="7"/>
        <v>0</v>
      </c>
      <c r="L199" s="39">
        <f>IF(K199=0,Datos!M142)</f>
        <v>0</v>
      </c>
      <c r="M199" s="87">
        <f>Datos!Z142</f>
        <v>0</v>
      </c>
      <c r="N199" s="87">
        <f>Datos!AA142</f>
        <v>0</v>
      </c>
      <c r="O199" s="87">
        <f>Datos!AB142</f>
        <v>0</v>
      </c>
      <c r="P199" s="87">
        <f>Datos!AC142</f>
        <v>0</v>
      </c>
      <c r="Q199" s="87">
        <f>Datos!AD142</f>
        <v>0</v>
      </c>
      <c r="R199" s="87">
        <f>Datos!AE142</f>
        <v>0</v>
      </c>
      <c r="S199" s="87">
        <f>Datos!AF142</f>
        <v>0</v>
      </c>
      <c r="T199" s="87">
        <f>Datos!AG142</f>
        <v>0</v>
      </c>
      <c r="U199" s="87">
        <f>Datos!AH142</f>
        <v>0</v>
      </c>
      <c r="V199" s="87">
        <f>Datos!AI142</f>
        <v>0</v>
      </c>
      <c r="W199" s="87">
        <f>Datos!AJ142</f>
        <v>0</v>
      </c>
      <c r="X199" s="87">
        <f>Datos!AK142</f>
        <v>0</v>
      </c>
      <c r="Y199" s="87">
        <f>Datos!AL142</f>
        <v>0</v>
      </c>
      <c r="Z199" s="87">
        <f>Datos!AM142</f>
        <v>0</v>
      </c>
      <c r="AA199" s="87">
        <f>Datos!AN142</f>
        <v>0</v>
      </c>
      <c r="AB199" s="87">
        <f>Datos!AO142</f>
        <v>0</v>
      </c>
      <c r="AC199" s="87">
        <f>Datos!AP142</f>
        <v>0</v>
      </c>
      <c r="AD199" s="87" t="str">
        <f>IF(Datos!J142="D.F.","D.F.","0")</f>
        <v>0</v>
      </c>
      <c r="AE199" s="87">
        <f>IF(Datos!J142="D.F.","D.F",Datos!J142)</f>
        <v>0</v>
      </c>
      <c r="AF199" s="87"/>
      <c r="AG199" s="87">
        <f>Datos!AU142</f>
        <v>0</v>
      </c>
      <c r="AH199" s="87">
        <f>Datos!AV142</f>
        <v>0</v>
      </c>
      <c r="AI199" s="87" t="str">
        <f>IF(Educativo!J128="GUARDERIA","SI",".")</f>
        <v>.</v>
      </c>
      <c r="AJ199" s="87" t="str">
        <f>IF(Educativo!J128="PRESCOLAR","SI",".")</f>
        <v>.</v>
      </c>
      <c r="AK199" s="87" t="str">
        <f>IF(Educativo!J128="PRIMARIA","SI",".")</f>
        <v>.</v>
      </c>
      <c r="AL199" s="87" t="str">
        <f>IF(Educativo!J128="SECUNDARIA","SI",".")</f>
        <v>.</v>
      </c>
      <c r="AM199" s="87" t="str">
        <f>IF(Educativo!J128="BACHILLERATO","SI",".")</f>
        <v>.</v>
      </c>
      <c r="AN199" s="87" t="str">
        <f>IF(Educativo!J128="UNIVERSIDAD","SI",".")</f>
        <v>.</v>
      </c>
      <c r="AO199" s="87">
        <f>Datos!BN142</f>
        <v>0</v>
      </c>
      <c r="AP199" s="87">
        <f>Datos!BP142</f>
        <v>0</v>
      </c>
      <c r="AQ199" s="87">
        <f>Datos!BQ142</f>
        <v>0</v>
      </c>
      <c r="AR199" s="26" t="str">
        <f>Datos!BY143</f>
        <v>SI</v>
      </c>
      <c r="AS199" s="26" t="str">
        <f>Datos!BZ143</f>
        <v>.</v>
      </c>
      <c r="AT199" s="26" t="str">
        <f>Datos!CA143</f>
        <v>.</v>
      </c>
      <c r="AU199" s="26" t="str">
        <f>Datos!CB143</f>
        <v>.</v>
      </c>
      <c r="AV199" s="26" t="str">
        <f>Datos!CC143</f>
        <v>.</v>
      </c>
      <c r="AW199" s="87" t="b">
        <f>OR(Datos!BV143="FAMILIA BIOLÓGICA")</f>
        <v>0</v>
      </c>
      <c r="AX199" s="87" t="b">
        <f>OR(Datos!BV143="FAMILIA AMPLIADA")</f>
        <v>0</v>
      </c>
      <c r="AY199" s="87" t="b">
        <f>OR(Datos!BV143="OTRO HOGAR")</f>
        <v>0</v>
      </c>
      <c r="AZ199" s="87">
        <f t="shared" si="8"/>
        <v>0</v>
      </c>
      <c r="BA199" s="87">
        <f>IF(AZ199=0,Datos!BV143,".")</f>
        <v>0</v>
      </c>
      <c r="BB199" s="117">
        <f>Datos!BU142</f>
        <v>0</v>
      </c>
      <c r="BC199" s="87">
        <f>Datos!BV142</f>
        <v>0</v>
      </c>
    </row>
    <row r="200" spans="1:55">
      <c r="A200" s="87">
        <f>Datos!A141</f>
        <v>138</v>
      </c>
      <c r="B200" s="20">
        <f>Datos!D143</f>
        <v>0</v>
      </c>
      <c r="C200" s="152">
        <f>Datos!E143</f>
        <v>0</v>
      </c>
      <c r="D200" s="20">
        <f>Datos!G143</f>
        <v>0</v>
      </c>
      <c r="E200" s="20" t="str">
        <f t="shared" si="6"/>
        <v>x</v>
      </c>
      <c r="F200" s="118">
        <f>Datos!X143</f>
        <v>0</v>
      </c>
      <c r="G200" s="87" t="b">
        <f>OR(Datos!M143="CASA ALIANZA",Datos!M143="AYUDA Y SOLID")</f>
        <v>0</v>
      </c>
      <c r="H200" s="87" t="b">
        <f>OR(Datos!M143="PROCURADURIA")</f>
        <v>0</v>
      </c>
      <c r="I200" s="87" t="b">
        <f>OR(Datos!M143="DIF HIDALGO-HUICHAPAN",Datos!M143="DIF HIDALGO",Datos!M143="DIF NAUCALPAN",Datos!M143="DIF MEXICALTZINGO")</f>
        <v>0</v>
      </c>
      <c r="J200" s="87" t="b">
        <f>OR(Datos!M143="FAMILIAR")</f>
        <v>0</v>
      </c>
      <c r="K200" s="87">
        <f t="shared" si="7"/>
        <v>0</v>
      </c>
      <c r="L200" s="39">
        <f>IF(K200=0,Datos!M143)</f>
        <v>0</v>
      </c>
      <c r="M200" s="87">
        <f>Datos!Z143</f>
        <v>0</v>
      </c>
      <c r="N200" s="87">
        <f>Datos!AA143</f>
        <v>0</v>
      </c>
      <c r="O200" s="87">
        <f>Datos!AB143</f>
        <v>0</v>
      </c>
      <c r="P200" s="87">
        <f>Datos!AC143</f>
        <v>0</v>
      </c>
      <c r="Q200" s="87">
        <f>Datos!AD143</f>
        <v>0</v>
      </c>
      <c r="R200" s="87">
        <f>Datos!AE143</f>
        <v>0</v>
      </c>
      <c r="S200" s="87">
        <f>Datos!AF143</f>
        <v>0</v>
      </c>
      <c r="T200" s="87">
        <f>Datos!AG143</f>
        <v>0</v>
      </c>
      <c r="U200" s="87">
        <f>Datos!AH143</f>
        <v>0</v>
      </c>
      <c r="V200" s="87">
        <f>Datos!AI143</f>
        <v>0</v>
      </c>
      <c r="W200" s="87">
        <f>Datos!AJ143</f>
        <v>0</v>
      </c>
      <c r="X200" s="87">
        <f>Datos!AK143</f>
        <v>0</v>
      </c>
      <c r="Y200" s="87">
        <f>Datos!AL143</f>
        <v>0</v>
      </c>
      <c r="Z200" s="87">
        <f>Datos!AM143</f>
        <v>0</v>
      </c>
      <c r="AA200" s="87">
        <f>Datos!AN143</f>
        <v>0</v>
      </c>
      <c r="AB200" s="87">
        <f>Datos!AO143</f>
        <v>0</v>
      </c>
      <c r="AC200" s="87">
        <f>Datos!AP143</f>
        <v>0</v>
      </c>
      <c r="AD200" s="87" t="str">
        <f>IF(Datos!J143="D.F.","D.F.","0")</f>
        <v>0</v>
      </c>
      <c r="AE200" s="87">
        <f>IF(Datos!J143="D.F.","D.F",Datos!J143)</f>
        <v>0</v>
      </c>
      <c r="AF200" s="87"/>
      <c r="AG200" s="87">
        <f>Datos!AU143</f>
        <v>0</v>
      </c>
      <c r="AH200" s="87">
        <f>Datos!AV143</f>
        <v>0</v>
      </c>
      <c r="AI200" s="87" t="str">
        <f>IF(Educativo!J129="GUARDERIA","SI",".")</f>
        <v>.</v>
      </c>
      <c r="AJ200" s="87" t="str">
        <f>IF(Educativo!J129="PRESCOLAR","SI",".")</f>
        <v>.</v>
      </c>
      <c r="AK200" s="87" t="str">
        <f>IF(Educativo!J129="PRIMARIA","SI",".")</f>
        <v>.</v>
      </c>
      <c r="AL200" s="87" t="str">
        <f>IF(Educativo!J129="SECUNDARIA","SI",".")</f>
        <v>.</v>
      </c>
      <c r="AM200" s="87" t="str">
        <f>IF(Educativo!J129="BACHILLERATO","SI",".")</f>
        <v>.</v>
      </c>
      <c r="AN200" s="87" t="str">
        <f>IF(Educativo!J129="UNIVERSIDAD","SI",".")</f>
        <v>.</v>
      </c>
      <c r="AO200" s="87">
        <f>Datos!BN143</f>
        <v>0</v>
      </c>
      <c r="AP200" s="87">
        <f>Datos!BP143</f>
        <v>0</v>
      </c>
      <c r="AQ200" s="87">
        <f>Datos!BQ143</f>
        <v>0</v>
      </c>
      <c r="AR200" s="26" t="str">
        <f>Datos!BY144</f>
        <v>SI</v>
      </c>
      <c r="AS200" s="26" t="str">
        <f>Datos!BZ144</f>
        <v>.</v>
      </c>
      <c r="AT200" s="26" t="str">
        <f>Datos!CA144</f>
        <v>.</v>
      </c>
      <c r="AU200" s="26" t="str">
        <f>Datos!CB144</f>
        <v>.</v>
      </c>
      <c r="AV200" s="26" t="str">
        <f>Datos!CC144</f>
        <v>.</v>
      </c>
      <c r="AW200" s="87" t="b">
        <f>OR(Datos!BV144="FAMILIA BIOLÓGICA")</f>
        <v>0</v>
      </c>
      <c r="AX200" s="87" t="b">
        <f>OR(Datos!BV144="FAMILIA AMPLIADA")</f>
        <v>0</v>
      </c>
      <c r="AY200" s="87" t="b">
        <f>OR(Datos!BV144="OTRO HOGAR")</f>
        <v>0</v>
      </c>
      <c r="AZ200" s="87">
        <f t="shared" si="8"/>
        <v>0</v>
      </c>
      <c r="BA200" s="87">
        <f>IF(AZ200=0,Datos!BV144,".")</f>
        <v>0</v>
      </c>
      <c r="BB200" s="117">
        <f>Datos!BU143</f>
        <v>0</v>
      </c>
      <c r="BC200" s="87">
        <f>Datos!BV143</f>
        <v>0</v>
      </c>
    </row>
    <row r="201" spans="1:55">
      <c r="A201" s="87">
        <f>Datos!A142</f>
        <v>139</v>
      </c>
      <c r="B201" s="20">
        <f>Datos!D144</f>
        <v>0</v>
      </c>
      <c r="C201" s="152">
        <f>Datos!E144</f>
        <v>0</v>
      </c>
      <c r="D201" s="20">
        <f>Datos!G144</f>
        <v>0</v>
      </c>
      <c r="E201" s="20" t="str">
        <f t="shared" si="6"/>
        <v>x</v>
      </c>
      <c r="F201" s="118">
        <f>Datos!X144</f>
        <v>0</v>
      </c>
      <c r="G201" s="87" t="b">
        <f>OR(Datos!M144="CASA ALIANZA",Datos!M144="AYUDA Y SOLID")</f>
        <v>0</v>
      </c>
      <c r="H201" s="87" t="b">
        <f>OR(Datos!M144="PROCURADURIA")</f>
        <v>0</v>
      </c>
      <c r="I201" s="87" t="b">
        <f>OR(Datos!M144="DIF HIDALGO-HUICHAPAN",Datos!M144="DIF HIDALGO",Datos!M144="DIF NAUCALPAN",Datos!M144="DIF MEXICALTZINGO")</f>
        <v>0</v>
      </c>
      <c r="J201" s="87" t="b">
        <f>OR(Datos!M144="FAMILIAR")</f>
        <v>0</v>
      </c>
      <c r="K201" s="87">
        <f t="shared" si="7"/>
        <v>0</v>
      </c>
      <c r="L201" s="39">
        <f>IF(K201=0,Datos!M144)</f>
        <v>0</v>
      </c>
      <c r="M201" s="87">
        <f>Datos!Z144</f>
        <v>0</v>
      </c>
      <c r="N201" s="87">
        <f>Datos!AA144</f>
        <v>0</v>
      </c>
      <c r="O201" s="87">
        <f>Datos!AB144</f>
        <v>0</v>
      </c>
      <c r="P201" s="87">
        <f>Datos!AC144</f>
        <v>0</v>
      </c>
      <c r="Q201" s="87">
        <f>Datos!AD144</f>
        <v>0</v>
      </c>
      <c r="R201" s="87">
        <f>Datos!AE144</f>
        <v>0</v>
      </c>
      <c r="S201" s="87">
        <f>Datos!AF144</f>
        <v>0</v>
      </c>
      <c r="T201" s="87">
        <f>Datos!AG144</f>
        <v>0</v>
      </c>
      <c r="U201" s="87">
        <f>Datos!AH144</f>
        <v>0</v>
      </c>
      <c r="V201" s="87">
        <f>Datos!AI144</f>
        <v>0</v>
      </c>
      <c r="W201" s="87">
        <f>Datos!AJ144</f>
        <v>0</v>
      </c>
      <c r="X201" s="87">
        <f>Datos!AK144</f>
        <v>0</v>
      </c>
      <c r="Y201" s="87">
        <f>Datos!AL144</f>
        <v>0</v>
      </c>
      <c r="Z201" s="87">
        <f>Datos!AM144</f>
        <v>0</v>
      </c>
      <c r="AA201" s="87">
        <f>Datos!AN144</f>
        <v>0</v>
      </c>
      <c r="AB201" s="87">
        <f>Datos!AO144</f>
        <v>0</v>
      </c>
      <c r="AC201" s="87">
        <f>Datos!AP144</f>
        <v>0</v>
      </c>
      <c r="AD201" s="87" t="str">
        <f>IF(Datos!J144="D.F.","D.F.","0")</f>
        <v>0</v>
      </c>
      <c r="AE201" s="87">
        <f>IF(Datos!J144="D.F.","D.F",Datos!J144)</f>
        <v>0</v>
      </c>
      <c r="AF201" s="87"/>
      <c r="AG201" s="87">
        <f>Datos!AU144</f>
        <v>0</v>
      </c>
      <c r="AH201" s="87">
        <f>Datos!AV144</f>
        <v>0</v>
      </c>
      <c r="AI201" s="87" t="str">
        <f>IF(Educativo!J130="GUARDERIA","SI",".")</f>
        <v>.</v>
      </c>
      <c r="AJ201" s="87" t="str">
        <f>IF(Educativo!J130="PRESCOLAR","SI",".")</f>
        <v>.</v>
      </c>
      <c r="AK201" s="87" t="str">
        <f>IF(Educativo!J130="PRIMARIA","SI",".")</f>
        <v>.</v>
      </c>
      <c r="AL201" s="87" t="str">
        <f>IF(Educativo!J130="SECUNDARIA","SI",".")</f>
        <v>.</v>
      </c>
      <c r="AM201" s="87" t="str">
        <f>IF(Educativo!J130="BACHILLERATO","SI",".")</f>
        <v>.</v>
      </c>
      <c r="AN201" s="87" t="str">
        <f>IF(Educativo!J130="UNIVERSIDAD","SI",".")</f>
        <v>.</v>
      </c>
      <c r="AO201" s="87">
        <f>Datos!BN144</f>
        <v>0</v>
      </c>
      <c r="AP201" s="87">
        <f>Datos!BP144</f>
        <v>0</v>
      </c>
      <c r="AQ201" s="87">
        <f>Datos!BQ144</f>
        <v>0</v>
      </c>
      <c r="AR201" s="26" t="str">
        <f>Datos!BY145</f>
        <v>SI</v>
      </c>
      <c r="AS201" s="26" t="str">
        <f>Datos!BZ145</f>
        <v>.</v>
      </c>
      <c r="AT201" s="26" t="str">
        <f>Datos!CA145</f>
        <v>.</v>
      </c>
      <c r="AU201" s="26" t="str">
        <f>Datos!CB145</f>
        <v>.</v>
      </c>
      <c r="AV201" s="26" t="str">
        <f>Datos!CC145</f>
        <v>.</v>
      </c>
      <c r="AW201" s="87" t="b">
        <f>OR(Datos!BV145="FAMILIA BIOLÓGICA")</f>
        <v>0</v>
      </c>
      <c r="AX201" s="87" t="b">
        <f>OR(Datos!BV145="FAMILIA AMPLIADA")</f>
        <v>0</v>
      </c>
      <c r="AY201" s="87" t="b">
        <f>OR(Datos!BV145="OTRO HOGAR")</f>
        <v>0</v>
      </c>
      <c r="AZ201" s="87">
        <f t="shared" si="8"/>
        <v>0</v>
      </c>
      <c r="BA201" s="87">
        <f>IF(AZ201=0,Datos!BV145,".")</f>
        <v>0</v>
      </c>
      <c r="BB201" s="117">
        <f>Datos!BU144</f>
        <v>0</v>
      </c>
      <c r="BC201" s="87">
        <f>Datos!BV144</f>
        <v>0</v>
      </c>
    </row>
    <row r="202" spans="1:55">
      <c r="A202" s="87">
        <f>Datos!A143</f>
        <v>140</v>
      </c>
      <c r="B202" s="20">
        <f>Datos!D145</f>
        <v>0</v>
      </c>
      <c r="C202" s="152">
        <f>Datos!E145</f>
        <v>0</v>
      </c>
      <c r="D202" s="20">
        <f>Datos!G145</f>
        <v>0</v>
      </c>
      <c r="E202" s="20" t="str">
        <f t="shared" si="6"/>
        <v>x</v>
      </c>
      <c r="F202" s="118">
        <f>Datos!X145</f>
        <v>0</v>
      </c>
      <c r="G202" s="87" t="b">
        <f>OR(Datos!M145="CASA ALIANZA",Datos!M145="AYUDA Y SOLID")</f>
        <v>0</v>
      </c>
      <c r="H202" s="87" t="b">
        <f>OR(Datos!M145="PROCURADURIA")</f>
        <v>0</v>
      </c>
      <c r="I202" s="87" t="b">
        <f>OR(Datos!M145="DIF HIDALGO-HUICHAPAN",Datos!M145="DIF HIDALGO",Datos!M145="DIF NAUCALPAN",Datos!M145="DIF MEXICALTZINGO")</f>
        <v>0</v>
      </c>
      <c r="J202" s="87" t="b">
        <f>OR(Datos!M145="FAMILIAR")</f>
        <v>0</v>
      </c>
      <c r="K202" s="87">
        <f t="shared" si="7"/>
        <v>0</v>
      </c>
      <c r="L202" s="39">
        <f>IF(K202=0,Datos!M145)</f>
        <v>0</v>
      </c>
      <c r="M202" s="87">
        <f>Datos!Z145</f>
        <v>0</v>
      </c>
      <c r="N202" s="87">
        <f>Datos!AA145</f>
        <v>0</v>
      </c>
      <c r="O202" s="87">
        <f>Datos!AB145</f>
        <v>0</v>
      </c>
      <c r="P202" s="87">
        <f>Datos!AC145</f>
        <v>0</v>
      </c>
      <c r="Q202" s="87">
        <f>Datos!AD145</f>
        <v>0</v>
      </c>
      <c r="R202" s="87">
        <f>Datos!AE145</f>
        <v>0</v>
      </c>
      <c r="S202" s="87">
        <f>Datos!AF145</f>
        <v>0</v>
      </c>
      <c r="T202" s="87">
        <f>Datos!AG145</f>
        <v>0</v>
      </c>
      <c r="U202" s="87">
        <f>Datos!AH145</f>
        <v>0</v>
      </c>
      <c r="V202" s="87">
        <f>Datos!AI145</f>
        <v>0</v>
      </c>
      <c r="W202" s="87">
        <f>Datos!AJ145</f>
        <v>0</v>
      </c>
      <c r="X202" s="87">
        <f>Datos!AK145</f>
        <v>0</v>
      </c>
      <c r="Y202" s="87">
        <f>Datos!AL145</f>
        <v>0</v>
      </c>
      <c r="Z202" s="87">
        <f>Datos!AM145</f>
        <v>0</v>
      </c>
      <c r="AA202" s="87">
        <f>Datos!AN145</f>
        <v>0</v>
      </c>
      <c r="AB202" s="87">
        <f>Datos!AO145</f>
        <v>0</v>
      </c>
      <c r="AC202" s="87">
        <f>Datos!AP145</f>
        <v>0</v>
      </c>
      <c r="AD202" s="87" t="str">
        <f>IF(Datos!J145="D.F.","D.F.","0")</f>
        <v>0</v>
      </c>
      <c r="AE202" s="87">
        <f>IF(Datos!J145="D.F.","D.F",Datos!J145)</f>
        <v>0</v>
      </c>
      <c r="AF202" s="87"/>
      <c r="AG202" s="87">
        <f>Datos!AU145</f>
        <v>0</v>
      </c>
      <c r="AH202" s="87">
        <f>Datos!AV145</f>
        <v>0</v>
      </c>
      <c r="AI202" s="87" t="str">
        <f>IF(Educativo!J131="GUARDERIA","SI",".")</f>
        <v>.</v>
      </c>
      <c r="AJ202" s="87" t="str">
        <f>IF(Educativo!J131="PRESCOLAR","SI",".")</f>
        <v>.</v>
      </c>
      <c r="AK202" s="87" t="str">
        <f>IF(Educativo!J131="PRIMARIA","SI",".")</f>
        <v>.</v>
      </c>
      <c r="AL202" s="87" t="str">
        <f>IF(Educativo!J131="SECUNDARIA","SI",".")</f>
        <v>.</v>
      </c>
      <c r="AM202" s="87" t="str">
        <f>IF(Educativo!J131="BACHILLERATO","SI",".")</f>
        <v>.</v>
      </c>
      <c r="AN202" s="87" t="str">
        <f>IF(Educativo!J131="UNIVERSIDAD","SI",".")</f>
        <v>.</v>
      </c>
      <c r="AO202" s="87">
        <f>Datos!BN145</f>
        <v>0</v>
      </c>
      <c r="AP202" s="87">
        <f>Datos!BP145</f>
        <v>0</v>
      </c>
      <c r="AQ202" s="87">
        <f>Datos!BQ145</f>
        <v>0</v>
      </c>
      <c r="AR202" s="26" t="str">
        <f>Datos!BY146</f>
        <v>SI</v>
      </c>
      <c r="AS202" s="26" t="str">
        <f>Datos!BZ146</f>
        <v>.</v>
      </c>
      <c r="AT202" s="26" t="str">
        <f>Datos!CA146</f>
        <v>.</v>
      </c>
      <c r="AU202" s="26" t="str">
        <f>Datos!CB146</f>
        <v>.</v>
      </c>
      <c r="AV202" s="26" t="str">
        <f>Datos!CC146</f>
        <v>.</v>
      </c>
      <c r="AW202" s="87" t="b">
        <f>OR(Datos!BV146="FAMILIA BIOLÓGICA")</f>
        <v>0</v>
      </c>
      <c r="AX202" s="87" t="b">
        <f>OR(Datos!BV146="FAMILIA AMPLIADA")</f>
        <v>0</v>
      </c>
      <c r="AY202" s="87" t="b">
        <f>OR(Datos!BV146="OTRO HOGAR")</f>
        <v>0</v>
      </c>
      <c r="AZ202" s="87">
        <f t="shared" si="8"/>
        <v>0</v>
      </c>
      <c r="BA202" s="87">
        <f>IF(AZ202=0,Datos!BV146,".")</f>
        <v>0</v>
      </c>
      <c r="BB202" s="117">
        <f>Datos!BU145</f>
        <v>0</v>
      </c>
      <c r="BC202" s="87">
        <f>Datos!BV145</f>
        <v>0</v>
      </c>
    </row>
    <row r="203" spans="1:55">
      <c r="A203" s="87">
        <f>Datos!A144</f>
        <v>141</v>
      </c>
      <c r="B203" s="20">
        <f>Datos!D146</f>
        <v>0</v>
      </c>
      <c r="C203" s="152">
        <f>Datos!E146</f>
        <v>0</v>
      </c>
      <c r="D203" s="20">
        <f>Datos!G146</f>
        <v>0</v>
      </c>
      <c r="E203" s="20" t="str">
        <f t="shared" si="6"/>
        <v>x</v>
      </c>
      <c r="F203" s="118">
        <f>Datos!X146</f>
        <v>0</v>
      </c>
      <c r="G203" s="87" t="b">
        <f>OR(Datos!M146="CASA ALIANZA",Datos!M146="AYUDA Y SOLID")</f>
        <v>0</v>
      </c>
      <c r="H203" s="87" t="b">
        <f>OR(Datos!M146="PROCURADURIA")</f>
        <v>0</v>
      </c>
      <c r="I203" s="87" t="b">
        <f>OR(Datos!M146="DIF HIDALGO-HUICHAPAN",Datos!M146="DIF HIDALGO",Datos!M146="DIF NAUCALPAN",Datos!M146="DIF MEXICALTZINGO")</f>
        <v>0</v>
      </c>
      <c r="J203" s="87" t="b">
        <f>OR(Datos!M146="FAMILIAR")</f>
        <v>0</v>
      </c>
      <c r="K203" s="87">
        <f t="shared" si="7"/>
        <v>0</v>
      </c>
      <c r="L203" s="39">
        <f>IF(K203=0,Datos!M146)</f>
        <v>0</v>
      </c>
      <c r="M203" s="87">
        <f>Datos!Z146</f>
        <v>0</v>
      </c>
      <c r="N203" s="87">
        <f>Datos!AA146</f>
        <v>0</v>
      </c>
      <c r="O203" s="87">
        <f>Datos!AB146</f>
        <v>0</v>
      </c>
      <c r="P203" s="87">
        <f>Datos!AC146</f>
        <v>0</v>
      </c>
      <c r="Q203" s="87">
        <f>Datos!AD146</f>
        <v>0</v>
      </c>
      <c r="R203" s="87">
        <f>Datos!AE146</f>
        <v>0</v>
      </c>
      <c r="S203" s="87">
        <f>Datos!AF146</f>
        <v>0</v>
      </c>
      <c r="T203" s="87">
        <f>Datos!AG146</f>
        <v>0</v>
      </c>
      <c r="U203" s="87">
        <f>Datos!AH146</f>
        <v>0</v>
      </c>
      <c r="V203" s="87">
        <f>Datos!AI146</f>
        <v>0</v>
      </c>
      <c r="W203" s="87">
        <f>Datos!AJ146</f>
        <v>0</v>
      </c>
      <c r="X203" s="87">
        <f>Datos!AK146</f>
        <v>0</v>
      </c>
      <c r="Y203" s="87">
        <f>Datos!AL146</f>
        <v>0</v>
      </c>
      <c r="Z203" s="87">
        <f>Datos!AM146</f>
        <v>0</v>
      </c>
      <c r="AA203" s="87">
        <f>Datos!AN146</f>
        <v>0</v>
      </c>
      <c r="AB203" s="87">
        <f>Datos!AO146</f>
        <v>0</v>
      </c>
      <c r="AC203" s="87">
        <f>Datos!AP146</f>
        <v>0</v>
      </c>
      <c r="AD203" s="87" t="str">
        <f>IF(Datos!J146="D.F.","D.F.","0")</f>
        <v>0</v>
      </c>
      <c r="AE203" s="87">
        <f>IF(Datos!J146="D.F.","D.F",Datos!J146)</f>
        <v>0</v>
      </c>
      <c r="AF203" s="87"/>
      <c r="AG203" s="87">
        <f>Datos!AU146</f>
        <v>0</v>
      </c>
      <c r="AH203" s="87">
        <f>Datos!AV146</f>
        <v>0</v>
      </c>
      <c r="AI203" s="87" t="str">
        <f>IF(Educativo!J132="GUARDERIA","SI",".")</f>
        <v>.</v>
      </c>
      <c r="AJ203" s="87" t="str">
        <f>IF(Educativo!J132="PRESCOLAR","SI",".")</f>
        <v>.</v>
      </c>
      <c r="AK203" s="87" t="str">
        <f>IF(Educativo!J132="PRIMARIA","SI",".")</f>
        <v>.</v>
      </c>
      <c r="AL203" s="87" t="str">
        <f>IF(Educativo!J132="SECUNDARIA","SI",".")</f>
        <v>.</v>
      </c>
      <c r="AM203" s="87" t="str">
        <f>IF(Educativo!J132="BACHILLERATO","SI",".")</f>
        <v>.</v>
      </c>
      <c r="AN203" s="87" t="str">
        <f>IF(Educativo!J132="UNIVERSIDAD","SI",".")</f>
        <v>.</v>
      </c>
      <c r="AO203" s="87">
        <f>Datos!BN146</f>
        <v>0</v>
      </c>
      <c r="AP203" s="87">
        <f>Datos!BP146</f>
        <v>0</v>
      </c>
      <c r="AQ203" s="87">
        <f>Datos!BQ146</f>
        <v>0</v>
      </c>
      <c r="AR203" s="26" t="str">
        <f>Datos!BY147</f>
        <v>SI</v>
      </c>
      <c r="AS203" s="26" t="str">
        <f>Datos!BZ147</f>
        <v>.</v>
      </c>
      <c r="AT203" s="26" t="str">
        <f>Datos!CA147</f>
        <v>.</v>
      </c>
      <c r="AU203" s="26" t="str">
        <f>Datos!CB147</f>
        <v>.</v>
      </c>
      <c r="AV203" s="26" t="str">
        <f>Datos!CC147</f>
        <v>.</v>
      </c>
      <c r="AW203" s="87" t="b">
        <f>OR(Datos!BV147="FAMILIA BIOLÓGICA")</f>
        <v>0</v>
      </c>
      <c r="AX203" s="87" t="b">
        <f>OR(Datos!BV147="FAMILIA AMPLIADA")</f>
        <v>0</v>
      </c>
      <c r="AY203" s="87" t="b">
        <f>OR(Datos!BV147="OTRO HOGAR")</f>
        <v>0</v>
      </c>
      <c r="AZ203" s="87">
        <f t="shared" si="8"/>
        <v>0</v>
      </c>
      <c r="BA203" s="87">
        <f>IF(AZ203=0,Datos!BV147,".")</f>
        <v>0</v>
      </c>
      <c r="BB203" s="117">
        <f>Datos!BU146</f>
        <v>0</v>
      </c>
      <c r="BC203" s="87">
        <f>Datos!BV146</f>
        <v>0</v>
      </c>
    </row>
    <row r="204" spans="1:55">
      <c r="A204" s="87">
        <f>Datos!A145</f>
        <v>142</v>
      </c>
      <c r="B204" s="20">
        <f>Datos!D147</f>
        <v>0</v>
      </c>
      <c r="C204" s="152">
        <f>Datos!E147</f>
        <v>0</v>
      </c>
      <c r="D204" s="20">
        <f>Datos!G147</f>
        <v>0</v>
      </c>
      <c r="E204" s="20" t="str">
        <f t="shared" si="6"/>
        <v>x</v>
      </c>
      <c r="F204" s="118">
        <f>Datos!X147</f>
        <v>0</v>
      </c>
      <c r="G204" s="87" t="b">
        <f>OR(Datos!M147="CASA ALIANZA",Datos!M147="AYUDA Y SOLID")</f>
        <v>0</v>
      </c>
      <c r="H204" s="87" t="b">
        <f>OR(Datos!M147="PROCURADURIA")</f>
        <v>0</v>
      </c>
      <c r="I204" s="87" t="b">
        <f>OR(Datos!M147="DIF HIDALGO-HUICHAPAN",Datos!M147="DIF HIDALGO",Datos!M147="DIF NAUCALPAN",Datos!M147="DIF MEXICALTZINGO")</f>
        <v>0</v>
      </c>
      <c r="J204" s="87" t="b">
        <f>OR(Datos!M147="FAMILIAR")</f>
        <v>0</v>
      </c>
      <c r="K204" s="87">
        <f t="shared" si="7"/>
        <v>0</v>
      </c>
      <c r="L204" s="39">
        <f>IF(K204=0,Datos!M147)</f>
        <v>0</v>
      </c>
      <c r="M204" s="87">
        <f>Datos!Z147</f>
        <v>0</v>
      </c>
      <c r="N204" s="87">
        <f>Datos!AA147</f>
        <v>0</v>
      </c>
      <c r="O204" s="87">
        <f>Datos!AB147</f>
        <v>0</v>
      </c>
      <c r="P204" s="87">
        <f>Datos!AC147</f>
        <v>0</v>
      </c>
      <c r="Q204" s="87">
        <f>Datos!AD147</f>
        <v>0</v>
      </c>
      <c r="R204" s="87">
        <f>Datos!AE147</f>
        <v>0</v>
      </c>
      <c r="S204" s="87">
        <f>Datos!AF147</f>
        <v>0</v>
      </c>
      <c r="T204" s="87">
        <f>Datos!AG147</f>
        <v>0</v>
      </c>
      <c r="U204" s="87">
        <f>Datos!AH147</f>
        <v>0</v>
      </c>
      <c r="V204" s="87">
        <f>Datos!AI147</f>
        <v>0</v>
      </c>
      <c r="W204" s="87">
        <f>Datos!AJ147</f>
        <v>0</v>
      </c>
      <c r="X204" s="87">
        <f>Datos!AK147</f>
        <v>0</v>
      </c>
      <c r="Y204" s="87">
        <f>Datos!AL147</f>
        <v>0</v>
      </c>
      <c r="Z204" s="87">
        <f>Datos!AM147</f>
        <v>0</v>
      </c>
      <c r="AA204" s="87">
        <f>Datos!AN147</f>
        <v>0</v>
      </c>
      <c r="AB204" s="87">
        <f>Datos!AO147</f>
        <v>0</v>
      </c>
      <c r="AC204" s="87">
        <f>Datos!AP147</f>
        <v>0</v>
      </c>
      <c r="AD204" s="87" t="str">
        <f>IF(Datos!J147="D.F.","D.F.","0")</f>
        <v>0</v>
      </c>
      <c r="AE204" s="87">
        <f>IF(Datos!J147="D.F.","D.F",Datos!J147)</f>
        <v>0</v>
      </c>
      <c r="AF204" s="87"/>
      <c r="AG204" s="87">
        <f>Datos!AU147</f>
        <v>0</v>
      </c>
      <c r="AH204" s="87">
        <f>Datos!AV147</f>
        <v>0</v>
      </c>
      <c r="AI204" s="87" t="str">
        <f>IF(Educativo!J133="GUARDERIA","SI",".")</f>
        <v>.</v>
      </c>
      <c r="AJ204" s="87" t="str">
        <f>IF(Educativo!J133="PRESCOLAR","SI",".")</f>
        <v>.</v>
      </c>
      <c r="AK204" s="87" t="str">
        <f>IF(Educativo!J133="PRIMARIA","SI",".")</f>
        <v>.</v>
      </c>
      <c r="AL204" s="87" t="str">
        <f>IF(Educativo!J133="SECUNDARIA","SI",".")</f>
        <v>.</v>
      </c>
      <c r="AM204" s="87" t="str">
        <f>IF(Educativo!J133="BACHILLERATO","SI",".")</f>
        <v>.</v>
      </c>
      <c r="AN204" s="87" t="str">
        <f>IF(Educativo!J133="UNIVERSIDAD","SI",".")</f>
        <v>.</v>
      </c>
      <c r="AO204" s="87">
        <f>Datos!BN147</f>
        <v>0</v>
      </c>
      <c r="AP204" s="87">
        <f>Datos!BP147</f>
        <v>0</v>
      </c>
      <c r="AQ204" s="87">
        <f>Datos!BQ147</f>
        <v>0</v>
      </c>
      <c r="AR204" s="26" t="str">
        <f>Datos!BY148</f>
        <v>SI</v>
      </c>
      <c r="AS204" s="26" t="str">
        <f>Datos!BZ148</f>
        <v>.</v>
      </c>
      <c r="AT204" s="26" t="str">
        <f>Datos!CA148</f>
        <v>.</v>
      </c>
      <c r="AU204" s="26" t="str">
        <f>Datos!CB148</f>
        <v>.</v>
      </c>
      <c r="AV204" s="26" t="str">
        <f>Datos!CC148</f>
        <v>.</v>
      </c>
      <c r="AW204" s="87" t="b">
        <f>OR(Datos!BV148="FAMILIA BIOLÓGICA")</f>
        <v>0</v>
      </c>
      <c r="AX204" s="87" t="b">
        <f>OR(Datos!BV148="FAMILIA AMPLIADA")</f>
        <v>0</v>
      </c>
      <c r="AY204" s="87" t="b">
        <f>OR(Datos!BV148="OTRO HOGAR")</f>
        <v>0</v>
      </c>
      <c r="AZ204" s="87">
        <f t="shared" si="8"/>
        <v>0</v>
      </c>
      <c r="BA204" s="87">
        <f>IF(AZ204=0,Datos!BV148,".")</f>
        <v>0</v>
      </c>
      <c r="BB204" s="117">
        <f>Datos!BU147</f>
        <v>0</v>
      </c>
      <c r="BC204" s="87">
        <f>Datos!BV147</f>
        <v>0</v>
      </c>
    </row>
    <row r="205" spans="1:55">
      <c r="A205" s="87">
        <f>Datos!A146</f>
        <v>143</v>
      </c>
      <c r="B205" s="20">
        <f>Datos!D148</f>
        <v>0</v>
      </c>
      <c r="C205" s="152">
        <f>Datos!E148</f>
        <v>0</v>
      </c>
      <c r="D205" s="20">
        <f>Datos!G148</f>
        <v>0</v>
      </c>
      <c r="E205" s="20" t="str">
        <f t="shared" si="6"/>
        <v>x</v>
      </c>
      <c r="F205" s="118">
        <f>Datos!X148</f>
        <v>0</v>
      </c>
      <c r="G205" s="87" t="b">
        <f>OR(Datos!M148="CASA ALIANZA",Datos!M148="AYUDA Y SOLID")</f>
        <v>0</v>
      </c>
      <c r="H205" s="87" t="b">
        <f>OR(Datos!M148="PROCURADURIA")</f>
        <v>0</v>
      </c>
      <c r="I205" s="87" t="b">
        <f>OR(Datos!M148="DIF HIDALGO-HUICHAPAN",Datos!M148="DIF HIDALGO",Datos!M148="DIF NAUCALPAN",Datos!M148="DIF MEXICALTZINGO")</f>
        <v>0</v>
      </c>
      <c r="J205" s="87" t="b">
        <f>OR(Datos!M148="FAMILIAR")</f>
        <v>0</v>
      </c>
      <c r="K205" s="87">
        <f t="shared" si="7"/>
        <v>0</v>
      </c>
      <c r="L205" s="39">
        <f>IF(K205=0,Datos!M148)</f>
        <v>0</v>
      </c>
      <c r="M205" s="87">
        <f>Datos!Z148</f>
        <v>0</v>
      </c>
      <c r="N205" s="87">
        <f>Datos!AA148</f>
        <v>0</v>
      </c>
      <c r="O205" s="87">
        <f>Datos!AB148</f>
        <v>0</v>
      </c>
      <c r="P205" s="87">
        <f>Datos!AC148</f>
        <v>0</v>
      </c>
      <c r="Q205" s="87">
        <f>Datos!AD148</f>
        <v>0</v>
      </c>
      <c r="R205" s="87">
        <f>Datos!AE148</f>
        <v>0</v>
      </c>
      <c r="S205" s="87">
        <f>Datos!AF148</f>
        <v>0</v>
      </c>
      <c r="T205" s="87">
        <f>Datos!AG148</f>
        <v>0</v>
      </c>
      <c r="U205" s="87">
        <f>Datos!AH148</f>
        <v>0</v>
      </c>
      <c r="V205" s="87">
        <f>Datos!AI148</f>
        <v>0</v>
      </c>
      <c r="W205" s="87">
        <f>Datos!AJ148</f>
        <v>0</v>
      </c>
      <c r="X205" s="87">
        <f>Datos!AK148</f>
        <v>0</v>
      </c>
      <c r="Y205" s="87">
        <f>Datos!AL148</f>
        <v>0</v>
      </c>
      <c r="Z205" s="87">
        <f>Datos!AM148</f>
        <v>0</v>
      </c>
      <c r="AA205" s="87">
        <f>Datos!AN148</f>
        <v>0</v>
      </c>
      <c r="AB205" s="87">
        <f>Datos!AO148</f>
        <v>0</v>
      </c>
      <c r="AC205" s="87">
        <f>Datos!AP148</f>
        <v>0</v>
      </c>
      <c r="AD205" s="87" t="str">
        <f>IF(Datos!J148="D.F.","D.F.","0")</f>
        <v>0</v>
      </c>
      <c r="AE205" s="87">
        <f>IF(Datos!J148="D.F.","D.F",Datos!J148)</f>
        <v>0</v>
      </c>
      <c r="AF205" s="87"/>
      <c r="AG205" s="87">
        <f>Datos!AU148</f>
        <v>0</v>
      </c>
      <c r="AH205" s="87">
        <f>Datos!AV148</f>
        <v>0</v>
      </c>
      <c r="AI205" s="87" t="str">
        <f>IF(Educativo!J134="GUARDERIA","SI",".")</f>
        <v>.</v>
      </c>
      <c r="AJ205" s="87" t="str">
        <f>IF(Educativo!J134="PRESCOLAR","SI",".")</f>
        <v>.</v>
      </c>
      <c r="AK205" s="87" t="str">
        <f>IF(Educativo!J134="PRIMARIA","SI",".")</f>
        <v>.</v>
      </c>
      <c r="AL205" s="87" t="str">
        <f>IF(Educativo!J134="SECUNDARIA","SI",".")</f>
        <v>.</v>
      </c>
      <c r="AM205" s="87" t="str">
        <f>IF(Educativo!J134="BACHILLERATO","SI",".")</f>
        <v>.</v>
      </c>
      <c r="AN205" s="87" t="str">
        <f>IF(Educativo!J134="UNIVERSIDAD","SI",".")</f>
        <v>.</v>
      </c>
      <c r="AO205" s="87">
        <f>Datos!BN148</f>
        <v>0</v>
      </c>
      <c r="AP205" s="87">
        <f>Datos!BP148</f>
        <v>0</v>
      </c>
      <c r="AQ205" s="87">
        <f>Datos!BQ148</f>
        <v>0</v>
      </c>
      <c r="AR205" s="26" t="str">
        <f>Datos!BY149</f>
        <v>SI</v>
      </c>
      <c r="AS205" s="26" t="str">
        <f>Datos!BZ149</f>
        <v>.</v>
      </c>
      <c r="AT205" s="26" t="str">
        <f>Datos!CA149</f>
        <v>.</v>
      </c>
      <c r="AU205" s="26" t="str">
        <f>Datos!CB149</f>
        <v>.</v>
      </c>
      <c r="AV205" s="26" t="str">
        <f>Datos!CC149</f>
        <v>.</v>
      </c>
      <c r="AW205" s="87" t="b">
        <f>OR(Datos!BV149="FAMILIA BIOLÓGICA")</f>
        <v>0</v>
      </c>
      <c r="AX205" s="87" t="b">
        <f>OR(Datos!BV149="FAMILIA AMPLIADA")</f>
        <v>0</v>
      </c>
      <c r="AY205" s="87" t="b">
        <f>OR(Datos!BV149="OTRO HOGAR")</f>
        <v>0</v>
      </c>
      <c r="AZ205" s="87">
        <f t="shared" si="8"/>
        <v>0</v>
      </c>
      <c r="BA205" s="87">
        <f>IF(AZ205=0,Datos!BV149,".")</f>
        <v>0</v>
      </c>
      <c r="BB205" s="117">
        <f>Datos!BU148</f>
        <v>0</v>
      </c>
      <c r="BC205" s="87">
        <f>Datos!BV148</f>
        <v>0</v>
      </c>
    </row>
    <row r="206" spans="1:55">
      <c r="A206" s="87">
        <f>Datos!A147</f>
        <v>144</v>
      </c>
      <c r="B206" s="20">
        <f>Datos!D149</f>
        <v>0</v>
      </c>
      <c r="C206" s="152">
        <f>Datos!E149</f>
        <v>0</v>
      </c>
      <c r="D206" s="20">
        <f>Datos!G149</f>
        <v>0</v>
      </c>
      <c r="E206" s="20" t="str">
        <f t="shared" ref="E206:E269" si="9">IF(D206=0,"x")</f>
        <v>x</v>
      </c>
      <c r="F206" s="118">
        <f>Datos!X149</f>
        <v>0</v>
      </c>
      <c r="G206" s="87" t="b">
        <f>OR(Datos!M149="CASA ALIANZA",Datos!M149="AYUDA Y SOLID")</f>
        <v>0</v>
      </c>
      <c r="H206" s="87" t="b">
        <f>OR(Datos!M149="PROCURADURIA")</f>
        <v>0</v>
      </c>
      <c r="I206" s="87" t="b">
        <f>OR(Datos!M149="DIF HIDALGO-HUICHAPAN",Datos!M149="DIF HIDALGO",Datos!M149="DIF NAUCALPAN",Datos!M149="DIF MEXICALTZINGO")</f>
        <v>0</v>
      </c>
      <c r="J206" s="87" t="b">
        <f>OR(Datos!M149="FAMILIAR")</f>
        <v>0</v>
      </c>
      <c r="K206" s="87">
        <f t="shared" ref="K206:K269" si="10">COUNTIFS(G206:J206,TRUE)</f>
        <v>0</v>
      </c>
      <c r="L206" s="39">
        <f>IF(K206=0,Datos!M149)</f>
        <v>0</v>
      </c>
      <c r="M206" s="87">
        <f>Datos!Z149</f>
        <v>0</v>
      </c>
      <c r="N206" s="87">
        <f>Datos!AA149</f>
        <v>0</v>
      </c>
      <c r="O206" s="87">
        <f>Datos!AB149</f>
        <v>0</v>
      </c>
      <c r="P206" s="87">
        <f>Datos!AC149</f>
        <v>0</v>
      </c>
      <c r="Q206" s="87">
        <f>Datos!AD149</f>
        <v>0</v>
      </c>
      <c r="R206" s="87">
        <f>Datos!AE149</f>
        <v>0</v>
      </c>
      <c r="S206" s="87">
        <f>Datos!AF149</f>
        <v>0</v>
      </c>
      <c r="T206" s="87">
        <f>Datos!AG149</f>
        <v>0</v>
      </c>
      <c r="U206" s="87">
        <f>Datos!AH149</f>
        <v>0</v>
      </c>
      <c r="V206" s="87">
        <f>Datos!AI149</f>
        <v>0</v>
      </c>
      <c r="W206" s="87">
        <f>Datos!AJ149</f>
        <v>0</v>
      </c>
      <c r="X206" s="87">
        <f>Datos!AK149</f>
        <v>0</v>
      </c>
      <c r="Y206" s="87">
        <f>Datos!AL149</f>
        <v>0</v>
      </c>
      <c r="Z206" s="87">
        <f>Datos!AM149</f>
        <v>0</v>
      </c>
      <c r="AA206" s="87">
        <f>Datos!AN149</f>
        <v>0</v>
      </c>
      <c r="AB206" s="87">
        <f>Datos!AO149</f>
        <v>0</v>
      </c>
      <c r="AC206" s="87">
        <f>Datos!AP149</f>
        <v>0</v>
      </c>
      <c r="AD206" s="87" t="str">
        <f>IF(Datos!J149="D.F.","D.F.","0")</f>
        <v>0</v>
      </c>
      <c r="AE206" s="87">
        <f>IF(Datos!J149="D.F.","D.F",Datos!J149)</f>
        <v>0</v>
      </c>
      <c r="AF206" s="87"/>
      <c r="AG206" s="87">
        <f>Datos!AU149</f>
        <v>0</v>
      </c>
      <c r="AH206" s="87">
        <f>Datos!AV149</f>
        <v>0</v>
      </c>
      <c r="AI206" s="87" t="str">
        <f>IF(Educativo!J135="GUARDERIA","SI",".")</f>
        <v>.</v>
      </c>
      <c r="AJ206" s="87" t="str">
        <f>IF(Educativo!J135="PRESCOLAR","SI",".")</f>
        <v>.</v>
      </c>
      <c r="AK206" s="87" t="str">
        <f>IF(Educativo!J135="PRIMARIA","SI",".")</f>
        <v>.</v>
      </c>
      <c r="AL206" s="87" t="str">
        <f>IF(Educativo!J135="SECUNDARIA","SI",".")</f>
        <v>.</v>
      </c>
      <c r="AM206" s="87" t="str">
        <f>IF(Educativo!J135="BACHILLERATO","SI",".")</f>
        <v>.</v>
      </c>
      <c r="AN206" s="87" t="str">
        <f>IF(Educativo!J135="UNIVERSIDAD","SI",".")</f>
        <v>.</v>
      </c>
      <c r="AO206" s="87">
        <f>Datos!BN149</f>
        <v>0</v>
      </c>
      <c r="AP206" s="87">
        <f>Datos!BP149</f>
        <v>0</v>
      </c>
      <c r="AQ206" s="87">
        <f>Datos!BQ149</f>
        <v>0</v>
      </c>
      <c r="AR206" s="26" t="str">
        <f>Datos!BY150</f>
        <v>SI</v>
      </c>
      <c r="AS206" s="26" t="str">
        <f>Datos!BZ150</f>
        <v>.</v>
      </c>
      <c r="AT206" s="26" t="str">
        <f>Datos!CA150</f>
        <v>.</v>
      </c>
      <c r="AU206" s="26" t="str">
        <f>Datos!CB150</f>
        <v>.</v>
      </c>
      <c r="AV206" s="26" t="str">
        <f>Datos!CC150</f>
        <v>.</v>
      </c>
      <c r="AW206" s="87" t="b">
        <f>OR(Datos!BV150="FAMILIA BIOLÓGICA")</f>
        <v>0</v>
      </c>
      <c r="AX206" s="87" t="b">
        <f>OR(Datos!BV150="FAMILIA AMPLIADA")</f>
        <v>0</v>
      </c>
      <c r="AY206" s="87" t="b">
        <f>OR(Datos!BV150="OTRO HOGAR")</f>
        <v>0</v>
      </c>
      <c r="AZ206" s="87">
        <f t="shared" ref="AZ206:AZ269" si="11">COUNTIFS(AW206:AY206,TRUE)</f>
        <v>0</v>
      </c>
      <c r="BA206" s="87">
        <f>IF(AZ206=0,Datos!BV150,".")</f>
        <v>0</v>
      </c>
      <c r="BB206" s="117">
        <f>Datos!BU149</f>
        <v>0</v>
      </c>
      <c r="BC206" s="87">
        <f>Datos!BV149</f>
        <v>0</v>
      </c>
    </row>
    <row r="207" spans="1:55">
      <c r="A207" s="87">
        <f>Datos!A148</f>
        <v>145</v>
      </c>
      <c r="B207" s="20">
        <f>Datos!D150</f>
        <v>0</v>
      </c>
      <c r="C207" s="152">
        <f>Datos!E150</f>
        <v>0</v>
      </c>
      <c r="D207" s="20">
        <f>Datos!G150</f>
        <v>0</v>
      </c>
      <c r="E207" s="20" t="str">
        <f t="shared" si="9"/>
        <v>x</v>
      </c>
      <c r="F207" s="118">
        <f>Datos!X150</f>
        <v>0</v>
      </c>
      <c r="G207" s="87" t="b">
        <f>OR(Datos!M150="CASA ALIANZA",Datos!M150="AYUDA Y SOLID")</f>
        <v>0</v>
      </c>
      <c r="H207" s="87" t="b">
        <f>OR(Datos!M150="PROCURADURIA")</f>
        <v>0</v>
      </c>
      <c r="I207" s="87" t="b">
        <f>OR(Datos!M150="DIF HIDALGO-HUICHAPAN",Datos!M150="DIF HIDALGO",Datos!M150="DIF NAUCALPAN",Datos!M150="DIF MEXICALTZINGO")</f>
        <v>0</v>
      </c>
      <c r="J207" s="87" t="b">
        <f>OR(Datos!M150="FAMILIAR")</f>
        <v>0</v>
      </c>
      <c r="K207" s="87">
        <f t="shared" si="10"/>
        <v>0</v>
      </c>
      <c r="L207" s="39">
        <f>IF(K207=0,Datos!M150)</f>
        <v>0</v>
      </c>
      <c r="M207" s="87">
        <f>Datos!Z150</f>
        <v>0</v>
      </c>
      <c r="N207" s="87">
        <f>Datos!AA150</f>
        <v>0</v>
      </c>
      <c r="O207" s="87">
        <f>Datos!AB150</f>
        <v>0</v>
      </c>
      <c r="P207" s="87">
        <f>Datos!AC150</f>
        <v>0</v>
      </c>
      <c r="Q207" s="87">
        <f>Datos!AD150</f>
        <v>0</v>
      </c>
      <c r="R207" s="87">
        <f>Datos!AE150</f>
        <v>0</v>
      </c>
      <c r="S207" s="87">
        <f>Datos!AF150</f>
        <v>0</v>
      </c>
      <c r="T207" s="87">
        <f>Datos!AG150</f>
        <v>0</v>
      </c>
      <c r="U207" s="87">
        <f>Datos!AH150</f>
        <v>0</v>
      </c>
      <c r="V207" s="87">
        <f>Datos!AI150</f>
        <v>0</v>
      </c>
      <c r="W207" s="87">
        <f>Datos!AJ150</f>
        <v>0</v>
      </c>
      <c r="X207" s="87">
        <f>Datos!AK150</f>
        <v>0</v>
      </c>
      <c r="Y207" s="87">
        <f>Datos!AL150</f>
        <v>0</v>
      </c>
      <c r="Z207" s="87">
        <f>Datos!AM150</f>
        <v>0</v>
      </c>
      <c r="AA207" s="87">
        <f>Datos!AN150</f>
        <v>0</v>
      </c>
      <c r="AB207" s="87">
        <f>Datos!AO150</f>
        <v>0</v>
      </c>
      <c r="AC207" s="87">
        <f>Datos!AP150</f>
        <v>0</v>
      </c>
      <c r="AD207" s="87" t="str">
        <f>IF(Datos!J150="D.F.","D.F.","0")</f>
        <v>0</v>
      </c>
      <c r="AE207" s="87">
        <f>IF(Datos!J150="D.F.","D.F",Datos!J150)</f>
        <v>0</v>
      </c>
      <c r="AF207" s="87"/>
      <c r="AG207" s="87">
        <f>Datos!AU150</f>
        <v>0</v>
      </c>
      <c r="AH207" s="87">
        <f>Datos!AV150</f>
        <v>0</v>
      </c>
      <c r="AI207" s="87" t="str">
        <f>IF(Educativo!J136="GUARDERIA","SI",".")</f>
        <v>.</v>
      </c>
      <c r="AJ207" s="87" t="str">
        <f>IF(Educativo!J136="PRESCOLAR","SI",".")</f>
        <v>.</v>
      </c>
      <c r="AK207" s="87" t="str">
        <f>IF(Educativo!J136="PRIMARIA","SI",".")</f>
        <v>.</v>
      </c>
      <c r="AL207" s="87" t="str">
        <f>IF(Educativo!J136="SECUNDARIA","SI",".")</f>
        <v>.</v>
      </c>
      <c r="AM207" s="87" t="str">
        <f>IF(Educativo!J136="BACHILLERATO","SI",".")</f>
        <v>.</v>
      </c>
      <c r="AN207" s="87" t="str">
        <f>IF(Educativo!J136="UNIVERSIDAD","SI",".")</f>
        <v>.</v>
      </c>
      <c r="AO207" s="87">
        <f>Datos!BN150</f>
        <v>0</v>
      </c>
      <c r="AP207" s="87">
        <f>Datos!BP150</f>
        <v>0</v>
      </c>
      <c r="AQ207" s="87">
        <f>Datos!BQ150</f>
        <v>0</v>
      </c>
      <c r="AR207" s="26" t="str">
        <f>Datos!BY151</f>
        <v>SI</v>
      </c>
      <c r="AS207" s="26" t="str">
        <f>Datos!BZ151</f>
        <v>.</v>
      </c>
      <c r="AT207" s="26" t="str">
        <f>Datos!CA151</f>
        <v>.</v>
      </c>
      <c r="AU207" s="26" t="str">
        <f>Datos!CB151</f>
        <v>.</v>
      </c>
      <c r="AV207" s="26" t="str">
        <f>Datos!CC151</f>
        <v>.</v>
      </c>
      <c r="AW207" s="87" t="b">
        <f>OR(Datos!BV151="FAMILIA BIOLÓGICA")</f>
        <v>0</v>
      </c>
      <c r="AX207" s="87" t="b">
        <f>OR(Datos!BV151="FAMILIA AMPLIADA")</f>
        <v>0</v>
      </c>
      <c r="AY207" s="87" t="b">
        <f>OR(Datos!BV151="OTRO HOGAR")</f>
        <v>0</v>
      </c>
      <c r="AZ207" s="87">
        <f t="shared" si="11"/>
        <v>0</v>
      </c>
      <c r="BA207" s="87">
        <f>IF(AZ207=0,Datos!BV151,".")</f>
        <v>0</v>
      </c>
      <c r="BB207" s="117">
        <f>Datos!BU150</f>
        <v>0</v>
      </c>
      <c r="BC207" s="87">
        <f>Datos!BV150</f>
        <v>0</v>
      </c>
    </row>
    <row r="208" spans="1:55">
      <c r="A208" s="87">
        <f>Datos!A149</f>
        <v>146</v>
      </c>
      <c r="B208" s="20">
        <f>Datos!D151</f>
        <v>0</v>
      </c>
      <c r="C208" s="152">
        <f>Datos!E151</f>
        <v>0</v>
      </c>
      <c r="D208" s="20">
        <f>Datos!G151</f>
        <v>0</v>
      </c>
      <c r="E208" s="20" t="str">
        <f t="shared" si="9"/>
        <v>x</v>
      </c>
      <c r="F208" s="118">
        <f>Datos!X151</f>
        <v>0</v>
      </c>
      <c r="G208" s="87" t="b">
        <f>OR(Datos!M151="CASA ALIANZA",Datos!M151="AYUDA Y SOLID")</f>
        <v>0</v>
      </c>
      <c r="H208" s="87" t="b">
        <f>OR(Datos!M151="PROCURADURIA")</f>
        <v>0</v>
      </c>
      <c r="I208" s="87" t="b">
        <f>OR(Datos!M151="DIF HIDALGO-HUICHAPAN",Datos!M151="DIF HIDALGO",Datos!M151="DIF NAUCALPAN",Datos!M151="DIF MEXICALTZINGO")</f>
        <v>0</v>
      </c>
      <c r="J208" s="87" t="b">
        <f>OR(Datos!M151="FAMILIAR")</f>
        <v>0</v>
      </c>
      <c r="K208" s="87">
        <f t="shared" si="10"/>
        <v>0</v>
      </c>
      <c r="L208" s="39">
        <f>IF(K208=0,Datos!M151)</f>
        <v>0</v>
      </c>
      <c r="M208" s="87">
        <f>Datos!Z151</f>
        <v>0</v>
      </c>
      <c r="N208" s="87">
        <f>Datos!AA151</f>
        <v>0</v>
      </c>
      <c r="O208" s="87">
        <f>Datos!AB151</f>
        <v>0</v>
      </c>
      <c r="P208" s="87">
        <f>Datos!AC151</f>
        <v>0</v>
      </c>
      <c r="Q208" s="87">
        <f>Datos!AD151</f>
        <v>0</v>
      </c>
      <c r="R208" s="87">
        <f>Datos!AE151</f>
        <v>0</v>
      </c>
      <c r="S208" s="87">
        <f>Datos!AF151</f>
        <v>0</v>
      </c>
      <c r="T208" s="87">
        <f>Datos!AG151</f>
        <v>0</v>
      </c>
      <c r="U208" s="87">
        <f>Datos!AH151</f>
        <v>0</v>
      </c>
      <c r="V208" s="87">
        <f>Datos!AI151</f>
        <v>0</v>
      </c>
      <c r="W208" s="87">
        <f>Datos!AJ151</f>
        <v>0</v>
      </c>
      <c r="X208" s="87">
        <f>Datos!AK151</f>
        <v>0</v>
      </c>
      <c r="Y208" s="87">
        <f>Datos!AL151</f>
        <v>0</v>
      </c>
      <c r="Z208" s="87">
        <f>Datos!AM151</f>
        <v>0</v>
      </c>
      <c r="AA208" s="87">
        <f>Datos!AN151</f>
        <v>0</v>
      </c>
      <c r="AB208" s="87">
        <f>Datos!AO151</f>
        <v>0</v>
      </c>
      <c r="AC208" s="87">
        <f>Datos!AP151</f>
        <v>0</v>
      </c>
      <c r="AD208" s="87" t="str">
        <f>IF(Datos!J151="D.F.","D.F.","0")</f>
        <v>0</v>
      </c>
      <c r="AE208" s="87">
        <f>IF(Datos!J151="D.F.","D.F",Datos!J151)</f>
        <v>0</v>
      </c>
      <c r="AF208" s="87"/>
      <c r="AG208" s="87">
        <f>Datos!AU151</f>
        <v>0</v>
      </c>
      <c r="AH208" s="87">
        <f>Datos!AV151</f>
        <v>0</v>
      </c>
      <c r="AI208" s="87" t="str">
        <f>IF(Educativo!J137="GUARDERIA","SI",".")</f>
        <v>.</v>
      </c>
      <c r="AJ208" s="87" t="str">
        <f>IF(Educativo!J137="PRESCOLAR","SI",".")</f>
        <v>.</v>
      </c>
      <c r="AK208" s="87" t="str">
        <f>IF(Educativo!J137="PRIMARIA","SI",".")</f>
        <v>.</v>
      </c>
      <c r="AL208" s="87" t="str">
        <f>IF(Educativo!J137="SECUNDARIA","SI",".")</f>
        <v>.</v>
      </c>
      <c r="AM208" s="87" t="str">
        <f>IF(Educativo!J137="BACHILLERATO","SI",".")</f>
        <v>.</v>
      </c>
      <c r="AN208" s="87" t="str">
        <f>IF(Educativo!J137="UNIVERSIDAD","SI",".")</f>
        <v>.</v>
      </c>
      <c r="AO208" s="87">
        <f>Datos!BN151</f>
        <v>0</v>
      </c>
      <c r="AP208" s="87">
        <f>Datos!BP151</f>
        <v>0</v>
      </c>
      <c r="AQ208" s="87">
        <f>Datos!BQ151</f>
        <v>0</v>
      </c>
      <c r="AR208" s="26" t="str">
        <f>Datos!BY152</f>
        <v>SI</v>
      </c>
      <c r="AS208" s="26" t="str">
        <f>Datos!BZ152</f>
        <v>.</v>
      </c>
      <c r="AT208" s="26" t="str">
        <f>Datos!CA152</f>
        <v>.</v>
      </c>
      <c r="AU208" s="26" t="str">
        <f>Datos!CB152</f>
        <v>.</v>
      </c>
      <c r="AV208" s="26" t="str">
        <f>Datos!CC152</f>
        <v>.</v>
      </c>
      <c r="AW208" s="87" t="b">
        <f>OR(Datos!BV152="FAMILIA BIOLÓGICA")</f>
        <v>0</v>
      </c>
      <c r="AX208" s="87" t="b">
        <f>OR(Datos!BV152="FAMILIA AMPLIADA")</f>
        <v>0</v>
      </c>
      <c r="AY208" s="87" t="b">
        <f>OR(Datos!BV152="OTRO HOGAR")</f>
        <v>0</v>
      </c>
      <c r="AZ208" s="87">
        <f t="shared" si="11"/>
        <v>0</v>
      </c>
      <c r="BA208" s="87">
        <f>IF(AZ208=0,Datos!BV152,".")</f>
        <v>0</v>
      </c>
      <c r="BB208" s="117">
        <f>Datos!BU151</f>
        <v>0</v>
      </c>
      <c r="BC208" s="87">
        <f>Datos!BV151</f>
        <v>0</v>
      </c>
    </row>
    <row r="209" spans="1:55">
      <c r="A209" s="87">
        <f>Datos!A150</f>
        <v>147</v>
      </c>
      <c r="B209" s="20">
        <f>Datos!D152</f>
        <v>0</v>
      </c>
      <c r="C209" s="152">
        <f>Datos!E152</f>
        <v>0</v>
      </c>
      <c r="D209" s="20">
        <f>Datos!G152</f>
        <v>0</v>
      </c>
      <c r="E209" s="20" t="str">
        <f t="shared" si="9"/>
        <v>x</v>
      </c>
      <c r="F209" s="118">
        <f>Datos!X152</f>
        <v>0</v>
      </c>
      <c r="G209" s="87" t="b">
        <f>OR(Datos!M152="CASA ALIANZA",Datos!M152="AYUDA Y SOLID")</f>
        <v>0</v>
      </c>
      <c r="H209" s="87" t="b">
        <f>OR(Datos!M152="PROCURADURIA")</f>
        <v>0</v>
      </c>
      <c r="I209" s="87" t="b">
        <f>OR(Datos!M152="DIF HIDALGO-HUICHAPAN",Datos!M152="DIF HIDALGO",Datos!M152="DIF NAUCALPAN",Datos!M152="DIF MEXICALTZINGO")</f>
        <v>0</v>
      </c>
      <c r="J209" s="87" t="b">
        <f>OR(Datos!M152="FAMILIAR")</f>
        <v>0</v>
      </c>
      <c r="K209" s="87">
        <f t="shared" si="10"/>
        <v>0</v>
      </c>
      <c r="L209" s="39">
        <f>IF(K209=0,Datos!M152)</f>
        <v>0</v>
      </c>
      <c r="M209" s="87">
        <f>Datos!Z152</f>
        <v>0</v>
      </c>
      <c r="N209" s="87">
        <f>Datos!AA152</f>
        <v>0</v>
      </c>
      <c r="O209" s="87">
        <f>Datos!AB152</f>
        <v>0</v>
      </c>
      <c r="P209" s="87">
        <f>Datos!AC152</f>
        <v>0</v>
      </c>
      <c r="Q209" s="87">
        <f>Datos!AD152</f>
        <v>0</v>
      </c>
      <c r="R209" s="87">
        <f>Datos!AE152</f>
        <v>0</v>
      </c>
      <c r="S209" s="87">
        <f>Datos!AF152</f>
        <v>0</v>
      </c>
      <c r="T209" s="87">
        <f>Datos!AG152</f>
        <v>0</v>
      </c>
      <c r="U209" s="87">
        <f>Datos!AH152</f>
        <v>0</v>
      </c>
      <c r="V209" s="87">
        <f>Datos!AI152</f>
        <v>0</v>
      </c>
      <c r="W209" s="87">
        <f>Datos!AJ152</f>
        <v>0</v>
      </c>
      <c r="X209" s="87">
        <f>Datos!AK152</f>
        <v>0</v>
      </c>
      <c r="Y209" s="87">
        <f>Datos!AL152</f>
        <v>0</v>
      </c>
      <c r="Z209" s="87">
        <f>Datos!AM152</f>
        <v>0</v>
      </c>
      <c r="AA209" s="87">
        <f>Datos!AN152</f>
        <v>0</v>
      </c>
      <c r="AB209" s="87">
        <f>Datos!AO152</f>
        <v>0</v>
      </c>
      <c r="AC209" s="87">
        <f>Datos!AP152</f>
        <v>0</v>
      </c>
      <c r="AD209" s="87" t="str">
        <f>IF(Datos!J152="D.F.","D.F.","0")</f>
        <v>0</v>
      </c>
      <c r="AE209" s="87">
        <f>IF(Datos!J152="D.F.","D.F",Datos!J152)</f>
        <v>0</v>
      </c>
      <c r="AF209" s="87"/>
      <c r="AG209" s="87">
        <f>Datos!AU152</f>
        <v>0</v>
      </c>
      <c r="AH209" s="87">
        <f>Datos!AV152</f>
        <v>0</v>
      </c>
      <c r="AI209" s="87" t="str">
        <f>IF(Educativo!J138="GUARDERIA","SI",".")</f>
        <v>.</v>
      </c>
      <c r="AJ209" s="87" t="str">
        <f>IF(Educativo!J138="PRESCOLAR","SI",".")</f>
        <v>.</v>
      </c>
      <c r="AK209" s="87" t="str">
        <f>IF(Educativo!J138="PRIMARIA","SI",".")</f>
        <v>.</v>
      </c>
      <c r="AL209" s="87" t="str">
        <f>IF(Educativo!J138="SECUNDARIA","SI",".")</f>
        <v>.</v>
      </c>
      <c r="AM209" s="87" t="str">
        <f>IF(Educativo!J138="BACHILLERATO","SI",".")</f>
        <v>.</v>
      </c>
      <c r="AN209" s="87" t="str">
        <f>IF(Educativo!J138="UNIVERSIDAD","SI",".")</f>
        <v>.</v>
      </c>
      <c r="AO209" s="87">
        <f>Datos!BN152</f>
        <v>0</v>
      </c>
      <c r="AP209" s="87">
        <f>Datos!BP152</f>
        <v>0</v>
      </c>
      <c r="AQ209" s="87">
        <f>Datos!BQ152</f>
        <v>0</v>
      </c>
      <c r="AR209" s="26" t="str">
        <f>Datos!BY153</f>
        <v>SI</v>
      </c>
      <c r="AS209" s="26" t="str">
        <f>Datos!BZ153</f>
        <v>.</v>
      </c>
      <c r="AT209" s="26" t="str">
        <f>Datos!CA153</f>
        <v>.</v>
      </c>
      <c r="AU209" s="26" t="str">
        <f>Datos!CB153</f>
        <v>.</v>
      </c>
      <c r="AV209" s="26" t="str">
        <f>Datos!CC153</f>
        <v>.</v>
      </c>
      <c r="AW209" s="87" t="b">
        <f>OR(Datos!BV153="FAMILIA BIOLÓGICA")</f>
        <v>0</v>
      </c>
      <c r="AX209" s="87" t="b">
        <f>OR(Datos!BV153="FAMILIA AMPLIADA")</f>
        <v>0</v>
      </c>
      <c r="AY209" s="87" t="b">
        <f>OR(Datos!BV153="OTRO HOGAR")</f>
        <v>0</v>
      </c>
      <c r="AZ209" s="87">
        <f t="shared" si="11"/>
        <v>0</v>
      </c>
      <c r="BA209" s="87">
        <f>IF(AZ209=0,Datos!BV153,".")</f>
        <v>0</v>
      </c>
      <c r="BB209" s="117">
        <f>Datos!BU152</f>
        <v>0</v>
      </c>
      <c r="BC209" s="87">
        <f>Datos!BV152</f>
        <v>0</v>
      </c>
    </row>
    <row r="210" spans="1:55">
      <c r="A210" s="87">
        <f>Datos!A151</f>
        <v>148</v>
      </c>
      <c r="B210" s="20">
        <f>Datos!D153</f>
        <v>0</v>
      </c>
      <c r="C210" s="152">
        <f>Datos!E153</f>
        <v>0</v>
      </c>
      <c r="D210" s="20">
        <f>Datos!G153</f>
        <v>0</v>
      </c>
      <c r="E210" s="20" t="str">
        <f t="shared" si="9"/>
        <v>x</v>
      </c>
      <c r="F210" s="118">
        <f>Datos!X153</f>
        <v>0</v>
      </c>
      <c r="G210" s="87" t="b">
        <f>OR(Datos!M153="CASA ALIANZA",Datos!M153="AYUDA Y SOLID")</f>
        <v>0</v>
      </c>
      <c r="H210" s="87" t="b">
        <f>OR(Datos!M153="PROCURADURIA")</f>
        <v>0</v>
      </c>
      <c r="I210" s="87" t="b">
        <f>OR(Datos!M153="DIF HIDALGO-HUICHAPAN",Datos!M153="DIF HIDALGO",Datos!M153="DIF NAUCALPAN",Datos!M153="DIF MEXICALTZINGO")</f>
        <v>0</v>
      </c>
      <c r="J210" s="87" t="b">
        <f>OR(Datos!M153="FAMILIAR")</f>
        <v>0</v>
      </c>
      <c r="K210" s="87">
        <f t="shared" si="10"/>
        <v>0</v>
      </c>
      <c r="L210" s="39">
        <f>IF(K210=0,Datos!M153)</f>
        <v>0</v>
      </c>
      <c r="M210" s="87">
        <f>Datos!Z153</f>
        <v>0</v>
      </c>
      <c r="N210" s="87">
        <f>Datos!AA153</f>
        <v>0</v>
      </c>
      <c r="O210" s="87">
        <f>Datos!AB153</f>
        <v>0</v>
      </c>
      <c r="P210" s="87">
        <f>Datos!AC153</f>
        <v>0</v>
      </c>
      <c r="Q210" s="87">
        <f>Datos!AD153</f>
        <v>0</v>
      </c>
      <c r="R210" s="87">
        <f>Datos!AE153</f>
        <v>0</v>
      </c>
      <c r="S210" s="87">
        <f>Datos!AF153</f>
        <v>0</v>
      </c>
      <c r="T210" s="87">
        <f>Datos!AG153</f>
        <v>0</v>
      </c>
      <c r="U210" s="87">
        <f>Datos!AH153</f>
        <v>0</v>
      </c>
      <c r="V210" s="87">
        <f>Datos!AI153</f>
        <v>0</v>
      </c>
      <c r="W210" s="87">
        <f>Datos!AJ153</f>
        <v>0</v>
      </c>
      <c r="X210" s="87">
        <f>Datos!AK153</f>
        <v>0</v>
      </c>
      <c r="Y210" s="87">
        <f>Datos!AL153</f>
        <v>0</v>
      </c>
      <c r="Z210" s="87">
        <f>Datos!AM153</f>
        <v>0</v>
      </c>
      <c r="AA210" s="87">
        <f>Datos!AN153</f>
        <v>0</v>
      </c>
      <c r="AB210" s="87">
        <f>Datos!AO153</f>
        <v>0</v>
      </c>
      <c r="AC210" s="87">
        <f>Datos!AP153</f>
        <v>0</v>
      </c>
      <c r="AD210" s="87" t="str">
        <f>IF(Datos!J153="D.F.","D.F.","0")</f>
        <v>0</v>
      </c>
      <c r="AE210" s="87">
        <f>IF(Datos!J153="D.F.","D.F",Datos!J153)</f>
        <v>0</v>
      </c>
      <c r="AF210" s="87"/>
      <c r="AG210" s="87">
        <f>Datos!AU153</f>
        <v>0</v>
      </c>
      <c r="AH210" s="87">
        <f>Datos!AV153</f>
        <v>0</v>
      </c>
      <c r="AI210" s="87" t="str">
        <f>IF(Educativo!J139="GUARDERIA","SI",".")</f>
        <v>.</v>
      </c>
      <c r="AJ210" s="87" t="str">
        <f>IF(Educativo!J139="PRESCOLAR","SI",".")</f>
        <v>.</v>
      </c>
      <c r="AK210" s="87" t="str">
        <f>IF(Educativo!J139="PRIMARIA","SI",".")</f>
        <v>.</v>
      </c>
      <c r="AL210" s="87" t="str">
        <f>IF(Educativo!J139="SECUNDARIA","SI",".")</f>
        <v>.</v>
      </c>
      <c r="AM210" s="87" t="str">
        <f>IF(Educativo!J139="BACHILLERATO","SI",".")</f>
        <v>.</v>
      </c>
      <c r="AN210" s="87" t="str">
        <f>IF(Educativo!J139="UNIVERSIDAD","SI",".")</f>
        <v>.</v>
      </c>
      <c r="AO210" s="87">
        <f>Datos!BN153</f>
        <v>0</v>
      </c>
      <c r="AP210" s="87">
        <f>Datos!BP153</f>
        <v>0</v>
      </c>
      <c r="AQ210" s="87">
        <f>Datos!BQ153</f>
        <v>0</v>
      </c>
      <c r="AR210" s="26" t="str">
        <f>Datos!BY154</f>
        <v>SI</v>
      </c>
      <c r="AS210" s="26" t="str">
        <f>Datos!BZ154</f>
        <v>.</v>
      </c>
      <c r="AT210" s="26" t="str">
        <f>Datos!CA154</f>
        <v>.</v>
      </c>
      <c r="AU210" s="26" t="str">
        <f>Datos!CB154</f>
        <v>.</v>
      </c>
      <c r="AV210" s="26" t="str">
        <f>Datos!CC154</f>
        <v>.</v>
      </c>
      <c r="AW210" s="87" t="b">
        <f>OR(Datos!BV154="FAMILIA BIOLÓGICA")</f>
        <v>0</v>
      </c>
      <c r="AX210" s="87" t="b">
        <f>OR(Datos!BV154="FAMILIA AMPLIADA")</f>
        <v>0</v>
      </c>
      <c r="AY210" s="87" t="b">
        <f>OR(Datos!BV154="OTRO HOGAR")</f>
        <v>0</v>
      </c>
      <c r="AZ210" s="87">
        <f t="shared" si="11"/>
        <v>0</v>
      </c>
      <c r="BA210" s="87">
        <f>IF(AZ210=0,Datos!BV154,".")</f>
        <v>0</v>
      </c>
      <c r="BB210" s="117">
        <f>Datos!BU153</f>
        <v>0</v>
      </c>
      <c r="BC210" s="87">
        <f>Datos!BV153</f>
        <v>0</v>
      </c>
    </row>
    <row r="211" spans="1:55">
      <c r="A211" s="87">
        <f>Datos!A152</f>
        <v>149</v>
      </c>
      <c r="B211" s="20">
        <f>Datos!D154</f>
        <v>0</v>
      </c>
      <c r="C211" s="152">
        <f>Datos!E154</f>
        <v>0</v>
      </c>
      <c r="D211" s="20">
        <f>Datos!G154</f>
        <v>0</v>
      </c>
      <c r="E211" s="20" t="str">
        <f t="shared" si="9"/>
        <v>x</v>
      </c>
      <c r="F211" s="118">
        <f>Datos!X154</f>
        <v>0</v>
      </c>
      <c r="G211" s="87" t="b">
        <f>OR(Datos!M154="CASA ALIANZA",Datos!M154="AYUDA Y SOLID")</f>
        <v>0</v>
      </c>
      <c r="H211" s="87" t="b">
        <f>OR(Datos!M154="PROCURADURIA")</f>
        <v>0</v>
      </c>
      <c r="I211" s="87" t="b">
        <f>OR(Datos!M154="DIF HIDALGO-HUICHAPAN",Datos!M154="DIF HIDALGO",Datos!M154="DIF NAUCALPAN",Datos!M154="DIF MEXICALTZINGO")</f>
        <v>0</v>
      </c>
      <c r="J211" s="87" t="b">
        <f>OR(Datos!M154="FAMILIAR")</f>
        <v>0</v>
      </c>
      <c r="K211" s="87">
        <f t="shared" si="10"/>
        <v>0</v>
      </c>
      <c r="L211" s="39">
        <f>IF(K211=0,Datos!M154)</f>
        <v>0</v>
      </c>
      <c r="M211" s="87">
        <f>Datos!Z154</f>
        <v>0</v>
      </c>
      <c r="N211" s="87">
        <f>Datos!AA154</f>
        <v>0</v>
      </c>
      <c r="O211" s="87">
        <f>Datos!AB154</f>
        <v>0</v>
      </c>
      <c r="P211" s="87">
        <f>Datos!AC154</f>
        <v>0</v>
      </c>
      <c r="Q211" s="87">
        <f>Datos!AD154</f>
        <v>0</v>
      </c>
      <c r="R211" s="87">
        <f>Datos!AE154</f>
        <v>0</v>
      </c>
      <c r="S211" s="87">
        <f>Datos!AF154</f>
        <v>0</v>
      </c>
      <c r="T211" s="87">
        <f>Datos!AG154</f>
        <v>0</v>
      </c>
      <c r="U211" s="87">
        <f>Datos!AH154</f>
        <v>0</v>
      </c>
      <c r="V211" s="87">
        <f>Datos!AI154</f>
        <v>0</v>
      </c>
      <c r="W211" s="87">
        <f>Datos!AJ154</f>
        <v>0</v>
      </c>
      <c r="X211" s="87">
        <f>Datos!AK154</f>
        <v>0</v>
      </c>
      <c r="Y211" s="87">
        <f>Datos!AL154</f>
        <v>0</v>
      </c>
      <c r="Z211" s="87">
        <f>Datos!AM154</f>
        <v>0</v>
      </c>
      <c r="AA211" s="87">
        <f>Datos!AN154</f>
        <v>0</v>
      </c>
      <c r="AB211" s="87">
        <f>Datos!AO154</f>
        <v>0</v>
      </c>
      <c r="AC211" s="87">
        <f>Datos!AP154</f>
        <v>0</v>
      </c>
      <c r="AD211" s="87" t="str">
        <f>IF(Datos!J154="D.F.","D.F.","0")</f>
        <v>0</v>
      </c>
      <c r="AE211" s="87">
        <f>IF(Datos!J154="D.F.","D.F",Datos!J154)</f>
        <v>0</v>
      </c>
      <c r="AF211" s="87"/>
      <c r="AG211" s="87">
        <f>Datos!AU154</f>
        <v>0</v>
      </c>
      <c r="AH211" s="87">
        <f>Datos!AV154</f>
        <v>0</v>
      </c>
      <c r="AI211" s="87" t="str">
        <f>IF(Educativo!J140="GUARDERIA","SI",".")</f>
        <v>.</v>
      </c>
      <c r="AJ211" s="87" t="str">
        <f>IF(Educativo!J140="PRESCOLAR","SI",".")</f>
        <v>.</v>
      </c>
      <c r="AK211" s="87" t="str">
        <f>IF(Educativo!J140="PRIMARIA","SI",".")</f>
        <v>.</v>
      </c>
      <c r="AL211" s="87" t="str">
        <f>IF(Educativo!J140="SECUNDARIA","SI",".")</f>
        <v>.</v>
      </c>
      <c r="AM211" s="87" t="str">
        <f>IF(Educativo!J140="BACHILLERATO","SI",".")</f>
        <v>.</v>
      </c>
      <c r="AN211" s="87" t="str">
        <f>IF(Educativo!J140="UNIVERSIDAD","SI",".")</f>
        <v>.</v>
      </c>
      <c r="AO211" s="87">
        <f>Datos!BN154</f>
        <v>0</v>
      </c>
      <c r="AP211" s="87">
        <f>Datos!BP154</f>
        <v>0</v>
      </c>
      <c r="AQ211" s="87">
        <f>Datos!BQ154</f>
        <v>0</v>
      </c>
      <c r="AR211" s="26" t="str">
        <f>Datos!BY155</f>
        <v>SI</v>
      </c>
      <c r="AS211" s="26" t="str">
        <f>Datos!BZ155</f>
        <v>.</v>
      </c>
      <c r="AT211" s="26" t="str">
        <f>Datos!CA155</f>
        <v>.</v>
      </c>
      <c r="AU211" s="26" t="str">
        <f>Datos!CB155</f>
        <v>.</v>
      </c>
      <c r="AV211" s="26" t="str">
        <f>Datos!CC155</f>
        <v>.</v>
      </c>
      <c r="AW211" s="87" t="b">
        <f>OR(Datos!BV155="FAMILIA BIOLÓGICA")</f>
        <v>0</v>
      </c>
      <c r="AX211" s="87" t="b">
        <f>OR(Datos!BV155="FAMILIA AMPLIADA")</f>
        <v>0</v>
      </c>
      <c r="AY211" s="87" t="b">
        <f>OR(Datos!BV155="OTRO HOGAR")</f>
        <v>0</v>
      </c>
      <c r="AZ211" s="87">
        <f t="shared" si="11"/>
        <v>0</v>
      </c>
      <c r="BA211" s="87">
        <f>IF(AZ211=0,Datos!BV155,".")</f>
        <v>0</v>
      </c>
      <c r="BB211" s="117">
        <f>Datos!BU154</f>
        <v>0</v>
      </c>
      <c r="BC211" s="87">
        <f>Datos!BV154</f>
        <v>0</v>
      </c>
    </row>
    <row r="212" spans="1:55">
      <c r="A212" s="87">
        <f>Datos!A153</f>
        <v>150</v>
      </c>
      <c r="B212" s="20">
        <f>Datos!D155</f>
        <v>0</v>
      </c>
      <c r="C212" s="152">
        <f>Datos!E155</f>
        <v>0</v>
      </c>
      <c r="D212" s="20">
        <f>Datos!G155</f>
        <v>0</v>
      </c>
      <c r="E212" s="20" t="str">
        <f t="shared" si="9"/>
        <v>x</v>
      </c>
      <c r="F212" s="118">
        <f>Datos!X155</f>
        <v>0</v>
      </c>
      <c r="G212" s="87" t="b">
        <f>OR(Datos!M155="CASA ALIANZA",Datos!M155="AYUDA Y SOLID")</f>
        <v>0</v>
      </c>
      <c r="H212" s="87" t="b">
        <f>OR(Datos!M155="PROCURADURIA")</f>
        <v>0</v>
      </c>
      <c r="I212" s="87" t="b">
        <f>OR(Datos!M155="DIF HIDALGO-HUICHAPAN",Datos!M155="DIF HIDALGO",Datos!M155="DIF NAUCALPAN",Datos!M155="DIF MEXICALTZINGO")</f>
        <v>0</v>
      </c>
      <c r="J212" s="87" t="b">
        <f>OR(Datos!M155="FAMILIAR")</f>
        <v>0</v>
      </c>
      <c r="K212" s="87">
        <f t="shared" si="10"/>
        <v>0</v>
      </c>
      <c r="L212" s="39">
        <f>IF(K212=0,Datos!M155)</f>
        <v>0</v>
      </c>
      <c r="M212" s="87">
        <f>Datos!Z155</f>
        <v>0</v>
      </c>
      <c r="N212" s="87">
        <f>Datos!AA155</f>
        <v>0</v>
      </c>
      <c r="O212" s="87">
        <f>Datos!AB155</f>
        <v>0</v>
      </c>
      <c r="P212" s="87">
        <f>Datos!AC155</f>
        <v>0</v>
      </c>
      <c r="Q212" s="87">
        <f>Datos!AD155</f>
        <v>0</v>
      </c>
      <c r="R212" s="87">
        <f>Datos!AE155</f>
        <v>0</v>
      </c>
      <c r="S212" s="87">
        <f>Datos!AF155</f>
        <v>0</v>
      </c>
      <c r="T212" s="87">
        <f>Datos!AG155</f>
        <v>0</v>
      </c>
      <c r="U212" s="87">
        <f>Datos!AH155</f>
        <v>0</v>
      </c>
      <c r="V212" s="87">
        <f>Datos!AI155</f>
        <v>0</v>
      </c>
      <c r="W212" s="87">
        <f>Datos!AJ155</f>
        <v>0</v>
      </c>
      <c r="X212" s="87">
        <f>Datos!AK155</f>
        <v>0</v>
      </c>
      <c r="Y212" s="87">
        <f>Datos!AL155</f>
        <v>0</v>
      </c>
      <c r="Z212" s="87">
        <f>Datos!AM155</f>
        <v>0</v>
      </c>
      <c r="AA212" s="87">
        <f>Datos!AN155</f>
        <v>0</v>
      </c>
      <c r="AB212" s="87">
        <f>Datos!AO155</f>
        <v>0</v>
      </c>
      <c r="AC212" s="87">
        <f>Datos!AP155</f>
        <v>0</v>
      </c>
      <c r="AD212" s="87" t="str">
        <f>IF(Datos!J155="D.F.","D.F.","0")</f>
        <v>0</v>
      </c>
      <c r="AE212" s="87">
        <f>IF(Datos!J155="D.F.","D.F",Datos!J155)</f>
        <v>0</v>
      </c>
      <c r="AF212" s="87"/>
      <c r="AG212" s="87">
        <f>Datos!AU155</f>
        <v>0</v>
      </c>
      <c r="AH212" s="87">
        <f>Datos!AV155</f>
        <v>0</v>
      </c>
      <c r="AI212" s="87" t="str">
        <f>IF(Educativo!J141="GUARDERIA","SI",".")</f>
        <v>.</v>
      </c>
      <c r="AJ212" s="87" t="str">
        <f>IF(Educativo!J141="PRESCOLAR","SI",".")</f>
        <v>.</v>
      </c>
      <c r="AK212" s="87" t="str">
        <f>IF(Educativo!J141="PRIMARIA","SI",".")</f>
        <v>.</v>
      </c>
      <c r="AL212" s="87" t="str">
        <f>IF(Educativo!J141="SECUNDARIA","SI",".")</f>
        <v>.</v>
      </c>
      <c r="AM212" s="87" t="str">
        <f>IF(Educativo!J141="BACHILLERATO","SI",".")</f>
        <v>.</v>
      </c>
      <c r="AN212" s="87" t="str">
        <f>IF(Educativo!J141="UNIVERSIDAD","SI",".")</f>
        <v>.</v>
      </c>
      <c r="AO212" s="87">
        <f>Datos!BN155</f>
        <v>0</v>
      </c>
      <c r="AP212" s="87">
        <f>Datos!BP155</f>
        <v>0</v>
      </c>
      <c r="AQ212" s="87">
        <f>Datos!BQ155</f>
        <v>0</v>
      </c>
      <c r="AR212" s="26" t="str">
        <f>Datos!BY156</f>
        <v>SI</v>
      </c>
      <c r="AS212" s="26" t="str">
        <f>Datos!BZ156</f>
        <v>.</v>
      </c>
      <c r="AT212" s="26" t="str">
        <f>Datos!CA156</f>
        <v>.</v>
      </c>
      <c r="AU212" s="26" t="str">
        <f>Datos!CB156</f>
        <v>.</v>
      </c>
      <c r="AV212" s="26" t="str">
        <f>Datos!CC156</f>
        <v>.</v>
      </c>
      <c r="AW212" s="87" t="b">
        <f>OR(Datos!BV156="FAMILIA BIOLÓGICA")</f>
        <v>0</v>
      </c>
      <c r="AX212" s="87" t="b">
        <f>OR(Datos!BV156="FAMILIA AMPLIADA")</f>
        <v>0</v>
      </c>
      <c r="AY212" s="87" t="b">
        <f>OR(Datos!BV156="OTRO HOGAR")</f>
        <v>0</v>
      </c>
      <c r="AZ212" s="87">
        <f t="shared" si="11"/>
        <v>0</v>
      </c>
      <c r="BA212" s="87">
        <f>IF(AZ212=0,Datos!BV156,".")</f>
        <v>0</v>
      </c>
      <c r="BB212" s="117">
        <f>Datos!BU155</f>
        <v>0</v>
      </c>
      <c r="BC212" s="87">
        <f>Datos!BV155</f>
        <v>0</v>
      </c>
    </row>
    <row r="213" spans="1:55">
      <c r="A213" s="87">
        <f>Datos!A154</f>
        <v>151</v>
      </c>
      <c r="B213" s="20">
        <f>Datos!D156</f>
        <v>0</v>
      </c>
      <c r="C213" s="152">
        <f>Datos!E156</f>
        <v>0</v>
      </c>
      <c r="D213" s="20">
        <f>Datos!G156</f>
        <v>0</v>
      </c>
      <c r="E213" s="20" t="str">
        <f t="shared" si="9"/>
        <v>x</v>
      </c>
      <c r="F213" s="118">
        <f>Datos!X156</f>
        <v>0</v>
      </c>
      <c r="G213" s="87" t="b">
        <f>OR(Datos!M156="CASA ALIANZA",Datos!M156="AYUDA Y SOLID")</f>
        <v>0</v>
      </c>
      <c r="H213" s="87" t="b">
        <f>OR(Datos!M156="PROCURADURIA")</f>
        <v>0</v>
      </c>
      <c r="I213" s="87" t="b">
        <f>OR(Datos!M156="DIF HIDALGO-HUICHAPAN",Datos!M156="DIF HIDALGO",Datos!M156="DIF NAUCALPAN",Datos!M156="DIF MEXICALTZINGO")</f>
        <v>0</v>
      </c>
      <c r="J213" s="87" t="b">
        <f>OR(Datos!M156="FAMILIAR")</f>
        <v>0</v>
      </c>
      <c r="K213" s="87">
        <f t="shared" si="10"/>
        <v>0</v>
      </c>
      <c r="L213" s="39">
        <f>IF(K213=0,Datos!M156)</f>
        <v>0</v>
      </c>
      <c r="M213" s="87">
        <f>Datos!Z156</f>
        <v>0</v>
      </c>
      <c r="N213" s="87">
        <f>Datos!AA156</f>
        <v>0</v>
      </c>
      <c r="O213" s="87">
        <f>Datos!AB156</f>
        <v>0</v>
      </c>
      <c r="P213" s="87">
        <f>Datos!AC156</f>
        <v>0</v>
      </c>
      <c r="Q213" s="87">
        <f>Datos!AD156</f>
        <v>0</v>
      </c>
      <c r="R213" s="87">
        <f>Datos!AE156</f>
        <v>0</v>
      </c>
      <c r="S213" s="87">
        <f>Datos!AF156</f>
        <v>0</v>
      </c>
      <c r="T213" s="87">
        <f>Datos!AG156</f>
        <v>0</v>
      </c>
      <c r="U213" s="87">
        <f>Datos!AH156</f>
        <v>0</v>
      </c>
      <c r="V213" s="87">
        <f>Datos!AI156</f>
        <v>0</v>
      </c>
      <c r="W213" s="87">
        <f>Datos!AJ156</f>
        <v>0</v>
      </c>
      <c r="X213" s="87">
        <f>Datos!AK156</f>
        <v>0</v>
      </c>
      <c r="Y213" s="87">
        <f>Datos!AL156</f>
        <v>0</v>
      </c>
      <c r="Z213" s="87">
        <f>Datos!AM156</f>
        <v>0</v>
      </c>
      <c r="AA213" s="87">
        <f>Datos!AN156</f>
        <v>0</v>
      </c>
      <c r="AB213" s="87">
        <f>Datos!AO156</f>
        <v>0</v>
      </c>
      <c r="AC213" s="87">
        <f>Datos!AP156</f>
        <v>0</v>
      </c>
      <c r="AD213" s="87" t="str">
        <f>IF(Datos!J156="D.F.","D.F.","0")</f>
        <v>0</v>
      </c>
      <c r="AE213" s="87">
        <f>IF(Datos!J156="D.F.","D.F",Datos!J156)</f>
        <v>0</v>
      </c>
      <c r="AF213" s="87"/>
      <c r="AG213" s="87">
        <f>Datos!AU156</f>
        <v>0</v>
      </c>
      <c r="AH213" s="87">
        <f>Datos!AV156</f>
        <v>0</v>
      </c>
      <c r="AI213" s="87" t="str">
        <f>IF(Educativo!J142="GUARDERIA","SI",".")</f>
        <v>.</v>
      </c>
      <c r="AJ213" s="87" t="str">
        <f>IF(Educativo!J142="PRESCOLAR","SI",".")</f>
        <v>.</v>
      </c>
      <c r="AK213" s="87" t="str">
        <f>IF(Educativo!J142="PRIMARIA","SI",".")</f>
        <v>.</v>
      </c>
      <c r="AL213" s="87" t="str">
        <f>IF(Educativo!J142="SECUNDARIA","SI",".")</f>
        <v>.</v>
      </c>
      <c r="AM213" s="87" t="str">
        <f>IF(Educativo!J142="BACHILLERATO","SI",".")</f>
        <v>.</v>
      </c>
      <c r="AN213" s="87" t="str">
        <f>IF(Educativo!J142="UNIVERSIDAD","SI",".")</f>
        <v>.</v>
      </c>
      <c r="AO213" s="87">
        <f>Datos!BN156</f>
        <v>0</v>
      </c>
      <c r="AP213" s="87">
        <f>Datos!BP156</f>
        <v>0</v>
      </c>
      <c r="AQ213" s="87">
        <f>Datos!BQ156</f>
        <v>0</v>
      </c>
      <c r="AR213" s="26" t="str">
        <f>Datos!BY157</f>
        <v>SI</v>
      </c>
      <c r="AS213" s="26" t="str">
        <f>Datos!BZ157</f>
        <v>.</v>
      </c>
      <c r="AT213" s="26" t="str">
        <f>Datos!CA157</f>
        <v>.</v>
      </c>
      <c r="AU213" s="26" t="str">
        <f>Datos!CB157</f>
        <v>.</v>
      </c>
      <c r="AV213" s="26" t="str">
        <f>Datos!CC157</f>
        <v>.</v>
      </c>
      <c r="AW213" s="87" t="b">
        <f>OR(Datos!BV157="FAMILIA BIOLÓGICA")</f>
        <v>0</v>
      </c>
      <c r="AX213" s="87" t="b">
        <f>OR(Datos!BV157="FAMILIA AMPLIADA")</f>
        <v>0</v>
      </c>
      <c r="AY213" s="87" t="b">
        <f>OR(Datos!BV157="OTRO HOGAR")</f>
        <v>0</v>
      </c>
      <c r="AZ213" s="87">
        <f t="shared" si="11"/>
        <v>0</v>
      </c>
      <c r="BA213" s="87">
        <f>IF(AZ213=0,Datos!BV157,".")</f>
        <v>0</v>
      </c>
      <c r="BB213" s="117">
        <f>Datos!BU156</f>
        <v>0</v>
      </c>
      <c r="BC213" s="87">
        <f>Datos!BV156</f>
        <v>0</v>
      </c>
    </row>
    <row r="214" spans="1:55">
      <c r="A214" s="87">
        <f>Datos!A155</f>
        <v>152</v>
      </c>
      <c r="B214" s="20">
        <f>Datos!D157</f>
        <v>0</v>
      </c>
      <c r="C214" s="152">
        <f>Datos!E157</f>
        <v>0</v>
      </c>
      <c r="D214" s="20">
        <f>Datos!G157</f>
        <v>0</v>
      </c>
      <c r="E214" s="20" t="str">
        <f t="shared" si="9"/>
        <v>x</v>
      </c>
      <c r="F214" s="118">
        <f>Datos!X157</f>
        <v>0</v>
      </c>
      <c r="G214" s="87" t="b">
        <f>OR(Datos!M157="CASA ALIANZA",Datos!M157="AYUDA Y SOLID")</f>
        <v>0</v>
      </c>
      <c r="H214" s="87" t="b">
        <f>OR(Datos!M157="PROCURADURIA")</f>
        <v>0</v>
      </c>
      <c r="I214" s="87" t="b">
        <f>OR(Datos!M157="DIF HIDALGO-HUICHAPAN",Datos!M157="DIF HIDALGO",Datos!M157="DIF NAUCALPAN",Datos!M157="DIF MEXICALTZINGO")</f>
        <v>0</v>
      </c>
      <c r="J214" s="87" t="b">
        <f>OR(Datos!M157="FAMILIAR")</f>
        <v>0</v>
      </c>
      <c r="K214" s="87">
        <f t="shared" si="10"/>
        <v>0</v>
      </c>
      <c r="L214" s="39">
        <f>IF(K214=0,Datos!M157)</f>
        <v>0</v>
      </c>
      <c r="M214" s="87">
        <f>Datos!Z157</f>
        <v>0</v>
      </c>
      <c r="N214" s="87">
        <f>Datos!AA157</f>
        <v>0</v>
      </c>
      <c r="O214" s="87">
        <f>Datos!AB157</f>
        <v>0</v>
      </c>
      <c r="P214" s="87">
        <f>Datos!AC157</f>
        <v>0</v>
      </c>
      <c r="Q214" s="87">
        <f>Datos!AD157</f>
        <v>0</v>
      </c>
      <c r="R214" s="87">
        <f>Datos!AE157</f>
        <v>0</v>
      </c>
      <c r="S214" s="87">
        <f>Datos!AF157</f>
        <v>0</v>
      </c>
      <c r="T214" s="87">
        <f>Datos!AG157</f>
        <v>0</v>
      </c>
      <c r="U214" s="87">
        <f>Datos!AH157</f>
        <v>0</v>
      </c>
      <c r="V214" s="87">
        <f>Datos!AI157</f>
        <v>0</v>
      </c>
      <c r="W214" s="87">
        <f>Datos!AJ157</f>
        <v>0</v>
      </c>
      <c r="X214" s="87">
        <f>Datos!AK157</f>
        <v>0</v>
      </c>
      <c r="Y214" s="87">
        <f>Datos!AL157</f>
        <v>0</v>
      </c>
      <c r="Z214" s="87">
        <f>Datos!AM157</f>
        <v>0</v>
      </c>
      <c r="AA214" s="87">
        <f>Datos!AN157</f>
        <v>0</v>
      </c>
      <c r="AB214" s="87">
        <f>Datos!AO157</f>
        <v>0</v>
      </c>
      <c r="AC214" s="87">
        <f>Datos!AP157</f>
        <v>0</v>
      </c>
      <c r="AD214" s="87" t="str">
        <f>IF(Datos!J157="D.F.","D.F.","0")</f>
        <v>0</v>
      </c>
      <c r="AE214" s="87">
        <f>IF(Datos!J157="D.F.","D.F",Datos!J157)</f>
        <v>0</v>
      </c>
      <c r="AF214" s="87"/>
      <c r="AG214" s="87">
        <f>Datos!AU157</f>
        <v>0</v>
      </c>
      <c r="AH214" s="87">
        <f>Datos!AV157</f>
        <v>0</v>
      </c>
      <c r="AI214" s="87" t="str">
        <f>IF(Educativo!J143="GUARDERIA","SI",".")</f>
        <v>.</v>
      </c>
      <c r="AJ214" s="87" t="str">
        <f>IF(Educativo!J143="PRESCOLAR","SI",".")</f>
        <v>.</v>
      </c>
      <c r="AK214" s="87" t="str">
        <f>IF(Educativo!J143="PRIMARIA","SI",".")</f>
        <v>.</v>
      </c>
      <c r="AL214" s="87" t="str">
        <f>IF(Educativo!J143="SECUNDARIA","SI",".")</f>
        <v>.</v>
      </c>
      <c r="AM214" s="87" t="str">
        <f>IF(Educativo!J143="BACHILLERATO","SI",".")</f>
        <v>.</v>
      </c>
      <c r="AN214" s="87" t="str">
        <f>IF(Educativo!J143="UNIVERSIDAD","SI",".")</f>
        <v>.</v>
      </c>
      <c r="AO214" s="87">
        <f>Datos!BN157</f>
        <v>0</v>
      </c>
      <c r="AP214" s="87">
        <f>Datos!BP157</f>
        <v>0</v>
      </c>
      <c r="AQ214" s="87">
        <f>Datos!BQ157</f>
        <v>0</v>
      </c>
      <c r="AR214" s="26" t="str">
        <f>Datos!BY158</f>
        <v>SI</v>
      </c>
      <c r="AS214" s="26" t="str">
        <f>Datos!BZ158</f>
        <v>.</v>
      </c>
      <c r="AT214" s="26" t="str">
        <f>Datos!CA158</f>
        <v>.</v>
      </c>
      <c r="AU214" s="26" t="str">
        <f>Datos!CB158</f>
        <v>.</v>
      </c>
      <c r="AV214" s="26" t="str">
        <f>Datos!CC158</f>
        <v>.</v>
      </c>
      <c r="AW214" s="87" t="b">
        <f>OR(Datos!BV158="FAMILIA BIOLÓGICA")</f>
        <v>0</v>
      </c>
      <c r="AX214" s="87" t="b">
        <f>OR(Datos!BV158="FAMILIA AMPLIADA")</f>
        <v>0</v>
      </c>
      <c r="AY214" s="87" t="b">
        <f>OR(Datos!BV158="OTRO HOGAR")</f>
        <v>0</v>
      </c>
      <c r="AZ214" s="87">
        <f t="shared" si="11"/>
        <v>0</v>
      </c>
      <c r="BA214" s="87">
        <f>IF(AZ214=0,Datos!BV158,".")</f>
        <v>0</v>
      </c>
      <c r="BB214" s="117">
        <f>Datos!BU157</f>
        <v>0</v>
      </c>
      <c r="BC214" s="87">
        <f>Datos!BV157</f>
        <v>0</v>
      </c>
    </row>
    <row r="215" spans="1:55">
      <c r="A215" s="87">
        <f>Datos!A156</f>
        <v>153</v>
      </c>
      <c r="B215" s="20">
        <f>Datos!D158</f>
        <v>0</v>
      </c>
      <c r="C215" s="152">
        <f>Datos!E158</f>
        <v>0</v>
      </c>
      <c r="D215" s="20">
        <f>Datos!G158</f>
        <v>0</v>
      </c>
      <c r="E215" s="20" t="str">
        <f t="shared" si="9"/>
        <v>x</v>
      </c>
      <c r="F215" s="118">
        <f>Datos!X158</f>
        <v>0</v>
      </c>
      <c r="G215" s="87" t="b">
        <f>OR(Datos!M158="CASA ALIANZA",Datos!M158="AYUDA Y SOLID")</f>
        <v>0</v>
      </c>
      <c r="H215" s="87" t="b">
        <f>OR(Datos!M158="PROCURADURIA")</f>
        <v>0</v>
      </c>
      <c r="I215" s="87" t="b">
        <f>OR(Datos!M158="DIF HIDALGO-HUICHAPAN",Datos!M158="DIF HIDALGO",Datos!M158="DIF NAUCALPAN",Datos!M158="DIF MEXICALTZINGO")</f>
        <v>0</v>
      </c>
      <c r="J215" s="87" t="b">
        <f>OR(Datos!M158="FAMILIAR")</f>
        <v>0</v>
      </c>
      <c r="K215" s="87">
        <f t="shared" si="10"/>
        <v>0</v>
      </c>
      <c r="L215" s="39">
        <f>IF(K215=0,Datos!M158)</f>
        <v>0</v>
      </c>
      <c r="M215" s="87">
        <f>Datos!Z158</f>
        <v>0</v>
      </c>
      <c r="N215" s="87">
        <f>Datos!AA158</f>
        <v>0</v>
      </c>
      <c r="O215" s="87">
        <f>Datos!AB158</f>
        <v>0</v>
      </c>
      <c r="P215" s="87">
        <f>Datos!AC158</f>
        <v>0</v>
      </c>
      <c r="Q215" s="87">
        <f>Datos!AD158</f>
        <v>0</v>
      </c>
      <c r="R215" s="87">
        <f>Datos!AE158</f>
        <v>0</v>
      </c>
      <c r="S215" s="87">
        <f>Datos!AF158</f>
        <v>0</v>
      </c>
      <c r="T215" s="87">
        <f>Datos!AG158</f>
        <v>0</v>
      </c>
      <c r="U215" s="87">
        <f>Datos!AH158</f>
        <v>0</v>
      </c>
      <c r="V215" s="87">
        <f>Datos!AI158</f>
        <v>0</v>
      </c>
      <c r="W215" s="87">
        <f>Datos!AJ158</f>
        <v>0</v>
      </c>
      <c r="X215" s="87">
        <f>Datos!AK158</f>
        <v>0</v>
      </c>
      <c r="Y215" s="87">
        <f>Datos!AL158</f>
        <v>0</v>
      </c>
      <c r="Z215" s="87">
        <f>Datos!AM158</f>
        <v>0</v>
      </c>
      <c r="AA215" s="87">
        <f>Datos!AN158</f>
        <v>0</v>
      </c>
      <c r="AB215" s="87">
        <f>Datos!AO158</f>
        <v>0</v>
      </c>
      <c r="AC215" s="87">
        <f>Datos!AP158</f>
        <v>0</v>
      </c>
      <c r="AD215" s="87" t="str">
        <f>IF(Datos!J158="D.F.","D.F.","0")</f>
        <v>0</v>
      </c>
      <c r="AE215" s="87">
        <f>IF(Datos!J158="D.F.","D.F",Datos!J158)</f>
        <v>0</v>
      </c>
      <c r="AF215" s="87"/>
      <c r="AG215" s="87">
        <f>Datos!AU158</f>
        <v>0</v>
      </c>
      <c r="AH215" s="87">
        <f>Datos!AV158</f>
        <v>0</v>
      </c>
      <c r="AI215" s="87" t="str">
        <f>IF(Educativo!J144="GUARDERIA","SI",".")</f>
        <v>.</v>
      </c>
      <c r="AJ215" s="87" t="str">
        <f>IF(Educativo!J144="PRESCOLAR","SI",".")</f>
        <v>.</v>
      </c>
      <c r="AK215" s="87" t="str">
        <f>IF(Educativo!J144="PRIMARIA","SI",".")</f>
        <v>.</v>
      </c>
      <c r="AL215" s="87" t="str">
        <f>IF(Educativo!J144="SECUNDARIA","SI",".")</f>
        <v>.</v>
      </c>
      <c r="AM215" s="87" t="str">
        <f>IF(Educativo!J144="BACHILLERATO","SI",".")</f>
        <v>.</v>
      </c>
      <c r="AN215" s="87" t="str">
        <f>IF(Educativo!J144="UNIVERSIDAD","SI",".")</f>
        <v>.</v>
      </c>
      <c r="AO215" s="87">
        <f>Datos!BN158</f>
        <v>0</v>
      </c>
      <c r="AP215" s="87">
        <f>Datos!BP158</f>
        <v>0</v>
      </c>
      <c r="AQ215" s="87">
        <f>Datos!BQ158</f>
        <v>0</v>
      </c>
      <c r="AR215" s="26" t="str">
        <f>Datos!BY159</f>
        <v>SI</v>
      </c>
      <c r="AS215" s="26" t="str">
        <f>Datos!BZ159</f>
        <v>.</v>
      </c>
      <c r="AT215" s="26" t="str">
        <f>Datos!CA159</f>
        <v>.</v>
      </c>
      <c r="AU215" s="26" t="str">
        <f>Datos!CB159</f>
        <v>.</v>
      </c>
      <c r="AV215" s="26" t="str">
        <f>Datos!CC159</f>
        <v>.</v>
      </c>
      <c r="AW215" s="87" t="b">
        <f>OR(Datos!BV159="FAMILIA BIOLÓGICA")</f>
        <v>0</v>
      </c>
      <c r="AX215" s="87" t="b">
        <f>OR(Datos!BV159="FAMILIA AMPLIADA")</f>
        <v>0</v>
      </c>
      <c r="AY215" s="87" t="b">
        <f>OR(Datos!BV159="OTRO HOGAR")</f>
        <v>0</v>
      </c>
      <c r="AZ215" s="87">
        <f t="shared" si="11"/>
        <v>0</v>
      </c>
      <c r="BA215" s="87">
        <f>IF(AZ215=0,Datos!BV159,".")</f>
        <v>0</v>
      </c>
      <c r="BB215" s="117">
        <f>Datos!BU158</f>
        <v>0</v>
      </c>
      <c r="BC215" s="87">
        <f>Datos!BV158</f>
        <v>0</v>
      </c>
    </row>
    <row r="216" spans="1:55">
      <c r="A216" s="87">
        <f>Datos!A157</f>
        <v>154</v>
      </c>
      <c r="B216" s="20">
        <f>Datos!D159</f>
        <v>0</v>
      </c>
      <c r="C216" s="152">
        <f>Datos!E159</f>
        <v>0</v>
      </c>
      <c r="D216" s="20">
        <f>Datos!G159</f>
        <v>0</v>
      </c>
      <c r="E216" s="20" t="str">
        <f t="shared" si="9"/>
        <v>x</v>
      </c>
      <c r="F216" s="118">
        <f>Datos!X159</f>
        <v>0</v>
      </c>
      <c r="G216" s="87" t="b">
        <f>OR(Datos!M159="CASA ALIANZA",Datos!M159="AYUDA Y SOLID")</f>
        <v>0</v>
      </c>
      <c r="H216" s="87" t="b">
        <f>OR(Datos!M159="PROCURADURIA")</f>
        <v>0</v>
      </c>
      <c r="I216" s="87" t="b">
        <f>OR(Datos!M159="DIF HIDALGO-HUICHAPAN",Datos!M159="DIF HIDALGO",Datos!M159="DIF NAUCALPAN",Datos!M159="DIF MEXICALTZINGO")</f>
        <v>0</v>
      </c>
      <c r="J216" s="87" t="b">
        <f>OR(Datos!M159="FAMILIAR")</f>
        <v>0</v>
      </c>
      <c r="K216" s="87">
        <f t="shared" si="10"/>
        <v>0</v>
      </c>
      <c r="L216" s="39">
        <f>IF(K216=0,Datos!M159)</f>
        <v>0</v>
      </c>
      <c r="M216" s="87">
        <f>Datos!Z159</f>
        <v>0</v>
      </c>
      <c r="N216" s="87">
        <f>Datos!AA159</f>
        <v>0</v>
      </c>
      <c r="O216" s="87">
        <f>Datos!AB159</f>
        <v>0</v>
      </c>
      <c r="P216" s="87">
        <f>Datos!AC159</f>
        <v>0</v>
      </c>
      <c r="Q216" s="87">
        <f>Datos!AD159</f>
        <v>0</v>
      </c>
      <c r="R216" s="87">
        <f>Datos!AE159</f>
        <v>0</v>
      </c>
      <c r="S216" s="87">
        <f>Datos!AF159</f>
        <v>0</v>
      </c>
      <c r="T216" s="87">
        <f>Datos!AG159</f>
        <v>0</v>
      </c>
      <c r="U216" s="87">
        <f>Datos!AH159</f>
        <v>0</v>
      </c>
      <c r="V216" s="87">
        <f>Datos!AI159</f>
        <v>0</v>
      </c>
      <c r="W216" s="87">
        <f>Datos!AJ159</f>
        <v>0</v>
      </c>
      <c r="X216" s="87">
        <f>Datos!AK159</f>
        <v>0</v>
      </c>
      <c r="Y216" s="87">
        <f>Datos!AL159</f>
        <v>0</v>
      </c>
      <c r="Z216" s="87">
        <f>Datos!AM159</f>
        <v>0</v>
      </c>
      <c r="AA216" s="87">
        <f>Datos!AN159</f>
        <v>0</v>
      </c>
      <c r="AB216" s="87">
        <f>Datos!AO159</f>
        <v>0</v>
      </c>
      <c r="AC216" s="87">
        <f>Datos!AP159</f>
        <v>0</v>
      </c>
      <c r="AD216" s="87" t="str">
        <f>IF(Datos!J159="D.F.","D.F.","0")</f>
        <v>0</v>
      </c>
      <c r="AE216" s="87">
        <f>IF(Datos!J159="D.F.","D.F",Datos!J159)</f>
        <v>0</v>
      </c>
      <c r="AF216" s="87"/>
      <c r="AG216" s="87">
        <f>Datos!AU159</f>
        <v>0</v>
      </c>
      <c r="AH216" s="87">
        <f>Datos!AV159</f>
        <v>0</v>
      </c>
      <c r="AI216" s="87" t="str">
        <f>IF(Educativo!J145="GUARDERIA","SI",".")</f>
        <v>.</v>
      </c>
      <c r="AJ216" s="87" t="str">
        <f>IF(Educativo!J145="PRESCOLAR","SI",".")</f>
        <v>.</v>
      </c>
      <c r="AK216" s="87" t="str">
        <f>IF(Educativo!J145="PRIMARIA","SI",".")</f>
        <v>.</v>
      </c>
      <c r="AL216" s="87" t="str">
        <f>IF(Educativo!J145="SECUNDARIA","SI",".")</f>
        <v>.</v>
      </c>
      <c r="AM216" s="87" t="str">
        <f>IF(Educativo!J145="BACHILLERATO","SI",".")</f>
        <v>.</v>
      </c>
      <c r="AN216" s="87" t="str">
        <f>IF(Educativo!J145="UNIVERSIDAD","SI",".")</f>
        <v>.</v>
      </c>
      <c r="AO216" s="87">
        <f>Datos!BN159</f>
        <v>0</v>
      </c>
      <c r="AP216" s="87">
        <f>Datos!BP159</f>
        <v>0</v>
      </c>
      <c r="AQ216" s="87">
        <f>Datos!BQ159</f>
        <v>0</v>
      </c>
      <c r="AR216" s="26" t="str">
        <f>Datos!BY160</f>
        <v>SI</v>
      </c>
      <c r="AS216" s="26" t="str">
        <f>Datos!BZ160</f>
        <v>.</v>
      </c>
      <c r="AT216" s="26" t="str">
        <f>Datos!CA160</f>
        <v>.</v>
      </c>
      <c r="AU216" s="26" t="str">
        <f>Datos!CB160</f>
        <v>.</v>
      </c>
      <c r="AV216" s="26" t="str">
        <f>Datos!CC160</f>
        <v>.</v>
      </c>
      <c r="AW216" s="87" t="b">
        <f>OR(Datos!BV160="FAMILIA BIOLÓGICA")</f>
        <v>0</v>
      </c>
      <c r="AX216" s="87" t="b">
        <f>OR(Datos!BV160="FAMILIA AMPLIADA")</f>
        <v>0</v>
      </c>
      <c r="AY216" s="87" t="b">
        <f>OR(Datos!BV160="OTRO HOGAR")</f>
        <v>0</v>
      </c>
      <c r="AZ216" s="87">
        <f t="shared" si="11"/>
        <v>0</v>
      </c>
      <c r="BA216" s="87">
        <f>IF(AZ216=0,Datos!BV160,".")</f>
        <v>0</v>
      </c>
      <c r="BB216" s="117">
        <f>Datos!BU159</f>
        <v>0</v>
      </c>
      <c r="BC216" s="87">
        <f>Datos!BV159</f>
        <v>0</v>
      </c>
    </row>
    <row r="217" spans="1:55">
      <c r="A217" s="87">
        <f>Datos!A158</f>
        <v>155</v>
      </c>
      <c r="B217" s="20">
        <f>Datos!D160</f>
        <v>0</v>
      </c>
      <c r="C217" s="152">
        <f>Datos!E160</f>
        <v>0</v>
      </c>
      <c r="D217" s="20">
        <f>Datos!G160</f>
        <v>0</v>
      </c>
      <c r="E217" s="20" t="str">
        <f t="shared" si="9"/>
        <v>x</v>
      </c>
      <c r="F217" s="118">
        <f>Datos!X160</f>
        <v>0</v>
      </c>
      <c r="G217" s="87" t="b">
        <f>OR(Datos!M160="CASA ALIANZA",Datos!M160="AYUDA Y SOLID")</f>
        <v>0</v>
      </c>
      <c r="H217" s="87" t="b">
        <f>OR(Datos!M160="PROCURADURIA")</f>
        <v>0</v>
      </c>
      <c r="I217" s="87" t="b">
        <f>OR(Datos!M160="DIF HIDALGO-HUICHAPAN",Datos!M160="DIF HIDALGO",Datos!M160="DIF NAUCALPAN",Datos!M160="DIF MEXICALTZINGO")</f>
        <v>0</v>
      </c>
      <c r="J217" s="87" t="b">
        <f>OR(Datos!M160="FAMILIAR")</f>
        <v>0</v>
      </c>
      <c r="K217" s="87">
        <f t="shared" si="10"/>
        <v>0</v>
      </c>
      <c r="L217" s="39">
        <f>IF(K217=0,Datos!M160)</f>
        <v>0</v>
      </c>
      <c r="M217" s="87">
        <f>Datos!Z160</f>
        <v>0</v>
      </c>
      <c r="N217" s="87">
        <f>Datos!AA160</f>
        <v>0</v>
      </c>
      <c r="O217" s="87">
        <f>Datos!AB160</f>
        <v>0</v>
      </c>
      <c r="P217" s="87">
        <f>Datos!AC160</f>
        <v>0</v>
      </c>
      <c r="Q217" s="87">
        <f>Datos!AD160</f>
        <v>0</v>
      </c>
      <c r="R217" s="87">
        <f>Datos!AE160</f>
        <v>0</v>
      </c>
      <c r="S217" s="87">
        <f>Datos!AF160</f>
        <v>0</v>
      </c>
      <c r="T217" s="87">
        <f>Datos!AG160</f>
        <v>0</v>
      </c>
      <c r="U217" s="87">
        <f>Datos!AH160</f>
        <v>0</v>
      </c>
      <c r="V217" s="87">
        <f>Datos!AI160</f>
        <v>0</v>
      </c>
      <c r="W217" s="87">
        <f>Datos!AJ160</f>
        <v>0</v>
      </c>
      <c r="X217" s="87">
        <f>Datos!AK160</f>
        <v>0</v>
      </c>
      <c r="Y217" s="87">
        <f>Datos!AL160</f>
        <v>0</v>
      </c>
      <c r="Z217" s="87">
        <f>Datos!AM160</f>
        <v>0</v>
      </c>
      <c r="AA217" s="87">
        <f>Datos!AN160</f>
        <v>0</v>
      </c>
      <c r="AB217" s="87">
        <f>Datos!AO160</f>
        <v>0</v>
      </c>
      <c r="AC217" s="87">
        <f>Datos!AP160</f>
        <v>0</v>
      </c>
      <c r="AD217" s="87" t="str">
        <f>IF(Datos!J160="D.F.","D.F.","0")</f>
        <v>0</v>
      </c>
      <c r="AE217" s="87">
        <f>IF(Datos!J160="D.F.","D.F",Datos!J160)</f>
        <v>0</v>
      </c>
      <c r="AF217" s="87"/>
      <c r="AG217" s="87">
        <f>Datos!AU160</f>
        <v>0</v>
      </c>
      <c r="AH217" s="87">
        <f>Datos!AV160</f>
        <v>0</v>
      </c>
      <c r="AI217" s="87" t="str">
        <f>IF(Educativo!J146="GUARDERIA","SI",".")</f>
        <v>.</v>
      </c>
      <c r="AJ217" s="87" t="str">
        <f>IF(Educativo!J146="PRESCOLAR","SI",".")</f>
        <v>.</v>
      </c>
      <c r="AK217" s="87" t="str">
        <f>IF(Educativo!J146="PRIMARIA","SI",".")</f>
        <v>.</v>
      </c>
      <c r="AL217" s="87" t="str">
        <f>IF(Educativo!J146="SECUNDARIA","SI",".")</f>
        <v>.</v>
      </c>
      <c r="AM217" s="87" t="str">
        <f>IF(Educativo!J146="BACHILLERATO","SI",".")</f>
        <v>.</v>
      </c>
      <c r="AN217" s="87" t="str">
        <f>IF(Educativo!J146="UNIVERSIDAD","SI",".")</f>
        <v>.</v>
      </c>
      <c r="AO217" s="87">
        <f>Datos!BN160</f>
        <v>0</v>
      </c>
      <c r="AP217" s="87">
        <f>Datos!BP160</f>
        <v>0</v>
      </c>
      <c r="AQ217" s="87">
        <f>Datos!BQ160</f>
        <v>0</v>
      </c>
      <c r="AR217" s="26" t="str">
        <f>Datos!BY161</f>
        <v>SI</v>
      </c>
      <c r="AS217" s="26" t="str">
        <f>Datos!BZ161</f>
        <v>.</v>
      </c>
      <c r="AT217" s="26" t="str">
        <f>Datos!CA161</f>
        <v>.</v>
      </c>
      <c r="AU217" s="26" t="str">
        <f>Datos!CB161</f>
        <v>.</v>
      </c>
      <c r="AV217" s="26" t="str">
        <f>Datos!CC161</f>
        <v>.</v>
      </c>
      <c r="AW217" s="87" t="b">
        <f>OR(Datos!BV161="FAMILIA BIOLÓGICA")</f>
        <v>0</v>
      </c>
      <c r="AX217" s="87" t="b">
        <f>OR(Datos!BV161="FAMILIA AMPLIADA")</f>
        <v>0</v>
      </c>
      <c r="AY217" s="87" t="b">
        <f>OR(Datos!BV161="OTRO HOGAR")</f>
        <v>0</v>
      </c>
      <c r="AZ217" s="87">
        <f t="shared" si="11"/>
        <v>0</v>
      </c>
      <c r="BA217" s="87">
        <f>IF(AZ217=0,Datos!BV161,".")</f>
        <v>0</v>
      </c>
      <c r="BB217" s="117">
        <f>Datos!BU160</f>
        <v>0</v>
      </c>
      <c r="BC217" s="87">
        <f>Datos!BV160</f>
        <v>0</v>
      </c>
    </row>
    <row r="218" spans="1:55">
      <c r="A218" s="87">
        <f>Datos!A159</f>
        <v>156</v>
      </c>
      <c r="B218" s="20">
        <f>Datos!D161</f>
        <v>0</v>
      </c>
      <c r="C218" s="152">
        <f>Datos!E161</f>
        <v>0</v>
      </c>
      <c r="D218" s="20">
        <f>Datos!G161</f>
        <v>0</v>
      </c>
      <c r="E218" s="20" t="str">
        <f t="shared" si="9"/>
        <v>x</v>
      </c>
      <c r="F218" s="118">
        <f>Datos!X161</f>
        <v>0</v>
      </c>
      <c r="G218" s="87" t="b">
        <f>OR(Datos!M161="CASA ALIANZA",Datos!M161="AYUDA Y SOLID")</f>
        <v>0</v>
      </c>
      <c r="H218" s="87" t="b">
        <f>OR(Datos!M161="PROCURADURIA")</f>
        <v>0</v>
      </c>
      <c r="I218" s="87" t="b">
        <f>OR(Datos!M161="DIF HIDALGO-HUICHAPAN",Datos!M161="DIF HIDALGO",Datos!M161="DIF NAUCALPAN",Datos!M161="DIF MEXICALTZINGO")</f>
        <v>0</v>
      </c>
      <c r="J218" s="87" t="b">
        <f>OR(Datos!M161="FAMILIAR")</f>
        <v>0</v>
      </c>
      <c r="K218" s="87">
        <f t="shared" si="10"/>
        <v>0</v>
      </c>
      <c r="L218" s="39">
        <f>IF(K218=0,Datos!M161)</f>
        <v>0</v>
      </c>
      <c r="M218" s="87">
        <f>Datos!Z161</f>
        <v>0</v>
      </c>
      <c r="N218" s="87">
        <f>Datos!AA161</f>
        <v>0</v>
      </c>
      <c r="O218" s="87">
        <f>Datos!AB161</f>
        <v>0</v>
      </c>
      <c r="P218" s="87">
        <f>Datos!AC161</f>
        <v>0</v>
      </c>
      <c r="Q218" s="87">
        <f>Datos!AD161</f>
        <v>0</v>
      </c>
      <c r="R218" s="87">
        <f>Datos!AE161</f>
        <v>0</v>
      </c>
      <c r="S218" s="87">
        <f>Datos!AF161</f>
        <v>0</v>
      </c>
      <c r="T218" s="87">
        <f>Datos!AG161</f>
        <v>0</v>
      </c>
      <c r="U218" s="87">
        <f>Datos!AH161</f>
        <v>0</v>
      </c>
      <c r="V218" s="87">
        <f>Datos!AI161</f>
        <v>0</v>
      </c>
      <c r="W218" s="87">
        <f>Datos!AJ161</f>
        <v>0</v>
      </c>
      <c r="X218" s="87">
        <f>Datos!AK161</f>
        <v>0</v>
      </c>
      <c r="Y218" s="87">
        <f>Datos!AL161</f>
        <v>0</v>
      </c>
      <c r="Z218" s="87">
        <f>Datos!AM161</f>
        <v>0</v>
      </c>
      <c r="AA218" s="87">
        <f>Datos!AN161</f>
        <v>0</v>
      </c>
      <c r="AB218" s="87">
        <f>Datos!AO161</f>
        <v>0</v>
      </c>
      <c r="AC218" s="87">
        <f>Datos!AP161</f>
        <v>0</v>
      </c>
      <c r="AD218" s="87" t="str">
        <f>IF(Datos!J161="D.F.","D.F.","0")</f>
        <v>0</v>
      </c>
      <c r="AE218" s="87">
        <f>IF(Datos!J161="D.F.","D.F",Datos!J161)</f>
        <v>0</v>
      </c>
      <c r="AF218" s="87"/>
      <c r="AG218" s="87">
        <f>Datos!AU161</f>
        <v>0</v>
      </c>
      <c r="AH218" s="87">
        <f>Datos!AV161</f>
        <v>0</v>
      </c>
      <c r="AI218" s="87" t="str">
        <f>IF(Educativo!J147="GUARDERIA","SI",".")</f>
        <v>.</v>
      </c>
      <c r="AJ218" s="87" t="str">
        <f>IF(Educativo!J147="PRESCOLAR","SI",".")</f>
        <v>.</v>
      </c>
      <c r="AK218" s="87" t="str">
        <f>IF(Educativo!J147="PRIMARIA","SI",".")</f>
        <v>.</v>
      </c>
      <c r="AL218" s="87" t="str">
        <f>IF(Educativo!J147="SECUNDARIA","SI",".")</f>
        <v>.</v>
      </c>
      <c r="AM218" s="87" t="str">
        <f>IF(Educativo!J147="BACHILLERATO","SI",".")</f>
        <v>.</v>
      </c>
      <c r="AN218" s="87" t="str">
        <f>IF(Educativo!J147="UNIVERSIDAD","SI",".")</f>
        <v>.</v>
      </c>
      <c r="AO218" s="87">
        <f>Datos!BN161</f>
        <v>0</v>
      </c>
      <c r="AP218" s="87">
        <f>Datos!BP161</f>
        <v>0</v>
      </c>
      <c r="AQ218" s="87">
        <f>Datos!BQ161</f>
        <v>0</v>
      </c>
      <c r="AR218" s="26" t="str">
        <f>Datos!BY162</f>
        <v>SI</v>
      </c>
      <c r="AS218" s="26" t="str">
        <f>Datos!BZ162</f>
        <v>.</v>
      </c>
      <c r="AT218" s="26" t="str">
        <f>Datos!CA162</f>
        <v>.</v>
      </c>
      <c r="AU218" s="26" t="str">
        <f>Datos!CB162</f>
        <v>.</v>
      </c>
      <c r="AV218" s="26" t="str">
        <f>Datos!CC162</f>
        <v>.</v>
      </c>
      <c r="AW218" s="87" t="b">
        <f>OR(Datos!BV162="FAMILIA BIOLÓGICA")</f>
        <v>0</v>
      </c>
      <c r="AX218" s="87" t="b">
        <f>OR(Datos!BV162="FAMILIA AMPLIADA")</f>
        <v>0</v>
      </c>
      <c r="AY218" s="87" t="b">
        <f>OR(Datos!BV162="OTRO HOGAR")</f>
        <v>0</v>
      </c>
      <c r="AZ218" s="87">
        <f t="shared" si="11"/>
        <v>0</v>
      </c>
      <c r="BA218" s="87">
        <f>IF(AZ218=0,Datos!BV162,".")</f>
        <v>0</v>
      </c>
      <c r="BB218" s="117">
        <f>Datos!BU161</f>
        <v>0</v>
      </c>
      <c r="BC218" s="87">
        <f>Datos!BV161</f>
        <v>0</v>
      </c>
    </row>
    <row r="219" spans="1:55">
      <c r="A219" s="87">
        <f>Datos!A160</f>
        <v>157</v>
      </c>
      <c r="B219" s="20">
        <f>Datos!D162</f>
        <v>0</v>
      </c>
      <c r="C219" s="152">
        <f>Datos!E162</f>
        <v>0</v>
      </c>
      <c r="D219" s="20">
        <f>Datos!G162</f>
        <v>0</v>
      </c>
      <c r="E219" s="20" t="str">
        <f t="shared" si="9"/>
        <v>x</v>
      </c>
      <c r="F219" s="118">
        <f>Datos!X162</f>
        <v>0</v>
      </c>
      <c r="G219" s="87" t="b">
        <f>OR(Datos!M162="CASA ALIANZA",Datos!M162="AYUDA Y SOLID")</f>
        <v>0</v>
      </c>
      <c r="H219" s="87" t="b">
        <f>OR(Datos!M162="PROCURADURIA")</f>
        <v>0</v>
      </c>
      <c r="I219" s="87" t="b">
        <f>OR(Datos!M162="DIF HIDALGO-HUICHAPAN",Datos!M162="DIF HIDALGO",Datos!M162="DIF NAUCALPAN",Datos!M162="DIF MEXICALTZINGO")</f>
        <v>0</v>
      </c>
      <c r="J219" s="87" t="b">
        <f>OR(Datos!M162="FAMILIAR")</f>
        <v>0</v>
      </c>
      <c r="K219" s="87">
        <f t="shared" si="10"/>
        <v>0</v>
      </c>
      <c r="L219" s="39">
        <f>IF(K219=0,Datos!M162)</f>
        <v>0</v>
      </c>
      <c r="M219" s="87">
        <f>Datos!Z162</f>
        <v>0</v>
      </c>
      <c r="N219" s="87">
        <f>Datos!AA162</f>
        <v>0</v>
      </c>
      <c r="O219" s="87">
        <f>Datos!AB162</f>
        <v>0</v>
      </c>
      <c r="P219" s="87">
        <f>Datos!AC162</f>
        <v>0</v>
      </c>
      <c r="Q219" s="87">
        <f>Datos!AD162</f>
        <v>0</v>
      </c>
      <c r="R219" s="87">
        <f>Datos!AE162</f>
        <v>0</v>
      </c>
      <c r="S219" s="87">
        <f>Datos!AF162</f>
        <v>0</v>
      </c>
      <c r="T219" s="87">
        <f>Datos!AG162</f>
        <v>0</v>
      </c>
      <c r="U219" s="87">
        <f>Datos!AH162</f>
        <v>0</v>
      </c>
      <c r="V219" s="87">
        <f>Datos!AI162</f>
        <v>0</v>
      </c>
      <c r="W219" s="87">
        <f>Datos!AJ162</f>
        <v>0</v>
      </c>
      <c r="X219" s="87">
        <f>Datos!AK162</f>
        <v>0</v>
      </c>
      <c r="Y219" s="87">
        <f>Datos!AL162</f>
        <v>0</v>
      </c>
      <c r="Z219" s="87">
        <f>Datos!AM162</f>
        <v>0</v>
      </c>
      <c r="AA219" s="87">
        <f>Datos!AN162</f>
        <v>0</v>
      </c>
      <c r="AB219" s="87">
        <f>Datos!AO162</f>
        <v>0</v>
      </c>
      <c r="AC219" s="87">
        <f>Datos!AP162</f>
        <v>0</v>
      </c>
      <c r="AD219" s="87" t="str">
        <f>IF(Datos!J162="D.F.","D.F.","0")</f>
        <v>0</v>
      </c>
      <c r="AE219" s="87">
        <f>IF(Datos!J162="D.F.","D.F",Datos!J162)</f>
        <v>0</v>
      </c>
      <c r="AF219" s="87"/>
      <c r="AG219" s="87">
        <f>Datos!AU162</f>
        <v>0</v>
      </c>
      <c r="AH219" s="87">
        <f>Datos!AV162</f>
        <v>0</v>
      </c>
      <c r="AI219" s="87" t="str">
        <f>IF(Educativo!J148="GUARDERIA","SI",".")</f>
        <v>.</v>
      </c>
      <c r="AJ219" s="87" t="str">
        <f>IF(Educativo!J148="PRESCOLAR","SI",".")</f>
        <v>.</v>
      </c>
      <c r="AK219" s="87" t="str">
        <f>IF(Educativo!J148="PRIMARIA","SI",".")</f>
        <v>.</v>
      </c>
      <c r="AL219" s="87" t="str">
        <f>IF(Educativo!J148="SECUNDARIA","SI",".")</f>
        <v>.</v>
      </c>
      <c r="AM219" s="87" t="str">
        <f>IF(Educativo!J148="BACHILLERATO","SI",".")</f>
        <v>.</v>
      </c>
      <c r="AN219" s="87" t="str">
        <f>IF(Educativo!J148="UNIVERSIDAD","SI",".")</f>
        <v>.</v>
      </c>
      <c r="AO219" s="87">
        <f>Datos!BN162</f>
        <v>0</v>
      </c>
      <c r="AP219" s="87">
        <f>Datos!BP162</f>
        <v>0</v>
      </c>
      <c r="AQ219" s="87">
        <f>Datos!BQ162</f>
        <v>0</v>
      </c>
      <c r="AR219" s="26" t="str">
        <f>Datos!BY163</f>
        <v>SI</v>
      </c>
      <c r="AS219" s="26" t="str">
        <f>Datos!BZ163</f>
        <v>.</v>
      </c>
      <c r="AT219" s="26" t="str">
        <f>Datos!CA163</f>
        <v>.</v>
      </c>
      <c r="AU219" s="26" t="str">
        <f>Datos!CB163</f>
        <v>.</v>
      </c>
      <c r="AV219" s="26" t="str">
        <f>Datos!CC163</f>
        <v>.</v>
      </c>
      <c r="AW219" s="87" t="b">
        <f>OR(Datos!BV163="FAMILIA BIOLÓGICA")</f>
        <v>0</v>
      </c>
      <c r="AX219" s="87" t="b">
        <f>OR(Datos!BV163="FAMILIA AMPLIADA")</f>
        <v>0</v>
      </c>
      <c r="AY219" s="87" t="b">
        <f>OR(Datos!BV163="OTRO HOGAR")</f>
        <v>0</v>
      </c>
      <c r="AZ219" s="87">
        <f t="shared" si="11"/>
        <v>0</v>
      </c>
      <c r="BA219" s="87">
        <f>IF(AZ219=0,Datos!BV163,".")</f>
        <v>0</v>
      </c>
      <c r="BB219" s="117">
        <f>Datos!BU162</f>
        <v>0</v>
      </c>
      <c r="BC219" s="87">
        <f>Datos!BV162</f>
        <v>0</v>
      </c>
    </row>
    <row r="220" spans="1:55">
      <c r="A220" s="87">
        <f>Datos!A161</f>
        <v>158</v>
      </c>
      <c r="B220" s="20">
        <f>Datos!D163</f>
        <v>0</v>
      </c>
      <c r="C220" s="152">
        <f>Datos!E163</f>
        <v>0</v>
      </c>
      <c r="D220" s="20">
        <f>Datos!G163</f>
        <v>0</v>
      </c>
      <c r="E220" s="20" t="str">
        <f t="shared" si="9"/>
        <v>x</v>
      </c>
      <c r="F220" s="118">
        <f>Datos!X163</f>
        <v>0</v>
      </c>
      <c r="G220" s="87" t="b">
        <f>OR(Datos!M163="CASA ALIANZA",Datos!M163="AYUDA Y SOLID")</f>
        <v>0</v>
      </c>
      <c r="H220" s="87" t="b">
        <f>OR(Datos!M163="PROCURADURIA")</f>
        <v>0</v>
      </c>
      <c r="I220" s="87" t="b">
        <f>OR(Datos!M163="DIF HIDALGO-HUICHAPAN",Datos!M163="DIF HIDALGO",Datos!M163="DIF NAUCALPAN",Datos!M163="DIF MEXICALTZINGO")</f>
        <v>0</v>
      </c>
      <c r="J220" s="87" t="b">
        <f>OR(Datos!M163="FAMILIAR")</f>
        <v>0</v>
      </c>
      <c r="K220" s="87">
        <f t="shared" si="10"/>
        <v>0</v>
      </c>
      <c r="L220" s="39">
        <f>IF(K220=0,Datos!M163)</f>
        <v>0</v>
      </c>
      <c r="M220" s="87">
        <f>Datos!Z163</f>
        <v>0</v>
      </c>
      <c r="N220" s="87">
        <f>Datos!AA163</f>
        <v>0</v>
      </c>
      <c r="O220" s="87">
        <f>Datos!AB163</f>
        <v>0</v>
      </c>
      <c r="P220" s="87">
        <f>Datos!AC163</f>
        <v>0</v>
      </c>
      <c r="Q220" s="87">
        <f>Datos!AD163</f>
        <v>0</v>
      </c>
      <c r="R220" s="87">
        <f>Datos!AE163</f>
        <v>0</v>
      </c>
      <c r="S220" s="87">
        <f>Datos!AF163</f>
        <v>0</v>
      </c>
      <c r="T220" s="87">
        <f>Datos!AG163</f>
        <v>0</v>
      </c>
      <c r="U220" s="87">
        <f>Datos!AH163</f>
        <v>0</v>
      </c>
      <c r="V220" s="87">
        <f>Datos!AI163</f>
        <v>0</v>
      </c>
      <c r="W220" s="87">
        <f>Datos!AJ163</f>
        <v>0</v>
      </c>
      <c r="X220" s="87">
        <f>Datos!AK163</f>
        <v>0</v>
      </c>
      <c r="Y220" s="87">
        <f>Datos!AL163</f>
        <v>0</v>
      </c>
      <c r="Z220" s="87">
        <f>Datos!AM163</f>
        <v>0</v>
      </c>
      <c r="AA220" s="87">
        <f>Datos!AN163</f>
        <v>0</v>
      </c>
      <c r="AB220" s="87">
        <f>Datos!AO163</f>
        <v>0</v>
      </c>
      <c r="AC220" s="87">
        <f>Datos!AP163</f>
        <v>0</v>
      </c>
      <c r="AD220" s="87" t="str">
        <f>IF(Datos!J163="D.F.","D.F.","0")</f>
        <v>0</v>
      </c>
      <c r="AE220" s="87">
        <f>IF(Datos!J163="D.F.","D.F",Datos!J163)</f>
        <v>0</v>
      </c>
      <c r="AF220" s="87"/>
      <c r="AG220" s="87">
        <f>Datos!AU163</f>
        <v>0</v>
      </c>
      <c r="AH220" s="87">
        <f>Datos!AV163</f>
        <v>0</v>
      </c>
      <c r="AI220" s="87" t="str">
        <f>IF(Educativo!J149="GUARDERIA","SI",".")</f>
        <v>.</v>
      </c>
      <c r="AJ220" s="87" t="str">
        <f>IF(Educativo!J149="PRESCOLAR","SI",".")</f>
        <v>.</v>
      </c>
      <c r="AK220" s="87" t="str">
        <f>IF(Educativo!J149="PRIMARIA","SI",".")</f>
        <v>.</v>
      </c>
      <c r="AL220" s="87" t="str">
        <f>IF(Educativo!J149="SECUNDARIA","SI",".")</f>
        <v>.</v>
      </c>
      <c r="AM220" s="87" t="str">
        <f>IF(Educativo!J149="BACHILLERATO","SI",".")</f>
        <v>.</v>
      </c>
      <c r="AN220" s="87" t="str">
        <f>IF(Educativo!J149="UNIVERSIDAD","SI",".")</f>
        <v>.</v>
      </c>
      <c r="AO220" s="87">
        <f>Datos!BN163</f>
        <v>0</v>
      </c>
      <c r="AP220" s="87">
        <f>Datos!BP163</f>
        <v>0</v>
      </c>
      <c r="AQ220" s="87">
        <f>Datos!BQ163</f>
        <v>0</v>
      </c>
      <c r="AR220" s="26" t="str">
        <f>Datos!BY164</f>
        <v>SI</v>
      </c>
      <c r="AS220" s="26" t="str">
        <f>Datos!BZ164</f>
        <v>.</v>
      </c>
      <c r="AT220" s="26" t="str">
        <f>Datos!CA164</f>
        <v>.</v>
      </c>
      <c r="AU220" s="26" t="str">
        <f>Datos!CB164</f>
        <v>.</v>
      </c>
      <c r="AV220" s="26" t="str">
        <f>Datos!CC164</f>
        <v>.</v>
      </c>
      <c r="AW220" s="87" t="b">
        <f>OR(Datos!BV164="FAMILIA BIOLÓGICA")</f>
        <v>0</v>
      </c>
      <c r="AX220" s="87" t="b">
        <f>OR(Datos!BV164="FAMILIA AMPLIADA")</f>
        <v>0</v>
      </c>
      <c r="AY220" s="87" t="b">
        <f>OR(Datos!BV164="OTRO HOGAR")</f>
        <v>0</v>
      </c>
      <c r="AZ220" s="87">
        <f t="shared" si="11"/>
        <v>0</v>
      </c>
      <c r="BA220" s="87">
        <f>IF(AZ220=0,Datos!BV164,".")</f>
        <v>0</v>
      </c>
      <c r="BB220" s="117">
        <f>Datos!BU163</f>
        <v>0</v>
      </c>
      <c r="BC220" s="87">
        <f>Datos!BV163</f>
        <v>0</v>
      </c>
    </row>
    <row r="221" spans="1:55">
      <c r="A221" s="87">
        <f>Datos!A162</f>
        <v>159</v>
      </c>
      <c r="B221" s="20">
        <f>Datos!D164</f>
        <v>0</v>
      </c>
      <c r="C221" s="152">
        <f>Datos!E164</f>
        <v>0</v>
      </c>
      <c r="D221" s="20">
        <f>Datos!G164</f>
        <v>0</v>
      </c>
      <c r="E221" s="20" t="str">
        <f t="shared" si="9"/>
        <v>x</v>
      </c>
      <c r="F221" s="118">
        <f>Datos!X164</f>
        <v>0</v>
      </c>
      <c r="G221" s="87" t="b">
        <f>OR(Datos!M164="CASA ALIANZA",Datos!M164="AYUDA Y SOLID")</f>
        <v>0</v>
      </c>
      <c r="H221" s="87" t="b">
        <f>OR(Datos!M164="PROCURADURIA")</f>
        <v>0</v>
      </c>
      <c r="I221" s="87" t="b">
        <f>OR(Datos!M164="DIF HIDALGO-HUICHAPAN",Datos!M164="DIF HIDALGO",Datos!M164="DIF NAUCALPAN",Datos!M164="DIF MEXICALTZINGO")</f>
        <v>0</v>
      </c>
      <c r="J221" s="87" t="b">
        <f>OR(Datos!M164="FAMILIAR")</f>
        <v>0</v>
      </c>
      <c r="K221" s="87">
        <f t="shared" si="10"/>
        <v>0</v>
      </c>
      <c r="L221" s="39">
        <f>IF(K221=0,Datos!M164)</f>
        <v>0</v>
      </c>
      <c r="M221" s="87">
        <f>Datos!Z164</f>
        <v>0</v>
      </c>
      <c r="N221" s="87">
        <f>Datos!AA164</f>
        <v>0</v>
      </c>
      <c r="O221" s="87">
        <f>Datos!AB164</f>
        <v>0</v>
      </c>
      <c r="P221" s="87">
        <f>Datos!AC164</f>
        <v>0</v>
      </c>
      <c r="Q221" s="87">
        <f>Datos!AD164</f>
        <v>0</v>
      </c>
      <c r="R221" s="87">
        <f>Datos!AE164</f>
        <v>0</v>
      </c>
      <c r="S221" s="87">
        <f>Datos!AF164</f>
        <v>0</v>
      </c>
      <c r="T221" s="87">
        <f>Datos!AG164</f>
        <v>0</v>
      </c>
      <c r="U221" s="87">
        <f>Datos!AH164</f>
        <v>0</v>
      </c>
      <c r="V221" s="87">
        <f>Datos!AI164</f>
        <v>0</v>
      </c>
      <c r="W221" s="87">
        <f>Datos!AJ164</f>
        <v>0</v>
      </c>
      <c r="X221" s="87">
        <f>Datos!AK164</f>
        <v>0</v>
      </c>
      <c r="Y221" s="87">
        <f>Datos!AL164</f>
        <v>0</v>
      </c>
      <c r="Z221" s="87">
        <f>Datos!AM164</f>
        <v>0</v>
      </c>
      <c r="AA221" s="87">
        <f>Datos!AN164</f>
        <v>0</v>
      </c>
      <c r="AB221" s="87">
        <f>Datos!AO164</f>
        <v>0</v>
      </c>
      <c r="AC221" s="87">
        <f>Datos!AP164</f>
        <v>0</v>
      </c>
      <c r="AD221" s="87" t="str">
        <f>IF(Datos!J164="D.F.","D.F.","0")</f>
        <v>0</v>
      </c>
      <c r="AE221" s="87">
        <f>IF(Datos!J164="D.F.","D.F",Datos!J164)</f>
        <v>0</v>
      </c>
      <c r="AF221" s="87"/>
      <c r="AG221" s="87">
        <f>Datos!AU164</f>
        <v>0</v>
      </c>
      <c r="AH221" s="87">
        <f>Datos!AV164</f>
        <v>0</v>
      </c>
      <c r="AI221" s="87" t="str">
        <f>IF(Educativo!J150="GUARDERIA","SI",".")</f>
        <v>.</v>
      </c>
      <c r="AJ221" s="87" t="str">
        <f>IF(Educativo!J150="PRESCOLAR","SI",".")</f>
        <v>.</v>
      </c>
      <c r="AK221" s="87" t="str">
        <f>IF(Educativo!J150="PRIMARIA","SI",".")</f>
        <v>.</v>
      </c>
      <c r="AL221" s="87" t="str">
        <f>IF(Educativo!J150="SECUNDARIA","SI",".")</f>
        <v>.</v>
      </c>
      <c r="AM221" s="87" t="str">
        <f>IF(Educativo!J150="BACHILLERATO","SI",".")</f>
        <v>.</v>
      </c>
      <c r="AN221" s="87" t="str">
        <f>IF(Educativo!J150="UNIVERSIDAD","SI",".")</f>
        <v>.</v>
      </c>
      <c r="AO221" s="87">
        <f>Datos!BN164</f>
        <v>0</v>
      </c>
      <c r="AP221" s="87">
        <f>Datos!BP164</f>
        <v>0</v>
      </c>
      <c r="AQ221" s="87">
        <f>Datos!BQ164</f>
        <v>0</v>
      </c>
      <c r="AR221" s="26" t="str">
        <f>Datos!BY165</f>
        <v>SI</v>
      </c>
      <c r="AS221" s="26" t="str">
        <f>Datos!BZ165</f>
        <v>.</v>
      </c>
      <c r="AT221" s="26" t="str">
        <f>Datos!CA165</f>
        <v>.</v>
      </c>
      <c r="AU221" s="26" t="str">
        <f>Datos!CB165</f>
        <v>.</v>
      </c>
      <c r="AV221" s="26" t="str">
        <f>Datos!CC165</f>
        <v>.</v>
      </c>
      <c r="AW221" s="87" t="b">
        <f>OR(Datos!BV165="FAMILIA BIOLÓGICA")</f>
        <v>0</v>
      </c>
      <c r="AX221" s="87" t="b">
        <f>OR(Datos!BV165="FAMILIA AMPLIADA")</f>
        <v>0</v>
      </c>
      <c r="AY221" s="87" t="b">
        <f>OR(Datos!BV165="OTRO HOGAR")</f>
        <v>0</v>
      </c>
      <c r="AZ221" s="87">
        <f t="shared" si="11"/>
        <v>0</v>
      </c>
      <c r="BA221" s="87">
        <f>IF(AZ221=0,Datos!BV165,".")</f>
        <v>0</v>
      </c>
      <c r="BB221" s="117">
        <f>Datos!BU164</f>
        <v>0</v>
      </c>
      <c r="BC221" s="87">
        <f>Datos!BV164</f>
        <v>0</v>
      </c>
    </row>
    <row r="222" spans="1:55">
      <c r="A222" s="87">
        <f>Datos!A163</f>
        <v>160</v>
      </c>
      <c r="B222" s="20">
        <f>Datos!D165</f>
        <v>0</v>
      </c>
      <c r="C222" s="152">
        <f>Datos!E165</f>
        <v>0</v>
      </c>
      <c r="D222" s="20">
        <f>Datos!G165</f>
        <v>0</v>
      </c>
      <c r="E222" s="20" t="str">
        <f t="shared" si="9"/>
        <v>x</v>
      </c>
      <c r="F222" s="118">
        <f>Datos!X165</f>
        <v>0</v>
      </c>
      <c r="G222" s="87" t="b">
        <f>OR(Datos!M165="CASA ALIANZA",Datos!M165="AYUDA Y SOLID")</f>
        <v>0</v>
      </c>
      <c r="H222" s="87" t="b">
        <f>OR(Datos!M165="PROCURADURIA")</f>
        <v>0</v>
      </c>
      <c r="I222" s="87" t="b">
        <f>OR(Datos!M165="DIF HIDALGO-HUICHAPAN",Datos!M165="DIF HIDALGO",Datos!M165="DIF NAUCALPAN",Datos!M165="DIF MEXICALTZINGO")</f>
        <v>0</v>
      </c>
      <c r="J222" s="87" t="b">
        <f>OR(Datos!M165="FAMILIAR")</f>
        <v>0</v>
      </c>
      <c r="K222" s="87">
        <f t="shared" si="10"/>
        <v>0</v>
      </c>
      <c r="L222" s="39">
        <f>IF(K222=0,Datos!M165)</f>
        <v>0</v>
      </c>
      <c r="M222" s="87">
        <f>Datos!Z165</f>
        <v>0</v>
      </c>
      <c r="N222" s="87">
        <f>Datos!AA165</f>
        <v>0</v>
      </c>
      <c r="O222" s="87">
        <f>Datos!AB165</f>
        <v>0</v>
      </c>
      <c r="P222" s="87">
        <f>Datos!AC165</f>
        <v>0</v>
      </c>
      <c r="Q222" s="87">
        <f>Datos!AD165</f>
        <v>0</v>
      </c>
      <c r="R222" s="87">
        <f>Datos!AE165</f>
        <v>0</v>
      </c>
      <c r="S222" s="87">
        <f>Datos!AF165</f>
        <v>0</v>
      </c>
      <c r="T222" s="87">
        <f>Datos!AG165</f>
        <v>0</v>
      </c>
      <c r="U222" s="87">
        <f>Datos!AH165</f>
        <v>0</v>
      </c>
      <c r="V222" s="87">
        <f>Datos!AI165</f>
        <v>0</v>
      </c>
      <c r="W222" s="87">
        <f>Datos!AJ165</f>
        <v>0</v>
      </c>
      <c r="X222" s="87">
        <f>Datos!AK165</f>
        <v>0</v>
      </c>
      <c r="Y222" s="87">
        <f>Datos!AL165</f>
        <v>0</v>
      </c>
      <c r="Z222" s="87">
        <f>Datos!AM165</f>
        <v>0</v>
      </c>
      <c r="AA222" s="87">
        <f>Datos!AN165</f>
        <v>0</v>
      </c>
      <c r="AB222" s="87">
        <f>Datos!AO165</f>
        <v>0</v>
      </c>
      <c r="AC222" s="87">
        <f>Datos!AP165</f>
        <v>0</v>
      </c>
      <c r="AD222" s="87" t="str">
        <f>IF(Datos!J165="D.F.","D.F.","0")</f>
        <v>0</v>
      </c>
      <c r="AE222" s="87">
        <f>IF(Datos!J165="D.F.","D.F",Datos!J165)</f>
        <v>0</v>
      </c>
      <c r="AF222" s="87"/>
      <c r="AG222" s="87">
        <f>Datos!AU165</f>
        <v>0</v>
      </c>
      <c r="AH222" s="87">
        <f>Datos!AV165</f>
        <v>0</v>
      </c>
      <c r="AI222" s="87" t="str">
        <f>IF(Educativo!J151="GUARDERIA","SI",".")</f>
        <v>.</v>
      </c>
      <c r="AJ222" s="87" t="str">
        <f>IF(Educativo!J151="PRESCOLAR","SI",".")</f>
        <v>.</v>
      </c>
      <c r="AK222" s="87" t="str">
        <f>IF(Educativo!J151="PRIMARIA","SI",".")</f>
        <v>.</v>
      </c>
      <c r="AL222" s="87" t="str">
        <f>IF(Educativo!J151="SECUNDARIA","SI",".")</f>
        <v>.</v>
      </c>
      <c r="AM222" s="87" t="str">
        <f>IF(Educativo!J151="BACHILLERATO","SI",".")</f>
        <v>.</v>
      </c>
      <c r="AN222" s="87" t="str">
        <f>IF(Educativo!J151="UNIVERSIDAD","SI",".")</f>
        <v>.</v>
      </c>
      <c r="AO222" s="87">
        <f>Datos!BN165</f>
        <v>0</v>
      </c>
      <c r="AP222" s="87">
        <f>Datos!BP165</f>
        <v>0</v>
      </c>
      <c r="AQ222" s="87">
        <f>Datos!BQ165</f>
        <v>0</v>
      </c>
      <c r="AR222" s="26" t="str">
        <f>Datos!BY166</f>
        <v>SI</v>
      </c>
      <c r="AS222" s="26" t="str">
        <f>Datos!BZ166</f>
        <v>.</v>
      </c>
      <c r="AT222" s="26" t="str">
        <f>Datos!CA166</f>
        <v>.</v>
      </c>
      <c r="AU222" s="26" t="str">
        <f>Datos!CB166</f>
        <v>.</v>
      </c>
      <c r="AV222" s="26" t="str">
        <f>Datos!CC166</f>
        <v>.</v>
      </c>
      <c r="AW222" s="87" t="b">
        <f>OR(Datos!BV166="FAMILIA BIOLÓGICA")</f>
        <v>0</v>
      </c>
      <c r="AX222" s="87" t="b">
        <f>OR(Datos!BV166="FAMILIA AMPLIADA")</f>
        <v>0</v>
      </c>
      <c r="AY222" s="87" t="b">
        <f>OR(Datos!BV166="OTRO HOGAR")</f>
        <v>0</v>
      </c>
      <c r="AZ222" s="87">
        <f t="shared" si="11"/>
        <v>0</v>
      </c>
      <c r="BA222" s="87">
        <f>IF(AZ222=0,Datos!BV166,".")</f>
        <v>0</v>
      </c>
      <c r="BB222" s="117">
        <f>Datos!BU165</f>
        <v>0</v>
      </c>
      <c r="BC222" s="87">
        <f>Datos!BV165</f>
        <v>0</v>
      </c>
    </row>
    <row r="223" spans="1:55">
      <c r="A223" s="87">
        <f>Datos!A164</f>
        <v>161</v>
      </c>
      <c r="B223" s="20">
        <f>Datos!D166</f>
        <v>0</v>
      </c>
      <c r="C223" s="152">
        <f>Datos!E166</f>
        <v>0</v>
      </c>
      <c r="D223" s="20">
        <f>Datos!G166</f>
        <v>0</v>
      </c>
      <c r="E223" s="20" t="str">
        <f t="shared" si="9"/>
        <v>x</v>
      </c>
      <c r="F223" s="118">
        <f>Datos!X166</f>
        <v>0</v>
      </c>
      <c r="G223" s="87" t="b">
        <f>OR(Datos!M166="CASA ALIANZA",Datos!M166="AYUDA Y SOLID")</f>
        <v>0</v>
      </c>
      <c r="H223" s="87" t="b">
        <f>OR(Datos!M166="PROCURADURIA")</f>
        <v>0</v>
      </c>
      <c r="I223" s="87" t="b">
        <f>OR(Datos!M166="DIF HIDALGO-HUICHAPAN",Datos!M166="DIF HIDALGO",Datos!M166="DIF NAUCALPAN",Datos!M166="DIF MEXICALTZINGO")</f>
        <v>0</v>
      </c>
      <c r="J223" s="87" t="b">
        <f>OR(Datos!M166="FAMILIAR")</f>
        <v>0</v>
      </c>
      <c r="K223" s="87">
        <f t="shared" si="10"/>
        <v>0</v>
      </c>
      <c r="L223" s="39">
        <f>IF(K223=0,Datos!M166)</f>
        <v>0</v>
      </c>
      <c r="M223" s="87">
        <f>Datos!Z166</f>
        <v>0</v>
      </c>
      <c r="N223" s="87">
        <f>Datos!AA166</f>
        <v>0</v>
      </c>
      <c r="O223" s="87">
        <f>Datos!AB166</f>
        <v>0</v>
      </c>
      <c r="P223" s="87">
        <f>Datos!AC166</f>
        <v>0</v>
      </c>
      <c r="Q223" s="87">
        <f>Datos!AD166</f>
        <v>0</v>
      </c>
      <c r="R223" s="87">
        <f>Datos!AE166</f>
        <v>0</v>
      </c>
      <c r="S223" s="87">
        <f>Datos!AF166</f>
        <v>0</v>
      </c>
      <c r="T223" s="87">
        <f>Datos!AG166</f>
        <v>0</v>
      </c>
      <c r="U223" s="87">
        <f>Datos!AH166</f>
        <v>0</v>
      </c>
      <c r="V223" s="87">
        <f>Datos!AI166</f>
        <v>0</v>
      </c>
      <c r="W223" s="87">
        <f>Datos!AJ166</f>
        <v>0</v>
      </c>
      <c r="X223" s="87">
        <f>Datos!AK166</f>
        <v>0</v>
      </c>
      <c r="Y223" s="87">
        <f>Datos!AL166</f>
        <v>0</v>
      </c>
      <c r="Z223" s="87">
        <f>Datos!AM166</f>
        <v>0</v>
      </c>
      <c r="AA223" s="87">
        <f>Datos!AN166</f>
        <v>0</v>
      </c>
      <c r="AB223" s="87">
        <f>Datos!AO166</f>
        <v>0</v>
      </c>
      <c r="AC223" s="87">
        <f>Datos!AP166</f>
        <v>0</v>
      </c>
      <c r="AD223" s="87" t="str">
        <f>IF(Datos!J166="D.F.","D.F.","0")</f>
        <v>0</v>
      </c>
      <c r="AE223" s="87">
        <f>IF(Datos!J166="D.F.","D.F",Datos!J166)</f>
        <v>0</v>
      </c>
      <c r="AF223" s="87"/>
      <c r="AG223" s="87">
        <f>Datos!AU166</f>
        <v>0</v>
      </c>
      <c r="AH223" s="87">
        <f>Datos!AV166</f>
        <v>0</v>
      </c>
      <c r="AI223" s="87" t="str">
        <f>IF(Educativo!J152="GUARDERIA","SI",".")</f>
        <v>.</v>
      </c>
      <c r="AJ223" s="87" t="str">
        <f>IF(Educativo!J152="PRESCOLAR","SI",".")</f>
        <v>.</v>
      </c>
      <c r="AK223" s="87" t="str">
        <f>IF(Educativo!J152="PRIMARIA","SI",".")</f>
        <v>.</v>
      </c>
      <c r="AL223" s="87" t="str">
        <f>IF(Educativo!J152="SECUNDARIA","SI",".")</f>
        <v>.</v>
      </c>
      <c r="AM223" s="87" t="str">
        <f>IF(Educativo!J152="BACHILLERATO","SI",".")</f>
        <v>.</v>
      </c>
      <c r="AN223" s="87" t="str">
        <f>IF(Educativo!J152="UNIVERSIDAD","SI",".")</f>
        <v>.</v>
      </c>
      <c r="AO223" s="87">
        <f>Datos!BN166</f>
        <v>0</v>
      </c>
      <c r="AP223" s="87">
        <f>Datos!BP166</f>
        <v>0</v>
      </c>
      <c r="AQ223" s="87">
        <f>Datos!BQ166</f>
        <v>0</v>
      </c>
      <c r="AR223" s="26" t="str">
        <f>Datos!BY167</f>
        <v>SI</v>
      </c>
      <c r="AS223" s="26" t="str">
        <f>Datos!BZ167</f>
        <v>.</v>
      </c>
      <c r="AT223" s="26" t="str">
        <f>Datos!CA167</f>
        <v>.</v>
      </c>
      <c r="AU223" s="26" t="str">
        <f>Datos!CB167</f>
        <v>.</v>
      </c>
      <c r="AV223" s="26" t="str">
        <f>Datos!CC167</f>
        <v>.</v>
      </c>
      <c r="AW223" s="87" t="b">
        <f>OR(Datos!BV167="FAMILIA BIOLÓGICA")</f>
        <v>0</v>
      </c>
      <c r="AX223" s="87" t="b">
        <f>OR(Datos!BV167="FAMILIA AMPLIADA")</f>
        <v>0</v>
      </c>
      <c r="AY223" s="87" t="b">
        <f>OR(Datos!BV167="OTRO HOGAR")</f>
        <v>0</v>
      </c>
      <c r="AZ223" s="87">
        <f t="shared" si="11"/>
        <v>0</v>
      </c>
      <c r="BA223" s="87">
        <f>IF(AZ223=0,Datos!BV167,".")</f>
        <v>0</v>
      </c>
      <c r="BB223" s="117">
        <f>Datos!BU166</f>
        <v>0</v>
      </c>
      <c r="BC223" s="87">
        <f>Datos!BV166</f>
        <v>0</v>
      </c>
    </row>
    <row r="224" spans="1:55">
      <c r="A224" s="87">
        <f>Datos!A165</f>
        <v>162</v>
      </c>
      <c r="B224" s="20">
        <f>Datos!D167</f>
        <v>0</v>
      </c>
      <c r="C224" s="152">
        <f>Datos!E167</f>
        <v>0</v>
      </c>
      <c r="D224" s="20">
        <f>Datos!G167</f>
        <v>0</v>
      </c>
      <c r="E224" s="20" t="str">
        <f t="shared" si="9"/>
        <v>x</v>
      </c>
      <c r="F224" s="118">
        <f>Datos!X167</f>
        <v>0</v>
      </c>
      <c r="G224" s="87" t="b">
        <f>OR(Datos!M167="CASA ALIANZA",Datos!M167="AYUDA Y SOLID")</f>
        <v>0</v>
      </c>
      <c r="H224" s="87" t="b">
        <f>OR(Datos!M167="PROCURADURIA")</f>
        <v>0</v>
      </c>
      <c r="I224" s="87" t="b">
        <f>OR(Datos!M167="DIF HIDALGO-HUICHAPAN",Datos!M167="DIF HIDALGO",Datos!M167="DIF NAUCALPAN",Datos!M167="DIF MEXICALTZINGO")</f>
        <v>0</v>
      </c>
      <c r="J224" s="87" t="b">
        <f>OR(Datos!M167="FAMILIAR")</f>
        <v>0</v>
      </c>
      <c r="K224" s="87">
        <f t="shared" si="10"/>
        <v>0</v>
      </c>
      <c r="L224" s="39">
        <f>IF(K224=0,Datos!M167)</f>
        <v>0</v>
      </c>
      <c r="M224" s="87">
        <f>Datos!Z167</f>
        <v>0</v>
      </c>
      <c r="N224" s="87">
        <f>Datos!AA167</f>
        <v>0</v>
      </c>
      <c r="O224" s="87">
        <f>Datos!AB167</f>
        <v>0</v>
      </c>
      <c r="P224" s="87">
        <f>Datos!AC167</f>
        <v>0</v>
      </c>
      <c r="Q224" s="87">
        <f>Datos!AD167</f>
        <v>0</v>
      </c>
      <c r="R224" s="87">
        <f>Datos!AE167</f>
        <v>0</v>
      </c>
      <c r="S224" s="87">
        <f>Datos!AF167</f>
        <v>0</v>
      </c>
      <c r="T224" s="87">
        <f>Datos!AG167</f>
        <v>0</v>
      </c>
      <c r="U224" s="87">
        <f>Datos!AH167</f>
        <v>0</v>
      </c>
      <c r="V224" s="87">
        <f>Datos!AI167</f>
        <v>0</v>
      </c>
      <c r="W224" s="87">
        <f>Datos!AJ167</f>
        <v>0</v>
      </c>
      <c r="X224" s="87">
        <f>Datos!AK167</f>
        <v>0</v>
      </c>
      <c r="Y224" s="87">
        <f>Datos!AL167</f>
        <v>0</v>
      </c>
      <c r="Z224" s="87">
        <f>Datos!AM167</f>
        <v>0</v>
      </c>
      <c r="AA224" s="87">
        <f>Datos!AN167</f>
        <v>0</v>
      </c>
      <c r="AB224" s="87">
        <f>Datos!AO167</f>
        <v>0</v>
      </c>
      <c r="AC224" s="87">
        <f>Datos!AP167</f>
        <v>0</v>
      </c>
      <c r="AD224" s="87" t="str">
        <f>IF(Datos!J167="D.F.","D.F.","0")</f>
        <v>0</v>
      </c>
      <c r="AE224" s="87">
        <f>IF(Datos!J167="D.F.","D.F",Datos!J167)</f>
        <v>0</v>
      </c>
      <c r="AF224" s="87"/>
      <c r="AG224" s="87">
        <f>Datos!AU167</f>
        <v>0</v>
      </c>
      <c r="AH224" s="87">
        <f>Datos!AV167</f>
        <v>0</v>
      </c>
      <c r="AI224" s="87" t="str">
        <f>IF(Educativo!J153="GUARDERIA","SI",".")</f>
        <v>.</v>
      </c>
      <c r="AJ224" s="87" t="str">
        <f>IF(Educativo!J153="PRESCOLAR","SI",".")</f>
        <v>.</v>
      </c>
      <c r="AK224" s="87" t="str">
        <f>IF(Educativo!J153="PRIMARIA","SI",".")</f>
        <v>.</v>
      </c>
      <c r="AL224" s="87" t="str">
        <f>IF(Educativo!J153="SECUNDARIA","SI",".")</f>
        <v>.</v>
      </c>
      <c r="AM224" s="87" t="str">
        <f>IF(Educativo!J153="BACHILLERATO","SI",".")</f>
        <v>.</v>
      </c>
      <c r="AN224" s="87" t="str">
        <f>IF(Educativo!J153="UNIVERSIDAD","SI",".")</f>
        <v>.</v>
      </c>
      <c r="AO224" s="87">
        <f>Datos!BN167</f>
        <v>0</v>
      </c>
      <c r="AP224" s="87">
        <f>Datos!BP167</f>
        <v>0</v>
      </c>
      <c r="AQ224" s="87">
        <f>Datos!BQ167</f>
        <v>0</v>
      </c>
      <c r="AR224" s="26" t="str">
        <f>Datos!BY168</f>
        <v>SI</v>
      </c>
      <c r="AS224" s="26" t="str">
        <f>Datos!BZ168</f>
        <v>.</v>
      </c>
      <c r="AT224" s="26" t="str">
        <f>Datos!CA168</f>
        <v>.</v>
      </c>
      <c r="AU224" s="26" t="str">
        <f>Datos!CB168</f>
        <v>.</v>
      </c>
      <c r="AV224" s="26" t="str">
        <f>Datos!CC168</f>
        <v>.</v>
      </c>
      <c r="AW224" s="87" t="b">
        <f>OR(Datos!BV168="FAMILIA BIOLÓGICA")</f>
        <v>0</v>
      </c>
      <c r="AX224" s="87" t="b">
        <f>OR(Datos!BV168="FAMILIA AMPLIADA")</f>
        <v>0</v>
      </c>
      <c r="AY224" s="87" t="b">
        <f>OR(Datos!BV168="OTRO HOGAR")</f>
        <v>0</v>
      </c>
      <c r="AZ224" s="87">
        <f t="shared" si="11"/>
        <v>0</v>
      </c>
      <c r="BA224" s="87">
        <f>IF(AZ224=0,Datos!BV168,".")</f>
        <v>0</v>
      </c>
      <c r="BB224" s="117">
        <f>Datos!BU167</f>
        <v>0</v>
      </c>
      <c r="BC224" s="87">
        <f>Datos!BV167</f>
        <v>0</v>
      </c>
    </row>
    <row r="225" spans="1:55">
      <c r="A225" s="87">
        <f>Datos!A166</f>
        <v>163</v>
      </c>
      <c r="B225" s="20">
        <f>Datos!D168</f>
        <v>0</v>
      </c>
      <c r="C225" s="152">
        <f>Datos!E168</f>
        <v>0</v>
      </c>
      <c r="D225" s="20">
        <f>Datos!G168</f>
        <v>0</v>
      </c>
      <c r="E225" s="20" t="str">
        <f t="shared" si="9"/>
        <v>x</v>
      </c>
      <c r="F225" s="118">
        <f>Datos!X168</f>
        <v>0</v>
      </c>
      <c r="G225" s="87" t="b">
        <f>OR(Datos!M168="CASA ALIANZA",Datos!M168="AYUDA Y SOLID")</f>
        <v>0</v>
      </c>
      <c r="H225" s="87" t="b">
        <f>OR(Datos!M168="PROCURADURIA")</f>
        <v>0</v>
      </c>
      <c r="I225" s="87" t="b">
        <f>OR(Datos!M168="DIF HIDALGO-HUICHAPAN",Datos!M168="DIF HIDALGO",Datos!M168="DIF NAUCALPAN",Datos!M168="DIF MEXICALTZINGO")</f>
        <v>0</v>
      </c>
      <c r="J225" s="87" t="b">
        <f>OR(Datos!M168="FAMILIAR")</f>
        <v>0</v>
      </c>
      <c r="K225" s="87">
        <f t="shared" si="10"/>
        <v>0</v>
      </c>
      <c r="L225" s="39">
        <f>IF(K225=0,Datos!M168)</f>
        <v>0</v>
      </c>
      <c r="M225" s="87">
        <f>Datos!Z168</f>
        <v>0</v>
      </c>
      <c r="N225" s="87">
        <f>Datos!AA168</f>
        <v>0</v>
      </c>
      <c r="O225" s="87">
        <f>Datos!AB168</f>
        <v>0</v>
      </c>
      <c r="P225" s="87">
        <f>Datos!AC168</f>
        <v>0</v>
      </c>
      <c r="Q225" s="87">
        <f>Datos!AD168</f>
        <v>0</v>
      </c>
      <c r="R225" s="87">
        <f>Datos!AE168</f>
        <v>0</v>
      </c>
      <c r="S225" s="87">
        <f>Datos!AF168</f>
        <v>0</v>
      </c>
      <c r="T225" s="87">
        <f>Datos!AG168</f>
        <v>0</v>
      </c>
      <c r="U225" s="87">
        <f>Datos!AH168</f>
        <v>0</v>
      </c>
      <c r="V225" s="87">
        <f>Datos!AI168</f>
        <v>0</v>
      </c>
      <c r="W225" s="87">
        <f>Datos!AJ168</f>
        <v>0</v>
      </c>
      <c r="X225" s="87">
        <f>Datos!AK168</f>
        <v>0</v>
      </c>
      <c r="Y225" s="87">
        <f>Datos!AL168</f>
        <v>0</v>
      </c>
      <c r="Z225" s="87">
        <f>Datos!AM168</f>
        <v>0</v>
      </c>
      <c r="AA225" s="87">
        <f>Datos!AN168</f>
        <v>0</v>
      </c>
      <c r="AB225" s="87">
        <f>Datos!AO168</f>
        <v>0</v>
      </c>
      <c r="AC225" s="87">
        <f>Datos!AP168</f>
        <v>0</v>
      </c>
      <c r="AD225" s="87" t="str">
        <f>IF(Datos!J168="D.F.","D.F.","0")</f>
        <v>0</v>
      </c>
      <c r="AE225" s="87">
        <f>IF(Datos!J168="D.F.","D.F",Datos!J168)</f>
        <v>0</v>
      </c>
      <c r="AF225" s="87"/>
      <c r="AG225" s="87">
        <f>Datos!AU168</f>
        <v>0</v>
      </c>
      <c r="AH225" s="87">
        <f>Datos!AV168</f>
        <v>0</v>
      </c>
      <c r="AI225" s="87" t="str">
        <f>IF(Educativo!J154="GUARDERIA","SI",".")</f>
        <v>.</v>
      </c>
      <c r="AJ225" s="87" t="str">
        <f>IF(Educativo!J154="PRESCOLAR","SI",".")</f>
        <v>.</v>
      </c>
      <c r="AK225" s="87" t="str">
        <f>IF(Educativo!J154="PRIMARIA","SI",".")</f>
        <v>.</v>
      </c>
      <c r="AL225" s="87" t="str">
        <f>IF(Educativo!J154="SECUNDARIA","SI",".")</f>
        <v>.</v>
      </c>
      <c r="AM225" s="87" t="str">
        <f>IF(Educativo!J154="BACHILLERATO","SI",".")</f>
        <v>.</v>
      </c>
      <c r="AN225" s="87" t="str">
        <f>IF(Educativo!J154="UNIVERSIDAD","SI",".")</f>
        <v>.</v>
      </c>
      <c r="AO225" s="87">
        <f>Datos!BN168</f>
        <v>0</v>
      </c>
      <c r="AP225" s="87">
        <f>Datos!BP168</f>
        <v>0</v>
      </c>
      <c r="AQ225" s="87">
        <f>Datos!BQ168</f>
        <v>0</v>
      </c>
      <c r="AR225" s="26" t="str">
        <f>Datos!BY169</f>
        <v>SI</v>
      </c>
      <c r="AS225" s="26" t="str">
        <f>Datos!BZ169</f>
        <v>.</v>
      </c>
      <c r="AT225" s="26" t="str">
        <f>Datos!CA169</f>
        <v>.</v>
      </c>
      <c r="AU225" s="26" t="str">
        <f>Datos!CB169</f>
        <v>.</v>
      </c>
      <c r="AV225" s="26" t="str">
        <f>Datos!CC169</f>
        <v>.</v>
      </c>
      <c r="AW225" s="87" t="b">
        <f>OR(Datos!BV169="FAMILIA BIOLÓGICA")</f>
        <v>0</v>
      </c>
      <c r="AX225" s="87" t="b">
        <f>OR(Datos!BV169="FAMILIA AMPLIADA")</f>
        <v>0</v>
      </c>
      <c r="AY225" s="87" t="b">
        <f>OR(Datos!BV169="OTRO HOGAR")</f>
        <v>0</v>
      </c>
      <c r="AZ225" s="87">
        <f t="shared" si="11"/>
        <v>0</v>
      </c>
      <c r="BA225" s="87">
        <f>IF(AZ225=0,Datos!BV169,".")</f>
        <v>0</v>
      </c>
      <c r="BB225" s="117">
        <f>Datos!BU168</f>
        <v>0</v>
      </c>
      <c r="BC225" s="87">
        <f>Datos!BV168</f>
        <v>0</v>
      </c>
    </row>
    <row r="226" spans="1:55">
      <c r="A226" s="87">
        <f>Datos!A167</f>
        <v>164</v>
      </c>
      <c r="B226" s="20">
        <f>Datos!D169</f>
        <v>0</v>
      </c>
      <c r="C226" s="152">
        <f>Datos!E169</f>
        <v>0</v>
      </c>
      <c r="D226" s="20">
        <f>Datos!G169</f>
        <v>0</v>
      </c>
      <c r="E226" s="20" t="str">
        <f t="shared" si="9"/>
        <v>x</v>
      </c>
      <c r="F226" s="118">
        <f>Datos!X169</f>
        <v>0</v>
      </c>
      <c r="G226" s="87" t="b">
        <f>OR(Datos!M169="CASA ALIANZA",Datos!M169="AYUDA Y SOLID")</f>
        <v>0</v>
      </c>
      <c r="H226" s="87" t="b">
        <f>OR(Datos!M169="PROCURADURIA")</f>
        <v>0</v>
      </c>
      <c r="I226" s="87" t="b">
        <f>OR(Datos!M169="DIF HIDALGO-HUICHAPAN",Datos!M169="DIF HIDALGO",Datos!M169="DIF NAUCALPAN",Datos!M169="DIF MEXICALTZINGO")</f>
        <v>0</v>
      </c>
      <c r="J226" s="87" t="b">
        <f>OR(Datos!M169="FAMILIAR")</f>
        <v>0</v>
      </c>
      <c r="K226" s="87">
        <f t="shared" si="10"/>
        <v>0</v>
      </c>
      <c r="L226" s="39">
        <f>IF(K226=0,Datos!M169)</f>
        <v>0</v>
      </c>
      <c r="M226" s="87">
        <f>Datos!Z169</f>
        <v>0</v>
      </c>
      <c r="N226" s="87">
        <f>Datos!AA169</f>
        <v>0</v>
      </c>
      <c r="O226" s="87">
        <f>Datos!AB169</f>
        <v>0</v>
      </c>
      <c r="P226" s="87">
        <f>Datos!AC169</f>
        <v>0</v>
      </c>
      <c r="Q226" s="87">
        <f>Datos!AD169</f>
        <v>0</v>
      </c>
      <c r="R226" s="87">
        <f>Datos!AE169</f>
        <v>0</v>
      </c>
      <c r="S226" s="87">
        <f>Datos!AF169</f>
        <v>0</v>
      </c>
      <c r="T226" s="87">
        <f>Datos!AG169</f>
        <v>0</v>
      </c>
      <c r="U226" s="87">
        <f>Datos!AH169</f>
        <v>0</v>
      </c>
      <c r="V226" s="87">
        <f>Datos!AI169</f>
        <v>0</v>
      </c>
      <c r="W226" s="87">
        <f>Datos!AJ169</f>
        <v>0</v>
      </c>
      <c r="X226" s="87">
        <f>Datos!AK169</f>
        <v>0</v>
      </c>
      <c r="Y226" s="87">
        <f>Datos!AL169</f>
        <v>0</v>
      </c>
      <c r="Z226" s="87">
        <f>Datos!AM169</f>
        <v>0</v>
      </c>
      <c r="AA226" s="87">
        <f>Datos!AN169</f>
        <v>0</v>
      </c>
      <c r="AB226" s="87">
        <f>Datos!AO169</f>
        <v>0</v>
      </c>
      <c r="AC226" s="87">
        <f>Datos!AP169</f>
        <v>0</v>
      </c>
      <c r="AD226" s="87" t="str">
        <f>IF(Datos!J169="D.F.","D.F.","0")</f>
        <v>0</v>
      </c>
      <c r="AE226" s="87">
        <f>IF(Datos!J169="D.F.","D.F",Datos!J169)</f>
        <v>0</v>
      </c>
      <c r="AF226" s="87"/>
      <c r="AG226" s="87">
        <f>Datos!AU169</f>
        <v>0</v>
      </c>
      <c r="AH226" s="87">
        <f>Datos!AV169</f>
        <v>0</v>
      </c>
      <c r="AI226" s="87" t="str">
        <f>IF(Educativo!J155="GUARDERIA","SI",".")</f>
        <v>.</v>
      </c>
      <c r="AJ226" s="87" t="str">
        <f>IF(Educativo!J155="PRESCOLAR","SI",".")</f>
        <v>.</v>
      </c>
      <c r="AK226" s="87" t="str">
        <f>IF(Educativo!J155="PRIMARIA","SI",".")</f>
        <v>.</v>
      </c>
      <c r="AL226" s="87" t="str">
        <f>IF(Educativo!J155="SECUNDARIA","SI",".")</f>
        <v>.</v>
      </c>
      <c r="AM226" s="87" t="str">
        <f>IF(Educativo!J155="BACHILLERATO","SI",".")</f>
        <v>.</v>
      </c>
      <c r="AN226" s="87" t="str">
        <f>IF(Educativo!J155="UNIVERSIDAD","SI",".")</f>
        <v>.</v>
      </c>
      <c r="AO226" s="87">
        <f>Datos!BN169</f>
        <v>0</v>
      </c>
      <c r="AP226" s="87">
        <f>Datos!BP169</f>
        <v>0</v>
      </c>
      <c r="AQ226" s="87">
        <f>Datos!BQ169</f>
        <v>0</v>
      </c>
      <c r="AR226" s="26" t="str">
        <f>Datos!BY170</f>
        <v>SI</v>
      </c>
      <c r="AS226" s="26" t="str">
        <f>Datos!BZ170</f>
        <v>.</v>
      </c>
      <c r="AT226" s="26" t="str">
        <f>Datos!CA170</f>
        <v>.</v>
      </c>
      <c r="AU226" s="26" t="str">
        <f>Datos!CB170</f>
        <v>.</v>
      </c>
      <c r="AV226" s="26" t="str">
        <f>Datos!CC170</f>
        <v>.</v>
      </c>
      <c r="AW226" s="87" t="b">
        <f>OR(Datos!BV170="FAMILIA BIOLÓGICA")</f>
        <v>0</v>
      </c>
      <c r="AX226" s="87" t="b">
        <f>OR(Datos!BV170="FAMILIA AMPLIADA")</f>
        <v>0</v>
      </c>
      <c r="AY226" s="87" t="b">
        <f>OR(Datos!BV170="OTRO HOGAR")</f>
        <v>0</v>
      </c>
      <c r="AZ226" s="87">
        <f t="shared" si="11"/>
        <v>0</v>
      </c>
      <c r="BA226" s="87">
        <f>IF(AZ226=0,Datos!BV170,".")</f>
        <v>0</v>
      </c>
      <c r="BB226" s="117">
        <f>Datos!BU169</f>
        <v>0</v>
      </c>
      <c r="BC226" s="87">
        <f>Datos!BV169</f>
        <v>0</v>
      </c>
    </row>
    <row r="227" spans="1:55">
      <c r="A227" s="87">
        <f>Datos!A168</f>
        <v>165</v>
      </c>
      <c r="B227" s="20">
        <f>Datos!D170</f>
        <v>0</v>
      </c>
      <c r="C227" s="152">
        <f>Datos!E170</f>
        <v>0</v>
      </c>
      <c r="D227" s="20">
        <f>Datos!G170</f>
        <v>0</v>
      </c>
      <c r="E227" s="20" t="str">
        <f t="shared" si="9"/>
        <v>x</v>
      </c>
      <c r="F227" s="118">
        <f>Datos!X170</f>
        <v>0</v>
      </c>
      <c r="G227" s="87" t="b">
        <f>OR(Datos!M170="CASA ALIANZA",Datos!M170="AYUDA Y SOLID")</f>
        <v>0</v>
      </c>
      <c r="H227" s="87" t="b">
        <f>OR(Datos!M170="PROCURADURIA")</f>
        <v>0</v>
      </c>
      <c r="I227" s="87" t="b">
        <f>OR(Datos!M170="DIF HIDALGO-HUICHAPAN",Datos!M170="DIF HIDALGO",Datos!M170="DIF NAUCALPAN",Datos!M170="DIF MEXICALTZINGO")</f>
        <v>0</v>
      </c>
      <c r="J227" s="87" t="b">
        <f>OR(Datos!M170="FAMILIAR")</f>
        <v>0</v>
      </c>
      <c r="K227" s="87">
        <f t="shared" si="10"/>
        <v>0</v>
      </c>
      <c r="L227" s="39">
        <f>IF(K227=0,Datos!M170)</f>
        <v>0</v>
      </c>
      <c r="M227" s="87">
        <f>Datos!Z170</f>
        <v>0</v>
      </c>
      <c r="N227" s="87">
        <f>Datos!AA170</f>
        <v>0</v>
      </c>
      <c r="O227" s="87">
        <f>Datos!AB170</f>
        <v>0</v>
      </c>
      <c r="P227" s="87">
        <f>Datos!AC170</f>
        <v>0</v>
      </c>
      <c r="Q227" s="87">
        <f>Datos!AD170</f>
        <v>0</v>
      </c>
      <c r="R227" s="87">
        <f>Datos!AE170</f>
        <v>0</v>
      </c>
      <c r="S227" s="87">
        <f>Datos!AF170</f>
        <v>0</v>
      </c>
      <c r="T227" s="87">
        <f>Datos!AG170</f>
        <v>0</v>
      </c>
      <c r="U227" s="87">
        <f>Datos!AH170</f>
        <v>0</v>
      </c>
      <c r="V227" s="87">
        <f>Datos!AI170</f>
        <v>0</v>
      </c>
      <c r="W227" s="87">
        <f>Datos!AJ170</f>
        <v>0</v>
      </c>
      <c r="X227" s="87">
        <f>Datos!AK170</f>
        <v>0</v>
      </c>
      <c r="Y227" s="87">
        <f>Datos!AL170</f>
        <v>0</v>
      </c>
      <c r="Z227" s="87">
        <f>Datos!AM170</f>
        <v>0</v>
      </c>
      <c r="AA227" s="87">
        <f>Datos!AN170</f>
        <v>0</v>
      </c>
      <c r="AB227" s="87">
        <f>Datos!AO170</f>
        <v>0</v>
      </c>
      <c r="AC227" s="87">
        <f>Datos!AP170</f>
        <v>0</v>
      </c>
      <c r="AD227" s="87" t="str">
        <f>IF(Datos!J170="D.F.","D.F.","0")</f>
        <v>0</v>
      </c>
      <c r="AE227" s="87">
        <f>IF(Datos!J170="D.F.","D.F",Datos!J170)</f>
        <v>0</v>
      </c>
      <c r="AF227" s="87"/>
      <c r="AG227" s="87">
        <f>Datos!AU170</f>
        <v>0</v>
      </c>
      <c r="AH227" s="87">
        <f>Datos!AV170</f>
        <v>0</v>
      </c>
      <c r="AI227" s="87" t="str">
        <f>IF(Educativo!J156="GUARDERIA","SI",".")</f>
        <v>.</v>
      </c>
      <c r="AJ227" s="87" t="str">
        <f>IF(Educativo!J156="PRESCOLAR","SI",".")</f>
        <v>.</v>
      </c>
      <c r="AK227" s="87" t="str">
        <f>IF(Educativo!J156="PRIMARIA","SI",".")</f>
        <v>.</v>
      </c>
      <c r="AL227" s="87" t="str">
        <f>IF(Educativo!J156="SECUNDARIA","SI",".")</f>
        <v>.</v>
      </c>
      <c r="AM227" s="87" t="str">
        <f>IF(Educativo!J156="BACHILLERATO","SI",".")</f>
        <v>.</v>
      </c>
      <c r="AN227" s="87" t="str">
        <f>IF(Educativo!J156="UNIVERSIDAD","SI",".")</f>
        <v>.</v>
      </c>
      <c r="AO227" s="87">
        <f>Datos!BN170</f>
        <v>0</v>
      </c>
      <c r="AP227" s="87">
        <f>Datos!BP170</f>
        <v>0</v>
      </c>
      <c r="AQ227" s="87">
        <f>Datos!BQ170</f>
        <v>0</v>
      </c>
      <c r="AR227" s="26" t="str">
        <f>Datos!BY171</f>
        <v>SI</v>
      </c>
      <c r="AS227" s="26" t="str">
        <f>Datos!BZ171</f>
        <v>.</v>
      </c>
      <c r="AT227" s="26" t="str">
        <f>Datos!CA171</f>
        <v>.</v>
      </c>
      <c r="AU227" s="26" t="str">
        <f>Datos!CB171</f>
        <v>.</v>
      </c>
      <c r="AV227" s="26" t="str">
        <f>Datos!CC171</f>
        <v>.</v>
      </c>
      <c r="AW227" s="87" t="b">
        <f>OR(Datos!BV171="FAMILIA BIOLÓGICA")</f>
        <v>0</v>
      </c>
      <c r="AX227" s="87" t="b">
        <f>OR(Datos!BV171="FAMILIA AMPLIADA")</f>
        <v>0</v>
      </c>
      <c r="AY227" s="87" t="b">
        <f>OR(Datos!BV171="OTRO HOGAR")</f>
        <v>0</v>
      </c>
      <c r="AZ227" s="87">
        <f t="shared" si="11"/>
        <v>0</v>
      </c>
      <c r="BA227" s="87">
        <f>IF(AZ227=0,Datos!BV171,".")</f>
        <v>0</v>
      </c>
      <c r="BB227" s="117">
        <f>Datos!BU170</f>
        <v>0</v>
      </c>
      <c r="BC227" s="87">
        <f>Datos!BV170</f>
        <v>0</v>
      </c>
    </row>
    <row r="228" spans="1:55">
      <c r="A228" s="87">
        <f>Datos!A169</f>
        <v>166</v>
      </c>
      <c r="B228" s="20">
        <f>Datos!D171</f>
        <v>0</v>
      </c>
      <c r="C228" s="152">
        <f>Datos!E171</f>
        <v>0</v>
      </c>
      <c r="D228" s="20">
        <f>Datos!G171</f>
        <v>0</v>
      </c>
      <c r="E228" s="20" t="str">
        <f t="shared" si="9"/>
        <v>x</v>
      </c>
      <c r="F228" s="118">
        <f>Datos!X171</f>
        <v>0</v>
      </c>
      <c r="G228" s="87" t="b">
        <f>OR(Datos!M171="CASA ALIANZA",Datos!M171="AYUDA Y SOLID")</f>
        <v>0</v>
      </c>
      <c r="H228" s="87" t="b">
        <f>OR(Datos!M171="PROCURADURIA")</f>
        <v>0</v>
      </c>
      <c r="I228" s="87" t="b">
        <f>OR(Datos!M171="DIF HIDALGO-HUICHAPAN",Datos!M171="DIF HIDALGO",Datos!M171="DIF NAUCALPAN",Datos!M171="DIF MEXICALTZINGO")</f>
        <v>0</v>
      </c>
      <c r="J228" s="87" t="b">
        <f>OR(Datos!M171="FAMILIAR")</f>
        <v>0</v>
      </c>
      <c r="K228" s="87">
        <f t="shared" si="10"/>
        <v>0</v>
      </c>
      <c r="L228" s="39">
        <f>IF(K228=0,Datos!M171)</f>
        <v>0</v>
      </c>
      <c r="M228" s="87">
        <f>Datos!Z171</f>
        <v>0</v>
      </c>
      <c r="N228" s="87">
        <f>Datos!AA171</f>
        <v>0</v>
      </c>
      <c r="O228" s="87">
        <f>Datos!AB171</f>
        <v>0</v>
      </c>
      <c r="P228" s="87">
        <f>Datos!AC171</f>
        <v>0</v>
      </c>
      <c r="Q228" s="87">
        <f>Datos!AD171</f>
        <v>0</v>
      </c>
      <c r="R228" s="87">
        <f>Datos!AE171</f>
        <v>0</v>
      </c>
      <c r="S228" s="87">
        <f>Datos!AF171</f>
        <v>0</v>
      </c>
      <c r="T228" s="87">
        <f>Datos!AG171</f>
        <v>0</v>
      </c>
      <c r="U228" s="87">
        <f>Datos!AH171</f>
        <v>0</v>
      </c>
      <c r="V228" s="87">
        <f>Datos!AI171</f>
        <v>0</v>
      </c>
      <c r="W228" s="87">
        <f>Datos!AJ171</f>
        <v>0</v>
      </c>
      <c r="X228" s="87">
        <f>Datos!AK171</f>
        <v>0</v>
      </c>
      <c r="Y228" s="87">
        <f>Datos!AL171</f>
        <v>0</v>
      </c>
      <c r="Z228" s="87">
        <f>Datos!AM171</f>
        <v>0</v>
      </c>
      <c r="AA228" s="87">
        <f>Datos!AN171</f>
        <v>0</v>
      </c>
      <c r="AB228" s="87">
        <f>Datos!AO171</f>
        <v>0</v>
      </c>
      <c r="AC228" s="87">
        <f>Datos!AP171</f>
        <v>0</v>
      </c>
      <c r="AD228" s="87" t="str">
        <f>IF(Datos!J171="D.F.","D.F.","0")</f>
        <v>0</v>
      </c>
      <c r="AE228" s="87">
        <f>IF(Datos!J171="D.F.","D.F",Datos!J171)</f>
        <v>0</v>
      </c>
      <c r="AF228" s="87"/>
      <c r="AG228" s="87">
        <f>Datos!AU171</f>
        <v>0</v>
      </c>
      <c r="AH228" s="87">
        <f>Datos!AV171</f>
        <v>0</v>
      </c>
      <c r="AI228" s="87" t="str">
        <f>IF(Educativo!J157="GUARDERIA","SI",".")</f>
        <v>.</v>
      </c>
      <c r="AJ228" s="87" t="str">
        <f>IF(Educativo!J157="PRESCOLAR","SI",".")</f>
        <v>.</v>
      </c>
      <c r="AK228" s="87" t="str">
        <f>IF(Educativo!J157="PRIMARIA","SI",".")</f>
        <v>.</v>
      </c>
      <c r="AL228" s="87" t="str">
        <f>IF(Educativo!J157="SECUNDARIA","SI",".")</f>
        <v>.</v>
      </c>
      <c r="AM228" s="87" t="str">
        <f>IF(Educativo!J157="BACHILLERATO","SI",".")</f>
        <v>.</v>
      </c>
      <c r="AN228" s="87" t="str">
        <f>IF(Educativo!J157="UNIVERSIDAD","SI",".")</f>
        <v>.</v>
      </c>
      <c r="AO228" s="87">
        <f>Datos!BN171</f>
        <v>0</v>
      </c>
      <c r="AP228" s="87">
        <f>Datos!BP171</f>
        <v>0</v>
      </c>
      <c r="AQ228" s="87">
        <f>Datos!BQ171</f>
        <v>0</v>
      </c>
      <c r="AR228" s="26" t="str">
        <f>Datos!BY172</f>
        <v>SI</v>
      </c>
      <c r="AS228" s="26" t="str">
        <f>Datos!BZ172</f>
        <v>.</v>
      </c>
      <c r="AT228" s="26" t="str">
        <f>Datos!CA172</f>
        <v>.</v>
      </c>
      <c r="AU228" s="26" t="str">
        <f>Datos!CB172</f>
        <v>.</v>
      </c>
      <c r="AV228" s="26" t="str">
        <f>Datos!CC172</f>
        <v>.</v>
      </c>
      <c r="AW228" s="87" t="b">
        <f>OR(Datos!BV172="FAMILIA BIOLÓGICA")</f>
        <v>0</v>
      </c>
      <c r="AX228" s="87" t="b">
        <f>OR(Datos!BV172="FAMILIA AMPLIADA")</f>
        <v>0</v>
      </c>
      <c r="AY228" s="87" t="b">
        <f>OR(Datos!BV172="OTRO HOGAR")</f>
        <v>0</v>
      </c>
      <c r="AZ228" s="87">
        <f t="shared" si="11"/>
        <v>0</v>
      </c>
      <c r="BA228" s="87">
        <f>IF(AZ228=0,Datos!BV172,".")</f>
        <v>0</v>
      </c>
      <c r="BB228" s="117">
        <f>Datos!BU171</f>
        <v>0</v>
      </c>
      <c r="BC228" s="87">
        <f>Datos!BV171</f>
        <v>0</v>
      </c>
    </row>
    <row r="229" spans="1:55">
      <c r="A229" s="87">
        <f>Datos!A170</f>
        <v>167</v>
      </c>
      <c r="B229" s="20">
        <f>Datos!D172</f>
        <v>0</v>
      </c>
      <c r="C229" s="152">
        <f>Datos!E172</f>
        <v>0</v>
      </c>
      <c r="D229" s="20">
        <f>Datos!G172</f>
        <v>0</v>
      </c>
      <c r="E229" s="20" t="str">
        <f t="shared" si="9"/>
        <v>x</v>
      </c>
      <c r="F229" s="118">
        <f>Datos!X172</f>
        <v>0</v>
      </c>
      <c r="G229" s="87" t="b">
        <f>OR(Datos!M172="CASA ALIANZA",Datos!M172="AYUDA Y SOLID")</f>
        <v>0</v>
      </c>
      <c r="H229" s="87" t="b">
        <f>OR(Datos!M172="PROCURADURIA")</f>
        <v>0</v>
      </c>
      <c r="I229" s="87" t="b">
        <f>OR(Datos!M172="DIF HIDALGO-HUICHAPAN",Datos!M172="DIF HIDALGO",Datos!M172="DIF NAUCALPAN",Datos!M172="DIF MEXICALTZINGO")</f>
        <v>0</v>
      </c>
      <c r="J229" s="87" t="b">
        <f>OR(Datos!M172="FAMILIAR")</f>
        <v>0</v>
      </c>
      <c r="K229" s="87">
        <f t="shared" si="10"/>
        <v>0</v>
      </c>
      <c r="L229" s="39">
        <f>IF(K229=0,Datos!M172)</f>
        <v>0</v>
      </c>
      <c r="M229" s="87">
        <f>Datos!Z172</f>
        <v>0</v>
      </c>
      <c r="N229" s="87">
        <f>Datos!AA172</f>
        <v>0</v>
      </c>
      <c r="O229" s="87">
        <f>Datos!AB172</f>
        <v>0</v>
      </c>
      <c r="P229" s="87">
        <f>Datos!AC172</f>
        <v>0</v>
      </c>
      <c r="Q229" s="87">
        <f>Datos!AD172</f>
        <v>0</v>
      </c>
      <c r="R229" s="87">
        <f>Datos!AE172</f>
        <v>0</v>
      </c>
      <c r="S229" s="87">
        <f>Datos!AF172</f>
        <v>0</v>
      </c>
      <c r="T229" s="87">
        <f>Datos!AG172</f>
        <v>0</v>
      </c>
      <c r="U229" s="87">
        <f>Datos!AH172</f>
        <v>0</v>
      </c>
      <c r="V229" s="87">
        <f>Datos!AI172</f>
        <v>0</v>
      </c>
      <c r="W229" s="87">
        <f>Datos!AJ172</f>
        <v>0</v>
      </c>
      <c r="X229" s="87">
        <f>Datos!AK172</f>
        <v>0</v>
      </c>
      <c r="Y229" s="87">
        <f>Datos!AL172</f>
        <v>0</v>
      </c>
      <c r="Z229" s="87">
        <f>Datos!AM172</f>
        <v>0</v>
      </c>
      <c r="AA229" s="87">
        <f>Datos!AN172</f>
        <v>0</v>
      </c>
      <c r="AB229" s="87">
        <f>Datos!AO172</f>
        <v>0</v>
      </c>
      <c r="AC229" s="87">
        <f>Datos!AP172</f>
        <v>0</v>
      </c>
      <c r="AD229" s="87" t="str">
        <f>IF(Datos!J172="D.F.","D.F.","0")</f>
        <v>0</v>
      </c>
      <c r="AE229" s="87">
        <f>IF(Datos!J172="D.F.","D.F",Datos!J172)</f>
        <v>0</v>
      </c>
      <c r="AF229" s="87"/>
      <c r="AG229" s="87">
        <f>Datos!AU172</f>
        <v>0</v>
      </c>
      <c r="AH229" s="87">
        <f>Datos!AV172</f>
        <v>0</v>
      </c>
      <c r="AI229" s="87" t="str">
        <f>IF(Educativo!J158="GUARDERIA","SI",".")</f>
        <v>.</v>
      </c>
      <c r="AJ229" s="87" t="str">
        <f>IF(Educativo!J158="PRESCOLAR","SI",".")</f>
        <v>.</v>
      </c>
      <c r="AK229" s="87" t="str">
        <f>IF(Educativo!J158="PRIMARIA","SI",".")</f>
        <v>.</v>
      </c>
      <c r="AL229" s="87" t="str">
        <f>IF(Educativo!J158="SECUNDARIA","SI",".")</f>
        <v>.</v>
      </c>
      <c r="AM229" s="87" t="str">
        <f>IF(Educativo!J158="BACHILLERATO","SI",".")</f>
        <v>.</v>
      </c>
      <c r="AN229" s="87" t="str">
        <f>IF(Educativo!J158="UNIVERSIDAD","SI",".")</f>
        <v>.</v>
      </c>
      <c r="AO229" s="87">
        <f>Datos!BN172</f>
        <v>0</v>
      </c>
      <c r="AP229" s="87">
        <f>Datos!BP172</f>
        <v>0</v>
      </c>
      <c r="AQ229" s="87">
        <f>Datos!BQ172</f>
        <v>0</v>
      </c>
      <c r="AR229" s="26" t="str">
        <f>Datos!BY173</f>
        <v>SI</v>
      </c>
      <c r="AS229" s="26" t="str">
        <f>Datos!BZ173</f>
        <v>.</v>
      </c>
      <c r="AT229" s="26" t="str">
        <f>Datos!CA173</f>
        <v>.</v>
      </c>
      <c r="AU229" s="26" t="str">
        <f>Datos!CB173</f>
        <v>.</v>
      </c>
      <c r="AV229" s="26" t="str">
        <f>Datos!CC173</f>
        <v>.</v>
      </c>
      <c r="AW229" s="87" t="b">
        <f>OR(Datos!BV173="FAMILIA BIOLÓGICA")</f>
        <v>0</v>
      </c>
      <c r="AX229" s="87" t="b">
        <f>OR(Datos!BV173="FAMILIA AMPLIADA")</f>
        <v>0</v>
      </c>
      <c r="AY229" s="87" t="b">
        <f>OR(Datos!BV173="OTRO HOGAR")</f>
        <v>0</v>
      </c>
      <c r="AZ229" s="87">
        <f t="shared" si="11"/>
        <v>0</v>
      </c>
      <c r="BA229" s="87">
        <f>IF(AZ229=0,Datos!BV173,".")</f>
        <v>0</v>
      </c>
      <c r="BB229" s="117">
        <f>Datos!BU172</f>
        <v>0</v>
      </c>
      <c r="BC229" s="87">
        <f>Datos!BV172</f>
        <v>0</v>
      </c>
    </row>
    <row r="230" spans="1:55">
      <c r="A230" s="87">
        <f>Datos!A171</f>
        <v>168</v>
      </c>
      <c r="B230" s="20">
        <f>Datos!D173</f>
        <v>0</v>
      </c>
      <c r="C230" s="152">
        <f>Datos!E173</f>
        <v>0</v>
      </c>
      <c r="D230" s="20">
        <f>Datos!G173</f>
        <v>0</v>
      </c>
      <c r="E230" s="20" t="str">
        <f t="shared" si="9"/>
        <v>x</v>
      </c>
      <c r="F230" s="118">
        <f>Datos!X173</f>
        <v>0</v>
      </c>
      <c r="G230" s="87" t="b">
        <f>OR(Datos!M173="CASA ALIANZA",Datos!M173="AYUDA Y SOLID")</f>
        <v>0</v>
      </c>
      <c r="H230" s="87" t="b">
        <f>OR(Datos!M173="PROCURADURIA")</f>
        <v>0</v>
      </c>
      <c r="I230" s="87" t="b">
        <f>OR(Datos!M173="DIF HIDALGO-HUICHAPAN",Datos!M173="DIF HIDALGO",Datos!M173="DIF NAUCALPAN",Datos!M173="DIF MEXICALTZINGO")</f>
        <v>0</v>
      </c>
      <c r="J230" s="87" t="b">
        <f>OR(Datos!M173="FAMILIAR")</f>
        <v>0</v>
      </c>
      <c r="K230" s="87">
        <f t="shared" si="10"/>
        <v>0</v>
      </c>
      <c r="L230" s="39">
        <f>IF(K230=0,Datos!M173)</f>
        <v>0</v>
      </c>
      <c r="M230" s="87">
        <f>Datos!Z173</f>
        <v>0</v>
      </c>
      <c r="N230" s="87">
        <f>Datos!AA173</f>
        <v>0</v>
      </c>
      <c r="O230" s="87">
        <f>Datos!AB173</f>
        <v>0</v>
      </c>
      <c r="P230" s="87">
        <f>Datos!AC173</f>
        <v>0</v>
      </c>
      <c r="Q230" s="87">
        <f>Datos!AD173</f>
        <v>0</v>
      </c>
      <c r="R230" s="87">
        <f>Datos!AE173</f>
        <v>0</v>
      </c>
      <c r="S230" s="87">
        <f>Datos!AF173</f>
        <v>0</v>
      </c>
      <c r="T230" s="87">
        <f>Datos!AG173</f>
        <v>0</v>
      </c>
      <c r="U230" s="87">
        <f>Datos!AH173</f>
        <v>0</v>
      </c>
      <c r="V230" s="87">
        <f>Datos!AI173</f>
        <v>0</v>
      </c>
      <c r="W230" s="87">
        <f>Datos!AJ173</f>
        <v>0</v>
      </c>
      <c r="X230" s="87">
        <f>Datos!AK173</f>
        <v>0</v>
      </c>
      <c r="Y230" s="87">
        <f>Datos!AL173</f>
        <v>0</v>
      </c>
      <c r="Z230" s="87">
        <f>Datos!AM173</f>
        <v>0</v>
      </c>
      <c r="AA230" s="87">
        <f>Datos!AN173</f>
        <v>0</v>
      </c>
      <c r="AB230" s="87">
        <f>Datos!AO173</f>
        <v>0</v>
      </c>
      <c r="AC230" s="87">
        <f>Datos!AP173</f>
        <v>0</v>
      </c>
      <c r="AD230" s="87" t="str">
        <f>IF(Datos!J173="D.F.","D.F.","0")</f>
        <v>0</v>
      </c>
      <c r="AE230" s="87">
        <f>IF(Datos!J173="D.F.","D.F",Datos!J173)</f>
        <v>0</v>
      </c>
      <c r="AF230" s="87"/>
      <c r="AG230" s="87">
        <f>Datos!AU173</f>
        <v>0</v>
      </c>
      <c r="AH230" s="87">
        <f>Datos!AV173</f>
        <v>0</v>
      </c>
      <c r="AI230" s="87" t="str">
        <f>IF(Educativo!J159="GUARDERIA","SI",".")</f>
        <v>.</v>
      </c>
      <c r="AJ230" s="87" t="str">
        <f>IF(Educativo!J159="PRESCOLAR","SI",".")</f>
        <v>.</v>
      </c>
      <c r="AK230" s="87" t="str">
        <f>IF(Educativo!J159="PRIMARIA","SI",".")</f>
        <v>.</v>
      </c>
      <c r="AL230" s="87" t="str">
        <f>IF(Educativo!J159="SECUNDARIA","SI",".")</f>
        <v>.</v>
      </c>
      <c r="AM230" s="87" t="str">
        <f>IF(Educativo!J159="BACHILLERATO","SI",".")</f>
        <v>.</v>
      </c>
      <c r="AN230" s="87" t="str">
        <f>IF(Educativo!J159="UNIVERSIDAD","SI",".")</f>
        <v>.</v>
      </c>
      <c r="AO230" s="87">
        <f>Datos!BN173</f>
        <v>0</v>
      </c>
      <c r="AP230" s="87">
        <f>Datos!BP173</f>
        <v>0</v>
      </c>
      <c r="AQ230" s="87">
        <f>Datos!BQ173</f>
        <v>0</v>
      </c>
      <c r="AR230" s="26" t="str">
        <f>Datos!BY174</f>
        <v>SI</v>
      </c>
      <c r="AS230" s="26" t="str">
        <f>Datos!BZ174</f>
        <v>.</v>
      </c>
      <c r="AT230" s="26" t="str">
        <f>Datos!CA174</f>
        <v>.</v>
      </c>
      <c r="AU230" s="26" t="str">
        <f>Datos!CB174</f>
        <v>.</v>
      </c>
      <c r="AV230" s="26" t="str">
        <f>Datos!CC174</f>
        <v>.</v>
      </c>
      <c r="AW230" s="87" t="b">
        <f>OR(Datos!BV174="FAMILIA BIOLÓGICA")</f>
        <v>0</v>
      </c>
      <c r="AX230" s="87" t="b">
        <f>OR(Datos!BV174="FAMILIA AMPLIADA")</f>
        <v>0</v>
      </c>
      <c r="AY230" s="87" t="b">
        <f>OR(Datos!BV174="OTRO HOGAR")</f>
        <v>0</v>
      </c>
      <c r="AZ230" s="87">
        <f t="shared" si="11"/>
        <v>0</v>
      </c>
      <c r="BA230" s="87">
        <f>IF(AZ230=0,Datos!BV174,".")</f>
        <v>0</v>
      </c>
      <c r="BB230" s="117">
        <f>Datos!BU173</f>
        <v>0</v>
      </c>
      <c r="BC230" s="87">
        <f>Datos!BV173</f>
        <v>0</v>
      </c>
    </row>
    <row r="231" spans="1:55">
      <c r="A231" s="87">
        <f>Datos!A172</f>
        <v>169</v>
      </c>
      <c r="B231" s="20">
        <f>Datos!D174</f>
        <v>0</v>
      </c>
      <c r="C231" s="152">
        <f>Datos!E174</f>
        <v>0</v>
      </c>
      <c r="D231" s="20">
        <f>Datos!G174</f>
        <v>0</v>
      </c>
      <c r="E231" s="20" t="str">
        <f t="shared" si="9"/>
        <v>x</v>
      </c>
      <c r="F231" s="118">
        <f>Datos!X174</f>
        <v>0</v>
      </c>
      <c r="G231" s="87" t="b">
        <f>OR(Datos!M174="CASA ALIANZA",Datos!M174="AYUDA Y SOLID")</f>
        <v>0</v>
      </c>
      <c r="H231" s="87" t="b">
        <f>OR(Datos!M174="PROCURADURIA")</f>
        <v>0</v>
      </c>
      <c r="I231" s="87" t="b">
        <f>OR(Datos!M174="DIF HIDALGO-HUICHAPAN",Datos!M174="DIF HIDALGO",Datos!M174="DIF NAUCALPAN",Datos!M174="DIF MEXICALTZINGO")</f>
        <v>0</v>
      </c>
      <c r="J231" s="87" t="b">
        <f>OR(Datos!M174="FAMILIAR")</f>
        <v>0</v>
      </c>
      <c r="K231" s="87">
        <f t="shared" si="10"/>
        <v>0</v>
      </c>
      <c r="L231" s="39">
        <f>IF(K231=0,Datos!M174)</f>
        <v>0</v>
      </c>
      <c r="M231" s="87">
        <f>Datos!Z174</f>
        <v>0</v>
      </c>
      <c r="N231" s="87">
        <f>Datos!AA174</f>
        <v>0</v>
      </c>
      <c r="O231" s="87">
        <f>Datos!AB174</f>
        <v>0</v>
      </c>
      <c r="P231" s="87">
        <f>Datos!AC174</f>
        <v>0</v>
      </c>
      <c r="Q231" s="87">
        <f>Datos!AD174</f>
        <v>0</v>
      </c>
      <c r="R231" s="87">
        <f>Datos!AE174</f>
        <v>0</v>
      </c>
      <c r="S231" s="87">
        <f>Datos!AF174</f>
        <v>0</v>
      </c>
      <c r="T231" s="87">
        <f>Datos!AG174</f>
        <v>0</v>
      </c>
      <c r="U231" s="87">
        <f>Datos!AH174</f>
        <v>0</v>
      </c>
      <c r="V231" s="87">
        <f>Datos!AI174</f>
        <v>0</v>
      </c>
      <c r="W231" s="87">
        <f>Datos!AJ174</f>
        <v>0</v>
      </c>
      <c r="X231" s="87">
        <f>Datos!AK174</f>
        <v>0</v>
      </c>
      <c r="Y231" s="87">
        <f>Datos!AL174</f>
        <v>0</v>
      </c>
      <c r="Z231" s="87">
        <f>Datos!AM174</f>
        <v>0</v>
      </c>
      <c r="AA231" s="87">
        <f>Datos!AN174</f>
        <v>0</v>
      </c>
      <c r="AB231" s="87">
        <f>Datos!AO174</f>
        <v>0</v>
      </c>
      <c r="AC231" s="87">
        <f>Datos!AP174</f>
        <v>0</v>
      </c>
      <c r="AD231" s="87" t="str">
        <f>IF(Datos!J174="D.F.","D.F.","0")</f>
        <v>0</v>
      </c>
      <c r="AE231" s="87">
        <f>IF(Datos!J174="D.F.","D.F",Datos!J174)</f>
        <v>0</v>
      </c>
      <c r="AF231" s="87"/>
      <c r="AG231" s="87">
        <f>Datos!AU174</f>
        <v>0</v>
      </c>
      <c r="AH231" s="87">
        <f>Datos!AV174</f>
        <v>0</v>
      </c>
      <c r="AI231" s="87" t="str">
        <f>IF(Educativo!J160="GUARDERIA","SI",".")</f>
        <v>.</v>
      </c>
      <c r="AJ231" s="87" t="str">
        <f>IF(Educativo!J160="PRESCOLAR","SI",".")</f>
        <v>.</v>
      </c>
      <c r="AK231" s="87" t="str">
        <f>IF(Educativo!J160="PRIMARIA","SI",".")</f>
        <v>.</v>
      </c>
      <c r="AL231" s="87" t="str">
        <f>IF(Educativo!J160="SECUNDARIA","SI",".")</f>
        <v>.</v>
      </c>
      <c r="AM231" s="87" t="str">
        <f>IF(Educativo!J160="BACHILLERATO","SI",".")</f>
        <v>.</v>
      </c>
      <c r="AN231" s="87" t="str">
        <f>IF(Educativo!J160="UNIVERSIDAD","SI",".")</f>
        <v>.</v>
      </c>
      <c r="AO231" s="87">
        <f>Datos!BN174</f>
        <v>0</v>
      </c>
      <c r="AP231" s="87">
        <f>Datos!BP174</f>
        <v>0</v>
      </c>
      <c r="AQ231" s="87">
        <f>Datos!BQ174</f>
        <v>0</v>
      </c>
      <c r="AR231" s="26" t="str">
        <f>Datos!BY175</f>
        <v>SI</v>
      </c>
      <c r="AS231" s="26" t="str">
        <f>Datos!BZ175</f>
        <v>.</v>
      </c>
      <c r="AT231" s="26" t="str">
        <f>Datos!CA175</f>
        <v>.</v>
      </c>
      <c r="AU231" s="26" t="str">
        <f>Datos!CB175</f>
        <v>.</v>
      </c>
      <c r="AV231" s="26" t="str">
        <f>Datos!CC175</f>
        <v>.</v>
      </c>
      <c r="AW231" s="87" t="b">
        <f>OR(Datos!BV175="FAMILIA BIOLÓGICA")</f>
        <v>0</v>
      </c>
      <c r="AX231" s="87" t="b">
        <f>OR(Datos!BV175="FAMILIA AMPLIADA")</f>
        <v>0</v>
      </c>
      <c r="AY231" s="87" t="b">
        <f>OR(Datos!BV175="OTRO HOGAR")</f>
        <v>0</v>
      </c>
      <c r="AZ231" s="87">
        <f t="shared" si="11"/>
        <v>0</v>
      </c>
      <c r="BA231" s="87">
        <f>IF(AZ231=0,Datos!BV175,".")</f>
        <v>0</v>
      </c>
      <c r="BB231" s="117">
        <f>Datos!BU174</f>
        <v>0</v>
      </c>
      <c r="BC231" s="87">
        <f>Datos!BV174</f>
        <v>0</v>
      </c>
    </row>
    <row r="232" spans="1:55">
      <c r="A232" s="87">
        <f>Datos!A173</f>
        <v>170</v>
      </c>
      <c r="B232" s="20">
        <f>Datos!D175</f>
        <v>0</v>
      </c>
      <c r="C232" s="152">
        <f>Datos!E175</f>
        <v>0</v>
      </c>
      <c r="D232" s="20">
        <f>Datos!G175</f>
        <v>0</v>
      </c>
      <c r="E232" s="20" t="str">
        <f t="shared" si="9"/>
        <v>x</v>
      </c>
      <c r="F232" s="118">
        <f>Datos!X175</f>
        <v>0</v>
      </c>
      <c r="G232" s="87" t="b">
        <f>OR(Datos!M175="CASA ALIANZA",Datos!M175="AYUDA Y SOLID")</f>
        <v>0</v>
      </c>
      <c r="H232" s="87" t="b">
        <f>OR(Datos!M175="PROCURADURIA")</f>
        <v>0</v>
      </c>
      <c r="I232" s="87" t="b">
        <f>OR(Datos!M175="DIF HIDALGO-HUICHAPAN",Datos!M175="DIF HIDALGO",Datos!M175="DIF NAUCALPAN",Datos!M175="DIF MEXICALTZINGO")</f>
        <v>0</v>
      </c>
      <c r="J232" s="87" t="b">
        <f>OR(Datos!M175="FAMILIAR")</f>
        <v>0</v>
      </c>
      <c r="K232" s="87">
        <f t="shared" si="10"/>
        <v>0</v>
      </c>
      <c r="L232" s="39">
        <f>IF(K232=0,Datos!M175)</f>
        <v>0</v>
      </c>
      <c r="M232" s="87">
        <f>Datos!Z175</f>
        <v>0</v>
      </c>
      <c r="N232" s="87">
        <f>Datos!AA175</f>
        <v>0</v>
      </c>
      <c r="O232" s="87">
        <f>Datos!AB175</f>
        <v>0</v>
      </c>
      <c r="P232" s="87">
        <f>Datos!AC175</f>
        <v>0</v>
      </c>
      <c r="Q232" s="87">
        <f>Datos!AD175</f>
        <v>0</v>
      </c>
      <c r="R232" s="87">
        <f>Datos!AE175</f>
        <v>0</v>
      </c>
      <c r="S232" s="87">
        <f>Datos!AF175</f>
        <v>0</v>
      </c>
      <c r="T232" s="87">
        <f>Datos!AG175</f>
        <v>0</v>
      </c>
      <c r="U232" s="87">
        <f>Datos!AH175</f>
        <v>0</v>
      </c>
      <c r="V232" s="87">
        <f>Datos!AI175</f>
        <v>0</v>
      </c>
      <c r="W232" s="87">
        <f>Datos!AJ175</f>
        <v>0</v>
      </c>
      <c r="X232" s="87">
        <f>Datos!AK175</f>
        <v>0</v>
      </c>
      <c r="Y232" s="87">
        <f>Datos!AL175</f>
        <v>0</v>
      </c>
      <c r="Z232" s="87">
        <f>Datos!AM175</f>
        <v>0</v>
      </c>
      <c r="AA232" s="87">
        <f>Datos!AN175</f>
        <v>0</v>
      </c>
      <c r="AB232" s="87">
        <f>Datos!AO175</f>
        <v>0</v>
      </c>
      <c r="AC232" s="87">
        <f>Datos!AP175</f>
        <v>0</v>
      </c>
      <c r="AD232" s="87" t="str">
        <f>IF(Datos!J175="D.F.","D.F.","0")</f>
        <v>0</v>
      </c>
      <c r="AE232" s="87">
        <f>IF(Datos!J175="D.F.","D.F",Datos!J175)</f>
        <v>0</v>
      </c>
      <c r="AF232" s="87"/>
      <c r="AG232" s="87">
        <f>Datos!AU175</f>
        <v>0</v>
      </c>
      <c r="AH232" s="87">
        <f>Datos!AV175</f>
        <v>0</v>
      </c>
      <c r="AI232" s="87" t="str">
        <f>IF(Educativo!J161="GUARDERIA","SI",".")</f>
        <v>.</v>
      </c>
      <c r="AJ232" s="87" t="str">
        <f>IF(Educativo!J161="PRESCOLAR","SI",".")</f>
        <v>.</v>
      </c>
      <c r="AK232" s="87" t="str">
        <f>IF(Educativo!J161="PRIMARIA","SI",".")</f>
        <v>.</v>
      </c>
      <c r="AL232" s="87" t="str">
        <f>IF(Educativo!J161="SECUNDARIA","SI",".")</f>
        <v>.</v>
      </c>
      <c r="AM232" s="87" t="str">
        <f>IF(Educativo!J161="BACHILLERATO","SI",".")</f>
        <v>.</v>
      </c>
      <c r="AN232" s="87" t="str">
        <f>IF(Educativo!J161="UNIVERSIDAD","SI",".")</f>
        <v>.</v>
      </c>
      <c r="AO232" s="87">
        <f>Datos!BN175</f>
        <v>0</v>
      </c>
      <c r="AP232" s="87">
        <f>Datos!BP175</f>
        <v>0</v>
      </c>
      <c r="AQ232" s="87">
        <f>Datos!BQ175</f>
        <v>0</v>
      </c>
      <c r="AR232" s="26" t="str">
        <f>Datos!BY176</f>
        <v>SI</v>
      </c>
      <c r="AS232" s="26" t="str">
        <f>Datos!BZ176</f>
        <v>.</v>
      </c>
      <c r="AT232" s="26" t="str">
        <f>Datos!CA176</f>
        <v>.</v>
      </c>
      <c r="AU232" s="26" t="str">
        <f>Datos!CB176</f>
        <v>.</v>
      </c>
      <c r="AV232" s="26" t="str">
        <f>Datos!CC176</f>
        <v>.</v>
      </c>
      <c r="AW232" s="87" t="b">
        <f>OR(Datos!BV176="FAMILIA BIOLÓGICA")</f>
        <v>0</v>
      </c>
      <c r="AX232" s="87" t="b">
        <f>OR(Datos!BV176="FAMILIA AMPLIADA")</f>
        <v>0</v>
      </c>
      <c r="AY232" s="87" t="b">
        <f>OR(Datos!BV176="OTRO HOGAR")</f>
        <v>0</v>
      </c>
      <c r="AZ232" s="87">
        <f t="shared" si="11"/>
        <v>0</v>
      </c>
      <c r="BA232" s="87">
        <f>IF(AZ232=0,Datos!BV176,".")</f>
        <v>0</v>
      </c>
      <c r="BB232" s="117">
        <f>Datos!BU175</f>
        <v>0</v>
      </c>
      <c r="BC232" s="87">
        <f>Datos!BV175</f>
        <v>0</v>
      </c>
    </row>
    <row r="233" spans="1:55">
      <c r="A233" s="87">
        <f>Datos!A174</f>
        <v>171</v>
      </c>
      <c r="B233" s="20">
        <f>Datos!D176</f>
        <v>0</v>
      </c>
      <c r="C233" s="152">
        <f>Datos!E176</f>
        <v>0</v>
      </c>
      <c r="D233" s="20">
        <f>Datos!G176</f>
        <v>0</v>
      </c>
      <c r="E233" s="20" t="str">
        <f t="shared" si="9"/>
        <v>x</v>
      </c>
      <c r="F233" s="118">
        <f>Datos!X176</f>
        <v>0</v>
      </c>
      <c r="G233" s="87" t="b">
        <f>OR(Datos!M176="CASA ALIANZA",Datos!M176="AYUDA Y SOLID")</f>
        <v>0</v>
      </c>
      <c r="H233" s="87" t="b">
        <f>OR(Datos!M176="PROCURADURIA")</f>
        <v>0</v>
      </c>
      <c r="I233" s="87" t="b">
        <f>OR(Datos!M176="DIF HIDALGO-HUICHAPAN",Datos!M176="DIF HIDALGO",Datos!M176="DIF NAUCALPAN",Datos!M176="DIF MEXICALTZINGO")</f>
        <v>0</v>
      </c>
      <c r="J233" s="87" t="b">
        <f>OR(Datos!M176="FAMILIAR")</f>
        <v>0</v>
      </c>
      <c r="K233" s="87">
        <f t="shared" si="10"/>
        <v>0</v>
      </c>
      <c r="L233" s="39">
        <f>IF(K233=0,Datos!M176)</f>
        <v>0</v>
      </c>
      <c r="M233" s="87">
        <f>Datos!Z176</f>
        <v>0</v>
      </c>
      <c r="N233" s="87">
        <f>Datos!AA176</f>
        <v>0</v>
      </c>
      <c r="O233" s="87">
        <f>Datos!AB176</f>
        <v>0</v>
      </c>
      <c r="P233" s="87">
        <f>Datos!AC176</f>
        <v>0</v>
      </c>
      <c r="Q233" s="87">
        <f>Datos!AD176</f>
        <v>0</v>
      </c>
      <c r="R233" s="87">
        <f>Datos!AE176</f>
        <v>0</v>
      </c>
      <c r="S233" s="87">
        <f>Datos!AF176</f>
        <v>0</v>
      </c>
      <c r="T233" s="87">
        <f>Datos!AG176</f>
        <v>0</v>
      </c>
      <c r="U233" s="87">
        <f>Datos!AH176</f>
        <v>0</v>
      </c>
      <c r="V233" s="87">
        <f>Datos!AI176</f>
        <v>0</v>
      </c>
      <c r="W233" s="87">
        <f>Datos!AJ176</f>
        <v>0</v>
      </c>
      <c r="X233" s="87">
        <f>Datos!AK176</f>
        <v>0</v>
      </c>
      <c r="Y233" s="87">
        <f>Datos!AL176</f>
        <v>0</v>
      </c>
      <c r="Z233" s="87">
        <f>Datos!AM176</f>
        <v>0</v>
      </c>
      <c r="AA233" s="87">
        <f>Datos!AN176</f>
        <v>0</v>
      </c>
      <c r="AB233" s="87">
        <f>Datos!AO176</f>
        <v>0</v>
      </c>
      <c r="AC233" s="87">
        <f>Datos!AP176</f>
        <v>0</v>
      </c>
      <c r="AD233" s="87" t="str">
        <f>IF(Datos!J176="D.F.","D.F.","0")</f>
        <v>0</v>
      </c>
      <c r="AE233" s="87">
        <f>IF(Datos!J176="D.F.","D.F",Datos!J176)</f>
        <v>0</v>
      </c>
      <c r="AF233" s="87"/>
      <c r="AG233" s="87">
        <f>Datos!AU176</f>
        <v>0</v>
      </c>
      <c r="AH233" s="87">
        <f>Datos!AV176</f>
        <v>0</v>
      </c>
      <c r="AI233" s="87" t="str">
        <f>IF(Educativo!J162="GUARDERIA","SI",".")</f>
        <v>.</v>
      </c>
      <c r="AJ233" s="87" t="str">
        <f>IF(Educativo!J162="PRESCOLAR","SI",".")</f>
        <v>.</v>
      </c>
      <c r="AK233" s="87" t="str">
        <f>IF(Educativo!J162="PRIMARIA","SI",".")</f>
        <v>.</v>
      </c>
      <c r="AL233" s="87" t="str">
        <f>IF(Educativo!J162="SECUNDARIA","SI",".")</f>
        <v>.</v>
      </c>
      <c r="AM233" s="87" t="str">
        <f>IF(Educativo!J162="BACHILLERATO","SI",".")</f>
        <v>.</v>
      </c>
      <c r="AN233" s="87" t="str">
        <f>IF(Educativo!J162="UNIVERSIDAD","SI",".")</f>
        <v>.</v>
      </c>
      <c r="AO233" s="87">
        <f>Datos!BN176</f>
        <v>0</v>
      </c>
      <c r="AP233" s="87">
        <f>Datos!BP176</f>
        <v>0</v>
      </c>
      <c r="AQ233" s="87">
        <f>Datos!BQ176</f>
        <v>0</v>
      </c>
      <c r="AR233" s="26" t="str">
        <f>Datos!BY177</f>
        <v>SI</v>
      </c>
      <c r="AS233" s="26" t="str">
        <f>Datos!BZ177</f>
        <v>.</v>
      </c>
      <c r="AT233" s="26" t="str">
        <f>Datos!CA177</f>
        <v>.</v>
      </c>
      <c r="AU233" s="26" t="str">
        <f>Datos!CB177</f>
        <v>.</v>
      </c>
      <c r="AV233" s="26" t="str">
        <f>Datos!CC177</f>
        <v>.</v>
      </c>
      <c r="AW233" s="87" t="b">
        <f>OR(Datos!BV177="FAMILIA BIOLÓGICA")</f>
        <v>0</v>
      </c>
      <c r="AX233" s="87" t="b">
        <f>OR(Datos!BV177="FAMILIA AMPLIADA")</f>
        <v>0</v>
      </c>
      <c r="AY233" s="87" t="b">
        <f>OR(Datos!BV177="OTRO HOGAR")</f>
        <v>0</v>
      </c>
      <c r="AZ233" s="87">
        <f t="shared" si="11"/>
        <v>0</v>
      </c>
      <c r="BA233" s="87">
        <f>IF(AZ233=0,Datos!BV177,".")</f>
        <v>0</v>
      </c>
      <c r="BB233" s="117">
        <f>Datos!BU176</f>
        <v>0</v>
      </c>
      <c r="BC233" s="87">
        <f>Datos!BV176</f>
        <v>0</v>
      </c>
    </row>
    <row r="234" spans="1:55">
      <c r="A234" s="87">
        <f>Datos!A175</f>
        <v>172</v>
      </c>
      <c r="B234" s="20">
        <f>Datos!D177</f>
        <v>0</v>
      </c>
      <c r="C234" s="152">
        <f>Datos!E177</f>
        <v>0</v>
      </c>
      <c r="D234" s="20">
        <f>Datos!G177</f>
        <v>0</v>
      </c>
      <c r="E234" s="20" t="str">
        <f t="shared" si="9"/>
        <v>x</v>
      </c>
      <c r="F234" s="118">
        <f>Datos!X177</f>
        <v>0</v>
      </c>
      <c r="G234" s="87" t="b">
        <f>OR(Datos!M177="CASA ALIANZA",Datos!M177="AYUDA Y SOLID")</f>
        <v>0</v>
      </c>
      <c r="H234" s="87" t="b">
        <f>OR(Datos!M177="PROCURADURIA")</f>
        <v>0</v>
      </c>
      <c r="I234" s="87" t="b">
        <f>OR(Datos!M177="DIF HIDALGO-HUICHAPAN",Datos!M177="DIF HIDALGO",Datos!M177="DIF NAUCALPAN",Datos!M177="DIF MEXICALTZINGO")</f>
        <v>0</v>
      </c>
      <c r="J234" s="87" t="b">
        <f>OR(Datos!M177="FAMILIAR")</f>
        <v>0</v>
      </c>
      <c r="K234" s="87">
        <f t="shared" si="10"/>
        <v>0</v>
      </c>
      <c r="L234" s="39">
        <f>IF(K234=0,Datos!M177)</f>
        <v>0</v>
      </c>
      <c r="M234" s="87">
        <f>Datos!Z177</f>
        <v>0</v>
      </c>
      <c r="N234" s="87">
        <f>Datos!AA177</f>
        <v>0</v>
      </c>
      <c r="O234" s="87">
        <f>Datos!AB177</f>
        <v>0</v>
      </c>
      <c r="P234" s="87">
        <f>Datos!AC177</f>
        <v>0</v>
      </c>
      <c r="Q234" s="87">
        <f>Datos!AD177</f>
        <v>0</v>
      </c>
      <c r="R234" s="87">
        <f>Datos!AE177</f>
        <v>0</v>
      </c>
      <c r="S234" s="87">
        <f>Datos!AF177</f>
        <v>0</v>
      </c>
      <c r="T234" s="87">
        <f>Datos!AG177</f>
        <v>0</v>
      </c>
      <c r="U234" s="87">
        <f>Datos!AH177</f>
        <v>0</v>
      </c>
      <c r="V234" s="87">
        <f>Datos!AI177</f>
        <v>0</v>
      </c>
      <c r="W234" s="87">
        <f>Datos!AJ177</f>
        <v>0</v>
      </c>
      <c r="X234" s="87">
        <f>Datos!AK177</f>
        <v>0</v>
      </c>
      <c r="Y234" s="87">
        <f>Datos!AL177</f>
        <v>0</v>
      </c>
      <c r="Z234" s="87">
        <f>Datos!AM177</f>
        <v>0</v>
      </c>
      <c r="AA234" s="87">
        <f>Datos!AN177</f>
        <v>0</v>
      </c>
      <c r="AB234" s="87">
        <f>Datos!AO177</f>
        <v>0</v>
      </c>
      <c r="AC234" s="87">
        <f>Datos!AP177</f>
        <v>0</v>
      </c>
      <c r="AD234" s="87" t="str">
        <f>IF(Datos!J177="D.F.","D.F.","0")</f>
        <v>0</v>
      </c>
      <c r="AE234" s="87">
        <f>IF(Datos!J177="D.F.","D.F",Datos!J177)</f>
        <v>0</v>
      </c>
      <c r="AF234" s="87"/>
      <c r="AG234" s="87">
        <f>Datos!AU177</f>
        <v>0</v>
      </c>
      <c r="AH234" s="87">
        <f>Datos!AV177</f>
        <v>0</v>
      </c>
      <c r="AI234" s="87" t="str">
        <f>IF(Educativo!J163="GUARDERIA","SI",".")</f>
        <v>.</v>
      </c>
      <c r="AJ234" s="87" t="str">
        <f>IF(Educativo!J163="PRESCOLAR","SI",".")</f>
        <v>.</v>
      </c>
      <c r="AK234" s="87" t="str">
        <f>IF(Educativo!J163="PRIMARIA","SI",".")</f>
        <v>.</v>
      </c>
      <c r="AL234" s="87" t="str">
        <f>IF(Educativo!J163="SECUNDARIA","SI",".")</f>
        <v>.</v>
      </c>
      <c r="AM234" s="87" t="str">
        <f>IF(Educativo!J163="BACHILLERATO","SI",".")</f>
        <v>.</v>
      </c>
      <c r="AN234" s="87" t="str">
        <f>IF(Educativo!J163="UNIVERSIDAD","SI",".")</f>
        <v>.</v>
      </c>
      <c r="AO234" s="87">
        <f>Datos!BN177</f>
        <v>0</v>
      </c>
      <c r="AP234" s="87">
        <f>Datos!BP177</f>
        <v>0</v>
      </c>
      <c r="AQ234" s="87">
        <f>Datos!BQ177</f>
        <v>0</v>
      </c>
      <c r="AR234" s="26" t="str">
        <f>Datos!BY178</f>
        <v>SI</v>
      </c>
      <c r="AS234" s="26" t="str">
        <f>Datos!BZ178</f>
        <v>.</v>
      </c>
      <c r="AT234" s="26" t="str">
        <f>Datos!CA178</f>
        <v>.</v>
      </c>
      <c r="AU234" s="26" t="str">
        <f>Datos!CB178</f>
        <v>.</v>
      </c>
      <c r="AV234" s="26" t="str">
        <f>Datos!CC178</f>
        <v>.</v>
      </c>
      <c r="AW234" s="87" t="b">
        <f>OR(Datos!BV178="FAMILIA BIOLÓGICA")</f>
        <v>0</v>
      </c>
      <c r="AX234" s="87" t="b">
        <f>OR(Datos!BV178="FAMILIA AMPLIADA")</f>
        <v>0</v>
      </c>
      <c r="AY234" s="87" t="b">
        <f>OR(Datos!BV178="OTRO HOGAR")</f>
        <v>0</v>
      </c>
      <c r="AZ234" s="87">
        <f t="shared" si="11"/>
        <v>0</v>
      </c>
      <c r="BA234" s="87">
        <f>IF(AZ234=0,Datos!BV178,".")</f>
        <v>0</v>
      </c>
      <c r="BB234" s="117">
        <f>Datos!BU177</f>
        <v>0</v>
      </c>
      <c r="BC234" s="87">
        <f>Datos!BV177</f>
        <v>0</v>
      </c>
    </row>
    <row r="235" spans="1:55">
      <c r="A235" s="87">
        <f>Datos!A176</f>
        <v>173</v>
      </c>
      <c r="B235" s="20">
        <f>Datos!D178</f>
        <v>0</v>
      </c>
      <c r="C235" s="152">
        <f>Datos!E178</f>
        <v>0</v>
      </c>
      <c r="D235" s="20">
        <f>Datos!G178</f>
        <v>0</v>
      </c>
      <c r="E235" s="20" t="str">
        <f t="shared" si="9"/>
        <v>x</v>
      </c>
      <c r="F235" s="118">
        <f>Datos!X178</f>
        <v>0</v>
      </c>
      <c r="G235" s="87" t="b">
        <f>OR(Datos!M178="CASA ALIANZA",Datos!M178="AYUDA Y SOLID")</f>
        <v>0</v>
      </c>
      <c r="H235" s="87" t="b">
        <f>OR(Datos!M178="PROCURADURIA")</f>
        <v>0</v>
      </c>
      <c r="I235" s="87" t="b">
        <f>OR(Datos!M178="DIF HIDALGO-HUICHAPAN",Datos!M178="DIF HIDALGO",Datos!M178="DIF NAUCALPAN",Datos!M178="DIF MEXICALTZINGO")</f>
        <v>0</v>
      </c>
      <c r="J235" s="87" t="b">
        <f>OR(Datos!M178="FAMILIAR")</f>
        <v>0</v>
      </c>
      <c r="K235" s="87">
        <f t="shared" si="10"/>
        <v>0</v>
      </c>
      <c r="L235" s="39">
        <f>IF(K235=0,Datos!M178)</f>
        <v>0</v>
      </c>
      <c r="M235" s="87">
        <f>Datos!Z178</f>
        <v>0</v>
      </c>
      <c r="N235" s="87">
        <f>Datos!AA178</f>
        <v>0</v>
      </c>
      <c r="O235" s="87">
        <f>Datos!AB178</f>
        <v>0</v>
      </c>
      <c r="P235" s="87">
        <f>Datos!AC178</f>
        <v>0</v>
      </c>
      <c r="Q235" s="87">
        <f>Datos!AD178</f>
        <v>0</v>
      </c>
      <c r="R235" s="87">
        <f>Datos!AE178</f>
        <v>0</v>
      </c>
      <c r="S235" s="87">
        <f>Datos!AF178</f>
        <v>0</v>
      </c>
      <c r="T235" s="87">
        <f>Datos!AG178</f>
        <v>0</v>
      </c>
      <c r="U235" s="87">
        <f>Datos!AH178</f>
        <v>0</v>
      </c>
      <c r="V235" s="87">
        <f>Datos!AI178</f>
        <v>0</v>
      </c>
      <c r="W235" s="87">
        <f>Datos!AJ178</f>
        <v>0</v>
      </c>
      <c r="X235" s="87">
        <f>Datos!AK178</f>
        <v>0</v>
      </c>
      <c r="Y235" s="87">
        <f>Datos!AL178</f>
        <v>0</v>
      </c>
      <c r="Z235" s="87">
        <f>Datos!AM178</f>
        <v>0</v>
      </c>
      <c r="AA235" s="87">
        <f>Datos!AN178</f>
        <v>0</v>
      </c>
      <c r="AB235" s="87">
        <f>Datos!AO178</f>
        <v>0</v>
      </c>
      <c r="AC235" s="87">
        <f>Datos!AP178</f>
        <v>0</v>
      </c>
      <c r="AD235" s="87" t="str">
        <f>IF(Datos!J178="D.F.","D.F.","0")</f>
        <v>0</v>
      </c>
      <c r="AE235" s="87">
        <f>IF(Datos!J178="D.F.","D.F",Datos!J178)</f>
        <v>0</v>
      </c>
      <c r="AF235" s="87"/>
      <c r="AG235" s="87">
        <f>Datos!AU178</f>
        <v>0</v>
      </c>
      <c r="AH235" s="87">
        <f>Datos!AV178</f>
        <v>0</v>
      </c>
      <c r="AI235" s="87" t="str">
        <f>IF(Educativo!J164="GUARDERIA","SI",".")</f>
        <v>.</v>
      </c>
      <c r="AJ235" s="87" t="str">
        <f>IF(Educativo!J164="PRESCOLAR","SI",".")</f>
        <v>.</v>
      </c>
      <c r="AK235" s="87" t="str">
        <f>IF(Educativo!J164="PRIMARIA","SI",".")</f>
        <v>.</v>
      </c>
      <c r="AL235" s="87" t="str">
        <f>IF(Educativo!J164="SECUNDARIA","SI",".")</f>
        <v>.</v>
      </c>
      <c r="AM235" s="87" t="str">
        <f>IF(Educativo!J164="BACHILLERATO","SI",".")</f>
        <v>.</v>
      </c>
      <c r="AN235" s="87" t="str">
        <f>IF(Educativo!J164="UNIVERSIDAD","SI",".")</f>
        <v>.</v>
      </c>
      <c r="AO235" s="87">
        <f>Datos!BN178</f>
        <v>0</v>
      </c>
      <c r="AP235" s="87">
        <f>Datos!BP178</f>
        <v>0</v>
      </c>
      <c r="AQ235" s="87">
        <f>Datos!BQ178</f>
        <v>0</v>
      </c>
      <c r="AR235" s="26" t="str">
        <f>Datos!BY179</f>
        <v>SI</v>
      </c>
      <c r="AS235" s="26" t="str">
        <f>Datos!BZ179</f>
        <v>.</v>
      </c>
      <c r="AT235" s="26" t="str">
        <f>Datos!CA179</f>
        <v>.</v>
      </c>
      <c r="AU235" s="26" t="str">
        <f>Datos!CB179</f>
        <v>.</v>
      </c>
      <c r="AV235" s="26" t="str">
        <f>Datos!CC179</f>
        <v>.</v>
      </c>
      <c r="AW235" s="87" t="b">
        <f>OR(Datos!BV179="FAMILIA BIOLÓGICA")</f>
        <v>0</v>
      </c>
      <c r="AX235" s="87" t="b">
        <f>OR(Datos!BV179="FAMILIA AMPLIADA")</f>
        <v>0</v>
      </c>
      <c r="AY235" s="87" t="b">
        <f>OR(Datos!BV179="OTRO HOGAR")</f>
        <v>0</v>
      </c>
      <c r="AZ235" s="87">
        <f t="shared" si="11"/>
        <v>0</v>
      </c>
      <c r="BA235" s="87">
        <f>IF(AZ235=0,Datos!BV179,".")</f>
        <v>0</v>
      </c>
      <c r="BB235" s="117">
        <f>Datos!BU178</f>
        <v>0</v>
      </c>
      <c r="BC235" s="87">
        <f>Datos!BV178</f>
        <v>0</v>
      </c>
    </row>
    <row r="236" spans="1:55">
      <c r="A236" s="87">
        <f>Datos!A177</f>
        <v>174</v>
      </c>
      <c r="B236" s="20">
        <f>Datos!D179</f>
        <v>0</v>
      </c>
      <c r="C236" s="152">
        <f>Datos!E179</f>
        <v>0</v>
      </c>
      <c r="D236" s="20">
        <f>Datos!G179</f>
        <v>0</v>
      </c>
      <c r="E236" s="20" t="str">
        <f t="shared" si="9"/>
        <v>x</v>
      </c>
      <c r="F236" s="118">
        <f>Datos!X179</f>
        <v>0</v>
      </c>
      <c r="G236" s="87" t="b">
        <f>OR(Datos!M179="CASA ALIANZA",Datos!M179="AYUDA Y SOLID")</f>
        <v>0</v>
      </c>
      <c r="H236" s="87" t="b">
        <f>OR(Datos!M179="PROCURADURIA")</f>
        <v>0</v>
      </c>
      <c r="I236" s="87" t="b">
        <f>OR(Datos!M179="DIF HIDALGO-HUICHAPAN",Datos!M179="DIF HIDALGO",Datos!M179="DIF NAUCALPAN",Datos!M179="DIF MEXICALTZINGO")</f>
        <v>0</v>
      </c>
      <c r="J236" s="87" t="b">
        <f>OR(Datos!M179="FAMILIAR")</f>
        <v>0</v>
      </c>
      <c r="K236" s="87">
        <f t="shared" si="10"/>
        <v>0</v>
      </c>
      <c r="L236" s="39">
        <f>IF(K236=0,Datos!M179)</f>
        <v>0</v>
      </c>
      <c r="M236" s="87">
        <f>Datos!Z179</f>
        <v>0</v>
      </c>
      <c r="N236" s="87">
        <f>Datos!AA179</f>
        <v>0</v>
      </c>
      <c r="O236" s="87">
        <f>Datos!AB179</f>
        <v>0</v>
      </c>
      <c r="P236" s="87">
        <f>Datos!AC179</f>
        <v>0</v>
      </c>
      <c r="Q236" s="87">
        <f>Datos!AD179</f>
        <v>0</v>
      </c>
      <c r="R236" s="87">
        <f>Datos!AE179</f>
        <v>0</v>
      </c>
      <c r="S236" s="87">
        <f>Datos!AF179</f>
        <v>0</v>
      </c>
      <c r="T236" s="87">
        <f>Datos!AG179</f>
        <v>0</v>
      </c>
      <c r="U236" s="87">
        <f>Datos!AH179</f>
        <v>0</v>
      </c>
      <c r="V236" s="87">
        <f>Datos!AI179</f>
        <v>0</v>
      </c>
      <c r="W236" s="87">
        <f>Datos!AJ179</f>
        <v>0</v>
      </c>
      <c r="X236" s="87">
        <f>Datos!AK179</f>
        <v>0</v>
      </c>
      <c r="Y236" s="87">
        <f>Datos!AL179</f>
        <v>0</v>
      </c>
      <c r="Z236" s="87">
        <f>Datos!AM179</f>
        <v>0</v>
      </c>
      <c r="AA236" s="87">
        <f>Datos!AN179</f>
        <v>0</v>
      </c>
      <c r="AB236" s="87">
        <f>Datos!AO179</f>
        <v>0</v>
      </c>
      <c r="AC236" s="87">
        <f>Datos!AP179</f>
        <v>0</v>
      </c>
      <c r="AD236" s="87" t="str">
        <f>IF(Datos!J179="D.F.","D.F.","0")</f>
        <v>0</v>
      </c>
      <c r="AE236" s="87">
        <f>IF(Datos!J179="D.F.","D.F",Datos!J179)</f>
        <v>0</v>
      </c>
      <c r="AF236" s="87"/>
      <c r="AG236" s="87">
        <f>Datos!AU179</f>
        <v>0</v>
      </c>
      <c r="AH236" s="87">
        <f>Datos!AV179</f>
        <v>0</v>
      </c>
      <c r="AI236" s="87" t="str">
        <f>IF(Educativo!J165="GUARDERIA","SI",".")</f>
        <v>.</v>
      </c>
      <c r="AJ236" s="87" t="str">
        <f>IF(Educativo!J165="PRESCOLAR","SI",".")</f>
        <v>.</v>
      </c>
      <c r="AK236" s="87" t="str">
        <f>IF(Educativo!J165="PRIMARIA","SI",".")</f>
        <v>.</v>
      </c>
      <c r="AL236" s="87" t="str">
        <f>IF(Educativo!J165="SECUNDARIA","SI",".")</f>
        <v>.</v>
      </c>
      <c r="AM236" s="87" t="str">
        <f>IF(Educativo!J165="BACHILLERATO","SI",".")</f>
        <v>.</v>
      </c>
      <c r="AN236" s="87" t="str">
        <f>IF(Educativo!J165="UNIVERSIDAD","SI",".")</f>
        <v>.</v>
      </c>
      <c r="AO236" s="87">
        <f>Datos!BN179</f>
        <v>0</v>
      </c>
      <c r="AP236" s="87">
        <f>Datos!BP179</f>
        <v>0</v>
      </c>
      <c r="AQ236" s="87">
        <f>Datos!BQ179</f>
        <v>0</v>
      </c>
      <c r="AR236" s="26" t="str">
        <f>Datos!BY180</f>
        <v>SI</v>
      </c>
      <c r="AS236" s="26" t="str">
        <f>Datos!BZ180</f>
        <v>.</v>
      </c>
      <c r="AT236" s="26" t="str">
        <f>Datos!CA180</f>
        <v>.</v>
      </c>
      <c r="AU236" s="26" t="str">
        <f>Datos!CB180</f>
        <v>.</v>
      </c>
      <c r="AV236" s="26" t="str">
        <f>Datos!CC180</f>
        <v>.</v>
      </c>
      <c r="AW236" s="87" t="b">
        <f>OR(Datos!BV180="FAMILIA BIOLÓGICA")</f>
        <v>0</v>
      </c>
      <c r="AX236" s="87" t="b">
        <f>OR(Datos!BV180="FAMILIA AMPLIADA")</f>
        <v>0</v>
      </c>
      <c r="AY236" s="87" t="b">
        <f>OR(Datos!BV180="OTRO HOGAR")</f>
        <v>0</v>
      </c>
      <c r="AZ236" s="87">
        <f t="shared" si="11"/>
        <v>0</v>
      </c>
      <c r="BA236" s="87">
        <f>IF(AZ236=0,Datos!BV180,".")</f>
        <v>0</v>
      </c>
      <c r="BB236" s="117">
        <f>Datos!BU179</f>
        <v>0</v>
      </c>
      <c r="BC236" s="87">
        <f>Datos!BV179</f>
        <v>0</v>
      </c>
    </row>
    <row r="237" spans="1:55">
      <c r="A237" s="87">
        <f>Datos!A178</f>
        <v>175</v>
      </c>
      <c r="B237" s="20">
        <f>Datos!D180</f>
        <v>0</v>
      </c>
      <c r="C237" s="152">
        <f>Datos!E180</f>
        <v>0</v>
      </c>
      <c r="D237" s="20">
        <f>Datos!G180</f>
        <v>0</v>
      </c>
      <c r="E237" s="20" t="str">
        <f t="shared" si="9"/>
        <v>x</v>
      </c>
      <c r="F237" s="118">
        <f>Datos!X180</f>
        <v>0</v>
      </c>
      <c r="G237" s="87" t="b">
        <f>OR(Datos!M180="CASA ALIANZA",Datos!M180="AYUDA Y SOLID")</f>
        <v>0</v>
      </c>
      <c r="H237" s="87" t="b">
        <f>OR(Datos!M180="PROCURADURIA")</f>
        <v>0</v>
      </c>
      <c r="I237" s="87" t="b">
        <f>OR(Datos!M180="DIF HIDALGO-HUICHAPAN",Datos!M180="DIF HIDALGO",Datos!M180="DIF NAUCALPAN",Datos!M180="DIF MEXICALTZINGO")</f>
        <v>0</v>
      </c>
      <c r="J237" s="87" t="b">
        <f>OR(Datos!M180="FAMILIAR")</f>
        <v>0</v>
      </c>
      <c r="K237" s="87">
        <f t="shared" si="10"/>
        <v>0</v>
      </c>
      <c r="L237" s="39">
        <f>IF(K237=0,Datos!M180)</f>
        <v>0</v>
      </c>
      <c r="M237" s="87">
        <f>Datos!Z180</f>
        <v>0</v>
      </c>
      <c r="N237" s="87">
        <f>Datos!AA180</f>
        <v>0</v>
      </c>
      <c r="O237" s="87">
        <f>Datos!AB180</f>
        <v>0</v>
      </c>
      <c r="P237" s="87">
        <f>Datos!AC180</f>
        <v>0</v>
      </c>
      <c r="Q237" s="87">
        <f>Datos!AD180</f>
        <v>0</v>
      </c>
      <c r="R237" s="87">
        <f>Datos!AE180</f>
        <v>0</v>
      </c>
      <c r="S237" s="87">
        <f>Datos!AF180</f>
        <v>0</v>
      </c>
      <c r="T237" s="87">
        <f>Datos!AG180</f>
        <v>0</v>
      </c>
      <c r="U237" s="87">
        <f>Datos!AH180</f>
        <v>0</v>
      </c>
      <c r="V237" s="87">
        <f>Datos!AI180</f>
        <v>0</v>
      </c>
      <c r="W237" s="87">
        <f>Datos!AJ180</f>
        <v>0</v>
      </c>
      <c r="X237" s="87">
        <f>Datos!AK180</f>
        <v>0</v>
      </c>
      <c r="Y237" s="87">
        <f>Datos!AL180</f>
        <v>0</v>
      </c>
      <c r="Z237" s="87">
        <f>Datos!AM180</f>
        <v>0</v>
      </c>
      <c r="AA237" s="87">
        <f>Datos!AN180</f>
        <v>0</v>
      </c>
      <c r="AB237" s="87">
        <f>Datos!AO180</f>
        <v>0</v>
      </c>
      <c r="AC237" s="87">
        <f>Datos!AP180</f>
        <v>0</v>
      </c>
      <c r="AD237" s="87" t="str">
        <f>IF(Datos!J180="D.F.","D.F.","0")</f>
        <v>0</v>
      </c>
      <c r="AE237" s="87">
        <f>IF(Datos!J180="D.F.","D.F",Datos!J180)</f>
        <v>0</v>
      </c>
      <c r="AF237" s="87"/>
      <c r="AG237" s="87">
        <f>Datos!AU180</f>
        <v>0</v>
      </c>
      <c r="AH237" s="87">
        <f>Datos!AV180</f>
        <v>0</v>
      </c>
      <c r="AI237" s="87" t="str">
        <f>IF(Educativo!J166="GUARDERIA","SI",".")</f>
        <v>.</v>
      </c>
      <c r="AJ237" s="87" t="str">
        <f>IF(Educativo!J166="PRESCOLAR","SI",".")</f>
        <v>.</v>
      </c>
      <c r="AK237" s="87" t="str">
        <f>IF(Educativo!J166="PRIMARIA","SI",".")</f>
        <v>.</v>
      </c>
      <c r="AL237" s="87" t="str">
        <f>IF(Educativo!J166="SECUNDARIA","SI",".")</f>
        <v>.</v>
      </c>
      <c r="AM237" s="87" t="str">
        <f>IF(Educativo!J166="BACHILLERATO","SI",".")</f>
        <v>.</v>
      </c>
      <c r="AN237" s="87" t="str">
        <f>IF(Educativo!J166="UNIVERSIDAD","SI",".")</f>
        <v>.</v>
      </c>
      <c r="AO237" s="87">
        <f>Datos!BN180</f>
        <v>0</v>
      </c>
      <c r="AP237" s="87">
        <f>Datos!BP180</f>
        <v>0</v>
      </c>
      <c r="AQ237" s="87">
        <f>Datos!BQ180</f>
        <v>0</v>
      </c>
      <c r="AR237" s="26" t="str">
        <f>Datos!BY181</f>
        <v>SI</v>
      </c>
      <c r="AS237" s="26" t="str">
        <f>Datos!BZ181</f>
        <v>.</v>
      </c>
      <c r="AT237" s="26" t="str">
        <f>Datos!CA181</f>
        <v>.</v>
      </c>
      <c r="AU237" s="26" t="str">
        <f>Datos!CB181</f>
        <v>.</v>
      </c>
      <c r="AV237" s="26" t="str">
        <f>Datos!CC181</f>
        <v>.</v>
      </c>
      <c r="AW237" s="87" t="b">
        <f>OR(Datos!BV181="FAMILIA BIOLÓGICA")</f>
        <v>0</v>
      </c>
      <c r="AX237" s="87" t="b">
        <f>OR(Datos!BV181="FAMILIA AMPLIADA")</f>
        <v>0</v>
      </c>
      <c r="AY237" s="87" t="b">
        <f>OR(Datos!BV181="OTRO HOGAR")</f>
        <v>0</v>
      </c>
      <c r="AZ237" s="87">
        <f t="shared" si="11"/>
        <v>0</v>
      </c>
      <c r="BA237" s="87">
        <f>IF(AZ237=0,Datos!BV181,".")</f>
        <v>0</v>
      </c>
      <c r="BB237" s="117">
        <f>Datos!BU180</f>
        <v>0</v>
      </c>
      <c r="BC237" s="87">
        <f>Datos!BV180</f>
        <v>0</v>
      </c>
    </row>
    <row r="238" spans="1:55">
      <c r="A238" s="87">
        <f>Datos!A179</f>
        <v>176</v>
      </c>
      <c r="B238" s="20">
        <f>Datos!D181</f>
        <v>0</v>
      </c>
      <c r="C238" s="152">
        <f>Datos!E181</f>
        <v>0</v>
      </c>
      <c r="D238" s="20">
        <f>Datos!G181</f>
        <v>0</v>
      </c>
      <c r="E238" s="20" t="str">
        <f t="shared" si="9"/>
        <v>x</v>
      </c>
      <c r="F238" s="118">
        <f>Datos!X181</f>
        <v>0</v>
      </c>
      <c r="G238" s="87" t="b">
        <f>OR(Datos!M181="CASA ALIANZA",Datos!M181="AYUDA Y SOLID")</f>
        <v>0</v>
      </c>
      <c r="H238" s="87" t="b">
        <f>OR(Datos!M181="PROCURADURIA")</f>
        <v>0</v>
      </c>
      <c r="I238" s="87" t="b">
        <f>OR(Datos!M181="DIF HIDALGO-HUICHAPAN",Datos!M181="DIF HIDALGO",Datos!M181="DIF NAUCALPAN",Datos!M181="DIF MEXICALTZINGO")</f>
        <v>0</v>
      </c>
      <c r="J238" s="87" t="b">
        <f>OR(Datos!M181="FAMILIAR")</f>
        <v>0</v>
      </c>
      <c r="K238" s="87">
        <f t="shared" si="10"/>
        <v>0</v>
      </c>
      <c r="L238" s="39">
        <f>IF(K238=0,Datos!M181)</f>
        <v>0</v>
      </c>
      <c r="M238" s="87">
        <f>Datos!Z181</f>
        <v>0</v>
      </c>
      <c r="N238" s="87">
        <f>Datos!AA181</f>
        <v>0</v>
      </c>
      <c r="O238" s="87">
        <f>Datos!AB181</f>
        <v>0</v>
      </c>
      <c r="P238" s="87">
        <f>Datos!AC181</f>
        <v>0</v>
      </c>
      <c r="Q238" s="87">
        <f>Datos!AD181</f>
        <v>0</v>
      </c>
      <c r="R238" s="87">
        <f>Datos!AE181</f>
        <v>0</v>
      </c>
      <c r="S238" s="87">
        <f>Datos!AF181</f>
        <v>0</v>
      </c>
      <c r="T238" s="87">
        <f>Datos!AG181</f>
        <v>0</v>
      </c>
      <c r="U238" s="87">
        <f>Datos!AH181</f>
        <v>0</v>
      </c>
      <c r="V238" s="87">
        <f>Datos!AI181</f>
        <v>0</v>
      </c>
      <c r="W238" s="87">
        <f>Datos!AJ181</f>
        <v>0</v>
      </c>
      <c r="X238" s="87">
        <f>Datos!AK181</f>
        <v>0</v>
      </c>
      <c r="Y238" s="87">
        <f>Datos!AL181</f>
        <v>0</v>
      </c>
      <c r="Z238" s="87">
        <f>Datos!AM181</f>
        <v>0</v>
      </c>
      <c r="AA238" s="87">
        <f>Datos!AN181</f>
        <v>0</v>
      </c>
      <c r="AB238" s="87">
        <f>Datos!AO181</f>
        <v>0</v>
      </c>
      <c r="AC238" s="87">
        <f>Datos!AP181</f>
        <v>0</v>
      </c>
      <c r="AD238" s="87" t="str">
        <f>IF(Datos!J181="D.F.","D.F.","0")</f>
        <v>0</v>
      </c>
      <c r="AE238" s="87">
        <f>IF(Datos!J181="D.F.","D.F",Datos!J181)</f>
        <v>0</v>
      </c>
      <c r="AF238" s="87"/>
      <c r="AG238" s="87">
        <f>Datos!AU181</f>
        <v>0</v>
      </c>
      <c r="AH238" s="87">
        <f>Datos!AV181</f>
        <v>0</v>
      </c>
      <c r="AI238" s="87" t="str">
        <f>IF(Educativo!J167="GUARDERIA","SI",".")</f>
        <v>.</v>
      </c>
      <c r="AJ238" s="87" t="str">
        <f>IF(Educativo!J167="PRESCOLAR","SI",".")</f>
        <v>.</v>
      </c>
      <c r="AK238" s="87" t="str">
        <f>IF(Educativo!J167="PRIMARIA","SI",".")</f>
        <v>.</v>
      </c>
      <c r="AL238" s="87" t="str">
        <f>IF(Educativo!J167="SECUNDARIA","SI",".")</f>
        <v>.</v>
      </c>
      <c r="AM238" s="87" t="str">
        <f>IF(Educativo!J167="BACHILLERATO","SI",".")</f>
        <v>.</v>
      </c>
      <c r="AN238" s="87" t="str">
        <f>IF(Educativo!J167="UNIVERSIDAD","SI",".")</f>
        <v>.</v>
      </c>
      <c r="AO238" s="87">
        <f>Datos!BN181</f>
        <v>0</v>
      </c>
      <c r="AP238" s="87">
        <f>Datos!BP181</f>
        <v>0</v>
      </c>
      <c r="AQ238" s="87">
        <f>Datos!BQ181</f>
        <v>0</v>
      </c>
      <c r="AR238" s="26" t="str">
        <f>Datos!BY182</f>
        <v>SI</v>
      </c>
      <c r="AS238" s="26" t="str">
        <f>Datos!BZ182</f>
        <v>.</v>
      </c>
      <c r="AT238" s="26" t="str">
        <f>Datos!CA182</f>
        <v>.</v>
      </c>
      <c r="AU238" s="26" t="str">
        <f>Datos!CB182</f>
        <v>.</v>
      </c>
      <c r="AV238" s="26" t="str">
        <f>Datos!CC182</f>
        <v>.</v>
      </c>
      <c r="AW238" s="87" t="b">
        <f>OR(Datos!BV182="FAMILIA BIOLÓGICA")</f>
        <v>0</v>
      </c>
      <c r="AX238" s="87" t="b">
        <f>OR(Datos!BV182="FAMILIA AMPLIADA")</f>
        <v>0</v>
      </c>
      <c r="AY238" s="87" t="b">
        <f>OR(Datos!BV182="OTRO HOGAR")</f>
        <v>0</v>
      </c>
      <c r="AZ238" s="87">
        <f t="shared" si="11"/>
        <v>0</v>
      </c>
      <c r="BA238" s="87">
        <f>IF(AZ238=0,Datos!BV182,".")</f>
        <v>0</v>
      </c>
      <c r="BB238" s="117">
        <f>Datos!BU181</f>
        <v>0</v>
      </c>
      <c r="BC238" s="87">
        <f>Datos!BV181</f>
        <v>0</v>
      </c>
    </row>
    <row r="239" spans="1:55">
      <c r="A239" s="87">
        <f>Datos!A180</f>
        <v>177</v>
      </c>
      <c r="B239" s="20">
        <f>Datos!D182</f>
        <v>0</v>
      </c>
      <c r="C239" s="152">
        <f>Datos!E182</f>
        <v>0</v>
      </c>
      <c r="D239" s="20">
        <f>Datos!G182</f>
        <v>0</v>
      </c>
      <c r="E239" s="20" t="str">
        <f t="shared" si="9"/>
        <v>x</v>
      </c>
      <c r="F239" s="118">
        <f>Datos!X182</f>
        <v>0</v>
      </c>
      <c r="G239" s="87" t="b">
        <f>OR(Datos!M182="CASA ALIANZA",Datos!M182="AYUDA Y SOLID")</f>
        <v>0</v>
      </c>
      <c r="H239" s="87" t="b">
        <f>OR(Datos!M182="PROCURADURIA")</f>
        <v>0</v>
      </c>
      <c r="I239" s="87" t="b">
        <f>OR(Datos!M182="DIF HIDALGO-HUICHAPAN",Datos!M182="DIF HIDALGO",Datos!M182="DIF NAUCALPAN",Datos!M182="DIF MEXICALTZINGO")</f>
        <v>0</v>
      </c>
      <c r="J239" s="87" t="b">
        <f>OR(Datos!M182="FAMILIAR")</f>
        <v>0</v>
      </c>
      <c r="K239" s="87">
        <f t="shared" si="10"/>
        <v>0</v>
      </c>
      <c r="L239" s="39">
        <f>IF(K239=0,Datos!M182)</f>
        <v>0</v>
      </c>
      <c r="M239" s="87">
        <f>Datos!Z182</f>
        <v>0</v>
      </c>
      <c r="N239" s="87">
        <f>Datos!AA182</f>
        <v>0</v>
      </c>
      <c r="O239" s="87">
        <f>Datos!AB182</f>
        <v>0</v>
      </c>
      <c r="P239" s="87">
        <f>Datos!AC182</f>
        <v>0</v>
      </c>
      <c r="Q239" s="87">
        <f>Datos!AD182</f>
        <v>0</v>
      </c>
      <c r="R239" s="87">
        <f>Datos!AE182</f>
        <v>0</v>
      </c>
      <c r="S239" s="87">
        <f>Datos!AF182</f>
        <v>0</v>
      </c>
      <c r="T239" s="87">
        <f>Datos!AG182</f>
        <v>0</v>
      </c>
      <c r="U239" s="87">
        <f>Datos!AH182</f>
        <v>0</v>
      </c>
      <c r="V239" s="87">
        <f>Datos!AI182</f>
        <v>0</v>
      </c>
      <c r="W239" s="87">
        <f>Datos!AJ182</f>
        <v>0</v>
      </c>
      <c r="X239" s="87">
        <f>Datos!AK182</f>
        <v>0</v>
      </c>
      <c r="Y239" s="87">
        <f>Datos!AL182</f>
        <v>0</v>
      </c>
      <c r="Z239" s="87">
        <f>Datos!AM182</f>
        <v>0</v>
      </c>
      <c r="AA239" s="87">
        <f>Datos!AN182</f>
        <v>0</v>
      </c>
      <c r="AB239" s="87">
        <f>Datos!AO182</f>
        <v>0</v>
      </c>
      <c r="AC239" s="87">
        <f>Datos!AP182</f>
        <v>0</v>
      </c>
      <c r="AD239" s="87" t="str">
        <f>IF(Datos!J182="D.F.","D.F.","0")</f>
        <v>0</v>
      </c>
      <c r="AE239" s="87">
        <f>IF(Datos!J182="D.F.","D.F",Datos!J182)</f>
        <v>0</v>
      </c>
      <c r="AF239" s="87"/>
      <c r="AG239" s="87">
        <f>Datos!AU182</f>
        <v>0</v>
      </c>
      <c r="AH239" s="87">
        <f>Datos!AV182</f>
        <v>0</v>
      </c>
      <c r="AI239" s="87" t="str">
        <f>IF(Educativo!J168="GUARDERIA","SI",".")</f>
        <v>.</v>
      </c>
      <c r="AJ239" s="87" t="str">
        <f>IF(Educativo!J168="PRESCOLAR","SI",".")</f>
        <v>.</v>
      </c>
      <c r="AK239" s="87" t="str">
        <f>IF(Educativo!J168="PRIMARIA","SI",".")</f>
        <v>.</v>
      </c>
      <c r="AL239" s="87" t="str">
        <f>IF(Educativo!J168="SECUNDARIA","SI",".")</f>
        <v>.</v>
      </c>
      <c r="AM239" s="87" t="str">
        <f>IF(Educativo!J168="BACHILLERATO","SI",".")</f>
        <v>.</v>
      </c>
      <c r="AN239" s="87" t="str">
        <f>IF(Educativo!J168="UNIVERSIDAD","SI",".")</f>
        <v>.</v>
      </c>
      <c r="AO239" s="87">
        <f>Datos!BN182</f>
        <v>0</v>
      </c>
      <c r="AP239" s="87">
        <f>Datos!BP182</f>
        <v>0</v>
      </c>
      <c r="AQ239" s="87">
        <f>Datos!BQ182</f>
        <v>0</v>
      </c>
      <c r="AR239" s="26" t="str">
        <f>Datos!BY183</f>
        <v>SI</v>
      </c>
      <c r="AS239" s="26" t="str">
        <f>Datos!BZ183</f>
        <v>.</v>
      </c>
      <c r="AT239" s="26" t="str">
        <f>Datos!CA183</f>
        <v>.</v>
      </c>
      <c r="AU239" s="26" t="str">
        <f>Datos!CB183</f>
        <v>.</v>
      </c>
      <c r="AV239" s="26" t="str">
        <f>Datos!CC183</f>
        <v>.</v>
      </c>
      <c r="AW239" s="87" t="b">
        <f>OR(Datos!BV183="FAMILIA BIOLÓGICA")</f>
        <v>0</v>
      </c>
      <c r="AX239" s="87" t="b">
        <f>OR(Datos!BV183="FAMILIA AMPLIADA")</f>
        <v>0</v>
      </c>
      <c r="AY239" s="87" t="b">
        <f>OR(Datos!BV183="OTRO HOGAR")</f>
        <v>0</v>
      </c>
      <c r="AZ239" s="87">
        <f t="shared" si="11"/>
        <v>0</v>
      </c>
      <c r="BA239" s="87">
        <f>IF(AZ239=0,Datos!BV183,".")</f>
        <v>0</v>
      </c>
      <c r="BB239" s="117">
        <f>Datos!BU182</f>
        <v>0</v>
      </c>
      <c r="BC239" s="87">
        <f>Datos!BV182</f>
        <v>0</v>
      </c>
    </row>
    <row r="240" spans="1:55">
      <c r="A240" s="87">
        <f>Datos!A181</f>
        <v>178</v>
      </c>
      <c r="B240" s="20">
        <f>Datos!D183</f>
        <v>0</v>
      </c>
      <c r="C240" s="152">
        <f>Datos!E183</f>
        <v>0</v>
      </c>
      <c r="D240" s="20">
        <f>Datos!G183</f>
        <v>0</v>
      </c>
      <c r="E240" s="20" t="str">
        <f t="shared" si="9"/>
        <v>x</v>
      </c>
      <c r="F240" s="118">
        <f>Datos!X183</f>
        <v>0</v>
      </c>
      <c r="G240" s="87" t="b">
        <f>OR(Datos!M183="CASA ALIANZA",Datos!M183="AYUDA Y SOLID")</f>
        <v>0</v>
      </c>
      <c r="H240" s="87" t="b">
        <f>OR(Datos!M183="PROCURADURIA")</f>
        <v>0</v>
      </c>
      <c r="I240" s="87" t="b">
        <f>OR(Datos!M183="DIF HIDALGO-HUICHAPAN",Datos!M183="DIF HIDALGO",Datos!M183="DIF NAUCALPAN",Datos!M183="DIF MEXICALTZINGO")</f>
        <v>0</v>
      </c>
      <c r="J240" s="87" t="b">
        <f>OR(Datos!M183="FAMILIAR")</f>
        <v>0</v>
      </c>
      <c r="K240" s="87">
        <f t="shared" si="10"/>
        <v>0</v>
      </c>
      <c r="L240" s="39">
        <f>IF(K240=0,Datos!M183)</f>
        <v>0</v>
      </c>
      <c r="M240" s="87">
        <f>Datos!Z183</f>
        <v>0</v>
      </c>
      <c r="N240" s="87">
        <f>Datos!AA183</f>
        <v>0</v>
      </c>
      <c r="O240" s="87">
        <f>Datos!AB183</f>
        <v>0</v>
      </c>
      <c r="P240" s="87">
        <f>Datos!AC183</f>
        <v>0</v>
      </c>
      <c r="Q240" s="87">
        <f>Datos!AD183</f>
        <v>0</v>
      </c>
      <c r="R240" s="87">
        <f>Datos!AE183</f>
        <v>0</v>
      </c>
      <c r="S240" s="87">
        <f>Datos!AF183</f>
        <v>0</v>
      </c>
      <c r="T240" s="87">
        <f>Datos!AG183</f>
        <v>0</v>
      </c>
      <c r="U240" s="87">
        <f>Datos!AH183</f>
        <v>0</v>
      </c>
      <c r="V240" s="87">
        <f>Datos!AI183</f>
        <v>0</v>
      </c>
      <c r="W240" s="87">
        <f>Datos!AJ183</f>
        <v>0</v>
      </c>
      <c r="X240" s="87">
        <f>Datos!AK183</f>
        <v>0</v>
      </c>
      <c r="Y240" s="87">
        <f>Datos!AL183</f>
        <v>0</v>
      </c>
      <c r="Z240" s="87">
        <f>Datos!AM183</f>
        <v>0</v>
      </c>
      <c r="AA240" s="87">
        <f>Datos!AN183</f>
        <v>0</v>
      </c>
      <c r="AB240" s="87">
        <f>Datos!AO183</f>
        <v>0</v>
      </c>
      <c r="AC240" s="87">
        <f>Datos!AP183</f>
        <v>0</v>
      </c>
      <c r="AD240" s="87" t="str">
        <f>IF(Datos!J183="D.F.","D.F.","0")</f>
        <v>0</v>
      </c>
      <c r="AE240" s="87">
        <f>IF(Datos!J183="D.F.","D.F",Datos!J183)</f>
        <v>0</v>
      </c>
      <c r="AF240" s="87"/>
      <c r="AG240" s="87">
        <f>Datos!AU183</f>
        <v>0</v>
      </c>
      <c r="AH240" s="87">
        <f>Datos!AV183</f>
        <v>0</v>
      </c>
      <c r="AI240" s="87" t="str">
        <f>IF(Educativo!J169="GUARDERIA","SI",".")</f>
        <v>.</v>
      </c>
      <c r="AJ240" s="87" t="str">
        <f>IF(Educativo!J169="PRESCOLAR","SI",".")</f>
        <v>.</v>
      </c>
      <c r="AK240" s="87" t="str">
        <f>IF(Educativo!J169="PRIMARIA","SI",".")</f>
        <v>.</v>
      </c>
      <c r="AL240" s="87" t="str">
        <f>IF(Educativo!J169="SECUNDARIA","SI",".")</f>
        <v>.</v>
      </c>
      <c r="AM240" s="87" t="str">
        <f>IF(Educativo!J169="BACHILLERATO","SI",".")</f>
        <v>.</v>
      </c>
      <c r="AN240" s="87" t="str">
        <f>IF(Educativo!J169="UNIVERSIDAD","SI",".")</f>
        <v>.</v>
      </c>
      <c r="AO240" s="87">
        <f>Datos!BN183</f>
        <v>0</v>
      </c>
      <c r="AP240" s="87">
        <f>Datos!BP183</f>
        <v>0</v>
      </c>
      <c r="AQ240" s="87">
        <f>Datos!BQ183</f>
        <v>0</v>
      </c>
      <c r="AR240" s="26" t="str">
        <f>Datos!BY184</f>
        <v>SI</v>
      </c>
      <c r="AS240" s="26" t="str">
        <f>Datos!BZ184</f>
        <v>.</v>
      </c>
      <c r="AT240" s="26" t="str">
        <f>Datos!CA184</f>
        <v>.</v>
      </c>
      <c r="AU240" s="26" t="str">
        <f>Datos!CB184</f>
        <v>.</v>
      </c>
      <c r="AV240" s="26" t="str">
        <f>Datos!CC184</f>
        <v>.</v>
      </c>
      <c r="AW240" s="87" t="b">
        <f>OR(Datos!BV184="FAMILIA BIOLÓGICA")</f>
        <v>0</v>
      </c>
      <c r="AX240" s="87" t="b">
        <f>OR(Datos!BV184="FAMILIA AMPLIADA")</f>
        <v>0</v>
      </c>
      <c r="AY240" s="87" t="b">
        <f>OR(Datos!BV184="OTRO HOGAR")</f>
        <v>0</v>
      </c>
      <c r="AZ240" s="87">
        <f t="shared" si="11"/>
        <v>0</v>
      </c>
      <c r="BA240" s="87">
        <f>IF(AZ240=0,Datos!BV184,".")</f>
        <v>0</v>
      </c>
      <c r="BB240" s="117">
        <f>Datos!BU183</f>
        <v>0</v>
      </c>
      <c r="BC240" s="87">
        <f>Datos!BV183</f>
        <v>0</v>
      </c>
    </row>
    <row r="241" spans="1:55">
      <c r="A241" s="87">
        <f>Datos!A182</f>
        <v>179</v>
      </c>
      <c r="B241" s="20">
        <f>Datos!D184</f>
        <v>0</v>
      </c>
      <c r="C241" s="152">
        <f>Datos!E184</f>
        <v>0</v>
      </c>
      <c r="D241" s="20">
        <f>Datos!G184</f>
        <v>0</v>
      </c>
      <c r="E241" s="20" t="str">
        <f t="shared" si="9"/>
        <v>x</v>
      </c>
      <c r="F241" s="118">
        <f>Datos!X184</f>
        <v>0</v>
      </c>
      <c r="G241" s="87" t="b">
        <f>OR(Datos!M184="CASA ALIANZA",Datos!M184="AYUDA Y SOLID")</f>
        <v>0</v>
      </c>
      <c r="H241" s="87" t="b">
        <f>OR(Datos!M184="PROCURADURIA")</f>
        <v>0</v>
      </c>
      <c r="I241" s="87" t="b">
        <f>OR(Datos!M184="DIF HIDALGO-HUICHAPAN",Datos!M184="DIF HIDALGO",Datos!M184="DIF NAUCALPAN",Datos!M184="DIF MEXICALTZINGO")</f>
        <v>0</v>
      </c>
      <c r="J241" s="87" t="b">
        <f>OR(Datos!M184="FAMILIAR")</f>
        <v>0</v>
      </c>
      <c r="K241" s="87">
        <f t="shared" si="10"/>
        <v>0</v>
      </c>
      <c r="L241" s="39">
        <f>IF(K241=0,Datos!M184)</f>
        <v>0</v>
      </c>
      <c r="M241" s="87">
        <f>Datos!Z184</f>
        <v>0</v>
      </c>
      <c r="N241" s="87">
        <f>Datos!AA184</f>
        <v>0</v>
      </c>
      <c r="O241" s="87">
        <f>Datos!AB184</f>
        <v>0</v>
      </c>
      <c r="P241" s="87">
        <f>Datos!AC184</f>
        <v>0</v>
      </c>
      <c r="Q241" s="87">
        <f>Datos!AD184</f>
        <v>0</v>
      </c>
      <c r="R241" s="87">
        <f>Datos!AE184</f>
        <v>0</v>
      </c>
      <c r="S241" s="87">
        <f>Datos!AF184</f>
        <v>0</v>
      </c>
      <c r="T241" s="87">
        <f>Datos!AG184</f>
        <v>0</v>
      </c>
      <c r="U241" s="87">
        <f>Datos!AH184</f>
        <v>0</v>
      </c>
      <c r="V241" s="87">
        <f>Datos!AI184</f>
        <v>0</v>
      </c>
      <c r="W241" s="87">
        <f>Datos!AJ184</f>
        <v>0</v>
      </c>
      <c r="X241" s="87">
        <f>Datos!AK184</f>
        <v>0</v>
      </c>
      <c r="Y241" s="87">
        <f>Datos!AL184</f>
        <v>0</v>
      </c>
      <c r="Z241" s="87">
        <f>Datos!AM184</f>
        <v>0</v>
      </c>
      <c r="AA241" s="87">
        <f>Datos!AN184</f>
        <v>0</v>
      </c>
      <c r="AB241" s="87">
        <f>Datos!AO184</f>
        <v>0</v>
      </c>
      <c r="AC241" s="87">
        <f>Datos!AP184</f>
        <v>0</v>
      </c>
      <c r="AD241" s="87" t="str">
        <f>IF(Datos!J184="D.F.","D.F.","0")</f>
        <v>0</v>
      </c>
      <c r="AE241" s="87">
        <f>IF(Datos!J184="D.F.","D.F",Datos!J184)</f>
        <v>0</v>
      </c>
      <c r="AF241" s="87"/>
      <c r="AG241" s="87">
        <f>Datos!AU184</f>
        <v>0</v>
      </c>
      <c r="AH241" s="87">
        <f>Datos!AV184</f>
        <v>0</v>
      </c>
      <c r="AI241" s="87" t="str">
        <f>IF(Educativo!J170="GUARDERIA","SI",".")</f>
        <v>.</v>
      </c>
      <c r="AJ241" s="87" t="str">
        <f>IF(Educativo!J170="PRESCOLAR","SI",".")</f>
        <v>.</v>
      </c>
      <c r="AK241" s="87" t="str">
        <f>IF(Educativo!J170="PRIMARIA","SI",".")</f>
        <v>.</v>
      </c>
      <c r="AL241" s="87" t="str">
        <f>IF(Educativo!J170="SECUNDARIA","SI",".")</f>
        <v>.</v>
      </c>
      <c r="AM241" s="87" t="str">
        <f>IF(Educativo!J170="BACHILLERATO","SI",".")</f>
        <v>.</v>
      </c>
      <c r="AN241" s="87" t="str">
        <f>IF(Educativo!J170="UNIVERSIDAD","SI",".")</f>
        <v>.</v>
      </c>
      <c r="AO241" s="87">
        <f>Datos!BN184</f>
        <v>0</v>
      </c>
      <c r="AP241" s="87">
        <f>Datos!BP184</f>
        <v>0</v>
      </c>
      <c r="AQ241" s="87">
        <f>Datos!BQ184</f>
        <v>0</v>
      </c>
      <c r="AR241" s="26" t="str">
        <f>Datos!BY185</f>
        <v>SI</v>
      </c>
      <c r="AS241" s="26" t="str">
        <f>Datos!BZ185</f>
        <v>.</v>
      </c>
      <c r="AT241" s="26" t="str">
        <f>Datos!CA185</f>
        <v>.</v>
      </c>
      <c r="AU241" s="26" t="str">
        <f>Datos!CB185</f>
        <v>.</v>
      </c>
      <c r="AV241" s="26" t="str">
        <f>Datos!CC185</f>
        <v>.</v>
      </c>
      <c r="AW241" s="87" t="b">
        <f>OR(Datos!BV185="FAMILIA BIOLÓGICA")</f>
        <v>0</v>
      </c>
      <c r="AX241" s="87" t="b">
        <f>OR(Datos!BV185="FAMILIA AMPLIADA")</f>
        <v>0</v>
      </c>
      <c r="AY241" s="87" t="b">
        <f>OR(Datos!BV185="OTRO HOGAR")</f>
        <v>0</v>
      </c>
      <c r="AZ241" s="87">
        <f t="shared" si="11"/>
        <v>0</v>
      </c>
      <c r="BA241" s="87">
        <f>IF(AZ241=0,Datos!BV185,".")</f>
        <v>0</v>
      </c>
      <c r="BB241" s="117">
        <f>Datos!BU184</f>
        <v>0</v>
      </c>
      <c r="BC241" s="87">
        <f>Datos!BV184</f>
        <v>0</v>
      </c>
    </row>
    <row r="242" spans="1:55">
      <c r="A242" s="87">
        <f>Datos!A183</f>
        <v>180</v>
      </c>
      <c r="B242" s="20">
        <f>Datos!D185</f>
        <v>0</v>
      </c>
      <c r="C242" s="152">
        <f>Datos!E185</f>
        <v>0</v>
      </c>
      <c r="D242" s="20">
        <f>Datos!G185</f>
        <v>0</v>
      </c>
      <c r="E242" s="20" t="str">
        <f t="shared" si="9"/>
        <v>x</v>
      </c>
      <c r="F242" s="118">
        <f>Datos!X185</f>
        <v>0</v>
      </c>
      <c r="G242" s="87" t="b">
        <f>OR(Datos!M185="CASA ALIANZA",Datos!M185="AYUDA Y SOLID")</f>
        <v>0</v>
      </c>
      <c r="H242" s="87" t="b">
        <f>OR(Datos!M185="PROCURADURIA")</f>
        <v>0</v>
      </c>
      <c r="I242" s="87" t="b">
        <f>OR(Datos!M185="DIF HIDALGO-HUICHAPAN",Datos!M185="DIF HIDALGO",Datos!M185="DIF NAUCALPAN",Datos!M185="DIF MEXICALTZINGO")</f>
        <v>0</v>
      </c>
      <c r="J242" s="87" t="b">
        <f>OR(Datos!M185="FAMILIAR")</f>
        <v>0</v>
      </c>
      <c r="K242" s="87">
        <f t="shared" si="10"/>
        <v>0</v>
      </c>
      <c r="L242" s="39">
        <f>IF(K242=0,Datos!M185)</f>
        <v>0</v>
      </c>
      <c r="M242" s="87">
        <f>Datos!Z185</f>
        <v>0</v>
      </c>
      <c r="N242" s="87">
        <f>Datos!AA185</f>
        <v>0</v>
      </c>
      <c r="O242" s="87">
        <f>Datos!AB185</f>
        <v>0</v>
      </c>
      <c r="P242" s="87">
        <f>Datos!AC185</f>
        <v>0</v>
      </c>
      <c r="Q242" s="87">
        <f>Datos!AD185</f>
        <v>0</v>
      </c>
      <c r="R242" s="87">
        <f>Datos!AE185</f>
        <v>0</v>
      </c>
      <c r="S242" s="87">
        <f>Datos!AF185</f>
        <v>0</v>
      </c>
      <c r="T242" s="87">
        <f>Datos!AG185</f>
        <v>0</v>
      </c>
      <c r="U242" s="87">
        <f>Datos!AH185</f>
        <v>0</v>
      </c>
      <c r="V242" s="87">
        <f>Datos!AI185</f>
        <v>0</v>
      </c>
      <c r="W242" s="87">
        <f>Datos!AJ185</f>
        <v>0</v>
      </c>
      <c r="X242" s="87">
        <f>Datos!AK185</f>
        <v>0</v>
      </c>
      <c r="Y242" s="87">
        <f>Datos!AL185</f>
        <v>0</v>
      </c>
      <c r="Z242" s="87">
        <f>Datos!AM185</f>
        <v>0</v>
      </c>
      <c r="AA242" s="87">
        <f>Datos!AN185</f>
        <v>0</v>
      </c>
      <c r="AB242" s="87">
        <f>Datos!AO185</f>
        <v>0</v>
      </c>
      <c r="AC242" s="87">
        <f>Datos!AP185</f>
        <v>0</v>
      </c>
      <c r="AD242" s="87" t="str">
        <f>IF(Datos!J185="D.F.","D.F.","0")</f>
        <v>0</v>
      </c>
      <c r="AE242" s="87">
        <f>IF(Datos!J185="D.F.","D.F",Datos!J185)</f>
        <v>0</v>
      </c>
      <c r="AF242" s="87"/>
      <c r="AG242" s="87">
        <f>Datos!AU185</f>
        <v>0</v>
      </c>
      <c r="AH242" s="87">
        <f>Datos!AV185</f>
        <v>0</v>
      </c>
      <c r="AI242" s="87" t="str">
        <f>IF(Educativo!J171="GUARDERIA","SI",".")</f>
        <v>.</v>
      </c>
      <c r="AJ242" s="87" t="str">
        <f>IF(Educativo!J171="PRESCOLAR","SI",".")</f>
        <v>.</v>
      </c>
      <c r="AK242" s="87" t="str">
        <f>IF(Educativo!J171="PRIMARIA","SI",".")</f>
        <v>.</v>
      </c>
      <c r="AL242" s="87" t="str">
        <f>IF(Educativo!J171="SECUNDARIA","SI",".")</f>
        <v>.</v>
      </c>
      <c r="AM242" s="87" t="str">
        <f>IF(Educativo!J171="BACHILLERATO","SI",".")</f>
        <v>.</v>
      </c>
      <c r="AN242" s="87" t="str">
        <f>IF(Educativo!J171="UNIVERSIDAD","SI",".")</f>
        <v>.</v>
      </c>
      <c r="AO242" s="87">
        <f>Datos!BN185</f>
        <v>0</v>
      </c>
      <c r="AP242" s="87">
        <f>Datos!BP185</f>
        <v>0</v>
      </c>
      <c r="AQ242" s="87">
        <f>Datos!BQ185</f>
        <v>0</v>
      </c>
      <c r="AR242" s="26" t="str">
        <f>Datos!BY186</f>
        <v>SI</v>
      </c>
      <c r="AS242" s="26" t="str">
        <f>Datos!BZ186</f>
        <v>.</v>
      </c>
      <c r="AT242" s="26" t="str">
        <f>Datos!CA186</f>
        <v>.</v>
      </c>
      <c r="AU242" s="26" t="str">
        <f>Datos!CB186</f>
        <v>.</v>
      </c>
      <c r="AV242" s="26" t="str">
        <f>Datos!CC186</f>
        <v>.</v>
      </c>
      <c r="AW242" s="87" t="b">
        <f>OR(Datos!BV186="FAMILIA BIOLÓGICA")</f>
        <v>0</v>
      </c>
      <c r="AX242" s="87" t="b">
        <f>OR(Datos!BV186="FAMILIA AMPLIADA")</f>
        <v>0</v>
      </c>
      <c r="AY242" s="87" t="b">
        <f>OR(Datos!BV186="OTRO HOGAR")</f>
        <v>0</v>
      </c>
      <c r="AZ242" s="87">
        <f t="shared" si="11"/>
        <v>0</v>
      </c>
      <c r="BA242" s="87">
        <f>IF(AZ242=0,Datos!BV186,".")</f>
        <v>0</v>
      </c>
      <c r="BB242" s="117">
        <f>Datos!BU185</f>
        <v>0</v>
      </c>
      <c r="BC242" s="87">
        <f>Datos!BV185</f>
        <v>0</v>
      </c>
    </row>
    <row r="243" spans="1:55">
      <c r="A243" s="87">
        <f>Datos!A184</f>
        <v>181</v>
      </c>
      <c r="B243" s="20">
        <f>Datos!D186</f>
        <v>0</v>
      </c>
      <c r="C243" s="152">
        <f>Datos!E186</f>
        <v>0</v>
      </c>
      <c r="D243" s="20">
        <f>Datos!G186</f>
        <v>0</v>
      </c>
      <c r="E243" s="20" t="str">
        <f t="shared" si="9"/>
        <v>x</v>
      </c>
      <c r="F243" s="118">
        <f>Datos!X186</f>
        <v>0</v>
      </c>
      <c r="G243" s="87" t="b">
        <f>OR(Datos!M186="CASA ALIANZA",Datos!M186="AYUDA Y SOLID")</f>
        <v>0</v>
      </c>
      <c r="H243" s="87" t="b">
        <f>OR(Datos!M186="PROCURADURIA")</f>
        <v>0</v>
      </c>
      <c r="I243" s="87" t="b">
        <f>OR(Datos!M186="DIF HIDALGO-HUICHAPAN",Datos!M186="DIF HIDALGO",Datos!M186="DIF NAUCALPAN",Datos!M186="DIF MEXICALTZINGO")</f>
        <v>0</v>
      </c>
      <c r="J243" s="87" t="b">
        <f>OR(Datos!M186="FAMILIAR")</f>
        <v>0</v>
      </c>
      <c r="K243" s="87">
        <f t="shared" si="10"/>
        <v>0</v>
      </c>
      <c r="L243" s="39">
        <f>IF(K243=0,Datos!M186)</f>
        <v>0</v>
      </c>
      <c r="M243" s="87">
        <f>Datos!Z186</f>
        <v>0</v>
      </c>
      <c r="N243" s="87">
        <f>Datos!AA186</f>
        <v>0</v>
      </c>
      <c r="O243" s="87">
        <f>Datos!AB186</f>
        <v>0</v>
      </c>
      <c r="P243" s="87">
        <f>Datos!AC186</f>
        <v>0</v>
      </c>
      <c r="Q243" s="87">
        <f>Datos!AD186</f>
        <v>0</v>
      </c>
      <c r="R243" s="87">
        <f>Datos!AE186</f>
        <v>0</v>
      </c>
      <c r="S243" s="87">
        <f>Datos!AF186</f>
        <v>0</v>
      </c>
      <c r="T243" s="87">
        <f>Datos!AG186</f>
        <v>0</v>
      </c>
      <c r="U243" s="87">
        <f>Datos!AH186</f>
        <v>0</v>
      </c>
      <c r="V243" s="87">
        <f>Datos!AI186</f>
        <v>0</v>
      </c>
      <c r="W243" s="87">
        <f>Datos!AJ186</f>
        <v>0</v>
      </c>
      <c r="X243" s="87">
        <f>Datos!AK186</f>
        <v>0</v>
      </c>
      <c r="Y243" s="87">
        <f>Datos!AL186</f>
        <v>0</v>
      </c>
      <c r="Z243" s="87">
        <f>Datos!AM186</f>
        <v>0</v>
      </c>
      <c r="AA243" s="87">
        <f>Datos!AN186</f>
        <v>0</v>
      </c>
      <c r="AB243" s="87">
        <f>Datos!AO186</f>
        <v>0</v>
      </c>
      <c r="AC243" s="87">
        <f>Datos!AP186</f>
        <v>0</v>
      </c>
      <c r="AD243" s="87" t="str">
        <f>IF(Datos!J186="D.F.","D.F.","0")</f>
        <v>0</v>
      </c>
      <c r="AE243" s="87">
        <f>IF(Datos!J186="D.F.","D.F",Datos!J186)</f>
        <v>0</v>
      </c>
      <c r="AF243" s="87"/>
      <c r="AG243" s="87">
        <f>Datos!AU186</f>
        <v>0</v>
      </c>
      <c r="AH243" s="87">
        <f>Datos!AV186</f>
        <v>0</v>
      </c>
      <c r="AI243" s="87" t="str">
        <f>IF(Educativo!J172="GUARDERIA","SI",".")</f>
        <v>.</v>
      </c>
      <c r="AJ243" s="87" t="str">
        <f>IF(Educativo!J172="PRESCOLAR","SI",".")</f>
        <v>.</v>
      </c>
      <c r="AK243" s="87" t="str">
        <f>IF(Educativo!J172="PRIMARIA","SI",".")</f>
        <v>.</v>
      </c>
      <c r="AL243" s="87" t="str">
        <f>IF(Educativo!J172="SECUNDARIA","SI",".")</f>
        <v>.</v>
      </c>
      <c r="AM243" s="87" t="str">
        <f>IF(Educativo!J172="BACHILLERATO","SI",".")</f>
        <v>.</v>
      </c>
      <c r="AN243" s="87" t="str">
        <f>IF(Educativo!J172="UNIVERSIDAD","SI",".")</f>
        <v>.</v>
      </c>
      <c r="AO243" s="87">
        <f>Datos!BN186</f>
        <v>0</v>
      </c>
      <c r="AP243" s="87">
        <f>Datos!BP186</f>
        <v>0</v>
      </c>
      <c r="AQ243" s="87">
        <f>Datos!BQ186</f>
        <v>0</v>
      </c>
      <c r="AR243" s="26" t="str">
        <f>Datos!BY187</f>
        <v>SI</v>
      </c>
      <c r="AS243" s="26" t="str">
        <f>Datos!BZ187</f>
        <v>.</v>
      </c>
      <c r="AT243" s="26" t="str">
        <f>Datos!CA187</f>
        <v>.</v>
      </c>
      <c r="AU243" s="26" t="str">
        <f>Datos!CB187</f>
        <v>.</v>
      </c>
      <c r="AV243" s="26" t="str">
        <f>Datos!CC187</f>
        <v>.</v>
      </c>
      <c r="AW243" s="87" t="b">
        <f>OR(Datos!BV187="FAMILIA BIOLÓGICA")</f>
        <v>0</v>
      </c>
      <c r="AX243" s="87" t="b">
        <f>OR(Datos!BV187="FAMILIA AMPLIADA")</f>
        <v>0</v>
      </c>
      <c r="AY243" s="87" t="b">
        <f>OR(Datos!BV187="OTRO HOGAR")</f>
        <v>0</v>
      </c>
      <c r="AZ243" s="87">
        <f t="shared" si="11"/>
        <v>0</v>
      </c>
      <c r="BA243" s="87">
        <f>IF(AZ243=0,Datos!BV187,".")</f>
        <v>0</v>
      </c>
      <c r="BB243" s="117">
        <f>Datos!BU186</f>
        <v>0</v>
      </c>
      <c r="BC243" s="87">
        <f>Datos!BV186</f>
        <v>0</v>
      </c>
    </row>
    <row r="244" spans="1:55">
      <c r="A244" s="87">
        <f>Datos!A185</f>
        <v>182</v>
      </c>
      <c r="B244" s="20">
        <f>Datos!D187</f>
        <v>0</v>
      </c>
      <c r="C244" s="152">
        <f>Datos!E187</f>
        <v>0</v>
      </c>
      <c r="D244" s="20">
        <f>Datos!G187</f>
        <v>0</v>
      </c>
      <c r="E244" s="20" t="str">
        <f t="shared" si="9"/>
        <v>x</v>
      </c>
      <c r="F244" s="118">
        <f>Datos!X187</f>
        <v>0</v>
      </c>
      <c r="G244" s="87" t="b">
        <f>OR(Datos!M187="CASA ALIANZA",Datos!M187="AYUDA Y SOLID")</f>
        <v>0</v>
      </c>
      <c r="H244" s="87" t="b">
        <f>OR(Datos!M187="PROCURADURIA")</f>
        <v>0</v>
      </c>
      <c r="I244" s="87" t="b">
        <f>OR(Datos!M187="DIF HIDALGO-HUICHAPAN",Datos!M187="DIF HIDALGO",Datos!M187="DIF NAUCALPAN",Datos!M187="DIF MEXICALTZINGO")</f>
        <v>0</v>
      </c>
      <c r="J244" s="87" t="b">
        <f>OR(Datos!M187="FAMILIAR")</f>
        <v>0</v>
      </c>
      <c r="K244" s="87">
        <f t="shared" si="10"/>
        <v>0</v>
      </c>
      <c r="L244" s="39">
        <f>IF(K244=0,Datos!M187)</f>
        <v>0</v>
      </c>
      <c r="M244" s="87">
        <f>Datos!Z187</f>
        <v>0</v>
      </c>
      <c r="N244" s="87">
        <f>Datos!AA187</f>
        <v>0</v>
      </c>
      <c r="O244" s="87">
        <f>Datos!AB187</f>
        <v>0</v>
      </c>
      <c r="P244" s="87">
        <f>Datos!AC187</f>
        <v>0</v>
      </c>
      <c r="Q244" s="87">
        <f>Datos!AD187</f>
        <v>0</v>
      </c>
      <c r="R244" s="87">
        <f>Datos!AE187</f>
        <v>0</v>
      </c>
      <c r="S244" s="87">
        <f>Datos!AF187</f>
        <v>0</v>
      </c>
      <c r="T244" s="87">
        <f>Datos!AG187</f>
        <v>0</v>
      </c>
      <c r="U244" s="87">
        <f>Datos!AH187</f>
        <v>0</v>
      </c>
      <c r="V244" s="87">
        <f>Datos!AI187</f>
        <v>0</v>
      </c>
      <c r="W244" s="87">
        <f>Datos!AJ187</f>
        <v>0</v>
      </c>
      <c r="X244" s="87">
        <f>Datos!AK187</f>
        <v>0</v>
      </c>
      <c r="Y244" s="87">
        <f>Datos!AL187</f>
        <v>0</v>
      </c>
      <c r="Z244" s="87">
        <f>Datos!AM187</f>
        <v>0</v>
      </c>
      <c r="AA244" s="87">
        <f>Datos!AN187</f>
        <v>0</v>
      </c>
      <c r="AB244" s="87">
        <f>Datos!AO187</f>
        <v>0</v>
      </c>
      <c r="AC244" s="87">
        <f>Datos!AP187</f>
        <v>0</v>
      </c>
      <c r="AD244" s="87" t="str">
        <f>IF(Datos!J187="D.F.","D.F.","0")</f>
        <v>0</v>
      </c>
      <c r="AE244" s="87">
        <f>IF(Datos!J187="D.F.","D.F",Datos!J187)</f>
        <v>0</v>
      </c>
      <c r="AF244" s="87"/>
      <c r="AG244" s="87">
        <f>Datos!AU187</f>
        <v>0</v>
      </c>
      <c r="AH244" s="87">
        <f>Datos!AV187</f>
        <v>0</v>
      </c>
      <c r="AI244" s="87" t="str">
        <f>IF(Educativo!J173="GUARDERIA","SI",".")</f>
        <v>.</v>
      </c>
      <c r="AJ244" s="87" t="str">
        <f>IF(Educativo!J173="PRESCOLAR","SI",".")</f>
        <v>.</v>
      </c>
      <c r="AK244" s="87" t="str">
        <f>IF(Educativo!J173="PRIMARIA","SI",".")</f>
        <v>.</v>
      </c>
      <c r="AL244" s="87" t="str">
        <f>IF(Educativo!J173="SECUNDARIA","SI",".")</f>
        <v>.</v>
      </c>
      <c r="AM244" s="87" t="str">
        <f>IF(Educativo!J173="BACHILLERATO","SI",".")</f>
        <v>.</v>
      </c>
      <c r="AN244" s="87" t="str">
        <f>IF(Educativo!J173="UNIVERSIDAD","SI",".")</f>
        <v>.</v>
      </c>
      <c r="AO244" s="87">
        <f>Datos!BN187</f>
        <v>0</v>
      </c>
      <c r="AP244" s="87">
        <f>Datos!BP187</f>
        <v>0</v>
      </c>
      <c r="AQ244" s="87">
        <f>Datos!BQ187</f>
        <v>0</v>
      </c>
      <c r="AR244" s="26" t="str">
        <f>Datos!BY188</f>
        <v>SI</v>
      </c>
      <c r="AS244" s="26" t="str">
        <f>Datos!BZ188</f>
        <v>.</v>
      </c>
      <c r="AT244" s="26" t="str">
        <f>Datos!CA188</f>
        <v>.</v>
      </c>
      <c r="AU244" s="26" t="str">
        <f>Datos!CB188</f>
        <v>.</v>
      </c>
      <c r="AV244" s="26" t="str">
        <f>Datos!CC188</f>
        <v>.</v>
      </c>
      <c r="AW244" s="87" t="b">
        <f>OR(Datos!BV188="FAMILIA BIOLÓGICA")</f>
        <v>0</v>
      </c>
      <c r="AX244" s="87" t="b">
        <f>OR(Datos!BV188="FAMILIA AMPLIADA")</f>
        <v>0</v>
      </c>
      <c r="AY244" s="87" t="b">
        <f>OR(Datos!BV188="OTRO HOGAR")</f>
        <v>0</v>
      </c>
      <c r="AZ244" s="87">
        <f t="shared" si="11"/>
        <v>0</v>
      </c>
      <c r="BA244" s="87">
        <f>IF(AZ244=0,Datos!BV188,".")</f>
        <v>0</v>
      </c>
      <c r="BB244" s="117">
        <f>Datos!BU187</f>
        <v>0</v>
      </c>
      <c r="BC244" s="87">
        <f>Datos!BV187</f>
        <v>0</v>
      </c>
    </row>
    <row r="245" spans="1:55">
      <c r="A245" s="87">
        <f>Datos!A186</f>
        <v>183</v>
      </c>
      <c r="B245" s="20">
        <f>Datos!D188</f>
        <v>0</v>
      </c>
      <c r="C245" s="152">
        <f>Datos!E188</f>
        <v>0</v>
      </c>
      <c r="D245" s="20">
        <f>Datos!G188</f>
        <v>0</v>
      </c>
      <c r="E245" s="20" t="str">
        <f t="shared" si="9"/>
        <v>x</v>
      </c>
      <c r="F245" s="118">
        <f>Datos!X188</f>
        <v>0</v>
      </c>
      <c r="G245" s="87" t="b">
        <f>OR(Datos!M188="CASA ALIANZA",Datos!M188="AYUDA Y SOLID")</f>
        <v>0</v>
      </c>
      <c r="H245" s="87" t="b">
        <f>OR(Datos!M188="PROCURADURIA")</f>
        <v>0</v>
      </c>
      <c r="I245" s="87" t="b">
        <f>OR(Datos!M188="DIF HIDALGO-HUICHAPAN",Datos!M188="DIF HIDALGO",Datos!M188="DIF NAUCALPAN",Datos!M188="DIF MEXICALTZINGO")</f>
        <v>0</v>
      </c>
      <c r="J245" s="87" t="b">
        <f>OR(Datos!M188="FAMILIAR")</f>
        <v>0</v>
      </c>
      <c r="K245" s="87">
        <f t="shared" si="10"/>
        <v>0</v>
      </c>
      <c r="L245" s="39">
        <f>IF(K245=0,Datos!M188)</f>
        <v>0</v>
      </c>
      <c r="M245" s="87">
        <f>Datos!Z188</f>
        <v>0</v>
      </c>
      <c r="N245" s="87">
        <f>Datos!AA188</f>
        <v>0</v>
      </c>
      <c r="O245" s="87">
        <f>Datos!AB188</f>
        <v>0</v>
      </c>
      <c r="P245" s="87">
        <f>Datos!AC188</f>
        <v>0</v>
      </c>
      <c r="Q245" s="87">
        <f>Datos!AD188</f>
        <v>0</v>
      </c>
      <c r="R245" s="87">
        <f>Datos!AE188</f>
        <v>0</v>
      </c>
      <c r="S245" s="87">
        <f>Datos!AF188</f>
        <v>0</v>
      </c>
      <c r="T245" s="87">
        <f>Datos!AG188</f>
        <v>0</v>
      </c>
      <c r="U245" s="87">
        <f>Datos!AH188</f>
        <v>0</v>
      </c>
      <c r="V245" s="87">
        <f>Datos!AI188</f>
        <v>0</v>
      </c>
      <c r="W245" s="87">
        <f>Datos!AJ188</f>
        <v>0</v>
      </c>
      <c r="X245" s="87">
        <f>Datos!AK188</f>
        <v>0</v>
      </c>
      <c r="Y245" s="87">
        <f>Datos!AL188</f>
        <v>0</v>
      </c>
      <c r="Z245" s="87">
        <f>Datos!AM188</f>
        <v>0</v>
      </c>
      <c r="AA245" s="87">
        <f>Datos!AN188</f>
        <v>0</v>
      </c>
      <c r="AB245" s="87">
        <f>Datos!AO188</f>
        <v>0</v>
      </c>
      <c r="AC245" s="87">
        <f>Datos!AP188</f>
        <v>0</v>
      </c>
      <c r="AD245" s="87" t="str">
        <f>IF(Datos!J188="D.F.","D.F.","0")</f>
        <v>0</v>
      </c>
      <c r="AE245" s="87">
        <f>IF(Datos!J188="D.F.","D.F",Datos!J188)</f>
        <v>0</v>
      </c>
      <c r="AF245" s="87"/>
      <c r="AG245" s="87">
        <f>Datos!AU188</f>
        <v>0</v>
      </c>
      <c r="AH245" s="87">
        <f>Datos!AV188</f>
        <v>0</v>
      </c>
      <c r="AI245" s="87" t="str">
        <f>IF(Educativo!J174="GUARDERIA","SI",".")</f>
        <v>.</v>
      </c>
      <c r="AJ245" s="87" t="str">
        <f>IF(Educativo!J174="PRESCOLAR","SI",".")</f>
        <v>.</v>
      </c>
      <c r="AK245" s="87" t="str">
        <f>IF(Educativo!J174="PRIMARIA","SI",".")</f>
        <v>.</v>
      </c>
      <c r="AL245" s="87" t="str">
        <f>IF(Educativo!J174="SECUNDARIA","SI",".")</f>
        <v>.</v>
      </c>
      <c r="AM245" s="87" t="str">
        <f>IF(Educativo!J174="BACHILLERATO","SI",".")</f>
        <v>.</v>
      </c>
      <c r="AN245" s="87" t="str">
        <f>IF(Educativo!J174="UNIVERSIDAD","SI",".")</f>
        <v>.</v>
      </c>
      <c r="AO245" s="87">
        <f>Datos!BN188</f>
        <v>0</v>
      </c>
      <c r="AP245" s="87">
        <f>Datos!BP188</f>
        <v>0</v>
      </c>
      <c r="AQ245" s="87">
        <f>Datos!BQ188</f>
        <v>0</v>
      </c>
      <c r="AR245" s="26" t="str">
        <f>Datos!BY189</f>
        <v>SI</v>
      </c>
      <c r="AS245" s="26" t="str">
        <f>Datos!BZ189</f>
        <v>.</v>
      </c>
      <c r="AT245" s="26" t="str">
        <f>Datos!CA189</f>
        <v>.</v>
      </c>
      <c r="AU245" s="26" t="str">
        <f>Datos!CB189</f>
        <v>.</v>
      </c>
      <c r="AV245" s="26" t="str">
        <f>Datos!CC189</f>
        <v>.</v>
      </c>
      <c r="AW245" s="87" t="b">
        <f>OR(Datos!BV189="FAMILIA BIOLÓGICA")</f>
        <v>0</v>
      </c>
      <c r="AX245" s="87" t="b">
        <f>OR(Datos!BV189="FAMILIA AMPLIADA")</f>
        <v>0</v>
      </c>
      <c r="AY245" s="87" t="b">
        <f>OR(Datos!BV189="OTRO HOGAR")</f>
        <v>0</v>
      </c>
      <c r="AZ245" s="87">
        <f t="shared" si="11"/>
        <v>0</v>
      </c>
      <c r="BA245" s="87">
        <f>IF(AZ245=0,Datos!BV189,".")</f>
        <v>0</v>
      </c>
      <c r="BB245" s="117">
        <f>Datos!BU188</f>
        <v>0</v>
      </c>
      <c r="BC245" s="87">
        <f>Datos!BV188</f>
        <v>0</v>
      </c>
    </row>
    <row r="246" spans="1:55">
      <c r="A246" s="87">
        <f>Datos!A187</f>
        <v>184</v>
      </c>
      <c r="B246" s="20">
        <f>Datos!D189</f>
        <v>0</v>
      </c>
      <c r="C246" s="152">
        <f>Datos!E189</f>
        <v>0</v>
      </c>
      <c r="D246" s="20">
        <f>Datos!G189</f>
        <v>0</v>
      </c>
      <c r="E246" s="20" t="str">
        <f t="shared" si="9"/>
        <v>x</v>
      </c>
      <c r="F246" s="118">
        <f>Datos!X189</f>
        <v>0</v>
      </c>
      <c r="G246" s="87" t="b">
        <f>OR(Datos!M189="CASA ALIANZA",Datos!M189="AYUDA Y SOLID")</f>
        <v>0</v>
      </c>
      <c r="H246" s="87" t="b">
        <f>OR(Datos!M189="PROCURADURIA")</f>
        <v>0</v>
      </c>
      <c r="I246" s="87" t="b">
        <f>OR(Datos!M189="DIF HIDALGO-HUICHAPAN",Datos!M189="DIF HIDALGO",Datos!M189="DIF NAUCALPAN",Datos!M189="DIF MEXICALTZINGO")</f>
        <v>0</v>
      </c>
      <c r="J246" s="87" t="b">
        <f>OR(Datos!M189="FAMILIAR")</f>
        <v>0</v>
      </c>
      <c r="K246" s="87">
        <f t="shared" si="10"/>
        <v>0</v>
      </c>
      <c r="L246" s="39">
        <f>IF(K246=0,Datos!M189)</f>
        <v>0</v>
      </c>
      <c r="M246" s="87">
        <f>Datos!Z189</f>
        <v>0</v>
      </c>
      <c r="N246" s="87">
        <f>Datos!AA189</f>
        <v>0</v>
      </c>
      <c r="O246" s="87">
        <f>Datos!AB189</f>
        <v>0</v>
      </c>
      <c r="P246" s="87">
        <f>Datos!AC189</f>
        <v>0</v>
      </c>
      <c r="Q246" s="87">
        <f>Datos!AD189</f>
        <v>0</v>
      </c>
      <c r="R246" s="87">
        <f>Datos!AE189</f>
        <v>0</v>
      </c>
      <c r="S246" s="87">
        <f>Datos!AF189</f>
        <v>0</v>
      </c>
      <c r="T246" s="87">
        <f>Datos!AG189</f>
        <v>0</v>
      </c>
      <c r="U246" s="87">
        <f>Datos!AH189</f>
        <v>0</v>
      </c>
      <c r="V246" s="87">
        <f>Datos!AI189</f>
        <v>0</v>
      </c>
      <c r="W246" s="87">
        <f>Datos!AJ189</f>
        <v>0</v>
      </c>
      <c r="X246" s="87">
        <f>Datos!AK189</f>
        <v>0</v>
      </c>
      <c r="Y246" s="87">
        <f>Datos!AL189</f>
        <v>0</v>
      </c>
      <c r="Z246" s="87">
        <f>Datos!AM189</f>
        <v>0</v>
      </c>
      <c r="AA246" s="87">
        <f>Datos!AN189</f>
        <v>0</v>
      </c>
      <c r="AB246" s="87">
        <f>Datos!AO189</f>
        <v>0</v>
      </c>
      <c r="AC246" s="87">
        <f>Datos!AP189</f>
        <v>0</v>
      </c>
      <c r="AD246" s="87" t="str">
        <f>IF(Datos!J189="D.F.","D.F.","0")</f>
        <v>0</v>
      </c>
      <c r="AE246" s="87">
        <f>IF(Datos!J189="D.F.","D.F",Datos!J189)</f>
        <v>0</v>
      </c>
      <c r="AF246" s="87"/>
      <c r="AG246" s="87">
        <f>Datos!AU189</f>
        <v>0</v>
      </c>
      <c r="AH246" s="87">
        <f>Datos!AV189</f>
        <v>0</v>
      </c>
      <c r="AI246" s="87" t="str">
        <f>IF(Educativo!J175="GUARDERIA","SI",".")</f>
        <v>.</v>
      </c>
      <c r="AJ246" s="87" t="str">
        <f>IF(Educativo!J175="PRESCOLAR","SI",".")</f>
        <v>.</v>
      </c>
      <c r="AK246" s="87" t="str">
        <f>IF(Educativo!J175="PRIMARIA","SI",".")</f>
        <v>.</v>
      </c>
      <c r="AL246" s="87" t="str">
        <f>IF(Educativo!J175="SECUNDARIA","SI",".")</f>
        <v>.</v>
      </c>
      <c r="AM246" s="87" t="str">
        <f>IF(Educativo!J175="BACHILLERATO","SI",".")</f>
        <v>.</v>
      </c>
      <c r="AN246" s="87" t="str">
        <f>IF(Educativo!J175="UNIVERSIDAD","SI",".")</f>
        <v>.</v>
      </c>
      <c r="AO246" s="87">
        <f>Datos!BN189</f>
        <v>0</v>
      </c>
      <c r="AP246" s="87">
        <f>Datos!BP189</f>
        <v>0</v>
      </c>
      <c r="AQ246" s="87">
        <f>Datos!BQ189</f>
        <v>0</v>
      </c>
      <c r="AR246" s="26" t="str">
        <f>Datos!BY190</f>
        <v>SI</v>
      </c>
      <c r="AS246" s="26" t="str">
        <f>Datos!BZ190</f>
        <v>.</v>
      </c>
      <c r="AT246" s="26" t="str">
        <f>Datos!CA190</f>
        <v>.</v>
      </c>
      <c r="AU246" s="26" t="str">
        <f>Datos!CB190</f>
        <v>.</v>
      </c>
      <c r="AV246" s="26" t="str">
        <f>Datos!CC190</f>
        <v>.</v>
      </c>
      <c r="AW246" s="87" t="b">
        <f>OR(Datos!BV190="FAMILIA BIOLÓGICA")</f>
        <v>0</v>
      </c>
      <c r="AX246" s="87" t="b">
        <f>OR(Datos!BV190="FAMILIA AMPLIADA")</f>
        <v>0</v>
      </c>
      <c r="AY246" s="87" t="b">
        <f>OR(Datos!BV190="OTRO HOGAR")</f>
        <v>0</v>
      </c>
      <c r="AZ246" s="87">
        <f t="shared" si="11"/>
        <v>0</v>
      </c>
      <c r="BA246" s="87">
        <f>IF(AZ246=0,Datos!BV190,".")</f>
        <v>0</v>
      </c>
      <c r="BB246" s="117">
        <f>Datos!BU189</f>
        <v>0</v>
      </c>
      <c r="BC246" s="87">
        <f>Datos!BV189</f>
        <v>0</v>
      </c>
    </row>
    <row r="247" spans="1:55">
      <c r="A247" s="87">
        <f>Datos!A188</f>
        <v>185</v>
      </c>
      <c r="B247" s="20">
        <f>Datos!D190</f>
        <v>0</v>
      </c>
      <c r="C247" s="152">
        <f>Datos!E190</f>
        <v>0</v>
      </c>
      <c r="D247" s="20">
        <f>Datos!G190</f>
        <v>0</v>
      </c>
      <c r="E247" s="20" t="str">
        <f t="shared" si="9"/>
        <v>x</v>
      </c>
      <c r="F247" s="118">
        <f>Datos!X190</f>
        <v>0</v>
      </c>
      <c r="G247" s="87" t="b">
        <f>OR(Datos!M190="CASA ALIANZA",Datos!M190="AYUDA Y SOLID")</f>
        <v>0</v>
      </c>
      <c r="H247" s="87" t="b">
        <f>OR(Datos!M190="PROCURADURIA")</f>
        <v>0</v>
      </c>
      <c r="I247" s="87" t="b">
        <f>OR(Datos!M190="DIF HIDALGO-HUICHAPAN",Datos!M190="DIF HIDALGO",Datos!M190="DIF NAUCALPAN",Datos!M190="DIF MEXICALTZINGO")</f>
        <v>0</v>
      </c>
      <c r="J247" s="87" t="b">
        <f>OR(Datos!M190="FAMILIAR")</f>
        <v>0</v>
      </c>
      <c r="K247" s="87">
        <f t="shared" si="10"/>
        <v>0</v>
      </c>
      <c r="L247" s="39">
        <f>IF(K247=0,Datos!M190)</f>
        <v>0</v>
      </c>
      <c r="M247" s="87">
        <f>Datos!Z190</f>
        <v>0</v>
      </c>
      <c r="N247" s="87">
        <f>Datos!AA190</f>
        <v>0</v>
      </c>
      <c r="O247" s="87">
        <f>Datos!AB190</f>
        <v>0</v>
      </c>
      <c r="P247" s="87">
        <f>Datos!AC190</f>
        <v>0</v>
      </c>
      <c r="Q247" s="87">
        <f>Datos!AD190</f>
        <v>0</v>
      </c>
      <c r="R247" s="87">
        <f>Datos!AE190</f>
        <v>0</v>
      </c>
      <c r="S247" s="87">
        <f>Datos!AF190</f>
        <v>0</v>
      </c>
      <c r="T247" s="87">
        <f>Datos!AG190</f>
        <v>0</v>
      </c>
      <c r="U247" s="87">
        <f>Datos!AH190</f>
        <v>0</v>
      </c>
      <c r="V247" s="87">
        <f>Datos!AI190</f>
        <v>0</v>
      </c>
      <c r="W247" s="87">
        <f>Datos!AJ190</f>
        <v>0</v>
      </c>
      <c r="X247" s="87">
        <f>Datos!AK190</f>
        <v>0</v>
      </c>
      <c r="Y247" s="87">
        <f>Datos!AL190</f>
        <v>0</v>
      </c>
      <c r="Z247" s="87">
        <f>Datos!AM190</f>
        <v>0</v>
      </c>
      <c r="AA247" s="87">
        <f>Datos!AN190</f>
        <v>0</v>
      </c>
      <c r="AB247" s="87">
        <f>Datos!AO190</f>
        <v>0</v>
      </c>
      <c r="AC247" s="87">
        <f>Datos!AP190</f>
        <v>0</v>
      </c>
      <c r="AD247" s="87" t="str">
        <f>IF(Datos!J190="D.F.","D.F.","0")</f>
        <v>0</v>
      </c>
      <c r="AE247" s="87">
        <f>IF(Datos!J190="D.F.","D.F",Datos!J190)</f>
        <v>0</v>
      </c>
      <c r="AF247" s="87"/>
      <c r="AG247" s="87">
        <f>Datos!AU190</f>
        <v>0</v>
      </c>
      <c r="AH247" s="87">
        <f>Datos!AV190</f>
        <v>0</v>
      </c>
      <c r="AI247" s="87" t="str">
        <f>IF(Educativo!J176="GUARDERIA","SI",".")</f>
        <v>.</v>
      </c>
      <c r="AJ247" s="87" t="str">
        <f>IF(Educativo!J176="PRESCOLAR","SI",".")</f>
        <v>.</v>
      </c>
      <c r="AK247" s="87" t="str">
        <f>IF(Educativo!J176="PRIMARIA","SI",".")</f>
        <v>.</v>
      </c>
      <c r="AL247" s="87" t="str">
        <f>IF(Educativo!J176="SECUNDARIA","SI",".")</f>
        <v>.</v>
      </c>
      <c r="AM247" s="87" t="str">
        <f>IF(Educativo!J176="BACHILLERATO","SI",".")</f>
        <v>.</v>
      </c>
      <c r="AN247" s="87" t="str">
        <f>IF(Educativo!J176="UNIVERSIDAD","SI",".")</f>
        <v>.</v>
      </c>
      <c r="AO247" s="87">
        <f>Datos!BN190</f>
        <v>0</v>
      </c>
      <c r="AP247" s="87">
        <f>Datos!BP190</f>
        <v>0</v>
      </c>
      <c r="AQ247" s="87">
        <f>Datos!BQ190</f>
        <v>0</v>
      </c>
      <c r="AR247" s="26" t="str">
        <f>Datos!BY191</f>
        <v>SI</v>
      </c>
      <c r="AS247" s="26" t="str">
        <f>Datos!BZ191</f>
        <v>.</v>
      </c>
      <c r="AT247" s="26" t="str">
        <f>Datos!CA191</f>
        <v>.</v>
      </c>
      <c r="AU247" s="26" t="str">
        <f>Datos!CB191</f>
        <v>.</v>
      </c>
      <c r="AV247" s="26" t="str">
        <f>Datos!CC191</f>
        <v>.</v>
      </c>
      <c r="AW247" s="87" t="b">
        <f>OR(Datos!BV191="FAMILIA BIOLÓGICA")</f>
        <v>0</v>
      </c>
      <c r="AX247" s="87" t="b">
        <f>OR(Datos!BV191="FAMILIA AMPLIADA")</f>
        <v>0</v>
      </c>
      <c r="AY247" s="87" t="b">
        <f>OR(Datos!BV191="OTRO HOGAR")</f>
        <v>0</v>
      </c>
      <c r="AZ247" s="87">
        <f t="shared" si="11"/>
        <v>0</v>
      </c>
      <c r="BA247" s="87">
        <f>IF(AZ247=0,Datos!BV191,".")</f>
        <v>0</v>
      </c>
      <c r="BB247" s="117">
        <f>Datos!BU190</f>
        <v>0</v>
      </c>
      <c r="BC247" s="87">
        <f>Datos!BV190</f>
        <v>0</v>
      </c>
    </row>
    <row r="248" spans="1:55">
      <c r="A248" s="87">
        <f>Datos!A189</f>
        <v>186</v>
      </c>
      <c r="B248" s="20">
        <f>Datos!D191</f>
        <v>0</v>
      </c>
      <c r="C248" s="152">
        <f>Datos!E191</f>
        <v>0</v>
      </c>
      <c r="D248" s="20">
        <f>Datos!G191</f>
        <v>0</v>
      </c>
      <c r="E248" s="20" t="str">
        <f t="shared" si="9"/>
        <v>x</v>
      </c>
      <c r="F248" s="118">
        <f>Datos!X191</f>
        <v>0</v>
      </c>
      <c r="G248" s="87" t="b">
        <f>OR(Datos!M191="CASA ALIANZA",Datos!M191="AYUDA Y SOLID")</f>
        <v>0</v>
      </c>
      <c r="H248" s="87" t="b">
        <f>OR(Datos!M191="PROCURADURIA")</f>
        <v>0</v>
      </c>
      <c r="I248" s="87" t="b">
        <f>OR(Datos!M191="DIF HIDALGO-HUICHAPAN",Datos!M191="DIF HIDALGO",Datos!M191="DIF NAUCALPAN",Datos!M191="DIF MEXICALTZINGO")</f>
        <v>0</v>
      </c>
      <c r="J248" s="87" t="b">
        <f>OR(Datos!M191="FAMILIAR")</f>
        <v>0</v>
      </c>
      <c r="K248" s="87">
        <f t="shared" si="10"/>
        <v>0</v>
      </c>
      <c r="L248" s="39">
        <f>IF(K248=0,Datos!M191)</f>
        <v>0</v>
      </c>
      <c r="M248" s="87">
        <f>Datos!Z191</f>
        <v>0</v>
      </c>
      <c r="N248" s="87">
        <f>Datos!AA191</f>
        <v>0</v>
      </c>
      <c r="O248" s="87">
        <f>Datos!AB191</f>
        <v>0</v>
      </c>
      <c r="P248" s="87">
        <f>Datos!AC191</f>
        <v>0</v>
      </c>
      <c r="Q248" s="87">
        <f>Datos!AD191</f>
        <v>0</v>
      </c>
      <c r="R248" s="87">
        <f>Datos!AE191</f>
        <v>0</v>
      </c>
      <c r="S248" s="87">
        <f>Datos!AF191</f>
        <v>0</v>
      </c>
      <c r="T248" s="87">
        <f>Datos!AG191</f>
        <v>0</v>
      </c>
      <c r="U248" s="87">
        <f>Datos!AH191</f>
        <v>0</v>
      </c>
      <c r="V248" s="87">
        <f>Datos!AI191</f>
        <v>0</v>
      </c>
      <c r="W248" s="87">
        <f>Datos!AJ191</f>
        <v>0</v>
      </c>
      <c r="X248" s="87">
        <f>Datos!AK191</f>
        <v>0</v>
      </c>
      <c r="Y248" s="87">
        <f>Datos!AL191</f>
        <v>0</v>
      </c>
      <c r="Z248" s="87">
        <f>Datos!AM191</f>
        <v>0</v>
      </c>
      <c r="AA248" s="87">
        <f>Datos!AN191</f>
        <v>0</v>
      </c>
      <c r="AB248" s="87">
        <f>Datos!AO191</f>
        <v>0</v>
      </c>
      <c r="AC248" s="87">
        <f>Datos!AP191</f>
        <v>0</v>
      </c>
      <c r="AD248" s="87" t="str">
        <f>IF(Datos!J191="D.F.","D.F.","0")</f>
        <v>0</v>
      </c>
      <c r="AE248" s="87">
        <f>IF(Datos!J191="D.F.","D.F",Datos!J191)</f>
        <v>0</v>
      </c>
      <c r="AF248" s="87"/>
      <c r="AG248" s="87">
        <f>Datos!AU191</f>
        <v>0</v>
      </c>
      <c r="AH248" s="87">
        <f>Datos!AV191</f>
        <v>0</v>
      </c>
      <c r="AI248" s="87" t="str">
        <f>IF(Educativo!J177="GUARDERIA","SI",".")</f>
        <v>.</v>
      </c>
      <c r="AJ248" s="87" t="str">
        <f>IF(Educativo!J177="PRESCOLAR","SI",".")</f>
        <v>.</v>
      </c>
      <c r="AK248" s="87" t="str">
        <f>IF(Educativo!J177="PRIMARIA","SI",".")</f>
        <v>.</v>
      </c>
      <c r="AL248" s="87" t="str">
        <f>IF(Educativo!J177="SECUNDARIA","SI",".")</f>
        <v>.</v>
      </c>
      <c r="AM248" s="87" t="str">
        <f>IF(Educativo!J177="BACHILLERATO","SI",".")</f>
        <v>.</v>
      </c>
      <c r="AN248" s="87" t="str">
        <f>IF(Educativo!J177="UNIVERSIDAD","SI",".")</f>
        <v>.</v>
      </c>
      <c r="AO248" s="87">
        <f>Datos!BN191</f>
        <v>0</v>
      </c>
      <c r="AP248" s="87">
        <f>Datos!BP191</f>
        <v>0</v>
      </c>
      <c r="AQ248" s="87">
        <f>Datos!BQ191</f>
        <v>0</v>
      </c>
      <c r="AR248" s="26" t="str">
        <f>Datos!BY192</f>
        <v>SI</v>
      </c>
      <c r="AS248" s="26" t="str">
        <f>Datos!BZ192</f>
        <v>.</v>
      </c>
      <c r="AT248" s="26" t="str">
        <f>Datos!CA192</f>
        <v>.</v>
      </c>
      <c r="AU248" s="26" t="str">
        <f>Datos!CB192</f>
        <v>.</v>
      </c>
      <c r="AV248" s="26" t="str">
        <f>Datos!CC192</f>
        <v>.</v>
      </c>
      <c r="AW248" s="87" t="b">
        <f>OR(Datos!BV192="FAMILIA BIOLÓGICA")</f>
        <v>0</v>
      </c>
      <c r="AX248" s="87" t="b">
        <f>OR(Datos!BV192="FAMILIA AMPLIADA")</f>
        <v>0</v>
      </c>
      <c r="AY248" s="87" t="b">
        <f>OR(Datos!BV192="OTRO HOGAR")</f>
        <v>0</v>
      </c>
      <c r="AZ248" s="87">
        <f t="shared" si="11"/>
        <v>0</v>
      </c>
      <c r="BA248" s="87">
        <f>IF(AZ248=0,Datos!BV192,".")</f>
        <v>0</v>
      </c>
      <c r="BB248" s="117">
        <f>Datos!BU191</f>
        <v>0</v>
      </c>
      <c r="BC248" s="87">
        <f>Datos!BV191</f>
        <v>0</v>
      </c>
    </row>
    <row r="249" spans="1:55">
      <c r="A249" s="87">
        <f>Datos!A190</f>
        <v>187</v>
      </c>
      <c r="B249" s="20">
        <f>Datos!D192</f>
        <v>0</v>
      </c>
      <c r="C249" s="152">
        <f>Datos!E192</f>
        <v>0</v>
      </c>
      <c r="D249" s="20">
        <f>Datos!G192</f>
        <v>0</v>
      </c>
      <c r="E249" s="20" t="str">
        <f t="shared" si="9"/>
        <v>x</v>
      </c>
      <c r="F249" s="118">
        <f>Datos!X192</f>
        <v>0</v>
      </c>
      <c r="G249" s="87" t="b">
        <f>OR(Datos!M192="CASA ALIANZA",Datos!M192="AYUDA Y SOLID")</f>
        <v>0</v>
      </c>
      <c r="H249" s="87" t="b">
        <f>OR(Datos!M192="PROCURADURIA")</f>
        <v>0</v>
      </c>
      <c r="I249" s="87" t="b">
        <f>OR(Datos!M192="DIF HIDALGO-HUICHAPAN",Datos!M192="DIF HIDALGO",Datos!M192="DIF NAUCALPAN",Datos!M192="DIF MEXICALTZINGO")</f>
        <v>0</v>
      </c>
      <c r="J249" s="87" t="b">
        <f>OR(Datos!M192="FAMILIAR")</f>
        <v>0</v>
      </c>
      <c r="K249" s="87">
        <f t="shared" si="10"/>
        <v>0</v>
      </c>
      <c r="L249" s="39">
        <f>IF(K249=0,Datos!M192)</f>
        <v>0</v>
      </c>
      <c r="M249" s="87">
        <f>Datos!Z192</f>
        <v>0</v>
      </c>
      <c r="N249" s="87">
        <f>Datos!AA192</f>
        <v>0</v>
      </c>
      <c r="O249" s="87">
        <f>Datos!AB192</f>
        <v>0</v>
      </c>
      <c r="P249" s="87">
        <f>Datos!AC192</f>
        <v>0</v>
      </c>
      <c r="Q249" s="87">
        <f>Datos!AD192</f>
        <v>0</v>
      </c>
      <c r="R249" s="87">
        <f>Datos!AE192</f>
        <v>0</v>
      </c>
      <c r="S249" s="87">
        <f>Datos!AF192</f>
        <v>0</v>
      </c>
      <c r="T249" s="87">
        <f>Datos!AG192</f>
        <v>0</v>
      </c>
      <c r="U249" s="87">
        <f>Datos!AH192</f>
        <v>0</v>
      </c>
      <c r="V249" s="87">
        <f>Datos!AI192</f>
        <v>0</v>
      </c>
      <c r="W249" s="87">
        <f>Datos!AJ192</f>
        <v>0</v>
      </c>
      <c r="X249" s="87">
        <f>Datos!AK192</f>
        <v>0</v>
      </c>
      <c r="Y249" s="87">
        <f>Datos!AL192</f>
        <v>0</v>
      </c>
      <c r="Z249" s="87">
        <f>Datos!AM192</f>
        <v>0</v>
      </c>
      <c r="AA249" s="87">
        <f>Datos!AN192</f>
        <v>0</v>
      </c>
      <c r="AB249" s="87">
        <f>Datos!AO192</f>
        <v>0</v>
      </c>
      <c r="AC249" s="87">
        <f>Datos!AP192</f>
        <v>0</v>
      </c>
      <c r="AD249" s="87" t="str">
        <f>IF(Datos!J192="D.F.","D.F.","0")</f>
        <v>0</v>
      </c>
      <c r="AE249" s="87">
        <f>IF(Datos!J192="D.F.","D.F",Datos!J192)</f>
        <v>0</v>
      </c>
      <c r="AF249" s="87"/>
      <c r="AG249" s="87">
        <f>Datos!AU192</f>
        <v>0</v>
      </c>
      <c r="AH249" s="87">
        <f>Datos!AV192</f>
        <v>0</v>
      </c>
      <c r="AI249" s="87" t="str">
        <f>IF(Educativo!J178="GUARDERIA","SI",".")</f>
        <v>.</v>
      </c>
      <c r="AJ249" s="87" t="str">
        <f>IF(Educativo!J178="PRESCOLAR","SI",".")</f>
        <v>.</v>
      </c>
      <c r="AK249" s="87" t="str">
        <f>IF(Educativo!J178="PRIMARIA","SI",".")</f>
        <v>.</v>
      </c>
      <c r="AL249" s="87" t="str">
        <f>IF(Educativo!J178="SECUNDARIA","SI",".")</f>
        <v>.</v>
      </c>
      <c r="AM249" s="87" t="str">
        <f>IF(Educativo!J178="BACHILLERATO","SI",".")</f>
        <v>.</v>
      </c>
      <c r="AN249" s="87" t="str">
        <f>IF(Educativo!J178="UNIVERSIDAD","SI",".")</f>
        <v>.</v>
      </c>
      <c r="AO249" s="87">
        <f>Datos!BN192</f>
        <v>0</v>
      </c>
      <c r="AP249" s="87">
        <f>Datos!BP192</f>
        <v>0</v>
      </c>
      <c r="AQ249" s="87">
        <f>Datos!BQ192</f>
        <v>0</v>
      </c>
      <c r="AR249" s="26" t="str">
        <f>Datos!BY193</f>
        <v>SI</v>
      </c>
      <c r="AS249" s="26" t="str">
        <f>Datos!BZ193</f>
        <v>.</v>
      </c>
      <c r="AT249" s="26" t="str">
        <f>Datos!CA193</f>
        <v>.</v>
      </c>
      <c r="AU249" s="26" t="str">
        <f>Datos!CB193</f>
        <v>.</v>
      </c>
      <c r="AV249" s="26" t="str">
        <f>Datos!CC193</f>
        <v>.</v>
      </c>
      <c r="AW249" s="87" t="b">
        <f>OR(Datos!BV193="FAMILIA BIOLÓGICA")</f>
        <v>0</v>
      </c>
      <c r="AX249" s="87" t="b">
        <f>OR(Datos!BV193="FAMILIA AMPLIADA")</f>
        <v>0</v>
      </c>
      <c r="AY249" s="87" t="b">
        <f>OR(Datos!BV193="OTRO HOGAR")</f>
        <v>0</v>
      </c>
      <c r="AZ249" s="87">
        <f t="shared" si="11"/>
        <v>0</v>
      </c>
      <c r="BA249" s="87">
        <f>IF(AZ249=0,Datos!BV193,".")</f>
        <v>0</v>
      </c>
      <c r="BB249" s="117">
        <f>Datos!BU192</f>
        <v>0</v>
      </c>
      <c r="BC249" s="87">
        <f>Datos!BV192</f>
        <v>0</v>
      </c>
    </row>
    <row r="250" spans="1:55">
      <c r="A250" s="87">
        <f>Datos!A191</f>
        <v>188</v>
      </c>
      <c r="B250" s="20">
        <f>Datos!D193</f>
        <v>0</v>
      </c>
      <c r="C250" s="152">
        <f>Datos!E193</f>
        <v>0</v>
      </c>
      <c r="D250" s="20">
        <f>Datos!G193</f>
        <v>0</v>
      </c>
      <c r="E250" s="20" t="str">
        <f t="shared" si="9"/>
        <v>x</v>
      </c>
      <c r="F250" s="118">
        <f>Datos!X193</f>
        <v>0</v>
      </c>
      <c r="G250" s="87" t="b">
        <f>OR(Datos!M193="CASA ALIANZA",Datos!M193="AYUDA Y SOLID")</f>
        <v>0</v>
      </c>
      <c r="H250" s="87" t="b">
        <f>OR(Datos!M193="PROCURADURIA")</f>
        <v>0</v>
      </c>
      <c r="I250" s="87" t="b">
        <f>OR(Datos!M193="DIF HIDALGO-HUICHAPAN",Datos!M193="DIF HIDALGO",Datos!M193="DIF NAUCALPAN",Datos!M193="DIF MEXICALTZINGO")</f>
        <v>0</v>
      </c>
      <c r="J250" s="87" t="b">
        <f>OR(Datos!M193="FAMILIAR")</f>
        <v>0</v>
      </c>
      <c r="K250" s="87">
        <f t="shared" si="10"/>
        <v>0</v>
      </c>
      <c r="L250" s="39">
        <f>IF(K250=0,Datos!M193)</f>
        <v>0</v>
      </c>
      <c r="M250" s="87">
        <f>Datos!Z193</f>
        <v>0</v>
      </c>
      <c r="N250" s="87">
        <f>Datos!AA193</f>
        <v>0</v>
      </c>
      <c r="O250" s="87">
        <f>Datos!AB193</f>
        <v>0</v>
      </c>
      <c r="P250" s="87">
        <f>Datos!AC193</f>
        <v>0</v>
      </c>
      <c r="Q250" s="87">
        <f>Datos!AD193</f>
        <v>0</v>
      </c>
      <c r="R250" s="87">
        <f>Datos!AE193</f>
        <v>0</v>
      </c>
      <c r="S250" s="87">
        <f>Datos!AF193</f>
        <v>0</v>
      </c>
      <c r="T250" s="87">
        <f>Datos!AG193</f>
        <v>0</v>
      </c>
      <c r="U250" s="87">
        <f>Datos!AH193</f>
        <v>0</v>
      </c>
      <c r="V250" s="87">
        <f>Datos!AI193</f>
        <v>0</v>
      </c>
      <c r="W250" s="87">
        <f>Datos!AJ193</f>
        <v>0</v>
      </c>
      <c r="X250" s="87">
        <f>Datos!AK193</f>
        <v>0</v>
      </c>
      <c r="Y250" s="87">
        <f>Datos!AL193</f>
        <v>0</v>
      </c>
      <c r="Z250" s="87">
        <f>Datos!AM193</f>
        <v>0</v>
      </c>
      <c r="AA250" s="87">
        <f>Datos!AN193</f>
        <v>0</v>
      </c>
      <c r="AB250" s="87">
        <f>Datos!AO193</f>
        <v>0</v>
      </c>
      <c r="AC250" s="87">
        <f>Datos!AP193</f>
        <v>0</v>
      </c>
      <c r="AD250" s="87" t="str">
        <f>IF(Datos!J193="D.F.","D.F.","0")</f>
        <v>0</v>
      </c>
      <c r="AE250" s="87">
        <f>IF(Datos!J193="D.F.","D.F",Datos!J193)</f>
        <v>0</v>
      </c>
      <c r="AF250" s="87"/>
      <c r="AG250" s="87">
        <f>Datos!AU193</f>
        <v>0</v>
      </c>
      <c r="AH250" s="87">
        <f>Datos!AV193</f>
        <v>0</v>
      </c>
      <c r="AI250" s="87" t="str">
        <f>IF(Educativo!J179="GUARDERIA","SI",".")</f>
        <v>.</v>
      </c>
      <c r="AJ250" s="87" t="str">
        <f>IF(Educativo!J179="PRESCOLAR","SI",".")</f>
        <v>.</v>
      </c>
      <c r="AK250" s="87" t="str">
        <f>IF(Educativo!J179="PRIMARIA","SI",".")</f>
        <v>.</v>
      </c>
      <c r="AL250" s="87" t="str">
        <f>IF(Educativo!J179="SECUNDARIA","SI",".")</f>
        <v>.</v>
      </c>
      <c r="AM250" s="87" t="str">
        <f>IF(Educativo!J179="BACHILLERATO","SI",".")</f>
        <v>.</v>
      </c>
      <c r="AN250" s="87" t="str">
        <f>IF(Educativo!J179="UNIVERSIDAD","SI",".")</f>
        <v>.</v>
      </c>
      <c r="AO250" s="87">
        <f>Datos!BN193</f>
        <v>0</v>
      </c>
      <c r="AP250" s="87">
        <f>Datos!BP193</f>
        <v>0</v>
      </c>
      <c r="AQ250" s="87">
        <f>Datos!BQ193</f>
        <v>0</v>
      </c>
      <c r="AR250" s="26" t="str">
        <f>Datos!BY194</f>
        <v>SI</v>
      </c>
      <c r="AS250" s="26" t="str">
        <f>Datos!BZ194</f>
        <v>.</v>
      </c>
      <c r="AT250" s="26" t="str">
        <f>Datos!CA194</f>
        <v>.</v>
      </c>
      <c r="AU250" s="26" t="str">
        <f>Datos!CB194</f>
        <v>.</v>
      </c>
      <c r="AV250" s="26" t="str">
        <f>Datos!CC194</f>
        <v>.</v>
      </c>
      <c r="AW250" s="87" t="b">
        <f>OR(Datos!BV194="FAMILIA BIOLÓGICA")</f>
        <v>0</v>
      </c>
      <c r="AX250" s="87" t="b">
        <f>OR(Datos!BV194="FAMILIA AMPLIADA")</f>
        <v>0</v>
      </c>
      <c r="AY250" s="87" t="b">
        <f>OR(Datos!BV194="OTRO HOGAR")</f>
        <v>0</v>
      </c>
      <c r="AZ250" s="87">
        <f t="shared" si="11"/>
        <v>0</v>
      </c>
      <c r="BA250" s="87">
        <f>IF(AZ250=0,Datos!BV194,".")</f>
        <v>0</v>
      </c>
      <c r="BB250" s="117">
        <f>Datos!BU193</f>
        <v>0</v>
      </c>
      <c r="BC250" s="87">
        <f>Datos!BV193</f>
        <v>0</v>
      </c>
    </row>
    <row r="251" spans="1:55">
      <c r="A251" s="87">
        <f>Datos!A192</f>
        <v>189</v>
      </c>
      <c r="B251" s="20">
        <f>Datos!D194</f>
        <v>0</v>
      </c>
      <c r="C251" s="152">
        <f>Datos!E194</f>
        <v>0</v>
      </c>
      <c r="D251" s="20">
        <f>Datos!G194</f>
        <v>0</v>
      </c>
      <c r="E251" s="20" t="str">
        <f t="shared" si="9"/>
        <v>x</v>
      </c>
      <c r="F251" s="118">
        <f>Datos!X194</f>
        <v>0</v>
      </c>
      <c r="G251" s="87" t="b">
        <f>OR(Datos!M194="CASA ALIANZA",Datos!M194="AYUDA Y SOLID")</f>
        <v>0</v>
      </c>
      <c r="H251" s="87" t="b">
        <f>OR(Datos!M194="PROCURADURIA")</f>
        <v>0</v>
      </c>
      <c r="I251" s="87" t="b">
        <f>OR(Datos!M194="DIF HIDALGO-HUICHAPAN",Datos!M194="DIF HIDALGO",Datos!M194="DIF NAUCALPAN",Datos!M194="DIF MEXICALTZINGO")</f>
        <v>0</v>
      </c>
      <c r="J251" s="87" t="b">
        <f>OR(Datos!M194="FAMILIAR")</f>
        <v>0</v>
      </c>
      <c r="K251" s="87">
        <f t="shared" si="10"/>
        <v>0</v>
      </c>
      <c r="L251" s="39">
        <f>IF(K251=0,Datos!M194)</f>
        <v>0</v>
      </c>
      <c r="M251" s="87">
        <f>Datos!Z194</f>
        <v>0</v>
      </c>
      <c r="N251" s="87">
        <f>Datos!AA194</f>
        <v>0</v>
      </c>
      <c r="O251" s="87">
        <f>Datos!AB194</f>
        <v>0</v>
      </c>
      <c r="P251" s="87">
        <f>Datos!AC194</f>
        <v>0</v>
      </c>
      <c r="Q251" s="87">
        <f>Datos!AD194</f>
        <v>0</v>
      </c>
      <c r="R251" s="87">
        <f>Datos!AE194</f>
        <v>0</v>
      </c>
      <c r="S251" s="87">
        <f>Datos!AF194</f>
        <v>0</v>
      </c>
      <c r="T251" s="87">
        <f>Datos!AG194</f>
        <v>0</v>
      </c>
      <c r="U251" s="87">
        <f>Datos!AH194</f>
        <v>0</v>
      </c>
      <c r="V251" s="87">
        <f>Datos!AI194</f>
        <v>0</v>
      </c>
      <c r="W251" s="87">
        <f>Datos!AJ194</f>
        <v>0</v>
      </c>
      <c r="X251" s="87">
        <f>Datos!AK194</f>
        <v>0</v>
      </c>
      <c r="Y251" s="87">
        <f>Datos!AL194</f>
        <v>0</v>
      </c>
      <c r="Z251" s="87">
        <f>Datos!AM194</f>
        <v>0</v>
      </c>
      <c r="AA251" s="87">
        <f>Datos!AN194</f>
        <v>0</v>
      </c>
      <c r="AB251" s="87">
        <f>Datos!AO194</f>
        <v>0</v>
      </c>
      <c r="AC251" s="87">
        <f>Datos!AP194</f>
        <v>0</v>
      </c>
      <c r="AD251" s="87" t="str">
        <f>IF(Datos!J194="D.F.","D.F.","0")</f>
        <v>0</v>
      </c>
      <c r="AE251" s="87">
        <f>IF(Datos!J194="D.F.","D.F",Datos!J194)</f>
        <v>0</v>
      </c>
      <c r="AF251" s="87"/>
      <c r="AG251" s="87">
        <f>Datos!AU194</f>
        <v>0</v>
      </c>
      <c r="AH251" s="87">
        <f>Datos!AV194</f>
        <v>0</v>
      </c>
      <c r="AI251" s="87" t="str">
        <f>IF(Educativo!J180="GUARDERIA","SI",".")</f>
        <v>.</v>
      </c>
      <c r="AJ251" s="87" t="str">
        <f>IF(Educativo!J180="PRESCOLAR","SI",".")</f>
        <v>.</v>
      </c>
      <c r="AK251" s="87" t="str">
        <f>IF(Educativo!J180="PRIMARIA","SI",".")</f>
        <v>.</v>
      </c>
      <c r="AL251" s="87" t="str">
        <f>IF(Educativo!J180="SECUNDARIA","SI",".")</f>
        <v>.</v>
      </c>
      <c r="AM251" s="87" t="str">
        <f>IF(Educativo!J180="BACHILLERATO","SI",".")</f>
        <v>.</v>
      </c>
      <c r="AN251" s="87" t="str">
        <f>IF(Educativo!J180="UNIVERSIDAD","SI",".")</f>
        <v>.</v>
      </c>
      <c r="AO251" s="87">
        <f>Datos!BN194</f>
        <v>0</v>
      </c>
      <c r="AP251" s="87">
        <f>Datos!BP194</f>
        <v>0</v>
      </c>
      <c r="AQ251" s="87">
        <f>Datos!BQ194</f>
        <v>0</v>
      </c>
      <c r="AR251" s="26" t="str">
        <f>Datos!BY195</f>
        <v>SI</v>
      </c>
      <c r="AS251" s="26" t="str">
        <f>Datos!BZ195</f>
        <v>.</v>
      </c>
      <c r="AT251" s="26" t="str">
        <f>Datos!CA195</f>
        <v>.</v>
      </c>
      <c r="AU251" s="26" t="str">
        <f>Datos!CB195</f>
        <v>.</v>
      </c>
      <c r="AV251" s="26" t="str">
        <f>Datos!CC195</f>
        <v>.</v>
      </c>
      <c r="AW251" s="87" t="b">
        <f>OR(Datos!BV195="FAMILIA BIOLÓGICA")</f>
        <v>0</v>
      </c>
      <c r="AX251" s="87" t="b">
        <f>OR(Datos!BV195="FAMILIA AMPLIADA")</f>
        <v>0</v>
      </c>
      <c r="AY251" s="87" t="b">
        <f>OR(Datos!BV195="OTRO HOGAR")</f>
        <v>0</v>
      </c>
      <c r="AZ251" s="87">
        <f t="shared" si="11"/>
        <v>0</v>
      </c>
      <c r="BA251" s="87">
        <f>IF(AZ251=0,Datos!BV195,".")</f>
        <v>0</v>
      </c>
      <c r="BB251" s="117">
        <f>Datos!BU194</f>
        <v>0</v>
      </c>
      <c r="BC251" s="87">
        <f>Datos!BV194</f>
        <v>0</v>
      </c>
    </row>
    <row r="252" spans="1:55">
      <c r="A252" s="87">
        <f>Datos!A193</f>
        <v>190</v>
      </c>
      <c r="B252" s="20">
        <f>Datos!D195</f>
        <v>0</v>
      </c>
      <c r="C252" s="152">
        <f>Datos!E195</f>
        <v>0</v>
      </c>
      <c r="D252" s="20">
        <f>Datos!G195</f>
        <v>0</v>
      </c>
      <c r="E252" s="20" t="str">
        <f t="shared" si="9"/>
        <v>x</v>
      </c>
      <c r="F252" s="118">
        <f>Datos!X195</f>
        <v>0</v>
      </c>
      <c r="G252" s="87" t="b">
        <f>OR(Datos!M195="CASA ALIANZA",Datos!M195="AYUDA Y SOLID")</f>
        <v>0</v>
      </c>
      <c r="H252" s="87" t="b">
        <f>OR(Datos!M195="PROCURADURIA")</f>
        <v>0</v>
      </c>
      <c r="I252" s="87" t="b">
        <f>OR(Datos!M195="DIF HIDALGO-HUICHAPAN",Datos!M195="DIF HIDALGO",Datos!M195="DIF NAUCALPAN",Datos!M195="DIF MEXICALTZINGO")</f>
        <v>0</v>
      </c>
      <c r="J252" s="87" t="b">
        <f>OR(Datos!M195="FAMILIAR")</f>
        <v>0</v>
      </c>
      <c r="K252" s="87">
        <f t="shared" si="10"/>
        <v>0</v>
      </c>
      <c r="L252" s="39">
        <f>IF(K252=0,Datos!M195)</f>
        <v>0</v>
      </c>
      <c r="M252" s="87">
        <f>Datos!Z195</f>
        <v>0</v>
      </c>
      <c r="N252" s="87">
        <f>Datos!AA195</f>
        <v>0</v>
      </c>
      <c r="O252" s="87">
        <f>Datos!AB195</f>
        <v>0</v>
      </c>
      <c r="P252" s="87">
        <f>Datos!AC195</f>
        <v>0</v>
      </c>
      <c r="Q252" s="87">
        <f>Datos!AD195</f>
        <v>0</v>
      </c>
      <c r="R252" s="87">
        <f>Datos!AE195</f>
        <v>0</v>
      </c>
      <c r="S252" s="87">
        <f>Datos!AF195</f>
        <v>0</v>
      </c>
      <c r="T252" s="87">
        <f>Datos!AG195</f>
        <v>0</v>
      </c>
      <c r="U252" s="87">
        <f>Datos!AH195</f>
        <v>0</v>
      </c>
      <c r="V252" s="87">
        <f>Datos!AI195</f>
        <v>0</v>
      </c>
      <c r="W252" s="87">
        <f>Datos!AJ195</f>
        <v>0</v>
      </c>
      <c r="X252" s="87">
        <f>Datos!AK195</f>
        <v>0</v>
      </c>
      <c r="Y252" s="87">
        <f>Datos!AL195</f>
        <v>0</v>
      </c>
      <c r="Z252" s="87">
        <f>Datos!AM195</f>
        <v>0</v>
      </c>
      <c r="AA252" s="87">
        <f>Datos!AN195</f>
        <v>0</v>
      </c>
      <c r="AB252" s="87">
        <f>Datos!AO195</f>
        <v>0</v>
      </c>
      <c r="AC252" s="87">
        <f>Datos!AP195</f>
        <v>0</v>
      </c>
      <c r="AD252" s="87" t="str">
        <f>IF(Datos!J195="D.F.","D.F.","0")</f>
        <v>0</v>
      </c>
      <c r="AE252" s="87">
        <f>IF(Datos!J195="D.F.","D.F",Datos!J195)</f>
        <v>0</v>
      </c>
      <c r="AF252" s="87"/>
      <c r="AG252" s="87">
        <f>Datos!AU195</f>
        <v>0</v>
      </c>
      <c r="AH252" s="87">
        <f>Datos!AV195</f>
        <v>0</v>
      </c>
      <c r="AI252" s="87" t="str">
        <f>IF(Educativo!J181="GUARDERIA","SI",".")</f>
        <v>.</v>
      </c>
      <c r="AJ252" s="87" t="str">
        <f>IF(Educativo!J181="PRESCOLAR","SI",".")</f>
        <v>.</v>
      </c>
      <c r="AK252" s="87" t="str">
        <f>IF(Educativo!J181="PRIMARIA","SI",".")</f>
        <v>.</v>
      </c>
      <c r="AL252" s="87" t="str">
        <f>IF(Educativo!J181="SECUNDARIA","SI",".")</f>
        <v>.</v>
      </c>
      <c r="AM252" s="87" t="str">
        <f>IF(Educativo!J181="BACHILLERATO","SI",".")</f>
        <v>.</v>
      </c>
      <c r="AN252" s="87" t="str">
        <f>IF(Educativo!J181="UNIVERSIDAD","SI",".")</f>
        <v>.</v>
      </c>
      <c r="AO252" s="87">
        <f>Datos!BN195</f>
        <v>0</v>
      </c>
      <c r="AP252" s="87">
        <f>Datos!BP195</f>
        <v>0</v>
      </c>
      <c r="AQ252" s="87">
        <f>Datos!BQ195</f>
        <v>0</v>
      </c>
      <c r="AR252" s="26" t="str">
        <f>Datos!BY196</f>
        <v>SI</v>
      </c>
      <c r="AS252" s="26" t="str">
        <f>Datos!BZ196</f>
        <v>.</v>
      </c>
      <c r="AT252" s="26" t="str">
        <f>Datos!CA196</f>
        <v>.</v>
      </c>
      <c r="AU252" s="26" t="str">
        <f>Datos!CB196</f>
        <v>.</v>
      </c>
      <c r="AV252" s="26" t="str">
        <f>Datos!CC196</f>
        <v>.</v>
      </c>
      <c r="AW252" s="87" t="b">
        <f>OR(Datos!BV196="FAMILIA BIOLÓGICA")</f>
        <v>0</v>
      </c>
      <c r="AX252" s="87" t="b">
        <f>OR(Datos!BV196="FAMILIA AMPLIADA")</f>
        <v>0</v>
      </c>
      <c r="AY252" s="87" t="b">
        <f>OR(Datos!BV196="OTRO HOGAR")</f>
        <v>0</v>
      </c>
      <c r="AZ252" s="87">
        <f t="shared" si="11"/>
        <v>0</v>
      </c>
      <c r="BA252" s="87">
        <f>IF(AZ252=0,Datos!BV196,".")</f>
        <v>0</v>
      </c>
      <c r="BB252" s="117">
        <f>Datos!BU195</f>
        <v>0</v>
      </c>
      <c r="BC252" s="87">
        <f>Datos!BV195</f>
        <v>0</v>
      </c>
    </row>
    <row r="253" spans="1:55">
      <c r="A253" s="87">
        <f>Datos!A194</f>
        <v>191</v>
      </c>
      <c r="B253" s="20">
        <f>Datos!D196</f>
        <v>0</v>
      </c>
      <c r="C253" s="152">
        <f>Datos!E196</f>
        <v>0</v>
      </c>
      <c r="D253" s="20">
        <f>Datos!G196</f>
        <v>0</v>
      </c>
      <c r="E253" s="20" t="str">
        <f t="shared" si="9"/>
        <v>x</v>
      </c>
      <c r="F253" s="118">
        <f>Datos!X196</f>
        <v>0</v>
      </c>
      <c r="G253" s="87" t="b">
        <f>OR(Datos!M196="CASA ALIANZA",Datos!M196="AYUDA Y SOLID")</f>
        <v>0</v>
      </c>
      <c r="H253" s="87" t="b">
        <f>OR(Datos!M196="PROCURADURIA")</f>
        <v>0</v>
      </c>
      <c r="I253" s="87" t="b">
        <f>OR(Datos!M196="DIF HIDALGO-HUICHAPAN",Datos!M196="DIF HIDALGO",Datos!M196="DIF NAUCALPAN",Datos!M196="DIF MEXICALTZINGO")</f>
        <v>0</v>
      </c>
      <c r="J253" s="87" t="b">
        <f>OR(Datos!M196="FAMILIAR")</f>
        <v>0</v>
      </c>
      <c r="K253" s="87">
        <f t="shared" si="10"/>
        <v>0</v>
      </c>
      <c r="L253" s="39">
        <f>IF(K253=0,Datos!M196)</f>
        <v>0</v>
      </c>
      <c r="M253" s="87">
        <f>Datos!Z196</f>
        <v>0</v>
      </c>
      <c r="N253" s="87">
        <f>Datos!AA196</f>
        <v>0</v>
      </c>
      <c r="O253" s="87">
        <f>Datos!AB196</f>
        <v>0</v>
      </c>
      <c r="P253" s="87">
        <f>Datos!AC196</f>
        <v>0</v>
      </c>
      <c r="Q253" s="87">
        <f>Datos!AD196</f>
        <v>0</v>
      </c>
      <c r="R253" s="87">
        <f>Datos!AE196</f>
        <v>0</v>
      </c>
      <c r="S253" s="87">
        <f>Datos!AF196</f>
        <v>0</v>
      </c>
      <c r="T253" s="87">
        <f>Datos!AG196</f>
        <v>0</v>
      </c>
      <c r="U253" s="87">
        <f>Datos!AH196</f>
        <v>0</v>
      </c>
      <c r="V253" s="87">
        <f>Datos!AI196</f>
        <v>0</v>
      </c>
      <c r="W253" s="87">
        <f>Datos!AJ196</f>
        <v>0</v>
      </c>
      <c r="X253" s="87">
        <f>Datos!AK196</f>
        <v>0</v>
      </c>
      <c r="Y253" s="87">
        <f>Datos!AL196</f>
        <v>0</v>
      </c>
      <c r="Z253" s="87">
        <f>Datos!AM196</f>
        <v>0</v>
      </c>
      <c r="AA253" s="87">
        <f>Datos!AN196</f>
        <v>0</v>
      </c>
      <c r="AB253" s="87">
        <f>Datos!AO196</f>
        <v>0</v>
      </c>
      <c r="AC253" s="87">
        <f>Datos!AP196</f>
        <v>0</v>
      </c>
      <c r="AD253" s="87" t="str">
        <f>IF(Datos!J196="D.F.","D.F.","0")</f>
        <v>0</v>
      </c>
      <c r="AE253" s="87">
        <f>IF(Datos!J196="D.F.","D.F",Datos!J196)</f>
        <v>0</v>
      </c>
      <c r="AF253" s="87"/>
      <c r="AG253" s="87">
        <f>Datos!AU196</f>
        <v>0</v>
      </c>
      <c r="AH253" s="87">
        <f>Datos!AV196</f>
        <v>0</v>
      </c>
      <c r="AI253" s="87" t="str">
        <f>IF(Educativo!J182="GUARDERIA","SI",".")</f>
        <v>.</v>
      </c>
      <c r="AJ253" s="87" t="str">
        <f>IF(Educativo!J182="PRESCOLAR","SI",".")</f>
        <v>.</v>
      </c>
      <c r="AK253" s="87" t="str">
        <f>IF(Educativo!J182="PRIMARIA","SI",".")</f>
        <v>.</v>
      </c>
      <c r="AL253" s="87" t="str">
        <f>IF(Educativo!J182="SECUNDARIA","SI",".")</f>
        <v>.</v>
      </c>
      <c r="AM253" s="87" t="str">
        <f>IF(Educativo!J182="BACHILLERATO","SI",".")</f>
        <v>.</v>
      </c>
      <c r="AN253" s="87" t="str">
        <f>IF(Educativo!J182="UNIVERSIDAD","SI",".")</f>
        <v>.</v>
      </c>
      <c r="AO253" s="87">
        <f>Datos!BN196</f>
        <v>0</v>
      </c>
      <c r="AP253" s="87">
        <f>Datos!BP196</f>
        <v>0</v>
      </c>
      <c r="AQ253" s="87">
        <f>Datos!BQ196</f>
        <v>0</v>
      </c>
      <c r="AR253" s="26" t="str">
        <f>Datos!BY197</f>
        <v>SI</v>
      </c>
      <c r="AS253" s="26" t="str">
        <f>Datos!BZ197</f>
        <v>.</v>
      </c>
      <c r="AT253" s="26" t="str">
        <f>Datos!CA197</f>
        <v>.</v>
      </c>
      <c r="AU253" s="26" t="str">
        <f>Datos!CB197</f>
        <v>.</v>
      </c>
      <c r="AV253" s="26" t="str">
        <f>Datos!CC197</f>
        <v>.</v>
      </c>
      <c r="AW253" s="87" t="b">
        <f>OR(Datos!BV197="FAMILIA BIOLÓGICA")</f>
        <v>0</v>
      </c>
      <c r="AX253" s="87" t="b">
        <f>OR(Datos!BV197="FAMILIA AMPLIADA")</f>
        <v>0</v>
      </c>
      <c r="AY253" s="87" t="b">
        <f>OR(Datos!BV197="OTRO HOGAR")</f>
        <v>0</v>
      </c>
      <c r="AZ253" s="87">
        <f t="shared" si="11"/>
        <v>0</v>
      </c>
      <c r="BA253" s="87">
        <f>IF(AZ253=0,Datos!BV197,".")</f>
        <v>0</v>
      </c>
      <c r="BB253" s="117">
        <f>Datos!BU196</f>
        <v>0</v>
      </c>
      <c r="BC253" s="87">
        <f>Datos!BV196</f>
        <v>0</v>
      </c>
    </row>
    <row r="254" spans="1:55">
      <c r="A254" s="87">
        <f>Datos!A195</f>
        <v>192</v>
      </c>
      <c r="B254" s="20">
        <f>Datos!D197</f>
        <v>0</v>
      </c>
      <c r="C254" s="152">
        <f>Datos!E197</f>
        <v>0</v>
      </c>
      <c r="D254" s="20">
        <f>Datos!G197</f>
        <v>0</v>
      </c>
      <c r="E254" s="20" t="str">
        <f t="shared" si="9"/>
        <v>x</v>
      </c>
      <c r="F254" s="118">
        <f>Datos!X197</f>
        <v>0</v>
      </c>
      <c r="G254" s="87" t="b">
        <f>OR(Datos!M197="CASA ALIANZA",Datos!M197="AYUDA Y SOLID")</f>
        <v>0</v>
      </c>
      <c r="H254" s="87" t="b">
        <f>OR(Datos!M197="PROCURADURIA")</f>
        <v>0</v>
      </c>
      <c r="I254" s="87" t="b">
        <f>OR(Datos!M197="DIF HIDALGO-HUICHAPAN",Datos!M197="DIF HIDALGO",Datos!M197="DIF NAUCALPAN",Datos!M197="DIF MEXICALTZINGO")</f>
        <v>0</v>
      </c>
      <c r="J254" s="87" t="b">
        <f>OR(Datos!M197="FAMILIAR")</f>
        <v>0</v>
      </c>
      <c r="K254" s="87">
        <f t="shared" si="10"/>
        <v>0</v>
      </c>
      <c r="L254" s="39">
        <f>IF(K254=0,Datos!M197)</f>
        <v>0</v>
      </c>
      <c r="M254" s="87">
        <f>Datos!Z197</f>
        <v>0</v>
      </c>
      <c r="N254" s="87">
        <f>Datos!AA197</f>
        <v>0</v>
      </c>
      <c r="O254" s="87">
        <f>Datos!AB197</f>
        <v>0</v>
      </c>
      <c r="P254" s="87">
        <f>Datos!AC197</f>
        <v>0</v>
      </c>
      <c r="Q254" s="87">
        <f>Datos!AD197</f>
        <v>0</v>
      </c>
      <c r="R254" s="87">
        <f>Datos!AE197</f>
        <v>0</v>
      </c>
      <c r="S254" s="87">
        <f>Datos!AF197</f>
        <v>0</v>
      </c>
      <c r="T254" s="87">
        <f>Datos!AG197</f>
        <v>0</v>
      </c>
      <c r="U254" s="87">
        <f>Datos!AH197</f>
        <v>0</v>
      </c>
      <c r="V254" s="87">
        <f>Datos!AI197</f>
        <v>0</v>
      </c>
      <c r="W254" s="87">
        <f>Datos!AJ197</f>
        <v>0</v>
      </c>
      <c r="X254" s="87">
        <f>Datos!AK197</f>
        <v>0</v>
      </c>
      <c r="Y254" s="87">
        <f>Datos!AL197</f>
        <v>0</v>
      </c>
      <c r="Z254" s="87">
        <f>Datos!AM197</f>
        <v>0</v>
      </c>
      <c r="AA254" s="87">
        <f>Datos!AN197</f>
        <v>0</v>
      </c>
      <c r="AB254" s="87">
        <f>Datos!AO197</f>
        <v>0</v>
      </c>
      <c r="AC254" s="87">
        <f>Datos!AP197</f>
        <v>0</v>
      </c>
      <c r="AD254" s="87" t="str">
        <f>IF(Datos!J197="D.F.","D.F.","0")</f>
        <v>0</v>
      </c>
      <c r="AE254" s="87">
        <f>IF(Datos!J197="D.F.","D.F",Datos!J197)</f>
        <v>0</v>
      </c>
      <c r="AF254" s="87"/>
      <c r="AG254" s="87">
        <f>Datos!AU197</f>
        <v>0</v>
      </c>
      <c r="AH254" s="87">
        <f>Datos!AV197</f>
        <v>0</v>
      </c>
      <c r="AI254" s="87" t="str">
        <f>IF(Educativo!J183="GUARDERIA","SI",".")</f>
        <v>.</v>
      </c>
      <c r="AJ254" s="87" t="str">
        <f>IF(Educativo!J183="PRESCOLAR","SI",".")</f>
        <v>.</v>
      </c>
      <c r="AK254" s="87" t="str">
        <f>IF(Educativo!J183="PRIMARIA","SI",".")</f>
        <v>.</v>
      </c>
      <c r="AL254" s="87" t="str">
        <f>IF(Educativo!J183="SECUNDARIA","SI",".")</f>
        <v>.</v>
      </c>
      <c r="AM254" s="87" t="str">
        <f>IF(Educativo!J183="BACHILLERATO","SI",".")</f>
        <v>.</v>
      </c>
      <c r="AN254" s="87" t="str">
        <f>IF(Educativo!J183="UNIVERSIDAD","SI",".")</f>
        <v>.</v>
      </c>
      <c r="AO254" s="87">
        <f>Datos!BN197</f>
        <v>0</v>
      </c>
      <c r="AP254" s="87">
        <f>Datos!BP197</f>
        <v>0</v>
      </c>
      <c r="AQ254" s="87">
        <f>Datos!BQ197</f>
        <v>0</v>
      </c>
      <c r="AR254" s="26" t="str">
        <f>Datos!BY198</f>
        <v>SI</v>
      </c>
      <c r="AS254" s="26" t="str">
        <f>Datos!BZ198</f>
        <v>.</v>
      </c>
      <c r="AT254" s="26" t="str">
        <f>Datos!CA198</f>
        <v>.</v>
      </c>
      <c r="AU254" s="26" t="str">
        <f>Datos!CB198</f>
        <v>.</v>
      </c>
      <c r="AV254" s="26" t="str">
        <f>Datos!CC198</f>
        <v>.</v>
      </c>
      <c r="AW254" s="87" t="b">
        <f>OR(Datos!BV198="FAMILIA BIOLÓGICA")</f>
        <v>0</v>
      </c>
      <c r="AX254" s="87" t="b">
        <f>OR(Datos!BV198="FAMILIA AMPLIADA")</f>
        <v>0</v>
      </c>
      <c r="AY254" s="87" t="b">
        <f>OR(Datos!BV198="OTRO HOGAR")</f>
        <v>0</v>
      </c>
      <c r="AZ254" s="87">
        <f t="shared" si="11"/>
        <v>0</v>
      </c>
      <c r="BA254" s="87">
        <f>IF(AZ254=0,Datos!BV198,".")</f>
        <v>0</v>
      </c>
      <c r="BB254" s="117">
        <f>Datos!BU197</f>
        <v>0</v>
      </c>
      <c r="BC254" s="87">
        <f>Datos!BV197</f>
        <v>0</v>
      </c>
    </row>
    <row r="255" spans="1:55">
      <c r="A255" s="87">
        <f>Datos!A196</f>
        <v>193</v>
      </c>
      <c r="B255" s="20">
        <f>Datos!D198</f>
        <v>0</v>
      </c>
      <c r="C255" s="152">
        <f>Datos!E198</f>
        <v>0</v>
      </c>
      <c r="D255" s="20">
        <f>Datos!G198</f>
        <v>0</v>
      </c>
      <c r="E255" s="20" t="str">
        <f t="shared" si="9"/>
        <v>x</v>
      </c>
      <c r="F255" s="118">
        <f>Datos!X198</f>
        <v>0</v>
      </c>
      <c r="G255" s="87" t="b">
        <f>OR(Datos!M198="CASA ALIANZA",Datos!M198="AYUDA Y SOLID")</f>
        <v>0</v>
      </c>
      <c r="H255" s="87" t="b">
        <f>OR(Datos!M198="PROCURADURIA")</f>
        <v>0</v>
      </c>
      <c r="I255" s="87" t="b">
        <f>OR(Datos!M198="DIF HIDALGO-HUICHAPAN",Datos!M198="DIF HIDALGO",Datos!M198="DIF NAUCALPAN",Datos!M198="DIF MEXICALTZINGO")</f>
        <v>0</v>
      </c>
      <c r="J255" s="87" t="b">
        <f>OR(Datos!M198="FAMILIAR")</f>
        <v>0</v>
      </c>
      <c r="K255" s="87">
        <f t="shared" si="10"/>
        <v>0</v>
      </c>
      <c r="L255" s="39">
        <f>IF(K255=0,Datos!M198)</f>
        <v>0</v>
      </c>
      <c r="M255" s="87">
        <f>Datos!Z198</f>
        <v>0</v>
      </c>
      <c r="N255" s="87">
        <f>Datos!AA198</f>
        <v>0</v>
      </c>
      <c r="O255" s="87">
        <f>Datos!AB198</f>
        <v>0</v>
      </c>
      <c r="P255" s="87">
        <f>Datos!AC198</f>
        <v>0</v>
      </c>
      <c r="Q255" s="87">
        <f>Datos!AD198</f>
        <v>0</v>
      </c>
      <c r="R255" s="87">
        <f>Datos!AE198</f>
        <v>0</v>
      </c>
      <c r="S255" s="87">
        <f>Datos!AF198</f>
        <v>0</v>
      </c>
      <c r="T255" s="87">
        <f>Datos!AG198</f>
        <v>0</v>
      </c>
      <c r="U255" s="87">
        <f>Datos!AH198</f>
        <v>0</v>
      </c>
      <c r="V255" s="87">
        <f>Datos!AI198</f>
        <v>0</v>
      </c>
      <c r="W255" s="87">
        <f>Datos!AJ198</f>
        <v>0</v>
      </c>
      <c r="X255" s="87">
        <f>Datos!AK198</f>
        <v>0</v>
      </c>
      <c r="Y255" s="87">
        <f>Datos!AL198</f>
        <v>0</v>
      </c>
      <c r="Z255" s="87">
        <f>Datos!AM198</f>
        <v>0</v>
      </c>
      <c r="AA255" s="87">
        <f>Datos!AN198</f>
        <v>0</v>
      </c>
      <c r="AB255" s="87">
        <f>Datos!AO198</f>
        <v>0</v>
      </c>
      <c r="AC255" s="87">
        <f>Datos!AP198</f>
        <v>0</v>
      </c>
      <c r="AD255" s="87" t="str">
        <f>IF(Datos!J198="D.F.","D.F.","0")</f>
        <v>0</v>
      </c>
      <c r="AE255" s="87">
        <f>IF(Datos!J198="D.F.","D.F",Datos!J198)</f>
        <v>0</v>
      </c>
      <c r="AF255" s="87"/>
      <c r="AG255" s="87">
        <f>Datos!AU198</f>
        <v>0</v>
      </c>
      <c r="AH255" s="87">
        <f>Datos!AV198</f>
        <v>0</v>
      </c>
      <c r="AI255" s="87" t="str">
        <f>IF(Educativo!J184="GUARDERIA","SI",".")</f>
        <v>.</v>
      </c>
      <c r="AJ255" s="87" t="str">
        <f>IF(Educativo!J184="PRESCOLAR","SI",".")</f>
        <v>.</v>
      </c>
      <c r="AK255" s="87" t="str">
        <f>IF(Educativo!J184="PRIMARIA","SI",".")</f>
        <v>.</v>
      </c>
      <c r="AL255" s="87" t="str">
        <f>IF(Educativo!J184="SECUNDARIA","SI",".")</f>
        <v>.</v>
      </c>
      <c r="AM255" s="87" t="str">
        <f>IF(Educativo!J184="BACHILLERATO","SI",".")</f>
        <v>.</v>
      </c>
      <c r="AN255" s="87" t="str">
        <f>IF(Educativo!J184="UNIVERSIDAD","SI",".")</f>
        <v>.</v>
      </c>
      <c r="AO255" s="87">
        <f>Datos!BN198</f>
        <v>0</v>
      </c>
      <c r="AP255" s="87">
        <f>Datos!BP198</f>
        <v>0</v>
      </c>
      <c r="AQ255" s="87">
        <f>Datos!BQ198</f>
        <v>0</v>
      </c>
      <c r="AR255" s="26" t="str">
        <f>Datos!BY199</f>
        <v>SI</v>
      </c>
      <c r="AS255" s="26" t="str">
        <f>Datos!BZ199</f>
        <v>.</v>
      </c>
      <c r="AT255" s="26" t="str">
        <f>Datos!CA199</f>
        <v>.</v>
      </c>
      <c r="AU255" s="26" t="str">
        <f>Datos!CB199</f>
        <v>.</v>
      </c>
      <c r="AV255" s="26" t="str">
        <f>Datos!CC199</f>
        <v>.</v>
      </c>
      <c r="AW255" s="87" t="b">
        <f>OR(Datos!BV199="FAMILIA BIOLÓGICA")</f>
        <v>0</v>
      </c>
      <c r="AX255" s="87" t="b">
        <f>OR(Datos!BV199="FAMILIA AMPLIADA")</f>
        <v>0</v>
      </c>
      <c r="AY255" s="87" t="b">
        <f>OR(Datos!BV199="OTRO HOGAR")</f>
        <v>0</v>
      </c>
      <c r="AZ255" s="87">
        <f t="shared" si="11"/>
        <v>0</v>
      </c>
      <c r="BA255" s="87">
        <f>IF(AZ255=0,Datos!BV199,".")</f>
        <v>0</v>
      </c>
      <c r="BB255" s="117">
        <f>Datos!BU198</f>
        <v>0</v>
      </c>
      <c r="BC255" s="87">
        <f>Datos!BV198</f>
        <v>0</v>
      </c>
    </row>
    <row r="256" spans="1:55">
      <c r="A256" s="87">
        <f>Datos!A197</f>
        <v>0</v>
      </c>
      <c r="B256" s="20">
        <f>Datos!D199</f>
        <v>0</v>
      </c>
      <c r="C256" s="152">
        <f>Datos!E199</f>
        <v>0</v>
      </c>
      <c r="D256" s="20">
        <f>Datos!G199</f>
        <v>0</v>
      </c>
      <c r="E256" s="20" t="str">
        <f t="shared" si="9"/>
        <v>x</v>
      </c>
      <c r="F256" s="118">
        <f>Datos!X199</f>
        <v>0</v>
      </c>
      <c r="G256" s="87" t="b">
        <f>OR(Datos!M199="CASA ALIANZA",Datos!M199="AYUDA Y SOLID")</f>
        <v>0</v>
      </c>
      <c r="H256" s="87" t="b">
        <f>OR(Datos!M199="PROCURADURIA")</f>
        <v>0</v>
      </c>
      <c r="I256" s="87" t="b">
        <f>OR(Datos!M199="DIF HIDALGO-HUICHAPAN",Datos!M199="DIF HIDALGO",Datos!M199="DIF NAUCALPAN",Datos!M199="DIF MEXICALTZINGO")</f>
        <v>0</v>
      </c>
      <c r="J256" s="87" t="b">
        <f>OR(Datos!M199="FAMILIAR")</f>
        <v>0</v>
      </c>
      <c r="K256" s="87">
        <f t="shared" si="10"/>
        <v>0</v>
      </c>
      <c r="L256" s="39">
        <f>IF(K256=0,Datos!M199)</f>
        <v>0</v>
      </c>
      <c r="M256" s="87">
        <f>Datos!Z199</f>
        <v>0</v>
      </c>
      <c r="N256" s="87">
        <f>Datos!AA199</f>
        <v>0</v>
      </c>
      <c r="O256" s="87">
        <f>Datos!AB199</f>
        <v>0</v>
      </c>
      <c r="P256" s="87">
        <f>Datos!AC199</f>
        <v>0</v>
      </c>
      <c r="Q256" s="87">
        <f>Datos!AD199</f>
        <v>0</v>
      </c>
      <c r="R256" s="87">
        <f>Datos!AE199</f>
        <v>0</v>
      </c>
      <c r="S256" s="87">
        <f>Datos!AF199</f>
        <v>0</v>
      </c>
      <c r="T256" s="87">
        <f>Datos!AG199</f>
        <v>0</v>
      </c>
      <c r="U256" s="87">
        <f>Datos!AH199</f>
        <v>0</v>
      </c>
      <c r="V256" s="87">
        <f>Datos!AI199</f>
        <v>0</v>
      </c>
      <c r="W256" s="87">
        <f>Datos!AJ199</f>
        <v>0</v>
      </c>
      <c r="X256" s="87">
        <f>Datos!AK199</f>
        <v>0</v>
      </c>
      <c r="Y256" s="87">
        <f>Datos!AL199</f>
        <v>0</v>
      </c>
      <c r="Z256" s="87">
        <f>Datos!AM199</f>
        <v>0</v>
      </c>
      <c r="AA256" s="87">
        <f>Datos!AN199</f>
        <v>0</v>
      </c>
      <c r="AB256" s="87">
        <f>Datos!AO199</f>
        <v>0</v>
      </c>
      <c r="AC256" s="87">
        <f>Datos!AP199</f>
        <v>0</v>
      </c>
      <c r="AD256" s="87" t="str">
        <f>IF(Datos!J199="D.F.","D.F.","0")</f>
        <v>0</v>
      </c>
      <c r="AE256" s="87">
        <f>IF(Datos!J199="D.F.","D.F",Datos!J199)</f>
        <v>0</v>
      </c>
      <c r="AF256" s="87"/>
      <c r="AG256" s="87">
        <f>Datos!AU199</f>
        <v>0</v>
      </c>
      <c r="AH256" s="87">
        <f>Datos!AV199</f>
        <v>0</v>
      </c>
      <c r="AI256" s="87" t="str">
        <f>IF(Educativo!J185="GUARDERIA","SI",".")</f>
        <v>.</v>
      </c>
      <c r="AJ256" s="87" t="str">
        <f>IF(Educativo!J185="PRESCOLAR","SI",".")</f>
        <v>.</v>
      </c>
      <c r="AK256" s="87" t="str">
        <f>IF(Educativo!J185="PRIMARIA","SI",".")</f>
        <v>.</v>
      </c>
      <c r="AL256" s="87" t="str">
        <f>IF(Educativo!J185="SECUNDARIA","SI",".")</f>
        <v>.</v>
      </c>
      <c r="AM256" s="87" t="str">
        <f>IF(Educativo!J185="BACHILLERATO","SI",".")</f>
        <v>.</v>
      </c>
      <c r="AN256" s="87" t="str">
        <f>IF(Educativo!J185="UNIVERSIDAD","SI",".")</f>
        <v>.</v>
      </c>
      <c r="AO256" s="87">
        <f>Datos!BN199</f>
        <v>0</v>
      </c>
      <c r="AP256" s="87">
        <f>Datos!BP199</f>
        <v>0</v>
      </c>
      <c r="AQ256" s="87">
        <f>Datos!BQ199</f>
        <v>0</v>
      </c>
      <c r="AR256" s="26" t="str">
        <f>Datos!BY200</f>
        <v>SI</v>
      </c>
      <c r="AS256" s="26" t="str">
        <f>Datos!BZ200</f>
        <v>.</v>
      </c>
      <c r="AT256" s="26" t="str">
        <f>Datos!CA200</f>
        <v>.</v>
      </c>
      <c r="AU256" s="26" t="str">
        <f>Datos!CB200</f>
        <v>.</v>
      </c>
      <c r="AV256" s="26" t="str">
        <f>Datos!CC200</f>
        <v>.</v>
      </c>
      <c r="AW256" s="87" t="b">
        <f>OR(Datos!BV200="FAMILIA BIOLÓGICA")</f>
        <v>0</v>
      </c>
      <c r="AX256" s="87" t="b">
        <f>OR(Datos!BV200="FAMILIA AMPLIADA")</f>
        <v>0</v>
      </c>
      <c r="AY256" s="87" t="b">
        <f>OR(Datos!BV200="OTRO HOGAR")</f>
        <v>0</v>
      </c>
      <c r="AZ256" s="87">
        <f t="shared" si="11"/>
        <v>0</v>
      </c>
      <c r="BA256" s="87">
        <f>IF(AZ256=0,Datos!BV200,".")</f>
        <v>0</v>
      </c>
      <c r="BB256" s="117">
        <f>Datos!BU199</f>
        <v>0</v>
      </c>
      <c r="BC256" s="87">
        <f>Datos!BV199</f>
        <v>0</v>
      </c>
    </row>
    <row r="257" spans="1:55">
      <c r="A257" s="87">
        <f>Datos!A198</f>
        <v>0</v>
      </c>
      <c r="B257" s="20">
        <f>Datos!D200</f>
        <v>0</v>
      </c>
      <c r="C257" s="152">
        <f>Datos!E200</f>
        <v>0</v>
      </c>
      <c r="D257" s="20">
        <f>Datos!G200</f>
        <v>0</v>
      </c>
      <c r="E257" s="20" t="str">
        <f t="shared" si="9"/>
        <v>x</v>
      </c>
      <c r="F257" s="118">
        <f>Datos!X200</f>
        <v>0</v>
      </c>
      <c r="G257" s="87" t="b">
        <f>OR(Datos!M200="CASA ALIANZA",Datos!M200="AYUDA Y SOLID")</f>
        <v>0</v>
      </c>
      <c r="H257" s="87" t="b">
        <f>OR(Datos!M200="PROCURADURIA")</f>
        <v>0</v>
      </c>
      <c r="I257" s="87" t="b">
        <f>OR(Datos!M200="DIF HIDALGO-HUICHAPAN",Datos!M200="DIF HIDALGO",Datos!M200="DIF NAUCALPAN",Datos!M200="DIF MEXICALTZINGO")</f>
        <v>0</v>
      </c>
      <c r="J257" s="87" t="b">
        <f>OR(Datos!M200="FAMILIAR")</f>
        <v>0</v>
      </c>
      <c r="K257" s="87">
        <f t="shared" si="10"/>
        <v>0</v>
      </c>
      <c r="L257" s="39">
        <f>IF(K257=0,Datos!M200)</f>
        <v>0</v>
      </c>
      <c r="M257" s="87">
        <f>Datos!Z200</f>
        <v>0</v>
      </c>
      <c r="N257" s="87">
        <f>Datos!AA200</f>
        <v>0</v>
      </c>
      <c r="O257" s="87">
        <f>Datos!AB200</f>
        <v>0</v>
      </c>
      <c r="P257" s="87">
        <f>Datos!AC200</f>
        <v>0</v>
      </c>
      <c r="Q257" s="87">
        <f>Datos!AD200</f>
        <v>0</v>
      </c>
      <c r="R257" s="87">
        <f>Datos!AE200</f>
        <v>0</v>
      </c>
      <c r="S257" s="87">
        <f>Datos!AF200</f>
        <v>0</v>
      </c>
      <c r="T257" s="87">
        <f>Datos!AG200</f>
        <v>0</v>
      </c>
      <c r="U257" s="87">
        <f>Datos!AH200</f>
        <v>0</v>
      </c>
      <c r="V257" s="87">
        <f>Datos!AI200</f>
        <v>0</v>
      </c>
      <c r="W257" s="87">
        <f>Datos!AJ200</f>
        <v>0</v>
      </c>
      <c r="X257" s="87">
        <f>Datos!AK200</f>
        <v>0</v>
      </c>
      <c r="Y257" s="87">
        <f>Datos!AL200</f>
        <v>0</v>
      </c>
      <c r="Z257" s="87">
        <f>Datos!AM200</f>
        <v>0</v>
      </c>
      <c r="AA257" s="87">
        <f>Datos!AN200</f>
        <v>0</v>
      </c>
      <c r="AB257" s="87">
        <f>Datos!AO200</f>
        <v>0</v>
      </c>
      <c r="AC257" s="87">
        <f>Datos!AP200</f>
        <v>0</v>
      </c>
      <c r="AD257" s="87" t="str">
        <f>IF(Datos!J200="D.F.","D.F.","0")</f>
        <v>0</v>
      </c>
      <c r="AE257" s="87">
        <f>IF(Datos!J200="D.F.","D.F",Datos!J200)</f>
        <v>0</v>
      </c>
      <c r="AF257" s="87"/>
      <c r="AG257" s="87">
        <f>Datos!AU200</f>
        <v>0</v>
      </c>
      <c r="AH257" s="87">
        <f>Datos!AV200</f>
        <v>0</v>
      </c>
      <c r="AI257" s="87" t="str">
        <f>IF(Educativo!J186="GUARDERIA","SI",".")</f>
        <v>.</v>
      </c>
      <c r="AJ257" s="87" t="str">
        <f>IF(Educativo!J186="PRESCOLAR","SI",".")</f>
        <v>.</v>
      </c>
      <c r="AK257" s="87" t="str">
        <f>IF(Educativo!J186="PRIMARIA","SI",".")</f>
        <v>.</v>
      </c>
      <c r="AL257" s="87" t="str">
        <f>IF(Educativo!J186="SECUNDARIA","SI",".")</f>
        <v>.</v>
      </c>
      <c r="AM257" s="87" t="str">
        <f>IF(Educativo!J186="BACHILLERATO","SI",".")</f>
        <v>.</v>
      </c>
      <c r="AN257" s="87" t="str">
        <f>IF(Educativo!J186="UNIVERSIDAD","SI",".")</f>
        <v>.</v>
      </c>
      <c r="AO257" s="87">
        <f>Datos!BN200</f>
        <v>0</v>
      </c>
      <c r="AP257" s="87">
        <f>Datos!BP200</f>
        <v>0</v>
      </c>
      <c r="AQ257" s="87">
        <f>Datos!BQ200</f>
        <v>0</v>
      </c>
      <c r="AR257" s="26" t="str">
        <f>Datos!BY201</f>
        <v>SI</v>
      </c>
      <c r="AS257" s="26" t="str">
        <f>Datos!BZ201</f>
        <v>.</v>
      </c>
      <c r="AT257" s="26" t="str">
        <f>Datos!CA201</f>
        <v>.</v>
      </c>
      <c r="AU257" s="26" t="str">
        <f>Datos!CB201</f>
        <v>.</v>
      </c>
      <c r="AV257" s="26" t="str">
        <f>Datos!CC201</f>
        <v>.</v>
      </c>
      <c r="AW257" s="87" t="b">
        <f>OR(Datos!BV201="FAMILIA BIOLÓGICA")</f>
        <v>0</v>
      </c>
      <c r="AX257" s="87" t="b">
        <f>OR(Datos!BV201="FAMILIA AMPLIADA")</f>
        <v>0</v>
      </c>
      <c r="AY257" s="87" t="b">
        <f>OR(Datos!BV201="OTRO HOGAR")</f>
        <v>0</v>
      </c>
      <c r="AZ257" s="87">
        <f t="shared" si="11"/>
        <v>0</v>
      </c>
      <c r="BA257" s="87">
        <f>IF(AZ257=0,Datos!BV201,".")</f>
        <v>0</v>
      </c>
      <c r="BB257" s="117">
        <f>Datos!BU200</f>
        <v>0</v>
      </c>
      <c r="BC257" s="87">
        <f>Datos!BV200</f>
        <v>0</v>
      </c>
    </row>
    <row r="258" spans="1:55">
      <c r="A258" s="87">
        <f>Datos!A199</f>
        <v>0</v>
      </c>
      <c r="B258" s="20">
        <f>Datos!D201</f>
        <v>0</v>
      </c>
      <c r="C258" s="152">
        <f>Datos!E201</f>
        <v>0</v>
      </c>
      <c r="D258" s="20">
        <f>Datos!G201</f>
        <v>0</v>
      </c>
      <c r="E258" s="20" t="str">
        <f t="shared" si="9"/>
        <v>x</v>
      </c>
      <c r="F258" s="118">
        <f>Datos!X201</f>
        <v>0</v>
      </c>
      <c r="G258" s="87" t="b">
        <f>OR(Datos!M201="CASA ALIANZA",Datos!M201="AYUDA Y SOLID")</f>
        <v>0</v>
      </c>
      <c r="H258" s="87" t="b">
        <f>OR(Datos!M201="PROCURADURIA")</f>
        <v>0</v>
      </c>
      <c r="I258" s="87" t="b">
        <f>OR(Datos!M201="DIF HIDALGO-HUICHAPAN",Datos!M201="DIF HIDALGO",Datos!M201="DIF NAUCALPAN",Datos!M201="DIF MEXICALTZINGO")</f>
        <v>0</v>
      </c>
      <c r="J258" s="87" t="b">
        <f>OR(Datos!M201="FAMILIAR")</f>
        <v>0</v>
      </c>
      <c r="K258" s="87">
        <f t="shared" si="10"/>
        <v>0</v>
      </c>
      <c r="L258" s="39">
        <f>IF(K258=0,Datos!M201)</f>
        <v>0</v>
      </c>
      <c r="M258" s="87">
        <f>Datos!Z201</f>
        <v>0</v>
      </c>
      <c r="N258" s="87">
        <f>Datos!AA201</f>
        <v>0</v>
      </c>
      <c r="O258" s="87">
        <f>Datos!AB201</f>
        <v>0</v>
      </c>
      <c r="P258" s="87">
        <f>Datos!AC201</f>
        <v>0</v>
      </c>
      <c r="Q258" s="87">
        <f>Datos!AD201</f>
        <v>0</v>
      </c>
      <c r="R258" s="87">
        <f>Datos!AE201</f>
        <v>0</v>
      </c>
      <c r="S258" s="87">
        <f>Datos!AF201</f>
        <v>0</v>
      </c>
      <c r="T258" s="87">
        <f>Datos!AG201</f>
        <v>0</v>
      </c>
      <c r="U258" s="87">
        <f>Datos!AH201</f>
        <v>0</v>
      </c>
      <c r="V258" s="87">
        <f>Datos!AI201</f>
        <v>0</v>
      </c>
      <c r="W258" s="87">
        <f>Datos!AJ201</f>
        <v>0</v>
      </c>
      <c r="X258" s="87">
        <f>Datos!AK201</f>
        <v>0</v>
      </c>
      <c r="Y258" s="87">
        <f>Datos!AL201</f>
        <v>0</v>
      </c>
      <c r="Z258" s="87">
        <f>Datos!AM201</f>
        <v>0</v>
      </c>
      <c r="AA258" s="87">
        <f>Datos!AN201</f>
        <v>0</v>
      </c>
      <c r="AB258" s="87">
        <f>Datos!AO201</f>
        <v>0</v>
      </c>
      <c r="AC258" s="87">
        <f>Datos!AP201</f>
        <v>0</v>
      </c>
      <c r="AD258" s="87" t="str">
        <f>IF(Datos!J201="D.F.","D.F.","0")</f>
        <v>0</v>
      </c>
      <c r="AE258" s="87">
        <f>IF(Datos!J201="D.F.","D.F",Datos!J201)</f>
        <v>0</v>
      </c>
      <c r="AF258" s="87"/>
      <c r="AG258" s="87">
        <f>Datos!AU201</f>
        <v>0</v>
      </c>
      <c r="AH258" s="87">
        <f>Datos!AV201</f>
        <v>0</v>
      </c>
      <c r="AI258" s="87" t="str">
        <f>IF(Educativo!J187="GUARDERIA","SI",".")</f>
        <v>.</v>
      </c>
      <c r="AJ258" s="87" t="str">
        <f>IF(Educativo!J187="PRESCOLAR","SI",".")</f>
        <v>.</v>
      </c>
      <c r="AK258" s="87" t="str">
        <f>IF(Educativo!J187="PRIMARIA","SI",".")</f>
        <v>.</v>
      </c>
      <c r="AL258" s="87" t="str">
        <f>IF(Educativo!J187="SECUNDARIA","SI",".")</f>
        <v>.</v>
      </c>
      <c r="AM258" s="87" t="str">
        <f>IF(Educativo!J187="BACHILLERATO","SI",".")</f>
        <v>.</v>
      </c>
      <c r="AN258" s="87" t="str">
        <f>IF(Educativo!J187="UNIVERSIDAD","SI",".")</f>
        <v>.</v>
      </c>
      <c r="AO258" s="87">
        <f>Datos!BN201</f>
        <v>0</v>
      </c>
      <c r="AP258" s="87">
        <f>Datos!BP201</f>
        <v>0</v>
      </c>
      <c r="AQ258" s="87">
        <f>Datos!BQ201</f>
        <v>0</v>
      </c>
      <c r="AR258" s="26" t="str">
        <f>Datos!BY202</f>
        <v>SI</v>
      </c>
      <c r="AS258" s="26" t="str">
        <f>Datos!BZ202</f>
        <v>.</v>
      </c>
      <c r="AT258" s="26" t="str">
        <f>Datos!CA202</f>
        <v>.</v>
      </c>
      <c r="AU258" s="26" t="str">
        <f>Datos!CB202</f>
        <v>.</v>
      </c>
      <c r="AV258" s="26" t="str">
        <f>Datos!CC202</f>
        <v>.</v>
      </c>
      <c r="AW258" s="87" t="b">
        <f>OR(Datos!BV202="FAMILIA BIOLÓGICA")</f>
        <v>0</v>
      </c>
      <c r="AX258" s="87" t="b">
        <f>OR(Datos!BV202="FAMILIA AMPLIADA")</f>
        <v>0</v>
      </c>
      <c r="AY258" s="87" t="b">
        <f>OR(Datos!BV202="OTRO HOGAR")</f>
        <v>0</v>
      </c>
      <c r="AZ258" s="87">
        <f t="shared" si="11"/>
        <v>0</v>
      </c>
      <c r="BA258" s="87">
        <f>IF(AZ258=0,Datos!BV202,".")</f>
        <v>0</v>
      </c>
      <c r="BB258" s="117">
        <f>Datos!BU201</f>
        <v>0</v>
      </c>
      <c r="BC258" s="87">
        <f>Datos!BV201</f>
        <v>0</v>
      </c>
    </row>
    <row r="259" spans="1:55">
      <c r="A259" s="87">
        <f>Datos!A200</f>
        <v>0</v>
      </c>
      <c r="B259" s="20">
        <f>Datos!D202</f>
        <v>0</v>
      </c>
      <c r="C259" s="152">
        <f>Datos!E202</f>
        <v>0</v>
      </c>
      <c r="D259" s="20">
        <f>Datos!G202</f>
        <v>0</v>
      </c>
      <c r="E259" s="20" t="str">
        <f t="shared" si="9"/>
        <v>x</v>
      </c>
      <c r="F259" s="118">
        <f>Datos!X202</f>
        <v>0</v>
      </c>
      <c r="G259" s="87" t="b">
        <f>OR(Datos!M202="CASA ALIANZA",Datos!M202="AYUDA Y SOLID")</f>
        <v>0</v>
      </c>
      <c r="H259" s="87" t="b">
        <f>OR(Datos!M202="PROCURADURIA")</f>
        <v>0</v>
      </c>
      <c r="I259" s="87" t="b">
        <f>OR(Datos!M202="DIF HIDALGO-HUICHAPAN",Datos!M202="DIF HIDALGO",Datos!M202="DIF NAUCALPAN",Datos!M202="DIF MEXICALTZINGO")</f>
        <v>0</v>
      </c>
      <c r="J259" s="87" t="b">
        <f>OR(Datos!M202="FAMILIAR")</f>
        <v>0</v>
      </c>
      <c r="K259" s="87">
        <f t="shared" si="10"/>
        <v>0</v>
      </c>
      <c r="L259" s="39">
        <f>IF(K259=0,Datos!M202)</f>
        <v>0</v>
      </c>
      <c r="M259" s="87">
        <f>Datos!Z202</f>
        <v>0</v>
      </c>
      <c r="N259" s="87">
        <f>Datos!AA202</f>
        <v>0</v>
      </c>
      <c r="O259" s="87">
        <f>Datos!AB202</f>
        <v>0</v>
      </c>
      <c r="P259" s="87">
        <f>Datos!AC202</f>
        <v>0</v>
      </c>
      <c r="Q259" s="87">
        <f>Datos!AD202</f>
        <v>0</v>
      </c>
      <c r="R259" s="87">
        <f>Datos!AE202</f>
        <v>0</v>
      </c>
      <c r="S259" s="87">
        <f>Datos!AF202</f>
        <v>0</v>
      </c>
      <c r="T259" s="87">
        <f>Datos!AG202</f>
        <v>0</v>
      </c>
      <c r="U259" s="87">
        <f>Datos!AH202</f>
        <v>0</v>
      </c>
      <c r="V259" s="87">
        <f>Datos!AI202</f>
        <v>0</v>
      </c>
      <c r="W259" s="87">
        <f>Datos!AJ202</f>
        <v>0</v>
      </c>
      <c r="X259" s="87">
        <f>Datos!AK202</f>
        <v>0</v>
      </c>
      <c r="Y259" s="87">
        <f>Datos!AL202</f>
        <v>0</v>
      </c>
      <c r="Z259" s="87">
        <f>Datos!AM202</f>
        <v>0</v>
      </c>
      <c r="AA259" s="87">
        <f>Datos!AN202</f>
        <v>0</v>
      </c>
      <c r="AB259" s="87">
        <f>Datos!AO202</f>
        <v>0</v>
      </c>
      <c r="AC259" s="87">
        <f>Datos!AP202</f>
        <v>0</v>
      </c>
      <c r="AD259" s="87" t="str">
        <f>IF(Datos!J202="D.F.","D.F.","0")</f>
        <v>0</v>
      </c>
      <c r="AE259" s="87">
        <f>IF(Datos!J202="D.F.","D.F",Datos!J202)</f>
        <v>0</v>
      </c>
      <c r="AF259" s="87"/>
      <c r="AG259" s="87">
        <f>Datos!AU202</f>
        <v>0</v>
      </c>
      <c r="AH259" s="87">
        <f>Datos!AV202</f>
        <v>0</v>
      </c>
      <c r="AI259" s="87" t="str">
        <f>IF(Educativo!J188="GUARDERIA","SI",".")</f>
        <v>.</v>
      </c>
      <c r="AJ259" s="87" t="str">
        <f>IF(Educativo!J188="PRESCOLAR","SI",".")</f>
        <v>.</v>
      </c>
      <c r="AK259" s="87" t="str">
        <f>IF(Educativo!J188="PRIMARIA","SI",".")</f>
        <v>.</v>
      </c>
      <c r="AL259" s="87" t="str">
        <f>IF(Educativo!J188="SECUNDARIA","SI",".")</f>
        <v>.</v>
      </c>
      <c r="AM259" s="87" t="str">
        <f>IF(Educativo!J188="BACHILLERATO","SI",".")</f>
        <v>.</v>
      </c>
      <c r="AN259" s="87" t="str">
        <f>IF(Educativo!J188="UNIVERSIDAD","SI",".")</f>
        <v>.</v>
      </c>
      <c r="AO259" s="87">
        <f>Datos!BN202</f>
        <v>0</v>
      </c>
      <c r="AP259" s="87">
        <f>Datos!BP202</f>
        <v>0</v>
      </c>
      <c r="AQ259" s="87">
        <f>Datos!BQ202</f>
        <v>0</v>
      </c>
      <c r="AR259" s="26" t="str">
        <f>Datos!BY203</f>
        <v>SI</v>
      </c>
      <c r="AS259" s="26" t="str">
        <f>Datos!BZ203</f>
        <v>.</v>
      </c>
      <c r="AT259" s="26" t="str">
        <f>Datos!CA203</f>
        <v>.</v>
      </c>
      <c r="AU259" s="26" t="str">
        <f>Datos!CB203</f>
        <v>.</v>
      </c>
      <c r="AV259" s="26" t="str">
        <f>Datos!CC203</f>
        <v>.</v>
      </c>
      <c r="AW259" s="87" t="b">
        <f>OR(Datos!BV203="FAMILIA BIOLÓGICA")</f>
        <v>0</v>
      </c>
      <c r="AX259" s="87" t="b">
        <f>OR(Datos!BV203="FAMILIA AMPLIADA")</f>
        <v>0</v>
      </c>
      <c r="AY259" s="87" t="b">
        <f>OR(Datos!BV203="OTRO HOGAR")</f>
        <v>0</v>
      </c>
      <c r="AZ259" s="87">
        <f t="shared" si="11"/>
        <v>0</v>
      </c>
      <c r="BA259" s="87">
        <f>IF(AZ259=0,Datos!BV203,".")</f>
        <v>0</v>
      </c>
      <c r="BB259" s="117">
        <f>Datos!BU202</f>
        <v>0</v>
      </c>
      <c r="BC259" s="87">
        <f>Datos!BV202</f>
        <v>0</v>
      </c>
    </row>
    <row r="260" spans="1:55">
      <c r="A260" s="87">
        <f>Datos!A201</f>
        <v>0</v>
      </c>
      <c r="B260" s="20">
        <f>Datos!D203</f>
        <v>0</v>
      </c>
      <c r="C260" s="152">
        <f>Datos!E203</f>
        <v>0</v>
      </c>
      <c r="D260" s="20">
        <f>Datos!G203</f>
        <v>0</v>
      </c>
      <c r="E260" s="20" t="str">
        <f t="shared" si="9"/>
        <v>x</v>
      </c>
      <c r="F260" s="118">
        <f>Datos!X203</f>
        <v>0</v>
      </c>
      <c r="G260" s="87" t="b">
        <f>OR(Datos!M203="CASA ALIANZA",Datos!M203="AYUDA Y SOLID")</f>
        <v>0</v>
      </c>
      <c r="H260" s="87" t="b">
        <f>OR(Datos!M203="PROCURADURIA")</f>
        <v>0</v>
      </c>
      <c r="I260" s="87" t="b">
        <f>OR(Datos!M203="DIF HIDALGO-HUICHAPAN",Datos!M203="DIF HIDALGO",Datos!M203="DIF NAUCALPAN",Datos!M203="DIF MEXICALTZINGO")</f>
        <v>0</v>
      </c>
      <c r="J260" s="87" t="b">
        <f>OR(Datos!M203="FAMILIAR")</f>
        <v>0</v>
      </c>
      <c r="K260" s="87">
        <f t="shared" si="10"/>
        <v>0</v>
      </c>
      <c r="L260" s="39">
        <f>IF(K260=0,Datos!M203)</f>
        <v>0</v>
      </c>
      <c r="M260" s="87">
        <f>Datos!Z203</f>
        <v>0</v>
      </c>
      <c r="N260" s="87">
        <f>Datos!AA203</f>
        <v>0</v>
      </c>
      <c r="O260" s="87">
        <f>Datos!AB203</f>
        <v>0</v>
      </c>
      <c r="P260" s="87">
        <f>Datos!AC203</f>
        <v>0</v>
      </c>
      <c r="Q260" s="87">
        <f>Datos!AD203</f>
        <v>0</v>
      </c>
      <c r="R260" s="87">
        <f>Datos!AE203</f>
        <v>0</v>
      </c>
      <c r="S260" s="87">
        <f>Datos!AF203</f>
        <v>0</v>
      </c>
      <c r="T260" s="87">
        <f>Datos!AG203</f>
        <v>0</v>
      </c>
      <c r="U260" s="87">
        <f>Datos!AH203</f>
        <v>0</v>
      </c>
      <c r="V260" s="87">
        <f>Datos!AI203</f>
        <v>0</v>
      </c>
      <c r="W260" s="87">
        <f>Datos!AJ203</f>
        <v>0</v>
      </c>
      <c r="X260" s="87">
        <f>Datos!AK203</f>
        <v>0</v>
      </c>
      <c r="Y260" s="87">
        <f>Datos!AL203</f>
        <v>0</v>
      </c>
      <c r="Z260" s="87">
        <f>Datos!AM203</f>
        <v>0</v>
      </c>
      <c r="AA260" s="87">
        <f>Datos!AN203</f>
        <v>0</v>
      </c>
      <c r="AB260" s="87">
        <f>Datos!AO203</f>
        <v>0</v>
      </c>
      <c r="AC260" s="87">
        <f>Datos!AP203</f>
        <v>0</v>
      </c>
      <c r="AD260" s="87" t="str">
        <f>IF(Datos!J203="D.F.","D.F.","0")</f>
        <v>0</v>
      </c>
      <c r="AE260" s="87">
        <f>IF(Datos!J203="D.F.","D.F",Datos!J203)</f>
        <v>0</v>
      </c>
      <c r="AF260" s="87"/>
      <c r="AG260" s="87">
        <f>Datos!AU203</f>
        <v>0</v>
      </c>
      <c r="AH260" s="87">
        <f>Datos!AV203</f>
        <v>0</v>
      </c>
      <c r="AI260" s="87" t="str">
        <f>IF(Educativo!J189="GUARDERIA","SI",".")</f>
        <v>.</v>
      </c>
      <c r="AJ260" s="87" t="str">
        <f>IF(Educativo!J189="PRESCOLAR","SI",".")</f>
        <v>.</v>
      </c>
      <c r="AK260" s="87" t="str">
        <f>IF(Educativo!J189="PRIMARIA","SI",".")</f>
        <v>.</v>
      </c>
      <c r="AL260" s="87" t="str">
        <f>IF(Educativo!J189="SECUNDARIA","SI",".")</f>
        <v>.</v>
      </c>
      <c r="AM260" s="87" t="str">
        <f>IF(Educativo!J189="BACHILLERATO","SI",".")</f>
        <v>.</v>
      </c>
      <c r="AN260" s="87" t="str">
        <f>IF(Educativo!J189="UNIVERSIDAD","SI",".")</f>
        <v>.</v>
      </c>
      <c r="AO260" s="87">
        <f>Datos!BN203</f>
        <v>0</v>
      </c>
      <c r="AP260" s="87">
        <f>Datos!BP203</f>
        <v>0</v>
      </c>
      <c r="AQ260" s="87">
        <f>Datos!BQ203</f>
        <v>0</v>
      </c>
      <c r="AR260" s="26" t="str">
        <f>Datos!BY204</f>
        <v>SI</v>
      </c>
      <c r="AS260" s="26" t="str">
        <f>Datos!BZ204</f>
        <v>.</v>
      </c>
      <c r="AT260" s="26" t="str">
        <f>Datos!CA204</f>
        <v>.</v>
      </c>
      <c r="AU260" s="26" t="str">
        <f>Datos!CB204</f>
        <v>.</v>
      </c>
      <c r="AV260" s="26" t="str">
        <f>Datos!CC204</f>
        <v>.</v>
      </c>
      <c r="AW260" s="87" t="b">
        <f>OR(Datos!BV204="FAMILIA BIOLÓGICA")</f>
        <v>0</v>
      </c>
      <c r="AX260" s="87" t="b">
        <f>OR(Datos!BV204="FAMILIA AMPLIADA")</f>
        <v>0</v>
      </c>
      <c r="AY260" s="87" t="b">
        <f>OR(Datos!BV204="OTRO HOGAR")</f>
        <v>0</v>
      </c>
      <c r="AZ260" s="87">
        <f t="shared" si="11"/>
        <v>0</v>
      </c>
      <c r="BA260" s="87">
        <f>IF(AZ260=0,Datos!BV204,".")</f>
        <v>0</v>
      </c>
      <c r="BB260" s="117">
        <f>Datos!BU203</f>
        <v>0</v>
      </c>
      <c r="BC260" s="87">
        <f>Datos!BV203</f>
        <v>0</v>
      </c>
    </row>
    <row r="261" spans="1:55">
      <c r="A261" s="87">
        <f>Datos!A202</f>
        <v>0</v>
      </c>
      <c r="B261" s="20">
        <f>Datos!D204</f>
        <v>0</v>
      </c>
      <c r="C261" s="152">
        <f>Datos!E204</f>
        <v>0</v>
      </c>
      <c r="D261" s="20">
        <f>Datos!G204</f>
        <v>0</v>
      </c>
      <c r="E261" s="20" t="str">
        <f t="shared" si="9"/>
        <v>x</v>
      </c>
      <c r="F261" s="118">
        <f>Datos!X204</f>
        <v>0</v>
      </c>
      <c r="G261" s="87" t="b">
        <f>OR(Datos!M204="CASA ALIANZA",Datos!M204="AYUDA Y SOLID")</f>
        <v>0</v>
      </c>
      <c r="H261" s="87" t="b">
        <f>OR(Datos!M204="PROCURADURIA")</f>
        <v>0</v>
      </c>
      <c r="I261" s="87" t="b">
        <f>OR(Datos!M204="DIF HIDALGO-HUICHAPAN",Datos!M204="DIF HIDALGO",Datos!M204="DIF NAUCALPAN",Datos!M204="DIF MEXICALTZINGO")</f>
        <v>0</v>
      </c>
      <c r="J261" s="87" t="b">
        <f>OR(Datos!M204="FAMILIAR")</f>
        <v>0</v>
      </c>
      <c r="K261" s="87">
        <f t="shared" si="10"/>
        <v>0</v>
      </c>
      <c r="L261" s="39">
        <f>IF(K261=0,Datos!M204)</f>
        <v>0</v>
      </c>
      <c r="M261" s="87">
        <f>Datos!Z204</f>
        <v>0</v>
      </c>
      <c r="N261" s="87">
        <f>Datos!AA204</f>
        <v>0</v>
      </c>
      <c r="O261" s="87">
        <f>Datos!AB204</f>
        <v>0</v>
      </c>
      <c r="P261" s="87">
        <f>Datos!AC204</f>
        <v>0</v>
      </c>
      <c r="Q261" s="87">
        <f>Datos!AD204</f>
        <v>0</v>
      </c>
      <c r="R261" s="87">
        <f>Datos!AE204</f>
        <v>0</v>
      </c>
      <c r="S261" s="87">
        <f>Datos!AF204</f>
        <v>0</v>
      </c>
      <c r="T261" s="87">
        <f>Datos!AG204</f>
        <v>0</v>
      </c>
      <c r="U261" s="87">
        <f>Datos!AH204</f>
        <v>0</v>
      </c>
      <c r="V261" s="87">
        <f>Datos!AI204</f>
        <v>0</v>
      </c>
      <c r="W261" s="87">
        <f>Datos!AJ204</f>
        <v>0</v>
      </c>
      <c r="X261" s="87">
        <f>Datos!AK204</f>
        <v>0</v>
      </c>
      <c r="Y261" s="87">
        <f>Datos!AL204</f>
        <v>0</v>
      </c>
      <c r="Z261" s="87">
        <f>Datos!AM204</f>
        <v>0</v>
      </c>
      <c r="AA261" s="87">
        <f>Datos!AN204</f>
        <v>0</v>
      </c>
      <c r="AB261" s="87">
        <f>Datos!AO204</f>
        <v>0</v>
      </c>
      <c r="AC261" s="87">
        <f>Datos!AP204</f>
        <v>0</v>
      </c>
      <c r="AD261" s="87" t="str">
        <f>IF(Datos!J204="D.F.","D.F.","0")</f>
        <v>0</v>
      </c>
      <c r="AE261" s="87">
        <f>IF(Datos!J204="D.F.","D.F",Datos!J204)</f>
        <v>0</v>
      </c>
      <c r="AF261" s="87"/>
      <c r="AG261" s="87">
        <f>Datos!AU204</f>
        <v>0</v>
      </c>
      <c r="AH261" s="87">
        <f>Datos!AV204</f>
        <v>0</v>
      </c>
      <c r="AI261" s="87" t="str">
        <f>IF(Educativo!J190="GUARDERIA","SI",".")</f>
        <v>.</v>
      </c>
      <c r="AJ261" s="87" t="str">
        <f>IF(Educativo!J190="PRESCOLAR","SI",".")</f>
        <v>.</v>
      </c>
      <c r="AK261" s="87" t="str">
        <f>IF(Educativo!J190="PRIMARIA","SI",".")</f>
        <v>.</v>
      </c>
      <c r="AL261" s="87" t="str">
        <f>IF(Educativo!J190="SECUNDARIA","SI",".")</f>
        <v>.</v>
      </c>
      <c r="AM261" s="87" t="str">
        <f>IF(Educativo!J190="BACHILLERATO","SI",".")</f>
        <v>.</v>
      </c>
      <c r="AN261" s="87" t="str">
        <f>IF(Educativo!J190="UNIVERSIDAD","SI",".")</f>
        <v>.</v>
      </c>
      <c r="AO261" s="87">
        <f>Datos!BN204</f>
        <v>0</v>
      </c>
      <c r="AP261" s="87">
        <f>Datos!BP204</f>
        <v>0</v>
      </c>
      <c r="AQ261" s="87">
        <f>Datos!BQ204</f>
        <v>0</v>
      </c>
      <c r="AR261" s="26" t="str">
        <f>Datos!BY205</f>
        <v>SI</v>
      </c>
      <c r="AS261" s="26" t="str">
        <f>Datos!BZ205</f>
        <v>.</v>
      </c>
      <c r="AT261" s="26" t="str">
        <f>Datos!CA205</f>
        <v>.</v>
      </c>
      <c r="AU261" s="26" t="str">
        <f>Datos!CB205</f>
        <v>.</v>
      </c>
      <c r="AV261" s="26" t="str">
        <f>Datos!CC205</f>
        <v>.</v>
      </c>
      <c r="AW261" s="87" t="b">
        <f>OR(Datos!BV205="FAMILIA BIOLÓGICA")</f>
        <v>0</v>
      </c>
      <c r="AX261" s="87" t="b">
        <f>OR(Datos!BV205="FAMILIA AMPLIADA")</f>
        <v>0</v>
      </c>
      <c r="AY261" s="87" t="b">
        <f>OR(Datos!BV205="OTRO HOGAR")</f>
        <v>0</v>
      </c>
      <c r="AZ261" s="87">
        <f t="shared" si="11"/>
        <v>0</v>
      </c>
      <c r="BA261" s="87">
        <f>IF(AZ261=0,Datos!BV205,".")</f>
        <v>0</v>
      </c>
      <c r="BB261" s="117">
        <f>Datos!BU204</f>
        <v>0</v>
      </c>
      <c r="BC261" s="87">
        <f>Datos!BV204</f>
        <v>0</v>
      </c>
    </row>
    <row r="262" spans="1:55">
      <c r="A262" s="87">
        <f>Datos!A203</f>
        <v>0</v>
      </c>
      <c r="B262" s="20">
        <f>Datos!D205</f>
        <v>0</v>
      </c>
      <c r="C262" s="152">
        <f>Datos!E205</f>
        <v>0</v>
      </c>
      <c r="D262" s="20">
        <f>Datos!G205</f>
        <v>0</v>
      </c>
      <c r="E262" s="20" t="str">
        <f t="shared" si="9"/>
        <v>x</v>
      </c>
      <c r="F262" s="118">
        <f>Datos!X205</f>
        <v>0</v>
      </c>
      <c r="G262" s="87" t="b">
        <f>OR(Datos!M205="CASA ALIANZA",Datos!M205="AYUDA Y SOLID")</f>
        <v>0</v>
      </c>
      <c r="H262" s="87" t="b">
        <f>OR(Datos!M205="PROCURADURIA")</f>
        <v>0</v>
      </c>
      <c r="I262" s="87" t="b">
        <f>OR(Datos!M205="DIF HIDALGO-HUICHAPAN",Datos!M205="DIF HIDALGO",Datos!M205="DIF NAUCALPAN",Datos!M205="DIF MEXICALTZINGO")</f>
        <v>0</v>
      </c>
      <c r="J262" s="87" t="b">
        <f>OR(Datos!M205="FAMILIAR")</f>
        <v>0</v>
      </c>
      <c r="K262" s="87">
        <f t="shared" si="10"/>
        <v>0</v>
      </c>
      <c r="L262" s="39">
        <f>IF(K262=0,Datos!M205)</f>
        <v>0</v>
      </c>
      <c r="M262" s="87">
        <f>Datos!Z205</f>
        <v>0</v>
      </c>
      <c r="N262" s="87">
        <f>Datos!AA205</f>
        <v>0</v>
      </c>
      <c r="O262" s="87">
        <f>Datos!AB205</f>
        <v>0</v>
      </c>
      <c r="P262" s="87">
        <f>Datos!AC205</f>
        <v>0</v>
      </c>
      <c r="Q262" s="87">
        <f>Datos!AD205</f>
        <v>0</v>
      </c>
      <c r="R262" s="87">
        <f>Datos!AE205</f>
        <v>0</v>
      </c>
      <c r="S262" s="87">
        <f>Datos!AF205</f>
        <v>0</v>
      </c>
      <c r="T262" s="87">
        <f>Datos!AG205</f>
        <v>0</v>
      </c>
      <c r="U262" s="87">
        <f>Datos!AH205</f>
        <v>0</v>
      </c>
      <c r="V262" s="87">
        <f>Datos!AI205</f>
        <v>0</v>
      </c>
      <c r="W262" s="87">
        <f>Datos!AJ205</f>
        <v>0</v>
      </c>
      <c r="X262" s="87">
        <f>Datos!AK205</f>
        <v>0</v>
      </c>
      <c r="Y262" s="87">
        <f>Datos!AL205</f>
        <v>0</v>
      </c>
      <c r="Z262" s="87">
        <f>Datos!AM205</f>
        <v>0</v>
      </c>
      <c r="AA262" s="87">
        <f>Datos!AN205</f>
        <v>0</v>
      </c>
      <c r="AB262" s="87">
        <f>Datos!AO205</f>
        <v>0</v>
      </c>
      <c r="AC262" s="87">
        <f>Datos!AP205</f>
        <v>0</v>
      </c>
      <c r="AD262" s="87" t="str">
        <f>IF(Datos!J205="D.F.","D.F.","0")</f>
        <v>0</v>
      </c>
      <c r="AE262" s="87">
        <f>IF(Datos!J205="D.F.","D.F",Datos!J205)</f>
        <v>0</v>
      </c>
      <c r="AF262" s="87"/>
      <c r="AG262" s="87">
        <f>Datos!AU205</f>
        <v>0</v>
      </c>
      <c r="AH262" s="87">
        <f>Datos!AV205</f>
        <v>0</v>
      </c>
      <c r="AI262" s="87" t="str">
        <f>IF(Educativo!J191="GUARDERIA","SI",".")</f>
        <v>.</v>
      </c>
      <c r="AJ262" s="87" t="str">
        <f>IF(Educativo!J191="PRESCOLAR","SI",".")</f>
        <v>.</v>
      </c>
      <c r="AK262" s="87" t="str">
        <f>IF(Educativo!J191="PRIMARIA","SI",".")</f>
        <v>.</v>
      </c>
      <c r="AL262" s="87" t="str">
        <f>IF(Educativo!J191="SECUNDARIA","SI",".")</f>
        <v>.</v>
      </c>
      <c r="AM262" s="87" t="str">
        <f>IF(Educativo!J191="BACHILLERATO","SI",".")</f>
        <v>.</v>
      </c>
      <c r="AN262" s="87" t="str">
        <f>IF(Educativo!J191="UNIVERSIDAD","SI",".")</f>
        <v>.</v>
      </c>
      <c r="AO262" s="87">
        <f>Datos!BN205</f>
        <v>0</v>
      </c>
      <c r="AP262" s="87">
        <f>Datos!BP205</f>
        <v>0</v>
      </c>
      <c r="AQ262" s="87">
        <f>Datos!BQ205</f>
        <v>0</v>
      </c>
      <c r="AR262" s="26" t="str">
        <f>Datos!BY206</f>
        <v>SI</v>
      </c>
      <c r="AS262" s="26" t="str">
        <f>Datos!BZ206</f>
        <v>.</v>
      </c>
      <c r="AT262" s="26" t="str">
        <f>Datos!CA206</f>
        <v>.</v>
      </c>
      <c r="AU262" s="26" t="str">
        <f>Datos!CB206</f>
        <v>.</v>
      </c>
      <c r="AV262" s="26" t="str">
        <f>Datos!CC206</f>
        <v>.</v>
      </c>
      <c r="AW262" s="87" t="b">
        <f>OR(Datos!BV206="FAMILIA BIOLÓGICA")</f>
        <v>0</v>
      </c>
      <c r="AX262" s="87" t="b">
        <f>OR(Datos!BV206="FAMILIA AMPLIADA")</f>
        <v>0</v>
      </c>
      <c r="AY262" s="87" t="b">
        <f>OR(Datos!BV206="OTRO HOGAR")</f>
        <v>0</v>
      </c>
      <c r="AZ262" s="87">
        <f t="shared" si="11"/>
        <v>0</v>
      </c>
      <c r="BA262" s="87">
        <f>IF(AZ262=0,Datos!BV206,".")</f>
        <v>0</v>
      </c>
      <c r="BB262" s="117">
        <f>Datos!BU205</f>
        <v>0</v>
      </c>
      <c r="BC262" s="87">
        <f>Datos!BV205</f>
        <v>0</v>
      </c>
    </row>
    <row r="263" spans="1:55">
      <c r="A263" s="87">
        <f>Datos!A204</f>
        <v>0</v>
      </c>
      <c r="B263" s="20">
        <f>Datos!D206</f>
        <v>0</v>
      </c>
      <c r="C263" s="152">
        <f>Datos!E206</f>
        <v>0</v>
      </c>
      <c r="D263" s="20">
        <f>Datos!G206</f>
        <v>0</v>
      </c>
      <c r="E263" s="20" t="str">
        <f t="shared" si="9"/>
        <v>x</v>
      </c>
      <c r="F263" s="118">
        <f>Datos!X206</f>
        <v>0</v>
      </c>
      <c r="G263" s="87" t="b">
        <f>OR(Datos!M206="CASA ALIANZA",Datos!M206="AYUDA Y SOLID")</f>
        <v>0</v>
      </c>
      <c r="H263" s="87" t="b">
        <f>OR(Datos!M206="PROCURADURIA")</f>
        <v>0</v>
      </c>
      <c r="I263" s="87" t="b">
        <f>OR(Datos!M206="DIF HIDALGO-HUICHAPAN",Datos!M206="DIF HIDALGO",Datos!M206="DIF NAUCALPAN",Datos!M206="DIF MEXICALTZINGO")</f>
        <v>0</v>
      </c>
      <c r="J263" s="87" t="b">
        <f>OR(Datos!M206="FAMILIAR")</f>
        <v>0</v>
      </c>
      <c r="K263" s="87">
        <f t="shared" si="10"/>
        <v>0</v>
      </c>
      <c r="L263" s="39">
        <f>IF(K263=0,Datos!M206)</f>
        <v>0</v>
      </c>
      <c r="M263" s="87">
        <f>Datos!Z206</f>
        <v>0</v>
      </c>
      <c r="N263" s="87">
        <f>Datos!AA206</f>
        <v>0</v>
      </c>
      <c r="O263" s="87">
        <f>Datos!AB206</f>
        <v>0</v>
      </c>
      <c r="P263" s="87">
        <f>Datos!AC206</f>
        <v>0</v>
      </c>
      <c r="Q263" s="87">
        <f>Datos!AD206</f>
        <v>0</v>
      </c>
      <c r="R263" s="87">
        <f>Datos!AE206</f>
        <v>0</v>
      </c>
      <c r="S263" s="87">
        <f>Datos!AF206</f>
        <v>0</v>
      </c>
      <c r="T263" s="87">
        <f>Datos!AG206</f>
        <v>0</v>
      </c>
      <c r="U263" s="87">
        <f>Datos!AH206</f>
        <v>0</v>
      </c>
      <c r="V263" s="87">
        <f>Datos!AI206</f>
        <v>0</v>
      </c>
      <c r="W263" s="87">
        <f>Datos!AJ206</f>
        <v>0</v>
      </c>
      <c r="X263" s="87">
        <f>Datos!AK206</f>
        <v>0</v>
      </c>
      <c r="Y263" s="87">
        <f>Datos!AL206</f>
        <v>0</v>
      </c>
      <c r="Z263" s="87">
        <f>Datos!AM206</f>
        <v>0</v>
      </c>
      <c r="AA263" s="87">
        <f>Datos!AN206</f>
        <v>0</v>
      </c>
      <c r="AB263" s="87">
        <f>Datos!AO206</f>
        <v>0</v>
      </c>
      <c r="AC263" s="87">
        <f>Datos!AP206</f>
        <v>0</v>
      </c>
      <c r="AD263" s="87" t="str">
        <f>IF(Datos!J206="D.F.","D.F.","0")</f>
        <v>0</v>
      </c>
      <c r="AE263" s="87">
        <f>IF(Datos!J206="D.F.","D.F",Datos!J206)</f>
        <v>0</v>
      </c>
      <c r="AF263" s="87"/>
      <c r="AG263" s="87">
        <f>Datos!AU206</f>
        <v>0</v>
      </c>
      <c r="AH263" s="87">
        <f>Datos!AV206</f>
        <v>0</v>
      </c>
      <c r="AI263" s="87" t="str">
        <f>IF(Educativo!J192="GUARDERIA","SI",".")</f>
        <v>.</v>
      </c>
      <c r="AJ263" s="87" t="str">
        <f>IF(Educativo!J192="PRESCOLAR","SI",".")</f>
        <v>.</v>
      </c>
      <c r="AK263" s="87" t="str">
        <f>IF(Educativo!J192="PRIMARIA","SI",".")</f>
        <v>.</v>
      </c>
      <c r="AL263" s="87" t="str">
        <f>IF(Educativo!J192="SECUNDARIA","SI",".")</f>
        <v>.</v>
      </c>
      <c r="AM263" s="87" t="str">
        <f>IF(Educativo!J192="BACHILLERATO","SI",".")</f>
        <v>.</v>
      </c>
      <c r="AN263" s="87" t="str">
        <f>IF(Educativo!J192="UNIVERSIDAD","SI",".")</f>
        <v>.</v>
      </c>
      <c r="AO263" s="87">
        <f>Datos!BN206</f>
        <v>0</v>
      </c>
      <c r="AP263" s="87">
        <f>Datos!BP206</f>
        <v>0</v>
      </c>
      <c r="AQ263" s="87">
        <f>Datos!BQ206</f>
        <v>0</v>
      </c>
      <c r="AR263" s="26" t="str">
        <f>Datos!BY207</f>
        <v>SI</v>
      </c>
      <c r="AS263" s="26" t="str">
        <f>Datos!BZ207</f>
        <v>.</v>
      </c>
      <c r="AT263" s="26" t="str">
        <f>Datos!CA207</f>
        <v>.</v>
      </c>
      <c r="AU263" s="26" t="str">
        <f>Datos!CB207</f>
        <v>.</v>
      </c>
      <c r="AV263" s="26" t="str">
        <f>Datos!CC207</f>
        <v>.</v>
      </c>
      <c r="AW263" s="87" t="b">
        <f>OR(Datos!BV207="FAMILIA BIOLÓGICA")</f>
        <v>0</v>
      </c>
      <c r="AX263" s="87" t="b">
        <f>OR(Datos!BV207="FAMILIA AMPLIADA")</f>
        <v>0</v>
      </c>
      <c r="AY263" s="87" t="b">
        <f>OR(Datos!BV207="OTRO HOGAR")</f>
        <v>0</v>
      </c>
      <c r="AZ263" s="87">
        <f t="shared" si="11"/>
        <v>0</v>
      </c>
      <c r="BA263" s="87">
        <f>IF(AZ263=0,Datos!BV207,".")</f>
        <v>0</v>
      </c>
      <c r="BB263" s="117">
        <f>Datos!BU206</f>
        <v>0</v>
      </c>
      <c r="BC263" s="87">
        <f>Datos!BV206</f>
        <v>0</v>
      </c>
    </row>
    <row r="264" spans="1:55">
      <c r="A264" s="87">
        <f>Datos!A205</f>
        <v>0</v>
      </c>
      <c r="B264" s="20">
        <f>Datos!D207</f>
        <v>0</v>
      </c>
      <c r="C264" s="152">
        <f>Datos!E207</f>
        <v>0</v>
      </c>
      <c r="D264" s="20">
        <f>Datos!G207</f>
        <v>0</v>
      </c>
      <c r="E264" s="20" t="str">
        <f t="shared" si="9"/>
        <v>x</v>
      </c>
      <c r="F264" s="118">
        <f>Datos!X207</f>
        <v>0</v>
      </c>
      <c r="G264" s="87" t="b">
        <f>OR(Datos!M207="CASA ALIANZA",Datos!M207="AYUDA Y SOLID")</f>
        <v>0</v>
      </c>
      <c r="H264" s="87" t="b">
        <f>OR(Datos!M207="PROCURADURIA")</f>
        <v>0</v>
      </c>
      <c r="I264" s="87" t="b">
        <f>OR(Datos!M207="DIF HIDALGO-HUICHAPAN",Datos!M207="DIF HIDALGO",Datos!M207="DIF NAUCALPAN",Datos!M207="DIF MEXICALTZINGO")</f>
        <v>0</v>
      </c>
      <c r="J264" s="87" t="b">
        <f>OR(Datos!M207="FAMILIAR")</f>
        <v>0</v>
      </c>
      <c r="K264" s="87">
        <f t="shared" si="10"/>
        <v>0</v>
      </c>
      <c r="L264" s="39">
        <f>IF(K264=0,Datos!M207)</f>
        <v>0</v>
      </c>
      <c r="M264" s="87">
        <f>Datos!Z207</f>
        <v>0</v>
      </c>
      <c r="N264" s="87">
        <f>Datos!AA207</f>
        <v>0</v>
      </c>
      <c r="O264" s="87">
        <f>Datos!AB207</f>
        <v>0</v>
      </c>
      <c r="P264" s="87">
        <f>Datos!AC207</f>
        <v>0</v>
      </c>
      <c r="Q264" s="87">
        <f>Datos!AD207</f>
        <v>0</v>
      </c>
      <c r="R264" s="87">
        <f>Datos!AE207</f>
        <v>0</v>
      </c>
      <c r="S264" s="87">
        <f>Datos!AF207</f>
        <v>0</v>
      </c>
      <c r="T264" s="87">
        <f>Datos!AG207</f>
        <v>0</v>
      </c>
      <c r="U264" s="87">
        <f>Datos!AH207</f>
        <v>0</v>
      </c>
      <c r="V264" s="87">
        <f>Datos!AI207</f>
        <v>0</v>
      </c>
      <c r="W264" s="87">
        <f>Datos!AJ207</f>
        <v>0</v>
      </c>
      <c r="X264" s="87">
        <f>Datos!AK207</f>
        <v>0</v>
      </c>
      <c r="Y264" s="87">
        <f>Datos!AL207</f>
        <v>0</v>
      </c>
      <c r="Z264" s="87">
        <f>Datos!AM207</f>
        <v>0</v>
      </c>
      <c r="AA264" s="87">
        <f>Datos!AN207</f>
        <v>0</v>
      </c>
      <c r="AB264" s="87">
        <f>Datos!AO207</f>
        <v>0</v>
      </c>
      <c r="AC264" s="87">
        <f>Datos!AP207</f>
        <v>0</v>
      </c>
      <c r="AD264" s="87" t="str">
        <f>IF(Datos!J207="D.F.","D.F.","0")</f>
        <v>0</v>
      </c>
      <c r="AE264" s="87">
        <f>IF(Datos!J207="D.F.","D.F",Datos!J207)</f>
        <v>0</v>
      </c>
      <c r="AF264" s="87"/>
      <c r="AG264" s="87">
        <f>Datos!AU207</f>
        <v>0</v>
      </c>
      <c r="AH264" s="87">
        <f>Datos!AV207</f>
        <v>0</v>
      </c>
      <c r="AI264" s="87" t="str">
        <f>IF(Educativo!J193="GUARDERIA","SI",".")</f>
        <v>.</v>
      </c>
      <c r="AJ264" s="87" t="str">
        <f>IF(Educativo!J193="PRESCOLAR","SI",".")</f>
        <v>.</v>
      </c>
      <c r="AK264" s="87" t="str">
        <f>IF(Educativo!J193="PRIMARIA","SI",".")</f>
        <v>.</v>
      </c>
      <c r="AL264" s="87" t="str">
        <f>IF(Educativo!J193="SECUNDARIA","SI",".")</f>
        <v>.</v>
      </c>
      <c r="AM264" s="87" t="str">
        <f>IF(Educativo!J193="BACHILLERATO","SI",".")</f>
        <v>.</v>
      </c>
      <c r="AN264" s="87" t="str">
        <f>IF(Educativo!J193="UNIVERSIDAD","SI",".")</f>
        <v>.</v>
      </c>
      <c r="AO264" s="87">
        <f>Datos!BN207</f>
        <v>0</v>
      </c>
      <c r="AP264" s="87">
        <f>Datos!BP207</f>
        <v>0</v>
      </c>
      <c r="AQ264" s="87">
        <f>Datos!BQ207</f>
        <v>0</v>
      </c>
      <c r="AR264" s="26" t="str">
        <f>Datos!BY208</f>
        <v>SI</v>
      </c>
      <c r="AS264" s="26" t="str">
        <f>Datos!BZ208</f>
        <v>.</v>
      </c>
      <c r="AT264" s="26" t="str">
        <f>Datos!CA208</f>
        <v>.</v>
      </c>
      <c r="AU264" s="26" t="str">
        <f>Datos!CB208</f>
        <v>.</v>
      </c>
      <c r="AV264" s="26" t="str">
        <f>Datos!CC208</f>
        <v>.</v>
      </c>
      <c r="AW264" s="87" t="b">
        <f>OR(Datos!BV208="FAMILIA BIOLÓGICA")</f>
        <v>0</v>
      </c>
      <c r="AX264" s="87" t="b">
        <f>OR(Datos!BV208="FAMILIA AMPLIADA")</f>
        <v>0</v>
      </c>
      <c r="AY264" s="87" t="b">
        <f>OR(Datos!BV208="OTRO HOGAR")</f>
        <v>0</v>
      </c>
      <c r="AZ264" s="87">
        <f t="shared" si="11"/>
        <v>0</v>
      </c>
      <c r="BA264" s="87">
        <f>IF(AZ264=0,Datos!BV208,".")</f>
        <v>0</v>
      </c>
      <c r="BB264" s="117">
        <f>Datos!BU207</f>
        <v>0</v>
      </c>
      <c r="BC264" s="87">
        <f>Datos!BV207</f>
        <v>0</v>
      </c>
    </row>
    <row r="265" spans="1:55">
      <c r="A265" s="87">
        <f>Datos!A206</f>
        <v>0</v>
      </c>
      <c r="B265" s="20">
        <f>Datos!D208</f>
        <v>0</v>
      </c>
      <c r="C265" s="152">
        <f>Datos!E208</f>
        <v>0</v>
      </c>
      <c r="D265" s="20">
        <f>Datos!G208</f>
        <v>0</v>
      </c>
      <c r="E265" s="20" t="str">
        <f t="shared" si="9"/>
        <v>x</v>
      </c>
      <c r="F265" s="118">
        <f>Datos!X208</f>
        <v>0</v>
      </c>
      <c r="G265" s="87" t="b">
        <f>OR(Datos!M208="CASA ALIANZA",Datos!M208="AYUDA Y SOLID")</f>
        <v>0</v>
      </c>
      <c r="H265" s="87" t="b">
        <f>OR(Datos!M208="PROCURADURIA")</f>
        <v>0</v>
      </c>
      <c r="I265" s="87" t="b">
        <f>OR(Datos!M208="DIF HIDALGO-HUICHAPAN",Datos!M208="DIF HIDALGO",Datos!M208="DIF NAUCALPAN",Datos!M208="DIF MEXICALTZINGO")</f>
        <v>0</v>
      </c>
      <c r="J265" s="87" t="b">
        <f>OR(Datos!M208="FAMILIAR")</f>
        <v>0</v>
      </c>
      <c r="K265" s="87">
        <f t="shared" si="10"/>
        <v>0</v>
      </c>
      <c r="L265" s="39">
        <f>IF(K265=0,Datos!M208)</f>
        <v>0</v>
      </c>
      <c r="M265" s="87">
        <f>Datos!Z208</f>
        <v>0</v>
      </c>
      <c r="N265" s="87">
        <f>Datos!AA208</f>
        <v>0</v>
      </c>
      <c r="O265" s="87">
        <f>Datos!AB208</f>
        <v>0</v>
      </c>
      <c r="P265" s="87">
        <f>Datos!AC208</f>
        <v>0</v>
      </c>
      <c r="Q265" s="87">
        <f>Datos!AD208</f>
        <v>0</v>
      </c>
      <c r="R265" s="87">
        <f>Datos!AE208</f>
        <v>0</v>
      </c>
      <c r="S265" s="87">
        <f>Datos!AF208</f>
        <v>0</v>
      </c>
      <c r="T265" s="87">
        <f>Datos!AG208</f>
        <v>0</v>
      </c>
      <c r="U265" s="87">
        <f>Datos!AH208</f>
        <v>0</v>
      </c>
      <c r="V265" s="87">
        <f>Datos!AI208</f>
        <v>0</v>
      </c>
      <c r="W265" s="87">
        <f>Datos!AJ208</f>
        <v>0</v>
      </c>
      <c r="X265" s="87">
        <f>Datos!AK208</f>
        <v>0</v>
      </c>
      <c r="Y265" s="87">
        <f>Datos!AL208</f>
        <v>0</v>
      </c>
      <c r="Z265" s="87">
        <f>Datos!AM208</f>
        <v>0</v>
      </c>
      <c r="AA265" s="87">
        <f>Datos!AN208</f>
        <v>0</v>
      </c>
      <c r="AB265" s="87">
        <f>Datos!AO208</f>
        <v>0</v>
      </c>
      <c r="AC265" s="87">
        <f>Datos!AP208</f>
        <v>0</v>
      </c>
      <c r="AD265" s="87" t="str">
        <f>IF(Datos!J208="D.F.","D.F.","0")</f>
        <v>0</v>
      </c>
      <c r="AE265" s="87">
        <f>IF(Datos!J208="D.F.","D.F",Datos!J208)</f>
        <v>0</v>
      </c>
      <c r="AF265" s="87"/>
      <c r="AG265" s="87">
        <f>Datos!AU208</f>
        <v>0</v>
      </c>
      <c r="AH265" s="87">
        <f>Datos!AV208</f>
        <v>0</v>
      </c>
      <c r="AI265" s="87" t="str">
        <f>IF(Educativo!J194="GUARDERIA","SI",".")</f>
        <v>.</v>
      </c>
      <c r="AJ265" s="87" t="str">
        <f>IF(Educativo!J194="PRESCOLAR","SI",".")</f>
        <v>.</v>
      </c>
      <c r="AK265" s="87" t="str">
        <f>IF(Educativo!J194="PRIMARIA","SI",".")</f>
        <v>.</v>
      </c>
      <c r="AL265" s="87" t="str">
        <f>IF(Educativo!J194="SECUNDARIA","SI",".")</f>
        <v>.</v>
      </c>
      <c r="AM265" s="87" t="str">
        <f>IF(Educativo!J194="BACHILLERATO","SI",".")</f>
        <v>.</v>
      </c>
      <c r="AN265" s="87" t="str">
        <f>IF(Educativo!J194="UNIVERSIDAD","SI",".")</f>
        <v>.</v>
      </c>
      <c r="AO265" s="87">
        <f>Datos!BN208</f>
        <v>0</v>
      </c>
      <c r="AP265" s="87">
        <f>Datos!BP208</f>
        <v>0</v>
      </c>
      <c r="AQ265" s="87">
        <f>Datos!BQ208</f>
        <v>0</v>
      </c>
      <c r="AR265" s="26" t="str">
        <f>Datos!BY209</f>
        <v>SI</v>
      </c>
      <c r="AS265" s="26" t="str">
        <f>Datos!BZ209</f>
        <v>.</v>
      </c>
      <c r="AT265" s="26" t="str">
        <f>Datos!CA209</f>
        <v>.</v>
      </c>
      <c r="AU265" s="26" t="str">
        <f>Datos!CB209</f>
        <v>.</v>
      </c>
      <c r="AV265" s="26" t="str">
        <f>Datos!CC209</f>
        <v>.</v>
      </c>
      <c r="AW265" s="87" t="b">
        <f>OR(Datos!BV209="FAMILIA BIOLÓGICA")</f>
        <v>0</v>
      </c>
      <c r="AX265" s="87" t="b">
        <f>OR(Datos!BV209="FAMILIA AMPLIADA")</f>
        <v>0</v>
      </c>
      <c r="AY265" s="87" t="b">
        <f>OR(Datos!BV209="OTRO HOGAR")</f>
        <v>0</v>
      </c>
      <c r="AZ265" s="87">
        <f t="shared" si="11"/>
        <v>0</v>
      </c>
      <c r="BA265" s="87">
        <f>IF(AZ265=0,Datos!BV209,".")</f>
        <v>0</v>
      </c>
      <c r="BB265" s="117">
        <f>Datos!BU208</f>
        <v>0</v>
      </c>
      <c r="BC265" s="87">
        <f>Datos!BV208</f>
        <v>0</v>
      </c>
    </row>
    <row r="266" spans="1:55">
      <c r="A266" s="87">
        <f>Datos!A207</f>
        <v>0</v>
      </c>
      <c r="B266" s="20">
        <f>Datos!D209</f>
        <v>0</v>
      </c>
      <c r="C266" s="152">
        <f>Datos!E209</f>
        <v>0</v>
      </c>
      <c r="D266" s="20">
        <f>Datos!G209</f>
        <v>0</v>
      </c>
      <c r="E266" s="20" t="str">
        <f t="shared" si="9"/>
        <v>x</v>
      </c>
      <c r="F266" s="118">
        <f>Datos!X209</f>
        <v>0</v>
      </c>
      <c r="G266" s="87" t="b">
        <f>OR(Datos!M209="CASA ALIANZA",Datos!M209="AYUDA Y SOLID")</f>
        <v>0</v>
      </c>
      <c r="H266" s="87" t="b">
        <f>OR(Datos!M209="PROCURADURIA")</f>
        <v>0</v>
      </c>
      <c r="I266" s="87" t="b">
        <f>OR(Datos!M209="DIF HIDALGO-HUICHAPAN",Datos!M209="DIF HIDALGO",Datos!M209="DIF NAUCALPAN",Datos!M209="DIF MEXICALTZINGO")</f>
        <v>0</v>
      </c>
      <c r="J266" s="87" t="b">
        <f>OR(Datos!M209="FAMILIAR")</f>
        <v>0</v>
      </c>
      <c r="K266" s="87">
        <f t="shared" si="10"/>
        <v>0</v>
      </c>
      <c r="L266" s="39">
        <f>IF(K266=0,Datos!M209)</f>
        <v>0</v>
      </c>
      <c r="M266" s="87">
        <f>Datos!Z209</f>
        <v>0</v>
      </c>
      <c r="N266" s="87">
        <f>Datos!AA209</f>
        <v>0</v>
      </c>
      <c r="O266" s="87">
        <f>Datos!AB209</f>
        <v>0</v>
      </c>
      <c r="P266" s="87">
        <f>Datos!AC209</f>
        <v>0</v>
      </c>
      <c r="Q266" s="87">
        <f>Datos!AD209</f>
        <v>0</v>
      </c>
      <c r="R266" s="87">
        <f>Datos!AE209</f>
        <v>0</v>
      </c>
      <c r="S266" s="87">
        <f>Datos!AF209</f>
        <v>0</v>
      </c>
      <c r="T266" s="87">
        <f>Datos!AG209</f>
        <v>0</v>
      </c>
      <c r="U266" s="87">
        <f>Datos!AH209</f>
        <v>0</v>
      </c>
      <c r="V266" s="87">
        <f>Datos!AI209</f>
        <v>0</v>
      </c>
      <c r="W266" s="87">
        <f>Datos!AJ209</f>
        <v>0</v>
      </c>
      <c r="X266" s="87">
        <f>Datos!AK209</f>
        <v>0</v>
      </c>
      <c r="Y266" s="87">
        <f>Datos!AL209</f>
        <v>0</v>
      </c>
      <c r="Z266" s="87">
        <f>Datos!AM209</f>
        <v>0</v>
      </c>
      <c r="AA266" s="87">
        <f>Datos!AN209</f>
        <v>0</v>
      </c>
      <c r="AB266" s="87">
        <f>Datos!AO209</f>
        <v>0</v>
      </c>
      <c r="AC266" s="87">
        <f>Datos!AP209</f>
        <v>0</v>
      </c>
      <c r="AD266" s="87" t="str">
        <f>IF(Datos!J209="D.F.","D.F.","0")</f>
        <v>0</v>
      </c>
      <c r="AE266" s="87">
        <f>IF(Datos!J209="D.F.","D.F",Datos!J209)</f>
        <v>0</v>
      </c>
      <c r="AF266" s="87"/>
      <c r="AG266" s="87">
        <f>Datos!AU209</f>
        <v>0</v>
      </c>
      <c r="AH266" s="87">
        <f>Datos!AV209</f>
        <v>0</v>
      </c>
      <c r="AI266" s="87" t="str">
        <f>IF(Educativo!J195="GUARDERIA","SI",".")</f>
        <v>.</v>
      </c>
      <c r="AJ266" s="87" t="str">
        <f>IF(Educativo!J195="PRESCOLAR","SI",".")</f>
        <v>.</v>
      </c>
      <c r="AK266" s="87" t="str">
        <f>IF(Educativo!J195="PRIMARIA","SI",".")</f>
        <v>.</v>
      </c>
      <c r="AL266" s="87" t="str">
        <f>IF(Educativo!J195="SECUNDARIA","SI",".")</f>
        <v>.</v>
      </c>
      <c r="AM266" s="87" t="str">
        <f>IF(Educativo!J195="BACHILLERATO","SI",".")</f>
        <v>.</v>
      </c>
      <c r="AN266" s="87" t="str">
        <f>IF(Educativo!J195="UNIVERSIDAD","SI",".")</f>
        <v>.</v>
      </c>
      <c r="AO266" s="87">
        <f>Datos!BN209</f>
        <v>0</v>
      </c>
      <c r="AP266" s="87">
        <f>Datos!BP209</f>
        <v>0</v>
      </c>
      <c r="AQ266" s="87">
        <f>Datos!BQ209</f>
        <v>0</v>
      </c>
      <c r="AR266" s="26" t="str">
        <f>Datos!BY210</f>
        <v>SI</v>
      </c>
      <c r="AS266" s="26" t="str">
        <f>Datos!BZ210</f>
        <v>.</v>
      </c>
      <c r="AT266" s="26" t="str">
        <f>Datos!CA210</f>
        <v>.</v>
      </c>
      <c r="AU266" s="26" t="str">
        <f>Datos!CB210</f>
        <v>.</v>
      </c>
      <c r="AV266" s="26" t="str">
        <f>Datos!CC210</f>
        <v>.</v>
      </c>
      <c r="AW266" s="87" t="b">
        <f>OR(Datos!BV210="FAMILIA BIOLÓGICA")</f>
        <v>0</v>
      </c>
      <c r="AX266" s="87" t="b">
        <f>OR(Datos!BV210="FAMILIA AMPLIADA")</f>
        <v>0</v>
      </c>
      <c r="AY266" s="87" t="b">
        <f>OR(Datos!BV210="OTRO HOGAR")</f>
        <v>0</v>
      </c>
      <c r="AZ266" s="87">
        <f t="shared" si="11"/>
        <v>0</v>
      </c>
      <c r="BA266" s="87">
        <f>IF(AZ266=0,Datos!BV210,".")</f>
        <v>0</v>
      </c>
      <c r="BB266" s="117">
        <f>Datos!BU209</f>
        <v>0</v>
      </c>
      <c r="BC266" s="87">
        <f>Datos!BV209</f>
        <v>0</v>
      </c>
    </row>
    <row r="267" spans="1:55">
      <c r="A267" s="87">
        <f>Datos!A208</f>
        <v>0</v>
      </c>
      <c r="B267" s="20">
        <f>Datos!D210</f>
        <v>0</v>
      </c>
      <c r="C267" s="152">
        <f>Datos!E210</f>
        <v>0</v>
      </c>
      <c r="D267" s="20">
        <f>Datos!G210</f>
        <v>0</v>
      </c>
      <c r="E267" s="20" t="str">
        <f t="shared" si="9"/>
        <v>x</v>
      </c>
      <c r="F267" s="118">
        <f>Datos!X210</f>
        <v>0</v>
      </c>
      <c r="G267" s="87" t="b">
        <f>OR(Datos!M210="CASA ALIANZA",Datos!M210="AYUDA Y SOLID")</f>
        <v>0</v>
      </c>
      <c r="H267" s="87" t="b">
        <f>OR(Datos!M210="PROCURADURIA")</f>
        <v>0</v>
      </c>
      <c r="I267" s="87" t="b">
        <f>OR(Datos!M210="DIF HIDALGO-HUICHAPAN",Datos!M210="DIF HIDALGO",Datos!M210="DIF NAUCALPAN",Datos!M210="DIF MEXICALTZINGO")</f>
        <v>0</v>
      </c>
      <c r="J267" s="87" t="b">
        <f>OR(Datos!M210="FAMILIAR")</f>
        <v>0</v>
      </c>
      <c r="K267" s="87">
        <f t="shared" si="10"/>
        <v>0</v>
      </c>
      <c r="L267" s="39">
        <f>IF(K267=0,Datos!M210)</f>
        <v>0</v>
      </c>
      <c r="M267" s="87">
        <f>Datos!Z210</f>
        <v>0</v>
      </c>
      <c r="N267" s="87">
        <f>Datos!AA210</f>
        <v>0</v>
      </c>
      <c r="O267" s="87">
        <f>Datos!AB210</f>
        <v>0</v>
      </c>
      <c r="P267" s="87">
        <f>Datos!AC210</f>
        <v>0</v>
      </c>
      <c r="Q267" s="87">
        <f>Datos!AD210</f>
        <v>0</v>
      </c>
      <c r="R267" s="87">
        <f>Datos!AE210</f>
        <v>0</v>
      </c>
      <c r="S267" s="87">
        <f>Datos!AF210</f>
        <v>0</v>
      </c>
      <c r="T267" s="87">
        <f>Datos!AG210</f>
        <v>0</v>
      </c>
      <c r="U267" s="87">
        <f>Datos!AH210</f>
        <v>0</v>
      </c>
      <c r="V267" s="87">
        <f>Datos!AI210</f>
        <v>0</v>
      </c>
      <c r="W267" s="87">
        <f>Datos!AJ210</f>
        <v>0</v>
      </c>
      <c r="X267" s="87">
        <f>Datos!AK210</f>
        <v>0</v>
      </c>
      <c r="Y267" s="87">
        <f>Datos!AL210</f>
        <v>0</v>
      </c>
      <c r="Z267" s="87">
        <f>Datos!AM210</f>
        <v>0</v>
      </c>
      <c r="AA267" s="87">
        <f>Datos!AN210</f>
        <v>0</v>
      </c>
      <c r="AB267" s="87">
        <f>Datos!AO210</f>
        <v>0</v>
      </c>
      <c r="AC267" s="87">
        <f>Datos!AP210</f>
        <v>0</v>
      </c>
      <c r="AD267" s="87" t="str">
        <f>IF(Datos!J210="D.F.","D.F.","0")</f>
        <v>0</v>
      </c>
      <c r="AE267" s="87">
        <f>IF(Datos!J210="D.F.","D.F",Datos!J210)</f>
        <v>0</v>
      </c>
      <c r="AF267" s="87"/>
      <c r="AG267" s="87">
        <f>Datos!AU210</f>
        <v>0</v>
      </c>
      <c r="AH267" s="87">
        <f>Datos!AV210</f>
        <v>0</v>
      </c>
      <c r="AI267" s="87" t="str">
        <f>IF(Educativo!J196="GUARDERIA","SI",".")</f>
        <v>.</v>
      </c>
      <c r="AJ267" s="87" t="str">
        <f>IF(Educativo!J196="PRESCOLAR","SI",".")</f>
        <v>.</v>
      </c>
      <c r="AK267" s="87" t="str">
        <f>IF(Educativo!J196="PRIMARIA","SI",".")</f>
        <v>.</v>
      </c>
      <c r="AL267" s="87" t="str">
        <f>IF(Educativo!J196="SECUNDARIA","SI",".")</f>
        <v>.</v>
      </c>
      <c r="AM267" s="87" t="str">
        <f>IF(Educativo!J196="BACHILLERATO","SI",".")</f>
        <v>.</v>
      </c>
      <c r="AN267" s="87" t="str">
        <f>IF(Educativo!J196="UNIVERSIDAD","SI",".")</f>
        <v>.</v>
      </c>
      <c r="AO267" s="87">
        <f>Datos!BN210</f>
        <v>0</v>
      </c>
      <c r="AP267" s="87">
        <f>Datos!BP210</f>
        <v>0</v>
      </c>
      <c r="AQ267" s="87">
        <f>Datos!BQ210</f>
        <v>0</v>
      </c>
      <c r="AR267" s="26" t="str">
        <f>Datos!BY211</f>
        <v>SI</v>
      </c>
      <c r="AS267" s="26" t="str">
        <f>Datos!BZ211</f>
        <v>.</v>
      </c>
      <c r="AT267" s="26" t="str">
        <f>Datos!CA211</f>
        <v>.</v>
      </c>
      <c r="AU267" s="26" t="str">
        <f>Datos!CB211</f>
        <v>.</v>
      </c>
      <c r="AV267" s="26" t="str">
        <f>Datos!CC211</f>
        <v>.</v>
      </c>
      <c r="AW267" s="87" t="b">
        <f>OR(Datos!BV211="FAMILIA BIOLÓGICA")</f>
        <v>0</v>
      </c>
      <c r="AX267" s="87" t="b">
        <f>OR(Datos!BV211="FAMILIA AMPLIADA")</f>
        <v>0</v>
      </c>
      <c r="AY267" s="87" t="b">
        <f>OR(Datos!BV211="OTRO HOGAR")</f>
        <v>0</v>
      </c>
      <c r="AZ267" s="87">
        <f t="shared" si="11"/>
        <v>0</v>
      </c>
      <c r="BA267" s="87">
        <f>IF(AZ267=0,Datos!BV211,".")</f>
        <v>0</v>
      </c>
      <c r="BB267" s="117">
        <f>Datos!BU210</f>
        <v>0</v>
      </c>
      <c r="BC267" s="87">
        <f>Datos!BV210</f>
        <v>0</v>
      </c>
    </row>
    <row r="268" spans="1:55">
      <c r="A268" s="87">
        <f>Datos!A209</f>
        <v>0</v>
      </c>
      <c r="B268" s="20">
        <f>Datos!D211</f>
        <v>0</v>
      </c>
      <c r="C268" s="152">
        <f>Datos!E211</f>
        <v>0</v>
      </c>
      <c r="D268" s="20">
        <f>Datos!G211</f>
        <v>0</v>
      </c>
      <c r="E268" s="20" t="str">
        <f t="shared" si="9"/>
        <v>x</v>
      </c>
      <c r="F268" s="118">
        <f>Datos!X211</f>
        <v>0</v>
      </c>
      <c r="G268" s="87" t="b">
        <f>OR(Datos!M211="CASA ALIANZA",Datos!M211="AYUDA Y SOLID")</f>
        <v>0</v>
      </c>
      <c r="H268" s="87" t="b">
        <f>OR(Datos!M211="PROCURADURIA")</f>
        <v>0</v>
      </c>
      <c r="I268" s="87" t="b">
        <f>OR(Datos!M211="DIF HIDALGO-HUICHAPAN",Datos!M211="DIF HIDALGO",Datos!M211="DIF NAUCALPAN",Datos!M211="DIF MEXICALTZINGO")</f>
        <v>0</v>
      </c>
      <c r="J268" s="87" t="b">
        <f>OR(Datos!M211="FAMILIAR")</f>
        <v>0</v>
      </c>
      <c r="K268" s="87">
        <f t="shared" si="10"/>
        <v>0</v>
      </c>
      <c r="L268" s="39">
        <f>IF(K268=0,Datos!M211)</f>
        <v>0</v>
      </c>
      <c r="M268" s="87">
        <f>Datos!Z211</f>
        <v>0</v>
      </c>
      <c r="N268" s="87">
        <f>Datos!AA211</f>
        <v>0</v>
      </c>
      <c r="O268" s="87">
        <f>Datos!AB211</f>
        <v>0</v>
      </c>
      <c r="P268" s="87">
        <f>Datos!AC211</f>
        <v>0</v>
      </c>
      <c r="Q268" s="87">
        <f>Datos!AD211</f>
        <v>0</v>
      </c>
      <c r="R268" s="87">
        <f>Datos!AE211</f>
        <v>0</v>
      </c>
      <c r="S268" s="87">
        <f>Datos!AF211</f>
        <v>0</v>
      </c>
      <c r="T268" s="87">
        <f>Datos!AG211</f>
        <v>0</v>
      </c>
      <c r="U268" s="87">
        <f>Datos!AH211</f>
        <v>0</v>
      </c>
      <c r="V268" s="87">
        <f>Datos!AI211</f>
        <v>0</v>
      </c>
      <c r="W268" s="87">
        <f>Datos!AJ211</f>
        <v>0</v>
      </c>
      <c r="X268" s="87">
        <f>Datos!AK211</f>
        <v>0</v>
      </c>
      <c r="Y268" s="87">
        <f>Datos!AL211</f>
        <v>0</v>
      </c>
      <c r="Z268" s="87">
        <f>Datos!AM211</f>
        <v>0</v>
      </c>
      <c r="AA268" s="87">
        <f>Datos!AN211</f>
        <v>0</v>
      </c>
      <c r="AB268" s="87">
        <f>Datos!AO211</f>
        <v>0</v>
      </c>
      <c r="AC268" s="87">
        <f>Datos!AP211</f>
        <v>0</v>
      </c>
      <c r="AD268" s="87" t="str">
        <f>IF(Datos!J211="D.F.","D.F.","0")</f>
        <v>0</v>
      </c>
      <c r="AE268" s="87">
        <f>IF(Datos!J211="D.F.","D.F",Datos!J211)</f>
        <v>0</v>
      </c>
      <c r="AF268" s="87"/>
      <c r="AG268" s="87">
        <f>Datos!AU211</f>
        <v>0</v>
      </c>
      <c r="AH268" s="87">
        <f>Datos!AV211</f>
        <v>0</v>
      </c>
      <c r="AI268" s="87" t="str">
        <f>IF(Educativo!J197="GUARDERIA","SI",".")</f>
        <v>.</v>
      </c>
      <c r="AJ268" s="87" t="str">
        <f>IF(Educativo!J197="PRESCOLAR","SI",".")</f>
        <v>.</v>
      </c>
      <c r="AK268" s="87" t="str">
        <f>IF(Educativo!J197="PRIMARIA","SI",".")</f>
        <v>.</v>
      </c>
      <c r="AL268" s="87" t="str">
        <f>IF(Educativo!J197="SECUNDARIA","SI",".")</f>
        <v>.</v>
      </c>
      <c r="AM268" s="87" t="str">
        <f>IF(Educativo!J197="BACHILLERATO","SI",".")</f>
        <v>.</v>
      </c>
      <c r="AN268" s="87" t="str">
        <f>IF(Educativo!J197="UNIVERSIDAD","SI",".")</f>
        <v>.</v>
      </c>
      <c r="AO268" s="87">
        <f>Datos!BN211</f>
        <v>0</v>
      </c>
      <c r="AP268" s="87">
        <f>Datos!BP211</f>
        <v>0</v>
      </c>
      <c r="AQ268" s="87">
        <f>Datos!BQ211</f>
        <v>0</v>
      </c>
      <c r="AR268" s="26" t="str">
        <f>Datos!BY212</f>
        <v>SI</v>
      </c>
      <c r="AS268" s="26" t="str">
        <f>Datos!BZ212</f>
        <v>.</v>
      </c>
      <c r="AT268" s="26" t="str">
        <f>Datos!CA212</f>
        <v>.</v>
      </c>
      <c r="AU268" s="26" t="str">
        <f>Datos!CB212</f>
        <v>.</v>
      </c>
      <c r="AV268" s="26" t="str">
        <f>Datos!CC212</f>
        <v>.</v>
      </c>
      <c r="AW268" s="87" t="b">
        <f>OR(Datos!BV212="FAMILIA BIOLÓGICA")</f>
        <v>0</v>
      </c>
      <c r="AX268" s="87" t="b">
        <f>OR(Datos!BV212="FAMILIA AMPLIADA")</f>
        <v>0</v>
      </c>
      <c r="AY268" s="87" t="b">
        <f>OR(Datos!BV212="OTRO HOGAR")</f>
        <v>0</v>
      </c>
      <c r="AZ268" s="87">
        <f t="shared" si="11"/>
        <v>0</v>
      </c>
      <c r="BA268" s="87">
        <f>IF(AZ268=0,Datos!BV212,".")</f>
        <v>0</v>
      </c>
      <c r="BB268" s="117">
        <f>Datos!BU211</f>
        <v>0</v>
      </c>
      <c r="BC268" s="87">
        <f>Datos!BV211</f>
        <v>0</v>
      </c>
    </row>
    <row r="269" spans="1:55">
      <c r="A269" s="87">
        <f>Datos!A210</f>
        <v>0</v>
      </c>
      <c r="B269" s="20">
        <f>Datos!D212</f>
        <v>0</v>
      </c>
      <c r="C269" s="152">
        <f>Datos!E212</f>
        <v>0</v>
      </c>
      <c r="D269" s="20">
        <f>Datos!G212</f>
        <v>0</v>
      </c>
      <c r="E269" s="20" t="str">
        <f t="shared" si="9"/>
        <v>x</v>
      </c>
      <c r="F269" s="118">
        <f>Datos!X212</f>
        <v>0</v>
      </c>
      <c r="G269" s="87" t="b">
        <f>OR(Datos!M212="CASA ALIANZA",Datos!M212="AYUDA Y SOLID")</f>
        <v>0</v>
      </c>
      <c r="H269" s="87" t="b">
        <f>OR(Datos!M212="PROCURADURIA")</f>
        <v>0</v>
      </c>
      <c r="I269" s="87" t="b">
        <f>OR(Datos!M212="DIF HIDALGO-HUICHAPAN",Datos!M212="DIF HIDALGO",Datos!M212="DIF NAUCALPAN",Datos!M212="DIF MEXICALTZINGO")</f>
        <v>0</v>
      </c>
      <c r="J269" s="87" t="b">
        <f>OR(Datos!M212="FAMILIAR")</f>
        <v>0</v>
      </c>
      <c r="K269" s="87">
        <f t="shared" si="10"/>
        <v>0</v>
      </c>
      <c r="L269" s="39">
        <f>IF(K269=0,Datos!M212)</f>
        <v>0</v>
      </c>
      <c r="M269" s="87">
        <f>Datos!Z212</f>
        <v>0</v>
      </c>
      <c r="N269" s="87">
        <f>Datos!AA212</f>
        <v>0</v>
      </c>
      <c r="O269" s="87">
        <f>Datos!AB212</f>
        <v>0</v>
      </c>
      <c r="P269" s="87">
        <f>Datos!AC212</f>
        <v>0</v>
      </c>
      <c r="Q269" s="87">
        <f>Datos!AD212</f>
        <v>0</v>
      </c>
      <c r="R269" s="87">
        <f>Datos!AE212</f>
        <v>0</v>
      </c>
      <c r="S269" s="87">
        <f>Datos!AF212</f>
        <v>0</v>
      </c>
      <c r="T269" s="87">
        <f>Datos!AG212</f>
        <v>0</v>
      </c>
      <c r="U269" s="87">
        <f>Datos!AH212</f>
        <v>0</v>
      </c>
      <c r="V269" s="87">
        <f>Datos!AI212</f>
        <v>0</v>
      </c>
      <c r="W269" s="87">
        <f>Datos!AJ212</f>
        <v>0</v>
      </c>
      <c r="X269" s="87">
        <f>Datos!AK212</f>
        <v>0</v>
      </c>
      <c r="Y269" s="87">
        <f>Datos!AL212</f>
        <v>0</v>
      </c>
      <c r="Z269" s="87">
        <f>Datos!AM212</f>
        <v>0</v>
      </c>
      <c r="AA269" s="87">
        <f>Datos!AN212</f>
        <v>0</v>
      </c>
      <c r="AB269" s="87">
        <f>Datos!AO212</f>
        <v>0</v>
      </c>
      <c r="AC269" s="87">
        <f>Datos!AP212</f>
        <v>0</v>
      </c>
      <c r="AD269" s="87" t="str">
        <f>IF(Datos!J212="D.F.","D.F.","0")</f>
        <v>0</v>
      </c>
      <c r="AE269" s="87">
        <f>IF(Datos!J212="D.F.","D.F",Datos!J212)</f>
        <v>0</v>
      </c>
      <c r="AF269" s="87"/>
      <c r="AG269" s="87">
        <f>Datos!AU212</f>
        <v>0</v>
      </c>
      <c r="AH269" s="87">
        <f>Datos!AV212</f>
        <v>0</v>
      </c>
      <c r="AI269" s="87" t="str">
        <f>IF(Educativo!J198="GUARDERIA","SI",".")</f>
        <v>.</v>
      </c>
      <c r="AJ269" s="87" t="str">
        <f>IF(Educativo!J198="PRESCOLAR","SI",".")</f>
        <v>.</v>
      </c>
      <c r="AK269" s="87" t="str">
        <f>IF(Educativo!J198="PRIMARIA","SI",".")</f>
        <v>.</v>
      </c>
      <c r="AL269" s="87" t="str">
        <f>IF(Educativo!J198="SECUNDARIA","SI",".")</f>
        <v>.</v>
      </c>
      <c r="AM269" s="87" t="str">
        <f>IF(Educativo!J198="BACHILLERATO","SI",".")</f>
        <v>.</v>
      </c>
      <c r="AN269" s="87" t="str">
        <f>IF(Educativo!J198="UNIVERSIDAD","SI",".")</f>
        <v>.</v>
      </c>
      <c r="AO269" s="87">
        <f>Datos!BN212</f>
        <v>0</v>
      </c>
      <c r="AP269" s="87">
        <f>Datos!BP212</f>
        <v>0</v>
      </c>
      <c r="AQ269" s="87">
        <f>Datos!BQ212</f>
        <v>0</v>
      </c>
      <c r="AR269" s="26" t="str">
        <f>Datos!BY213</f>
        <v>SI</v>
      </c>
      <c r="AS269" s="26" t="str">
        <f>Datos!BZ213</f>
        <v>.</v>
      </c>
      <c r="AT269" s="26" t="str">
        <f>Datos!CA213</f>
        <v>.</v>
      </c>
      <c r="AU269" s="26" t="str">
        <f>Datos!CB213</f>
        <v>.</v>
      </c>
      <c r="AV269" s="26" t="str">
        <f>Datos!CC213</f>
        <v>.</v>
      </c>
      <c r="AW269" s="87" t="b">
        <f>OR(Datos!BV213="FAMILIA BIOLÓGICA")</f>
        <v>0</v>
      </c>
      <c r="AX269" s="87" t="b">
        <f>OR(Datos!BV213="FAMILIA AMPLIADA")</f>
        <v>0</v>
      </c>
      <c r="AY269" s="87" t="b">
        <f>OR(Datos!BV213="OTRO HOGAR")</f>
        <v>0</v>
      </c>
      <c r="AZ269" s="87">
        <f t="shared" si="11"/>
        <v>0</v>
      </c>
      <c r="BA269" s="87">
        <f>IF(AZ269=0,Datos!BV213,".")</f>
        <v>0</v>
      </c>
      <c r="BB269" s="117">
        <f>Datos!BU212</f>
        <v>0</v>
      </c>
      <c r="BC269" s="87">
        <f>Datos!BV212</f>
        <v>0</v>
      </c>
    </row>
    <row r="270" spans="1:55">
      <c r="A270" s="87">
        <f>Datos!A211</f>
        <v>0</v>
      </c>
      <c r="B270" s="20">
        <f>Datos!D213</f>
        <v>0</v>
      </c>
      <c r="C270" s="152">
        <f>Datos!E213</f>
        <v>0</v>
      </c>
      <c r="D270" s="20">
        <f>Datos!G213</f>
        <v>0</v>
      </c>
      <c r="E270" s="20" t="str">
        <f t="shared" ref="E270:E333" si="12">IF(D270=0,"x")</f>
        <v>x</v>
      </c>
      <c r="F270" s="118">
        <f>Datos!X213</f>
        <v>0</v>
      </c>
      <c r="G270" s="87" t="b">
        <f>OR(Datos!M213="CASA ALIANZA",Datos!M213="AYUDA Y SOLID")</f>
        <v>0</v>
      </c>
      <c r="H270" s="87" t="b">
        <f>OR(Datos!M213="PROCURADURIA")</f>
        <v>0</v>
      </c>
      <c r="I270" s="87" t="b">
        <f>OR(Datos!M213="DIF HIDALGO-HUICHAPAN",Datos!M213="DIF HIDALGO",Datos!M213="DIF NAUCALPAN",Datos!M213="DIF MEXICALTZINGO")</f>
        <v>0</v>
      </c>
      <c r="J270" s="87" t="b">
        <f>OR(Datos!M213="FAMILIAR")</f>
        <v>0</v>
      </c>
      <c r="K270" s="87">
        <f t="shared" ref="K270:K333" si="13">COUNTIFS(G270:J270,TRUE)</f>
        <v>0</v>
      </c>
      <c r="L270" s="39">
        <f>IF(K270=0,Datos!M213)</f>
        <v>0</v>
      </c>
      <c r="M270" s="87">
        <f>Datos!Z213</f>
        <v>0</v>
      </c>
      <c r="N270" s="87">
        <f>Datos!AA213</f>
        <v>0</v>
      </c>
      <c r="O270" s="87">
        <f>Datos!AB213</f>
        <v>0</v>
      </c>
      <c r="P270" s="87">
        <f>Datos!AC213</f>
        <v>0</v>
      </c>
      <c r="Q270" s="87">
        <f>Datos!AD213</f>
        <v>0</v>
      </c>
      <c r="R270" s="87">
        <f>Datos!AE213</f>
        <v>0</v>
      </c>
      <c r="S270" s="87">
        <f>Datos!AF213</f>
        <v>0</v>
      </c>
      <c r="T270" s="87">
        <f>Datos!AG213</f>
        <v>0</v>
      </c>
      <c r="U270" s="87">
        <f>Datos!AH213</f>
        <v>0</v>
      </c>
      <c r="V270" s="87">
        <f>Datos!AI213</f>
        <v>0</v>
      </c>
      <c r="W270" s="87">
        <f>Datos!AJ213</f>
        <v>0</v>
      </c>
      <c r="X270" s="87">
        <f>Datos!AK213</f>
        <v>0</v>
      </c>
      <c r="Y270" s="87">
        <f>Datos!AL213</f>
        <v>0</v>
      </c>
      <c r="Z270" s="87">
        <f>Datos!AM213</f>
        <v>0</v>
      </c>
      <c r="AA270" s="87">
        <f>Datos!AN213</f>
        <v>0</v>
      </c>
      <c r="AB270" s="87">
        <f>Datos!AO213</f>
        <v>0</v>
      </c>
      <c r="AC270" s="87">
        <f>Datos!AP213</f>
        <v>0</v>
      </c>
      <c r="AD270" s="87" t="str">
        <f>IF(Datos!J213="D.F.","D.F.","0")</f>
        <v>0</v>
      </c>
      <c r="AE270" s="87">
        <f>IF(Datos!J213="D.F.","D.F",Datos!J213)</f>
        <v>0</v>
      </c>
      <c r="AF270" s="87"/>
      <c r="AG270" s="87">
        <f>Datos!AU213</f>
        <v>0</v>
      </c>
      <c r="AH270" s="87">
        <f>Datos!AV213</f>
        <v>0</v>
      </c>
      <c r="AI270" s="87" t="str">
        <f>IF(Educativo!J199="GUARDERIA","SI",".")</f>
        <v>.</v>
      </c>
      <c r="AJ270" s="87" t="str">
        <f>IF(Educativo!J199="PRESCOLAR","SI",".")</f>
        <v>.</v>
      </c>
      <c r="AK270" s="87" t="str">
        <f>IF(Educativo!J199="PRIMARIA","SI",".")</f>
        <v>.</v>
      </c>
      <c r="AL270" s="87" t="str">
        <f>IF(Educativo!J199="SECUNDARIA","SI",".")</f>
        <v>.</v>
      </c>
      <c r="AM270" s="87" t="str">
        <f>IF(Educativo!J199="BACHILLERATO","SI",".")</f>
        <v>.</v>
      </c>
      <c r="AN270" s="87" t="str">
        <f>IF(Educativo!J199="UNIVERSIDAD","SI",".")</f>
        <v>.</v>
      </c>
      <c r="AO270" s="87">
        <f>Datos!BN213</f>
        <v>0</v>
      </c>
      <c r="AP270" s="87">
        <f>Datos!BP213</f>
        <v>0</v>
      </c>
      <c r="AQ270" s="87">
        <f>Datos!BQ213</f>
        <v>0</v>
      </c>
      <c r="AR270" s="26" t="str">
        <f>Datos!BY214</f>
        <v>SI</v>
      </c>
      <c r="AS270" s="26" t="str">
        <f>Datos!BZ214</f>
        <v>.</v>
      </c>
      <c r="AT270" s="26" t="str">
        <f>Datos!CA214</f>
        <v>.</v>
      </c>
      <c r="AU270" s="26" t="str">
        <f>Datos!CB214</f>
        <v>.</v>
      </c>
      <c r="AV270" s="26" t="str">
        <f>Datos!CC214</f>
        <v>.</v>
      </c>
      <c r="AW270" s="87" t="b">
        <f>OR(Datos!BV214="FAMILIA BIOLÓGICA")</f>
        <v>0</v>
      </c>
      <c r="AX270" s="87" t="b">
        <f>OR(Datos!BV214="FAMILIA AMPLIADA")</f>
        <v>0</v>
      </c>
      <c r="AY270" s="87" t="b">
        <f>OR(Datos!BV214="OTRO HOGAR")</f>
        <v>0</v>
      </c>
      <c r="AZ270" s="87">
        <f t="shared" ref="AZ270:AZ333" si="14">COUNTIFS(AW270:AY270,TRUE)</f>
        <v>0</v>
      </c>
      <c r="BA270" s="87">
        <f>IF(AZ270=0,Datos!BV214,".")</f>
        <v>0</v>
      </c>
      <c r="BB270" s="117">
        <f>Datos!BU213</f>
        <v>0</v>
      </c>
      <c r="BC270" s="87">
        <f>Datos!BV213</f>
        <v>0</v>
      </c>
    </row>
    <row r="271" spans="1:55">
      <c r="A271" s="87">
        <f>Datos!A212</f>
        <v>0</v>
      </c>
      <c r="B271" s="20">
        <f>Datos!D214</f>
        <v>0</v>
      </c>
      <c r="C271" s="152">
        <f>Datos!E214</f>
        <v>0</v>
      </c>
      <c r="D271" s="20">
        <f>Datos!G214</f>
        <v>0</v>
      </c>
      <c r="E271" s="20" t="str">
        <f t="shared" si="12"/>
        <v>x</v>
      </c>
      <c r="F271" s="118">
        <f>Datos!X214</f>
        <v>0</v>
      </c>
      <c r="G271" s="87" t="b">
        <f>OR(Datos!M214="CASA ALIANZA",Datos!M214="AYUDA Y SOLID")</f>
        <v>0</v>
      </c>
      <c r="H271" s="87" t="b">
        <f>OR(Datos!M214="PROCURADURIA")</f>
        <v>0</v>
      </c>
      <c r="I271" s="87" t="b">
        <f>OR(Datos!M214="DIF HIDALGO-HUICHAPAN",Datos!M214="DIF HIDALGO",Datos!M214="DIF NAUCALPAN",Datos!M214="DIF MEXICALTZINGO")</f>
        <v>0</v>
      </c>
      <c r="J271" s="87" t="b">
        <f>OR(Datos!M214="FAMILIAR")</f>
        <v>0</v>
      </c>
      <c r="K271" s="87">
        <f t="shared" si="13"/>
        <v>0</v>
      </c>
      <c r="L271" s="39">
        <f>IF(K271=0,Datos!M214)</f>
        <v>0</v>
      </c>
      <c r="M271" s="87">
        <f>Datos!Z214</f>
        <v>0</v>
      </c>
      <c r="N271" s="87">
        <f>Datos!AA214</f>
        <v>0</v>
      </c>
      <c r="O271" s="87">
        <f>Datos!AB214</f>
        <v>0</v>
      </c>
      <c r="P271" s="87">
        <f>Datos!AC214</f>
        <v>0</v>
      </c>
      <c r="Q271" s="87">
        <f>Datos!AD214</f>
        <v>0</v>
      </c>
      <c r="R271" s="87">
        <f>Datos!AE214</f>
        <v>0</v>
      </c>
      <c r="S271" s="87">
        <f>Datos!AF214</f>
        <v>0</v>
      </c>
      <c r="T271" s="87">
        <f>Datos!AG214</f>
        <v>0</v>
      </c>
      <c r="U271" s="87">
        <f>Datos!AH214</f>
        <v>0</v>
      </c>
      <c r="V271" s="87">
        <f>Datos!AI214</f>
        <v>0</v>
      </c>
      <c r="W271" s="87">
        <f>Datos!AJ214</f>
        <v>0</v>
      </c>
      <c r="X271" s="87">
        <f>Datos!AK214</f>
        <v>0</v>
      </c>
      <c r="Y271" s="87">
        <f>Datos!AL214</f>
        <v>0</v>
      </c>
      <c r="Z271" s="87">
        <f>Datos!AM214</f>
        <v>0</v>
      </c>
      <c r="AA271" s="87">
        <f>Datos!AN214</f>
        <v>0</v>
      </c>
      <c r="AB271" s="87">
        <f>Datos!AO214</f>
        <v>0</v>
      </c>
      <c r="AC271" s="87">
        <f>Datos!AP214</f>
        <v>0</v>
      </c>
      <c r="AD271" s="87" t="str">
        <f>IF(Datos!J214="D.F.","D.F.","0")</f>
        <v>0</v>
      </c>
      <c r="AE271" s="87">
        <f>IF(Datos!J214="D.F.","D.F",Datos!J214)</f>
        <v>0</v>
      </c>
      <c r="AF271" s="87"/>
      <c r="AG271" s="87">
        <f>Datos!AU214</f>
        <v>0</v>
      </c>
      <c r="AH271" s="87">
        <f>Datos!AV214</f>
        <v>0</v>
      </c>
      <c r="AI271" s="87" t="str">
        <f>IF(Educativo!J200="GUARDERIA","SI",".")</f>
        <v>.</v>
      </c>
      <c r="AJ271" s="87" t="str">
        <f>IF(Educativo!J200="PRESCOLAR","SI",".")</f>
        <v>.</v>
      </c>
      <c r="AK271" s="87" t="str">
        <f>IF(Educativo!J200="PRIMARIA","SI",".")</f>
        <v>.</v>
      </c>
      <c r="AL271" s="87" t="str">
        <f>IF(Educativo!J200="SECUNDARIA","SI",".")</f>
        <v>.</v>
      </c>
      <c r="AM271" s="87" t="str">
        <f>IF(Educativo!J200="BACHILLERATO","SI",".")</f>
        <v>.</v>
      </c>
      <c r="AN271" s="87" t="str">
        <f>IF(Educativo!J200="UNIVERSIDAD","SI",".")</f>
        <v>.</v>
      </c>
      <c r="AO271" s="87">
        <f>Datos!BN214</f>
        <v>0</v>
      </c>
      <c r="AP271" s="87">
        <f>Datos!BP214</f>
        <v>0</v>
      </c>
      <c r="AQ271" s="87">
        <f>Datos!BQ214</f>
        <v>0</v>
      </c>
      <c r="AR271" s="26" t="str">
        <f>Datos!BY215</f>
        <v>SI</v>
      </c>
      <c r="AS271" s="26" t="str">
        <f>Datos!BZ215</f>
        <v>.</v>
      </c>
      <c r="AT271" s="26" t="str">
        <f>Datos!CA215</f>
        <v>.</v>
      </c>
      <c r="AU271" s="26" t="str">
        <f>Datos!CB215</f>
        <v>.</v>
      </c>
      <c r="AV271" s="26" t="str">
        <f>Datos!CC215</f>
        <v>.</v>
      </c>
      <c r="AW271" s="87" t="b">
        <f>OR(Datos!BV215="FAMILIA BIOLÓGICA")</f>
        <v>0</v>
      </c>
      <c r="AX271" s="87" t="b">
        <f>OR(Datos!BV215="FAMILIA AMPLIADA")</f>
        <v>0</v>
      </c>
      <c r="AY271" s="87" t="b">
        <f>OR(Datos!BV215="OTRO HOGAR")</f>
        <v>0</v>
      </c>
      <c r="AZ271" s="87">
        <f t="shared" si="14"/>
        <v>0</v>
      </c>
      <c r="BA271" s="87">
        <f>IF(AZ271=0,Datos!BV215,".")</f>
        <v>0</v>
      </c>
      <c r="BB271" s="117">
        <f>Datos!BU214</f>
        <v>0</v>
      </c>
      <c r="BC271" s="87">
        <f>Datos!BV214</f>
        <v>0</v>
      </c>
    </row>
    <row r="272" spans="1:55">
      <c r="A272" s="87">
        <f>Datos!A213</f>
        <v>0</v>
      </c>
      <c r="B272" s="20">
        <f>Datos!D215</f>
        <v>0</v>
      </c>
      <c r="C272" s="152">
        <f>Datos!E215</f>
        <v>0</v>
      </c>
      <c r="D272" s="20">
        <f>Datos!G215</f>
        <v>0</v>
      </c>
      <c r="E272" s="20" t="str">
        <f t="shared" si="12"/>
        <v>x</v>
      </c>
      <c r="F272" s="118">
        <f>Datos!X215</f>
        <v>0</v>
      </c>
      <c r="G272" s="87" t="b">
        <f>OR(Datos!M215="CASA ALIANZA",Datos!M215="AYUDA Y SOLID")</f>
        <v>0</v>
      </c>
      <c r="H272" s="87" t="b">
        <f>OR(Datos!M215="PROCURADURIA")</f>
        <v>0</v>
      </c>
      <c r="I272" s="87" t="b">
        <f>OR(Datos!M215="DIF HIDALGO-HUICHAPAN",Datos!M215="DIF HIDALGO",Datos!M215="DIF NAUCALPAN",Datos!M215="DIF MEXICALTZINGO")</f>
        <v>0</v>
      </c>
      <c r="J272" s="87" t="b">
        <f>OR(Datos!M215="FAMILIAR")</f>
        <v>0</v>
      </c>
      <c r="K272" s="87">
        <f t="shared" si="13"/>
        <v>0</v>
      </c>
      <c r="L272" s="39">
        <f>IF(K272=0,Datos!M215)</f>
        <v>0</v>
      </c>
      <c r="M272" s="87">
        <f>Datos!Z215</f>
        <v>0</v>
      </c>
      <c r="N272" s="87">
        <f>Datos!AA215</f>
        <v>0</v>
      </c>
      <c r="O272" s="87">
        <f>Datos!AB215</f>
        <v>0</v>
      </c>
      <c r="P272" s="87">
        <f>Datos!AC215</f>
        <v>0</v>
      </c>
      <c r="Q272" s="87">
        <f>Datos!AD215</f>
        <v>0</v>
      </c>
      <c r="R272" s="87">
        <f>Datos!AE215</f>
        <v>0</v>
      </c>
      <c r="S272" s="87">
        <f>Datos!AF215</f>
        <v>0</v>
      </c>
      <c r="T272" s="87">
        <f>Datos!AG215</f>
        <v>0</v>
      </c>
      <c r="U272" s="87">
        <f>Datos!AH215</f>
        <v>0</v>
      </c>
      <c r="V272" s="87">
        <f>Datos!AI215</f>
        <v>0</v>
      </c>
      <c r="W272" s="87">
        <f>Datos!AJ215</f>
        <v>0</v>
      </c>
      <c r="X272" s="87">
        <f>Datos!AK215</f>
        <v>0</v>
      </c>
      <c r="Y272" s="87">
        <f>Datos!AL215</f>
        <v>0</v>
      </c>
      <c r="Z272" s="87">
        <f>Datos!AM215</f>
        <v>0</v>
      </c>
      <c r="AA272" s="87">
        <f>Datos!AN215</f>
        <v>0</v>
      </c>
      <c r="AB272" s="87">
        <f>Datos!AO215</f>
        <v>0</v>
      </c>
      <c r="AC272" s="87">
        <f>Datos!AP215</f>
        <v>0</v>
      </c>
      <c r="AD272" s="87" t="str">
        <f>IF(Datos!J215="D.F.","D.F.","0")</f>
        <v>0</v>
      </c>
      <c r="AE272" s="87">
        <f>IF(Datos!J215="D.F.","D.F",Datos!J215)</f>
        <v>0</v>
      </c>
      <c r="AF272" s="87"/>
      <c r="AG272" s="87">
        <f>Datos!AU215</f>
        <v>0</v>
      </c>
      <c r="AH272" s="87">
        <f>Datos!AV215</f>
        <v>0</v>
      </c>
      <c r="AI272" s="87" t="str">
        <f>IF(Educativo!J201="GUARDERIA","SI",".")</f>
        <v>.</v>
      </c>
      <c r="AJ272" s="87" t="str">
        <f>IF(Educativo!J201="PRESCOLAR","SI",".")</f>
        <v>.</v>
      </c>
      <c r="AK272" s="87" t="str">
        <f>IF(Educativo!J201="PRIMARIA","SI",".")</f>
        <v>.</v>
      </c>
      <c r="AL272" s="87" t="str">
        <f>IF(Educativo!J201="SECUNDARIA","SI",".")</f>
        <v>.</v>
      </c>
      <c r="AM272" s="87" t="str">
        <f>IF(Educativo!J201="BACHILLERATO","SI",".")</f>
        <v>.</v>
      </c>
      <c r="AN272" s="87" t="str">
        <f>IF(Educativo!J201="UNIVERSIDAD","SI",".")</f>
        <v>.</v>
      </c>
      <c r="AO272" s="87">
        <f>Datos!BN215</f>
        <v>0</v>
      </c>
      <c r="AP272" s="87">
        <f>Datos!BP215</f>
        <v>0</v>
      </c>
      <c r="AQ272" s="87">
        <f>Datos!BQ215</f>
        <v>0</v>
      </c>
      <c r="AR272" s="26" t="str">
        <f>Datos!BY216</f>
        <v>SI</v>
      </c>
      <c r="AS272" s="26" t="str">
        <f>Datos!BZ216</f>
        <v>.</v>
      </c>
      <c r="AT272" s="26" t="str">
        <f>Datos!CA216</f>
        <v>.</v>
      </c>
      <c r="AU272" s="26" t="str">
        <f>Datos!CB216</f>
        <v>.</v>
      </c>
      <c r="AV272" s="26" t="str">
        <f>Datos!CC216</f>
        <v>.</v>
      </c>
      <c r="AW272" s="87" t="b">
        <f>OR(Datos!BV216="FAMILIA BIOLÓGICA")</f>
        <v>0</v>
      </c>
      <c r="AX272" s="87" t="b">
        <f>OR(Datos!BV216="FAMILIA AMPLIADA")</f>
        <v>0</v>
      </c>
      <c r="AY272" s="87" t="b">
        <f>OR(Datos!BV216="OTRO HOGAR")</f>
        <v>0</v>
      </c>
      <c r="AZ272" s="87">
        <f t="shared" si="14"/>
        <v>0</v>
      </c>
      <c r="BA272" s="87">
        <f>IF(AZ272=0,Datos!BV216,".")</f>
        <v>0</v>
      </c>
      <c r="BB272" s="117">
        <f>Datos!BU215</f>
        <v>0</v>
      </c>
      <c r="BC272" s="87">
        <f>Datos!BV215</f>
        <v>0</v>
      </c>
    </row>
    <row r="273" spans="1:55">
      <c r="A273" s="87">
        <f>Datos!A214</f>
        <v>0</v>
      </c>
      <c r="B273" s="20">
        <f>Datos!D216</f>
        <v>0</v>
      </c>
      <c r="C273" s="152">
        <f>Datos!E216</f>
        <v>0</v>
      </c>
      <c r="D273" s="20">
        <f>Datos!G216</f>
        <v>0</v>
      </c>
      <c r="E273" s="20" t="str">
        <f t="shared" si="12"/>
        <v>x</v>
      </c>
      <c r="F273" s="118">
        <f>Datos!X216</f>
        <v>0</v>
      </c>
      <c r="G273" s="87" t="b">
        <f>OR(Datos!M216="CASA ALIANZA",Datos!M216="AYUDA Y SOLID")</f>
        <v>0</v>
      </c>
      <c r="H273" s="87" t="b">
        <f>OR(Datos!M216="PROCURADURIA")</f>
        <v>0</v>
      </c>
      <c r="I273" s="87" t="b">
        <f>OR(Datos!M216="DIF HIDALGO-HUICHAPAN",Datos!M216="DIF HIDALGO",Datos!M216="DIF NAUCALPAN",Datos!M216="DIF MEXICALTZINGO")</f>
        <v>0</v>
      </c>
      <c r="J273" s="87" t="b">
        <f>OR(Datos!M216="FAMILIAR")</f>
        <v>0</v>
      </c>
      <c r="K273" s="87">
        <f t="shared" si="13"/>
        <v>0</v>
      </c>
      <c r="L273" s="39">
        <f>IF(K273=0,Datos!M216)</f>
        <v>0</v>
      </c>
      <c r="M273" s="87">
        <f>Datos!Z216</f>
        <v>0</v>
      </c>
      <c r="N273" s="87">
        <f>Datos!AA216</f>
        <v>0</v>
      </c>
      <c r="O273" s="87">
        <f>Datos!AB216</f>
        <v>0</v>
      </c>
      <c r="P273" s="87">
        <f>Datos!AC216</f>
        <v>0</v>
      </c>
      <c r="Q273" s="87">
        <f>Datos!AD216</f>
        <v>0</v>
      </c>
      <c r="R273" s="87">
        <f>Datos!AE216</f>
        <v>0</v>
      </c>
      <c r="S273" s="87">
        <f>Datos!AF216</f>
        <v>0</v>
      </c>
      <c r="T273" s="87">
        <f>Datos!AG216</f>
        <v>0</v>
      </c>
      <c r="U273" s="87">
        <f>Datos!AH216</f>
        <v>0</v>
      </c>
      <c r="V273" s="87">
        <f>Datos!AI216</f>
        <v>0</v>
      </c>
      <c r="W273" s="87">
        <f>Datos!AJ216</f>
        <v>0</v>
      </c>
      <c r="X273" s="87">
        <f>Datos!AK216</f>
        <v>0</v>
      </c>
      <c r="Y273" s="87">
        <f>Datos!AL216</f>
        <v>0</v>
      </c>
      <c r="Z273" s="87">
        <f>Datos!AM216</f>
        <v>0</v>
      </c>
      <c r="AA273" s="87">
        <f>Datos!AN216</f>
        <v>0</v>
      </c>
      <c r="AB273" s="87">
        <f>Datos!AO216</f>
        <v>0</v>
      </c>
      <c r="AC273" s="87">
        <f>Datos!AP216</f>
        <v>0</v>
      </c>
      <c r="AD273" s="87" t="str">
        <f>IF(Datos!J216="D.F.","D.F.","0")</f>
        <v>0</v>
      </c>
      <c r="AE273" s="87">
        <f>IF(Datos!J216="D.F.","D.F",Datos!J216)</f>
        <v>0</v>
      </c>
      <c r="AF273" s="87"/>
      <c r="AG273" s="87">
        <f>Datos!AU216</f>
        <v>0</v>
      </c>
      <c r="AH273" s="87">
        <f>Datos!AV216</f>
        <v>0</v>
      </c>
      <c r="AI273" s="87" t="str">
        <f>IF(Educativo!J202="GUARDERIA","SI",".")</f>
        <v>.</v>
      </c>
      <c r="AJ273" s="87" t="str">
        <f>IF(Educativo!J202="PRESCOLAR","SI",".")</f>
        <v>.</v>
      </c>
      <c r="AK273" s="87" t="str">
        <f>IF(Educativo!J202="PRIMARIA","SI",".")</f>
        <v>.</v>
      </c>
      <c r="AL273" s="87" t="str">
        <f>IF(Educativo!J202="SECUNDARIA","SI",".")</f>
        <v>.</v>
      </c>
      <c r="AM273" s="87" t="str">
        <f>IF(Educativo!J202="BACHILLERATO","SI",".")</f>
        <v>.</v>
      </c>
      <c r="AN273" s="87" t="str">
        <f>IF(Educativo!J202="UNIVERSIDAD","SI",".")</f>
        <v>.</v>
      </c>
      <c r="AO273" s="87">
        <f>Datos!BN216</f>
        <v>0</v>
      </c>
      <c r="AP273" s="87">
        <f>Datos!BP216</f>
        <v>0</v>
      </c>
      <c r="AQ273" s="87">
        <f>Datos!BQ216</f>
        <v>0</v>
      </c>
      <c r="AR273" s="26" t="str">
        <f>Datos!BY217</f>
        <v>SI</v>
      </c>
      <c r="AS273" s="26" t="str">
        <f>Datos!BZ217</f>
        <v>.</v>
      </c>
      <c r="AT273" s="26" t="str">
        <f>Datos!CA217</f>
        <v>.</v>
      </c>
      <c r="AU273" s="26" t="str">
        <f>Datos!CB217</f>
        <v>.</v>
      </c>
      <c r="AV273" s="26" t="str">
        <f>Datos!CC217</f>
        <v>.</v>
      </c>
      <c r="AW273" s="87" t="b">
        <f>OR(Datos!BV217="FAMILIA BIOLÓGICA")</f>
        <v>0</v>
      </c>
      <c r="AX273" s="87" t="b">
        <f>OR(Datos!BV217="FAMILIA AMPLIADA")</f>
        <v>0</v>
      </c>
      <c r="AY273" s="87" t="b">
        <f>OR(Datos!BV217="OTRO HOGAR")</f>
        <v>0</v>
      </c>
      <c r="AZ273" s="87">
        <f t="shared" si="14"/>
        <v>0</v>
      </c>
      <c r="BA273" s="87">
        <f>IF(AZ273=0,Datos!BV217,".")</f>
        <v>0</v>
      </c>
      <c r="BB273" s="117">
        <f>Datos!BU216</f>
        <v>0</v>
      </c>
      <c r="BC273" s="87">
        <f>Datos!BV216</f>
        <v>0</v>
      </c>
    </row>
    <row r="274" spans="1:55">
      <c r="A274" s="87">
        <f>Datos!A215</f>
        <v>0</v>
      </c>
      <c r="B274" s="20">
        <f>Datos!D217</f>
        <v>0</v>
      </c>
      <c r="C274" s="152">
        <f>Datos!E217</f>
        <v>0</v>
      </c>
      <c r="D274" s="20">
        <f>Datos!G217</f>
        <v>0</v>
      </c>
      <c r="E274" s="20" t="str">
        <f t="shared" si="12"/>
        <v>x</v>
      </c>
      <c r="F274" s="118">
        <f>Datos!X217</f>
        <v>0</v>
      </c>
      <c r="G274" s="87" t="b">
        <f>OR(Datos!M217="CASA ALIANZA",Datos!M217="AYUDA Y SOLID")</f>
        <v>0</v>
      </c>
      <c r="H274" s="87" t="b">
        <f>OR(Datos!M217="PROCURADURIA")</f>
        <v>0</v>
      </c>
      <c r="I274" s="87" t="b">
        <f>OR(Datos!M217="DIF HIDALGO-HUICHAPAN",Datos!M217="DIF HIDALGO",Datos!M217="DIF NAUCALPAN",Datos!M217="DIF MEXICALTZINGO")</f>
        <v>0</v>
      </c>
      <c r="J274" s="87" t="b">
        <f>OR(Datos!M217="FAMILIAR")</f>
        <v>0</v>
      </c>
      <c r="K274" s="87">
        <f t="shared" si="13"/>
        <v>0</v>
      </c>
      <c r="L274" s="39">
        <f>IF(K274=0,Datos!M217)</f>
        <v>0</v>
      </c>
      <c r="M274" s="87">
        <f>Datos!Z217</f>
        <v>0</v>
      </c>
      <c r="N274" s="87">
        <f>Datos!AA217</f>
        <v>0</v>
      </c>
      <c r="O274" s="87">
        <f>Datos!AB217</f>
        <v>0</v>
      </c>
      <c r="P274" s="87">
        <f>Datos!AC217</f>
        <v>0</v>
      </c>
      <c r="Q274" s="87">
        <f>Datos!AD217</f>
        <v>0</v>
      </c>
      <c r="R274" s="87">
        <f>Datos!AE217</f>
        <v>0</v>
      </c>
      <c r="S274" s="87">
        <f>Datos!AF217</f>
        <v>0</v>
      </c>
      <c r="T274" s="87">
        <f>Datos!AG217</f>
        <v>0</v>
      </c>
      <c r="U274" s="87">
        <f>Datos!AH217</f>
        <v>0</v>
      </c>
      <c r="V274" s="87">
        <f>Datos!AI217</f>
        <v>0</v>
      </c>
      <c r="W274" s="87">
        <f>Datos!AJ217</f>
        <v>0</v>
      </c>
      <c r="X274" s="87">
        <f>Datos!AK217</f>
        <v>0</v>
      </c>
      <c r="Y274" s="87">
        <f>Datos!AL217</f>
        <v>0</v>
      </c>
      <c r="Z274" s="87">
        <f>Datos!AM217</f>
        <v>0</v>
      </c>
      <c r="AA274" s="87">
        <f>Datos!AN217</f>
        <v>0</v>
      </c>
      <c r="AB274" s="87">
        <f>Datos!AO217</f>
        <v>0</v>
      </c>
      <c r="AC274" s="87">
        <f>Datos!AP217</f>
        <v>0</v>
      </c>
      <c r="AD274" s="87" t="str">
        <f>IF(Datos!J217="D.F.","D.F.","0")</f>
        <v>0</v>
      </c>
      <c r="AE274" s="87">
        <f>IF(Datos!J217="D.F.","D.F",Datos!J217)</f>
        <v>0</v>
      </c>
      <c r="AF274" s="87"/>
      <c r="AG274" s="87">
        <f>Datos!AU217</f>
        <v>0</v>
      </c>
      <c r="AH274" s="87">
        <f>Datos!AV217</f>
        <v>0</v>
      </c>
      <c r="AI274" s="87" t="str">
        <f>IF(Educativo!J203="GUARDERIA","SI",".")</f>
        <v>.</v>
      </c>
      <c r="AJ274" s="87" t="str">
        <f>IF(Educativo!J203="PRESCOLAR","SI",".")</f>
        <v>.</v>
      </c>
      <c r="AK274" s="87" t="str">
        <f>IF(Educativo!J203="PRIMARIA","SI",".")</f>
        <v>.</v>
      </c>
      <c r="AL274" s="87" t="str">
        <f>IF(Educativo!J203="SECUNDARIA","SI",".")</f>
        <v>.</v>
      </c>
      <c r="AM274" s="87" t="str">
        <f>IF(Educativo!J203="BACHILLERATO","SI",".")</f>
        <v>.</v>
      </c>
      <c r="AN274" s="87" t="str">
        <f>IF(Educativo!J203="UNIVERSIDAD","SI",".")</f>
        <v>.</v>
      </c>
      <c r="AO274" s="87">
        <f>Datos!BN217</f>
        <v>0</v>
      </c>
      <c r="AP274" s="87">
        <f>Datos!BP217</f>
        <v>0</v>
      </c>
      <c r="AQ274" s="87">
        <f>Datos!BQ217</f>
        <v>0</v>
      </c>
      <c r="AR274" s="26" t="str">
        <f>Datos!BY218</f>
        <v>SI</v>
      </c>
      <c r="AS274" s="26" t="str">
        <f>Datos!BZ218</f>
        <v>.</v>
      </c>
      <c r="AT274" s="26" t="str">
        <f>Datos!CA218</f>
        <v>.</v>
      </c>
      <c r="AU274" s="26" t="str">
        <f>Datos!CB218</f>
        <v>.</v>
      </c>
      <c r="AV274" s="26" t="str">
        <f>Datos!CC218</f>
        <v>.</v>
      </c>
      <c r="AW274" s="87" t="b">
        <f>OR(Datos!BV218="FAMILIA BIOLÓGICA")</f>
        <v>0</v>
      </c>
      <c r="AX274" s="87" t="b">
        <f>OR(Datos!BV218="FAMILIA AMPLIADA")</f>
        <v>0</v>
      </c>
      <c r="AY274" s="87" t="b">
        <f>OR(Datos!BV218="OTRO HOGAR")</f>
        <v>0</v>
      </c>
      <c r="AZ274" s="87">
        <f t="shared" si="14"/>
        <v>0</v>
      </c>
      <c r="BA274" s="87">
        <f>IF(AZ274=0,Datos!BV218,".")</f>
        <v>0</v>
      </c>
      <c r="BB274" s="117">
        <f>Datos!BU217</f>
        <v>0</v>
      </c>
      <c r="BC274" s="87">
        <f>Datos!BV217</f>
        <v>0</v>
      </c>
    </row>
    <row r="275" spans="1:55">
      <c r="A275" s="87">
        <f>Datos!A216</f>
        <v>0</v>
      </c>
      <c r="B275" s="20">
        <f>Datos!D218</f>
        <v>0</v>
      </c>
      <c r="C275" s="152">
        <f>Datos!E218</f>
        <v>0</v>
      </c>
      <c r="D275" s="20">
        <f>Datos!G218</f>
        <v>0</v>
      </c>
      <c r="E275" s="20" t="str">
        <f t="shared" si="12"/>
        <v>x</v>
      </c>
      <c r="F275" s="118">
        <f>Datos!X218</f>
        <v>0</v>
      </c>
      <c r="G275" s="87" t="b">
        <f>OR(Datos!M218="CASA ALIANZA",Datos!M218="AYUDA Y SOLID")</f>
        <v>0</v>
      </c>
      <c r="H275" s="87" t="b">
        <f>OR(Datos!M218="PROCURADURIA")</f>
        <v>0</v>
      </c>
      <c r="I275" s="87" t="b">
        <f>OR(Datos!M218="DIF HIDALGO-HUICHAPAN",Datos!M218="DIF HIDALGO",Datos!M218="DIF NAUCALPAN",Datos!M218="DIF MEXICALTZINGO")</f>
        <v>0</v>
      </c>
      <c r="J275" s="87" t="b">
        <f>OR(Datos!M218="FAMILIAR")</f>
        <v>0</v>
      </c>
      <c r="K275" s="87">
        <f t="shared" si="13"/>
        <v>0</v>
      </c>
      <c r="L275" s="39">
        <f>IF(K275=0,Datos!M218)</f>
        <v>0</v>
      </c>
      <c r="M275" s="87">
        <f>Datos!Z218</f>
        <v>0</v>
      </c>
      <c r="N275" s="87">
        <f>Datos!AA218</f>
        <v>0</v>
      </c>
      <c r="O275" s="87">
        <f>Datos!AB218</f>
        <v>0</v>
      </c>
      <c r="P275" s="87">
        <f>Datos!AC218</f>
        <v>0</v>
      </c>
      <c r="Q275" s="87">
        <f>Datos!AD218</f>
        <v>0</v>
      </c>
      <c r="R275" s="87">
        <f>Datos!AE218</f>
        <v>0</v>
      </c>
      <c r="S275" s="87">
        <f>Datos!AF218</f>
        <v>0</v>
      </c>
      <c r="T275" s="87">
        <f>Datos!AG218</f>
        <v>0</v>
      </c>
      <c r="U275" s="87">
        <f>Datos!AH218</f>
        <v>0</v>
      </c>
      <c r="V275" s="87">
        <f>Datos!AI218</f>
        <v>0</v>
      </c>
      <c r="W275" s="87">
        <f>Datos!AJ218</f>
        <v>0</v>
      </c>
      <c r="X275" s="87">
        <f>Datos!AK218</f>
        <v>0</v>
      </c>
      <c r="Y275" s="87">
        <f>Datos!AL218</f>
        <v>0</v>
      </c>
      <c r="Z275" s="87">
        <f>Datos!AM218</f>
        <v>0</v>
      </c>
      <c r="AA275" s="87">
        <f>Datos!AN218</f>
        <v>0</v>
      </c>
      <c r="AB275" s="87">
        <f>Datos!AO218</f>
        <v>0</v>
      </c>
      <c r="AC275" s="87">
        <f>Datos!AP218</f>
        <v>0</v>
      </c>
      <c r="AD275" s="87" t="str">
        <f>IF(Datos!J218="D.F.","D.F.","0")</f>
        <v>0</v>
      </c>
      <c r="AE275" s="87">
        <f>IF(Datos!J218="D.F.","D.F",Datos!J218)</f>
        <v>0</v>
      </c>
      <c r="AF275" s="87"/>
      <c r="AG275" s="87">
        <f>Datos!AU218</f>
        <v>0</v>
      </c>
      <c r="AH275" s="87">
        <f>Datos!AV218</f>
        <v>0</v>
      </c>
      <c r="AI275" s="87" t="str">
        <f>IF(Educativo!J204="GUARDERIA","SI",".")</f>
        <v>.</v>
      </c>
      <c r="AJ275" s="87" t="str">
        <f>IF(Educativo!J204="PRESCOLAR","SI",".")</f>
        <v>.</v>
      </c>
      <c r="AK275" s="87" t="str">
        <f>IF(Educativo!J204="PRIMARIA","SI",".")</f>
        <v>.</v>
      </c>
      <c r="AL275" s="87" t="str">
        <f>IF(Educativo!J204="SECUNDARIA","SI",".")</f>
        <v>.</v>
      </c>
      <c r="AM275" s="87" t="str">
        <f>IF(Educativo!J204="BACHILLERATO","SI",".")</f>
        <v>.</v>
      </c>
      <c r="AN275" s="87" t="str">
        <f>IF(Educativo!J204="UNIVERSIDAD","SI",".")</f>
        <v>.</v>
      </c>
      <c r="AO275" s="87">
        <f>Datos!BN218</f>
        <v>0</v>
      </c>
      <c r="AP275" s="87">
        <f>Datos!BP218</f>
        <v>0</v>
      </c>
      <c r="AQ275" s="87">
        <f>Datos!BQ218</f>
        <v>0</v>
      </c>
      <c r="AR275" s="26" t="str">
        <f>Datos!BY219</f>
        <v>SI</v>
      </c>
      <c r="AS275" s="26" t="str">
        <f>Datos!BZ219</f>
        <v>.</v>
      </c>
      <c r="AT275" s="26" t="str">
        <f>Datos!CA219</f>
        <v>.</v>
      </c>
      <c r="AU275" s="26" t="str">
        <f>Datos!CB219</f>
        <v>.</v>
      </c>
      <c r="AV275" s="26" t="str">
        <f>Datos!CC219</f>
        <v>.</v>
      </c>
      <c r="AW275" s="87" t="b">
        <f>OR(Datos!BV219="FAMILIA BIOLÓGICA")</f>
        <v>0</v>
      </c>
      <c r="AX275" s="87" t="b">
        <f>OR(Datos!BV219="FAMILIA AMPLIADA")</f>
        <v>0</v>
      </c>
      <c r="AY275" s="87" t="b">
        <f>OR(Datos!BV219="OTRO HOGAR")</f>
        <v>0</v>
      </c>
      <c r="AZ275" s="87">
        <f t="shared" si="14"/>
        <v>0</v>
      </c>
      <c r="BA275" s="87">
        <f>IF(AZ275=0,Datos!BV219,".")</f>
        <v>0</v>
      </c>
      <c r="BB275" s="117">
        <f>Datos!BU218</f>
        <v>0</v>
      </c>
      <c r="BC275" s="87">
        <f>Datos!BV218</f>
        <v>0</v>
      </c>
    </row>
    <row r="276" spans="1:55">
      <c r="A276" s="87">
        <f>Datos!A217</f>
        <v>0</v>
      </c>
      <c r="B276" s="20">
        <f>Datos!D219</f>
        <v>0</v>
      </c>
      <c r="C276" s="152">
        <f>Datos!E219</f>
        <v>0</v>
      </c>
      <c r="D276" s="20">
        <f>Datos!G219</f>
        <v>0</v>
      </c>
      <c r="E276" s="20" t="str">
        <f t="shared" si="12"/>
        <v>x</v>
      </c>
      <c r="F276" s="118">
        <f>Datos!X219</f>
        <v>0</v>
      </c>
      <c r="G276" s="87" t="b">
        <f>OR(Datos!M219="CASA ALIANZA",Datos!M219="AYUDA Y SOLID")</f>
        <v>0</v>
      </c>
      <c r="H276" s="87" t="b">
        <f>OR(Datos!M219="PROCURADURIA")</f>
        <v>0</v>
      </c>
      <c r="I276" s="87" t="b">
        <f>OR(Datos!M219="DIF HIDALGO-HUICHAPAN",Datos!M219="DIF HIDALGO",Datos!M219="DIF NAUCALPAN",Datos!M219="DIF MEXICALTZINGO")</f>
        <v>0</v>
      </c>
      <c r="J276" s="87" t="b">
        <f>OR(Datos!M219="FAMILIAR")</f>
        <v>0</v>
      </c>
      <c r="K276" s="87">
        <f t="shared" si="13"/>
        <v>0</v>
      </c>
      <c r="L276" s="39">
        <f>IF(K276=0,Datos!M219)</f>
        <v>0</v>
      </c>
      <c r="M276" s="87">
        <f>Datos!Z219</f>
        <v>0</v>
      </c>
      <c r="N276" s="87">
        <f>Datos!AA219</f>
        <v>0</v>
      </c>
      <c r="O276" s="87">
        <f>Datos!AB219</f>
        <v>0</v>
      </c>
      <c r="P276" s="87">
        <f>Datos!AC219</f>
        <v>0</v>
      </c>
      <c r="Q276" s="87">
        <f>Datos!AD219</f>
        <v>0</v>
      </c>
      <c r="R276" s="87">
        <f>Datos!AE219</f>
        <v>0</v>
      </c>
      <c r="S276" s="87">
        <f>Datos!AF219</f>
        <v>0</v>
      </c>
      <c r="T276" s="87">
        <f>Datos!AG219</f>
        <v>0</v>
      </c>
      <c r="U276" s="87">
        <f>Datos!AH219</f>
        <v>0</v>
      </c>
      <c r="V276" s="87">
        <f>Datos!AI219</f>
        <v>0</v>
      </c>
      <c r="W276" s="87">
        <f>Datos!AJ219</f>
        <v>0</v>
      </c>
      <c r="X276" s="87">
        <f>Datos!AK219</f>
        <v>0</v>
      </c>
      <c r="Y276" s="87">
        <f>Datos!AL219</f>
        <v>0</v>
      </c>
      <c r="Z276" s="87">
        <f>Datos!AM219</f>
        <v>0</v>
      </c>
      <c r="AA276" s="87">
        <f>Datos!AN219</f>
        <v>0</v>
      </c>
      <c r="AB276" s="87">
        <f>Datos!AO219</f>
        <v>0</v>
      </c>
      <c r="AC276" s="87">
        <f>Datos!AP219</f>
        <v>0</v>
      </c>
      <c r="AD276" s="87" t="str">
        <f>IF(Datos!J219="D.F.","D.F.","0")</f>
        <v>0</v>
      </c>
      <c r="AE276" s="87">
        <f>IF(Datos!J219="D.F.","D.F",Datos!J219)</f>
        <v>0</v>
      </c>
      <c r="AF276" s="87"/>
      <c r="AG276" s="87">
        <f>Datos!AU219</f>
        <v>0</v>
      </c>
      <c r="AH276" s="87">
        <f>Datos!AV219</f>
        <v>0</v>
      </c>
      <c r="AI276" s="87" t="str">
        <f>IF(Educativo!J205="GUARDERIA","SI",".")</f>
        <v>.</v>
      </c>
      <c r="AJ276" s="87" t="str">
        <f>IF(Educativo!J205="PRESCOLAR","SI",".")</f>
        <v>.</v>
      </c>
      <c r="AK276" s="87" t="str">
        <f>IF(Educativo!J205="PRIMARIA","SI",".")</f>
        <v>.</v>
      </c>
      <c r="AL276" s="87" t="str">
        <f>IF(Educativo!J205="SECUNDARIA","SI",".")</f>
        <v>.</v>
      </c>
      <c r="AM276" s="87" t="str">
        <f>IF(Educativo!J205="BACHILLERATO","SI",".")</f>
        <v>.</v>
      </c>
      <c r="AN276" s="87" t="str">
        <f>IF(Educativo!J205="UNIVERSIDAD","SI",".")</f>
        <v>.</v>
      </c>
      <c r="AO276" s="87">
        <f>Datos!BN219</f>
        <v>0</v>
      </c>
      <c r="AP276" s="87">
        <f>Datos!BP219</f>
        <v>0</v>
      </c>
      <c r="AQ276" s="87">
        <f>Datos!BQ219</f>
        <v>0</v>
      </c>
      <c r="AR276" s="26" t="str">
        <f>Datos!BY220</f>
        <v>SI</v>
      </c>
      <c r="AS276" s="26" t="str">
        <f>Datos!BZ220</f>
        <v>.</v>
      </c>
      <c r="AT276" s="26" t="str">
        <f>Datos!CA220</f>
        <v>.</v>
      </c>
      <c r="AU276" s="26" t="str">
        <f>Datos!CB220</f>
        <v>.</v>
      </c>
      <c r="AV276" s="26" t="str">
        <f>Datos!CC220</f>
        <v>.</v>
      </c>
      <c r="AW276" s="87" t="b">
        <f>OR(Datos!BV220="FAMILIA BIOLÓGICA")</f>
        <v>0</v>
      </c>
      <c r="AX276" s="87" t="b">
        <f>OR(Datos!BV220="FAMILIA AMPLIADA")</f>
        <v>0</v>
      </c>
      <c r="AY276" s="87" t="b">
        <f>OR(Datos!BV220="OTRO HOGAR")</f>
        <v>0</v>
      </c>
      <c r="AZ276" s="87">
        <f t="shared" si="14"/>
        <v>0</v>
      </c>
      <c r="BA276" s="87">
        <f>IF(AZ276=0,Datos!BV220,".")</f>
        <v>0</v>
      </c>
      <c r="BB276" s="117">
        <f>Datos!BU219</f>
        <v>0</v>
      </c>
      <c r="BC276" s="87">
        <f>Datos!BV219</f>
        <v>0</v>
      </c>
    </row>
    <row r="277" spans="1:55">
      <c r="A277" s="87">
        <f>Datos!A218</f>
        <v>0</v>
      </c>
      <c r="B277" s="20">
        <f>Datos!D220</f>
        <v>0</v>
      </c>
      <c r="C277" s="152">
        <f>Datos!E220</f>
        <v>0</v>
      </c>
      <c r="D277" s="20">
        <f>Datos!G220</f>
        <v>0</v>
      </c>
      <c r="E277" s="20" t="str">
        <f t="shared" si="12"/>
        <v>x</v>
      </c>
      <c r="F277" s="118">
        <f>Datos!X220</f>
        <v>0</v>
      </c>
      <c r="G277" s="87" t="b">
        <f>OR(Datos!M220="CASA ALIANZA",Datos!M220="AYUDA Y SOLID")</f>
        <v>0</v>
      </c>
      <c r="H277" s="87" t="b">
        <f>OR(Datos!M220="PROCURADURIA")</f>
        <v>0</v>
      </c>
      <c r="I277" s="87" t="b">
        <f>OR(Datos!M220="DIF HIDALGO-HUICHAPAN",Datos!M220="DIF HIDALGO",Datos!M220="DIF NAUCALPAN",Datos!M220="DIF MEXICALTZINGO")</f>
        <v>0</v>
      </c>
      <c r="J277" s="87" t="b">
        <f>OR(Datos!M220="FAMILIAR")</f>
        <v>0</v>
      </c>
      <c r="K277" s="87">
        <f t="shared" si="13"/>
        <v>0</v>
      </c>
      <c r="L277" s="39">
        <f>IF(K277=0,Datos!M220)</f>
        <v>0</v>
      </c>
      <c r="M277" s="87">
        <f>Datos!Z220</f>
        <v>0</v>
      </c>
      <c r="N277" s="87">
        <f>Datos!AA220</f>
        <v>0</v>
      </c>
      <c r="O277" s="87">
        <f>Datos!AB220</f>
        <v>0</v>
      </c>
      <c r="P277" s="87">
        <f>Datos!AC220</f>
        <v>0</v>
      </c>
      <c r="Q277" s="87">
        <f>Datos!AD220</f>
        <v>0</v>
      </c>
      <c r="R277" s="87">
        <f>Datos!AE220</f>
        <v>0</v>
      </c>
      <c r="S277" s="87">
        <f>Datos!AF220</f>
        <v>0</v>
      </c>
      <c r="T277" s="87">
        <f>Datos!AG220</f>
        <v>0</v>
      </c>
      <c r="U277" s="87">
        <f>Datos!AH220</f>
        <v>0</v>
      </c>
      <c r="V277" s="87">
        <f>Datos!AI220</f>
        <v>0</v>
      </c>
      <c r="W277" s="87">
        <f>Datos!AJ220</f>
        <v>0</v>
      </c>
      <c r="X277" s="87">
        <f>Datos!AK220</f>
        <v>0</v>
      </c>
      <c r="Y277" s="87">
        <f>Datos!AL220</f>
        <v>0</v>
      </c>
      <c r="Z277" s="87">
        <f>Datos!AM220</f>
        <v>0</v>
      </c>
      <c r="AA277" s="87">
        <f>Datos!AN220</f>
        <v>0</v>
      </c>
      <c r="AB277" s="87">
        <f>Datos!AO220</f>
        <v>0</v>
      </c>
      <c r="AC277" s="87">
        <f>Datos!AP220</f>
        <v>0</v>
      </c>
      <c r="AD277" s="87" t="str">
        <f>IF(Datos!J220="D.F.","D.F.","0")</f>
        <v>0</v>
      </c>
      <c r="AE277" s="87">
        <f>IF(Datos!J220="D.F.","D.F",Datos!J220)</f>
        <v>0</v>
      </c>
      <c r="AF277" s="87"/>
      <c r="AG277" s="87">
        <f>Datos!AU220</f>
        <v>0</v>
      </c>
      <c r="AH277" s="87">
        <f>Datos!AV220</f>
        <v>0</v>
      </c>
      <c r="AI277" s="87" t="str">
        <f>IF(Educativo!J206="GUARDERIA","SI",".")</f>
        <v>.</v>
      </c>
      <c r="AJ277" s="87" t="str">
        <f>IF(Educativo!J206="PRESCOLAR","SI",".")</f>
        <v>.</v>
      </c>
      <c r="AK277" s="87" t="str">
        <f>IF(Educativo!J206="PRIMARIA","SI",".")</f>
        <v>.</v>
      </c>
      <c r="AL277" s="87" t="str">
        <f>IF(Educativo!J206="SECUNDARIA","SI",".")</f>
        <v>.</v>
      </c>
      <c r="AM277" s="87" t="str">
        <f>IF(Educativo!J206="BACHILLERATO","SI",".")</f>
        <v>.</v>
      </c>
      <c r="AN277" s="87" t="str">
        <f>IF(Educativo!J206="UNIVERSIDAD","SI",".")</f>
        <v>.</v>
      </c>
      <c r="AO277" s="87">
        <f>Datos!BN220</f>
        <v>0</v>
      </c>
      <c r="AP277" s="87">
        <f>Datos!BP220</f>
        <v>0</v>
      </c>
      <c r="AQ277" s="87">
        <f>Datos!BQ220</f>
        <v>0</v>
      </c>
      <c r="AR277" s="26" t="str">
        <f>Datos!BY221</f>
        <v>SI</v>
      </c>
      <c r="AS277" s="26" t="str">
        <f>Datos!BZ221</f>
        <v>.</v>
      </c>
      <c r="AT277" s="26" t="str">
        <f>Datos!CA221</f>
        <v>.</v>
      </c>
      <c r="AU277" s="26" t="str">
        <f>Datos!CB221</f>
        <v>.</v>
      </c>
      <c r="AV277" s="26" t="str">
        <f>Datos!CC221</f>
        <v>.</v>
      </c>
      <c r="AW277" s="87" t="b">
        <f>OR(Datos!BV221="FAMILIA BIOLÓGICA")</f>
        <v>0</v>
      </c>
      <c r="AX277" s="87" t="b">
        <f>OR(Datos!BV221="FAMILIA AMPLIADA")</f>
        <v>0</v>
      </c>
      <c r="AY277" s="87" t="b">
        <f>OR(Datos!BV221="OTRO HOGAR")</f>
        <v>0</v>
      </c>
      <c r="AZ277" s="87">
        <f t="shared" si="14"/>
        <v>0</v>
      </c>
      <c r="BA277" s="87">
        <f>IF(AZ277=0,Datos!BV221,".")</f>
        <v>0</v>
      </c>
      <c r="BB277" s="117">
        <f>Datos!BU220</f>
        <v>0</v>
      </c>
      <c r="BC277" s="87">
        <f>Datos!BV220</f>
        <v>0</v>
      </c>
    </row>
    <row r="278" spans="1:55">
      <c r="A278" s="87">
        <f>Datos!A219</f>
        <v>0</v>
      </c>
      <c r="B278" s="20">
        <f>Datos!D221</f>
        <v>0</v>
      </c>
      <c r="C278" s="152">
        <f>Datos!E221</f>
        <v>0</v>
      </c>
      <c r="D278" s="20">
        <f>Datos!G221</f>
        <v>0</v>
      </c>
      <c r="E278" s="20" t="str">
        <f t="shared" si="12"/>
        <v>x</v>
      </c>
      <c r="F278" s="118">
        <f>Datos!X221</f>
        <v>0</v>
      </c>
      <c r="G278" s="87" t="b">
        <f>OR(Datos!M221="CASA ALIANZA",Datos!M221="AYUDA Y SOLID")</f>
        <v>0</v>
      </c>
      <c r="H278" s="87" t="b">
        <f>OR(Datos!M221="PROCURADURIA")</f>
        <v>0</v>
      </c>
      <c r="I278" s="87" t="b">
        <f>OR(Datos!M221="DIF HIDALGO-HUICHAPAN",Datos!M221="DIF HIDALGO",Datos!M221="DIF NAUCALPAN",Datos!M221="DIF MEXICALTZINGO")</f>
        <v>0</v>
      </c>
      <c r="J278" s="87" t="b">
        <f>OR(Datos!M221="FAMILIAR")</f>
        <v>0</v>
      </c>
      <c r="K278" s="87">
        <f t="shared" si="13"/>
        <v>0</v>
      </c>
      <c r="L278" s="39">
        <f>IF(K278=0,Datos!M221)</f>
        <v>0</v>
      </c>
      <c r="M278" s="87">
        <f>Datos!Z221</f>
        <v>0</v>
      </c>
      <c r="N278" s="87">
        <f>Datos!AA221</f>
        <v>0</v>
      </c>
      <c r="O278" s="87">
        <f>Datos!AB221</f>
        <v>0</v>
      </c>
      <c r="P278" s="87">
        <f>Datos!AC221</f>
        <v>0</v>
      </c>
      <c r="Q278" s="87">
        <f>Datos!AD221</f>
        <v>0</v>
      </c>
      <c r="R278" s="87">
        <f>Datos!AE221</f>
        <v>0</v>
      </c>
      <c r="S278" s="87">
        <f>Datos!AF221</f>
        <v>0</v>
      </c>
      <c r="T278" s="87">
        <f>Datos!AG221</f>
        <v>0</v>
      </c>
      <c r="U278" s="87">
        <f>Datos!AH221</f>
        <v>0</v>
      </c>
      <c r="V278" s="87">
        <f>Datos!AI221</f>
        <v>0</v>
      </c>
      <c r="W278" s="87">
        <f>Datos!AJ221</f>
        <v>0</v>
      </c>
      <c r="X278" s="87">
        <f>Datos!AK221</f>
        <v>0</v>
      </c>
      <c r="Y278" s="87">
        <f>Datos!AL221</f>
        <v>0</v>
      </c>
      <c r="Z278" s="87">
        <f>Datos!AM221</f>
        <v>0</v>
      </c>
      <c r="AA278" s="87">
        <f>Datos!AN221</f>
        <v>0</v>
      </c>
      <c r="AB278" s="87">
        <f>Datos!AO221</f>
        <v>0</v>
      </c>
      <c r="AC278" s="87">
        <f>Datos!AP221</f>
        <v>0</v>
      </c>
      <c r="AD278" s="87" t="str">
        <f>IF(Datos!J221="D.F.","D.F.","0")</f>
        <v>0</v>
      </c>
      <c r="AE278" s="87">
        <f>IF(Datos!J221="D.F.","D.F",Datos!J221)</f>
        <v>0</v>
      </c>
      <c r="AF278" s="87"/>
      <c r="AG278" s="87">
        <f>Datos!AU221</f>
        <v>0</v>
      </c>
      <c r="AH278" s="87">
        <f>Datos!AV221</f>
        <v>0</v>
      </c>
      <c r="AI278" s="87" t="str">
        <f>IF(Educativo!J207="GUARDERIA","SI",".")</f>
        <v>.</v>
      </c>
      <c r="AJ278" s="87" t="str">
        <f>IF(Educativo!J207="PRESCOLAR","SI",".")</f>
        <v>.</v>
      </c>
      <c r="AK278" s="87" t="str">
        <f>IF(Educativo!J207="PRIMARIA","SI",".")</f>
        <v>.</v>
      </c>
      <c r="AL278" s="87" t="str">
        <f>IF(Educativo!J207="SECUNDARIA","SI",".")</f>
        <v>.</v>
      </c>
      <c r="AM278" s="87" t="str">
        <f>IF(Educativo!J207="BACHILLERATO","SI",".")</f>
        <v>.</v>
      </c>
      <c r="AN278" s="87" t="str">
        <f>IF(Educativo!J207="UNIVERSIDAD","SI",".")</f>
        <v>.</v>
      </c>
      <c r="AO278" s="87">
        <f>Datos!BN221</f>
        <v>0</v>
      </c>
      <c r="AP278" s="87">
        <f>Datos!BP221</f>
        <v>0</v>
      </c>
      <c r="AQ278" s="87">
        <f>Datos!BQ221</f>
        <v>0</v>
      </c>
      <c r="AR278" s="26" t="str">
        <f>Datos!BY222</f>
        <v>SI</v>
      </c>
      <c r="AS278" s="26" t="str">
        <f>Datos!BZ222</f>
        <v>.</v>
      </c>
      <c r="AT278" s="26" t="str">
        <f>Datos!CA222</f>
        <v>.</v>
      </c>
      <c r="AU278" s="26" t="str">
        <f>Datos!CB222</f>
        <v>.</v>
      </c>
      <c r="AV278" s="26" t="str">
        <f>Datos!CC222</f>
        <v>.</v>
      </c>
      <c r="AW278" s="87" t="b">
        <f>OR(Datos!BV222="FAMILIA BIOLÓGICA")</f>
        <v>0</v>
      </c>
      <c r="AX278" s="87" t="b">
        <f>OR(Datos!BV222="FAMILIA AMPLIADA")</f>
        <v>0</v>
      </c>
      <c r="AY278" s="87" t="b">
        <f>OR(Datos!BV222="OTRO HOGAR")</f>
        <v>0</v>
      </c>
      <c r="AZ278" s="87">
        <f t="shared" si="14"/>
        <v>0</v>
      </c>
      <c r="BA278" s="87">
        <f>IF(AZ278=0,Datos!BV222,".")</f>
        <v>0</v>
      </c>
      <c r="BB278" s="117">
        <f>Datos!BU221</f>
        <v>0</v>
      </c>
      <c r="BC278" s="87">
        <f>Datos!BV221</f>
        <v>0</v>
      </c>
    </row>
    <row r="279" spans="1:55">
      <c r="A279" s="87">
        <f>Datos!A220</f>
        <v>0</v>
      </c>
      <c r="B279" s="20">
        <f>Datos!D222</f>
        <v>0</v>
      </c>
      <c r="C279" s="152">
        <f>Datos!E222</f>
        <v>0</v>
      </c>
      <c r="D279" s="20">
        <f>Datos!G222</f>
        <v>0</v>
      </c>
      <c r="E279" s="20" t="str">
        <f t="shared" si="12"/>
        <v>x</v>
      </c>
      <c r="F279" s="118">
        <f>Datos!X222</f>
        <v>0</v>
      </c>
      <c r="G279" s="87" t="b">
        <f>OR(Datos!M222="CASA ALIANZA",Datos!M222="AYUDA Y SOLID")</f>
        <v>0</v>
      </c>
      <c r="H279" s="87" t="b">
        <f>OR(Datos!M222="PROCURADURIA")</f>
        <v>0</v>
      </c>
      <c r="I279" s="87" t="b">
        <f>OR(Datos!M222="DIF HIDALGO-HUICHAPAN",Datos!M222="DIF HIDALGO",Datos!M222="DIF NAUCALPAN",Datos!M222="DIF MEXICALTZINGO")</f>
        <v>0</v>
      </c>
      <c r="J279" s="87" t="b">
        <f>OR(Datos!M222="FAMILIAR")</f>
        <v>0</v>
      </c>
      <c r="K279" s="87">
        <f t="shared" si="13"/>
        <v>0</v>
      </c>
      <c r="L279" s="39">
        <f>IF(K279=0,Datos!M222)</f>
        <v>0</v>
      </c>
      <c r="M279" s="87">
        <f>Datos!Z222</f>
        <v>0</v>
      </c>
      <c r="N279" s="87">
        <f>Datos!AA222</f>
        <v>0</v>
      </c>
      <c r="O279" s="87">
        <f>Datos!AB222</f>
        <v>0</v>
      </c>
      <c r="P279" s="87">
        <f>Datos!AC222</f>
        <v>0</v>
      </c>
      <c r="Q279" s="87">
        <f>Datos!AD222</f>
        <v>0</v>
      </c>
      <c r="R279" s="87">
        <f>Datos!AE222</f>
        <v>0</v>
      </c>
      <c r="S279" s="87">
        <f>Datos!AF222</f>
        <v>0</v>
      </c>
      <c r="T279" s="87">
        <f>Datos!AG222</f>
        <v>0</v>
      </c>
      <c r="U279" s="87">
        <f>Datos!AH222</f>
        <v>0</v>
      </c>
      <c r="V279" s="87">
        <f>Datos!AI222</f>
        <v>0</v>
      </c>
      <c r="W279" s="87">
        <f>Datos!AJ222</f>
        <v>0</v>
      </c>
      <c r="X279" s="87">
        <f>Datos!AK222</f>
        <v>0</v>
      </c>
      <c r="Y279" s="87">
        <f>Datos!AL222</f>
        <v>0</v>
      </c>
      <c r="Z279" s="87">
        <f>Datos!AM222</f>
        <v>0</v>
      </c>
      <c r="AA279" s="87">
        <f>Datos!AN222</f>
        <v>0</v>
      </c>
      <c r="AB279" s="87">
        <f>Datos!AO222</f>
        <v>0</v>
      </c>
      <c r="AC279" s="87">
        <f>Datos!AP222</f>
        <v>0</v>
      </c>
      <c r="AD279" s="87" t="str">
        <f>IF(Datos!J222="D.F.","D.F.","0")</f>
        <v>0</v>
      </c>
      <c r="AE279" s="87">
        <f>IF(Datos!J222="D.F.","D.F",Datos!J222)</f>
        <v>0</v>
      </c>
      <c r="AF279" s="87"/>
      <c r="AG279" s="87">
        <f>Datos!AU222</f>
        <v>0</v>
      </c>
      <c r="AH279" s="87">
        <f>Datos!AV222</f>
        <v>0</v>
      </c>
      <c r="AI279" s="87" t="e">
        <f>IF(Educativo!#REF!="GUARDERIA","SI",".")</f>
        <v>#REF!</v>
      </c>
      <c r="AJ279" s="87" t="e">
        <f>IF(Educativo!#REF!="PRESCOLAR","SI",".")</f>
        <v>#REF!</v>
      </c>
      <c r="AK279" s="87" t="e">
        <f>IF(Educativo!#REF!="PRIMARIA","SI",".")</f>
        <v>#REF!</v>
      </c>
      <c r="AL279" s="87" t="e">
        <f>IF(Educativo!#REF!="SECUNDARIA","SI",".")</f>
        <v>#REF!</v>
      </c>
      <c r="AM279" s="87" t="e">
        <f>IF(Educativo!#REF!="BACHILLERATO","SI",".")</f>
        <v>#REF!</v>
      </c>
      <c r="AN279" s="87" t="e">
        <f>IF(Educativo!#REF!="UNIVERSIDAD","SI",".")</f>
        <v>#REF!</v>
      </c>
      <c r="AO279" s="87">
        <f>Datos!BN222</f>
        <v>0</v>
      </c>
      <c r="AP279" s="87">
        <f>Datos!BP222</f>
        <v>0</v>
      </c>
      <c r="AQ279" s="87">
        <f>Datos!BQ222</f>
        <v>0</v>
      </c>
      <c r="AR279" s="26" t="str">
        <f>Datos!BY223</f>
        <v>SI</v>
      </c>
      <c r="AS279" s="26" t="str">
        <f>Datos!BZ223</f>
        <v>.</v>
      </c>
      <c r="AT279" s="26" t="str">
        <f>Datos!CA223</f>
        <v>.</v>
      </c>
      <c r="AU279" s="26" t="str">
        <f>Datos!CB223</f>
        <v>.</v>
      </c>
      <c r="AV279" s="26" t="str">
        <f>Datos!CC223</f>
        <v>.</v>
      </c>
      <c r="AW279" s="87" t="b">
        <f>OR(Datos!BV223="FAMILIA BIOLÓGICA")</f>
        <v>0</v>
      </c>
      <c r="AX279" s="87" t="b">
        <f>OR(Datos!BV223="FAMILIA AMPLIADA")</f>
        <v>0</v>
      </c>
      <c r="AY279" s="87" t="b">
        <f>OR(Datos!BV223="OTRO HOGAR")</f>
        <v>0</v>
      </c>
      <c r="AZ279" s="87">
        <f t="shared" si="14"/>
        <v>0</v>
      </c>
      <c r="BA279" s="87">
        <f>IF(AZ279=0,Datos!BV223,".")</f>
        <v>0</v>
      </c>
      <c r="BB279" s="117">
        <f>Datos!BU222</f>
        <v>0</v>
      </c>
      <c r="BC279" s="87">
        <f>Datos!BV222</f>
        <v>0</v>
      </c>
    </row>
    <row r="280" spans="1:55">
      <c r="A280" s="87">
        <f>Datos!A221</f>
        <v>0</v>
      </c>
      <c r="B280" s="20">
        <f>Datos!D223</f>
        <v>0</v>
      </c>
      <c r="C280" s="152">
        <f>Datos!E223</f>
        <v>0</v>
      </c>
      <c r="D280" s="20">
        <f>Datos!G223</f>
        <v>0</v>
      </c>
      <c r="E280" s="20" t="str">
        <f t="shared" si="12"/>
        <v>x</v>
      </c>
      <c r="F280" s="118">
        <f>Datos!X223</f>
        <v>0</v>
      </c>
      <c r="G280" s="87" t="b">
        <f>OR(Datos!M223="CASA ALIANZA",Datos!M223="AYUDA Y SOLID")</f>
        <v>0</v>
      </c>
      <c r="H280" s="87" t="b">
        <f>OR(Datos!M223="PROCURADURIA")</f>
        <v>0</v>
      </c>
      <c r="I280" s="87" t="b">
        <f>OR(Datos!M223="DIF HIDALGO-HUICHAPAN",Datos!M223="DIF HIDALGO",Datos!M223="DIF NAUCALPAN",Datos!M223="DIF MEXICALTZINGO")</f>
        <v>0</v>
      </c>
      <c r="J280" s="87" t="b">
        <f>OR(Datos!M223="FAMILIAR")</f>
        <v>0</v>
      </c>
      <c r="K280" s="87">
        <f t="shared" si="13"/>
        <v>0</v>
      </c>
      <c r="L280" s="39">
        <f>IF(K280=0,Datos!M223)</f>
        <v>0</v>
      </c>
      <c r="M280" s="87">
        <f>Datos!Z223</f>
        <v>0</v>
      </c>
      <c r="N280" s="87">
        <f>Datos!AA223</f>
        <v>0</v>
      </c>
      <c r="O280" s="87">
        <f>Datos!AB223</f>
        <v>0</v>
      </c>
      <c r="P280" s="87">
        <f>Datos!AC223</f>
        <v>0</v>
      </c>
      <c r="Q280" s="87">
        <f>Datos!AD223</f>
        <v>0</v>
      </c>
      <c r="R280" s="87">
        <f>Datos!AE223</f>
        <v>0</v>
      </c>
      <c r="S280" s="87">
        <f>Datos!AF223</f>
        <v>0</v>
      </c>
      <c r="T280" s="87">
        <f>Datos!AG223</f>
        <v>0</v>
      </c>
      <c r="U280" s="87">
        <f>Datos!AH223</f>
        <v>0</v>
      </c>
      <c r="V280" s="87">
        <f>Datos!AI223</f>
        <v>0</v>
      </c>
      <c r="W280" s="87">
        <f>Datos!AJ223</f>
        <v>0</v>
      </c>
      <c r="X280" s="87">
        <f>Datos!AK223</f>
        <v>0</v>
      </c>
      <c r="Y280" s="87">
        <f>Datos!AL223</f>
        <v>0</v>
      </c>
      <c r="Z280" s="87">
        <f>Datos!AM223</f>
        <v>0</v>
      </c>
      <c r="AA280" s="87">
        <f>Datos!AN223</f>
        <v>0</v>
      </c>
      <c r="AB280" s="87">
        <f>Datos!AO223</f>
        <v>0</v>
      </c>
      <c r="AC280" s="87">
        <f>Datos!AP223</f>
        <v>0</v>
      </c>
      <c r="AD280" s="87" t="str">
        <f>IF(Datos!J223="D.F.","D.F.","0")</f>
        <v>0</v>
      </c>
      <c r="AE280" s="87">
        <f>IF(Datos!J223="D.F.","D.F",Datos!J223)</f>
        <v>0</v>
      </c>
      <c r="AF280" s="87"/>
      <c r="AG280" s="87">
        <f>Datos!AU223</f>
        <v>0</v>
      </c>
      <c r="AH280" s="87">
        <f>Datos!AV223</f>
        <v>0</v>
      </c>
      <c r="AI280" s="87" t="e">
        <f>IF(Educativo!#REF!="GUARDERIA","SI",".")</f>
        <v>#REF!</v>
      </c>
      <c r="AJ280" s="87" t="e">
        <f>IF(Educativo!#REF!="PRESCOLAR","SI",".")</f>
        <v>#REF!</v>
      </c>
      <c r="AK280" s="87" t="e">
        <f>IF(Educativo!#REF!="PRIMARIA","SI",".")</f>
        <v>#REF!</v>
      </c>
      <c r="AL280" s="87" t="e">
        <f>IF(Educativo!#REF!="SECUNDARIA","SI",".")</f>
        <v>#REF!</v>
      </c>
      <c r="AM280" s="87" t="e">
        <f>IF(Educativo!#REF!="BACHILLERATO","SI",".")</f>
        <v>#REF!</v>
      </c>
      <c r="AN280" s="87" t="e">
        <f>IF(Educativo!#REF!="UNIVERSIDAD","SI",".")</f>
        <v>#REF!</v>
      </c>
      <c r="AO280" s="87">
        <f>Datos!BN223</f>
        <v>0</v>
      </c>
      <c r="AP280" s="87">
        <f>Datos!BP223</f>
        <v>0</v>
      </c>
      <c r="AQ280" s="87">
        <f>Datos!BQ223</f>
        <v>0</v>
      </c>
      <c r="AR280" s="26" t="str">
        <f>Datos!BY224</f>
        <v>SI</v>
      </c>
      <c r="AS280" s="26" t="str">
        <f>Datos!BZ224</f>
        <v>.</v>
      </c>
      <c r="AT280" s="26" t="str">
        <f>Datos!CA224</f>
        <v>.</v>
      </c>
      <c r="AU280" s="26" t="str">
        <f>Datos!CB224</f>
        <v>.</v>
      </c>
      <c r="AV280" s="26" t="str">
        <f>Datos!CC224</f>
        <v>.</v>
      </c>
      <c r="AW280" s="87" t="b">
        <f>OR(Datos!BV224="FAMILIA BIOLÓGICA")</f>
        <v>0</v>
      </c>
      <c r="AX280" s="87" t="b">
        <f>OR(Datos!BV224="FAMILIA AMPLIADA")</f>
        <v>0</v>
      </c>
      <c r="AY280" s="87" t="b">
        <f>OR(Datos!BV224="OTRO HOGAR")</f>
        <v>0</v>
      </c>
      <c r="AZ280" s="87">
        <f t="shared" si="14"/>
        <v>0</v>
      </c>
      <c r="BA280" s="87">
        <f>IF(AZ280=0,Datos!BV224,".")</f>
        <v>0</v>
      </c>
      <c r="BB280" s="117">
        <f>Datos!BU223</f>
        <v>0</v>
      </c>
      <c r="BC280" s="87">
        <f>Datos!BV223</f>
        <v>0</v>
      </c>
    </row>
    <row r="281" spans="1:55">
      <c r="A281" s="87">
        <f>Datos!A222</f>
        <v>0</v>
      </c>
      <c r="B281" s="20">
        <f>Datos!D224</f>
        <v>0</v>
      </c>
      <c r="C281" s="152">
        <f>Datos!E224</f>
        <v>0</v>
      </c>
      <c r="D281" s="20">
        <f>Datos!G224</f>
        <v>0</v>
      </c>
      <c r="E281" s="20" t="str">
        <f t="shared" si="12"/>
        <v>x</v>
      </c>
      <c r="F281" s="118">
        <f>Datos!X224</f>
        <v>0</v>
      </c>
      <c r="G281" s="87" t="b">
        <f>OR(Datos!M224="CASA ALIANZA",Datos!M224="AYUDA Y SOLID")</f>
        <v>0</v>
      </c>
      <c r="H281" s="87" t="b">
        <f>OR(Datos!M224="PROCURADURIA")</f>
        <v>0</v>
      </c>
      <c r="I281" s="87" t="b">
        <f>OR(Datos!M224="DIF HIDALGO-HUICHAPAN",Datos!M224="DIF HIDALGO",Datos!M224="DIF NAUCALPAN",Datos!M224="DIF MEXICALTZINGO")</f>
        <v>0</v>
      </c>
      <c r="J281" s="87" t="b">
        <f>OR(Datos!M224="FAMILIAR")</f>
        <v>0</v>
      </c>
      <c r="K281" s="87">
        <f t="shared" si="13"/>
        <v>0</v>
      </c>
      <c r="L281" s="39">
        <f>IF(K281=0,Datos!M224)</f>
        <v>0</v>
      </c>
      <c r="M281" s="87">
        <f>Datos!Z224</f>
        <v>0</v>
      </c>
      <c r="N281" s="87">
        <f>Datos!AA224</f>
        <v>0</v>
      </c>
      <c r="O281" s="87">
        <f>Datos!AB224</f>
        <v>0</v>
      </c>
      <c r="P281" s="87">
        <f>Datos!AC224</f>
        <v>0</v>
      </c>
      <c r="Q281" s="87">
        <f>Datos!AD224</f>
        <v>0</v>
      </c>
      <c r="R281" s="87">
        <f>Datos!AE224</f>
        <v>0</v>
      </c>
      <c r="S281" s="87">
        <f>Datos!AF224</f>
        <v>0</v>
      </c>
      <c r="T281" s="87">
        <f>Datos!AG224</f>
        <v>0</v>
      </c>
      <c r="U281" s="87">
        <f>Datos!AH224</f>
        <v>0</v>
      </c>
      <c r="V281" s="87">
        <f>Datos!AI224</f>
        <v>0</v>
      </c>
      <c r="W281" s="87">
        <f>Datos!AJ224</f>
        <v>0</v>
      </c>
      <c r="X281" s="87">
        <f>Datos!AK224</f>
        <v>0</v>
      </c>
      <c r="Y281" s="87">
        <f>Datos!AL224</f>
        <v>0</v>
      </c>
      <c r="Z281" s="87">
        <f>Datos!AM224</f>
        <v>0</v>
      </c>
      <c r="AA281" s="87">
        <f>Datos!AN224</f>
        <v>0</v>
      </c>
      <c r="AB281" s="87">
        <f>Datos!AO224</f>
        <v>0</v>
      </c>
      <c r="AC281" s="87">
        <f>Datos!AP224</f>
        <v>0</v>
      </c>
      <c r="AD281" s="87" t="str">
        <f>IF(Datos!J224="D.F.","D.F.","0")</f>
        <v>0</v>
      </c>
      <c r="AE281" s="87">
        <f>IF(Datos!J224="D.F.","D.F",Datos!J224)</f>
        <v>0</v>
      </c>
      <c r="AF281" s="87"/>
      <c r="AG281" s="87">
        <f>Datos!AU224</f>
        <v>0</v>
      </c>
      <c r="AH281" s="87">
        <f>Datos!AV224</f>
        <v>0</v>
      </c>
      <c r="AI281" s="87" t="e">
        <f>IF(Educativo!#REF!="GUARDERIA","SI",".")</f>
        <v>#REF!</v>
      </c>
      <c r="AJ281" s="87" t="e">
        <f>IF(Educativo!#REF!="PRESCOLAR","SI",".")</f>
        <v>#REF!</v>
      </c>
      <c r="AK281" s="87" t="e">
        <f>IF(Educativo!#REF!="PRIMARIA","SI",".")</f>
        <v>#REF!</v>
      </c>
      <c r="AL281" s="87" t="e">
        <f>IF(Educativo!#REF!="SECUNDARIA","SI",".")</f>
        <v>#REF!</v>
      </c>
      <c r="AM281" s="87" t="e">
        <f>IF(Educativo!#REF!="BACHILLERATO","SI",".")</f>
        <v>#REF!</v>
      </c>
      <c r="AN281" s="87" t="e">
        <f>IF(Educativo!#REF!="UNIVERSIDAD","SI",".")</f>
        <v>#REF!</v>
      </c>
      <c r="AO281" s="87">
        <f>Datos!BN224</f>
        <v>0</v>
      </c>
      <c r="AP281" s="87">
        <f>Datos!BP224</f>
        <v>0</v>
      </c>
      <c r="AQ281" s="87">
        <f>Datos!BQ224</f>
        <v>0</v>
      </c>
      <c r="AR281" s="26" t="str">
        <f>Datos!BY225</f>
        <v>SI</v>
      </c>
      <c r="AS281" s="26" t="str">
        <f>Datos!BZ225</f>
        <v>.</v>
      </c>
      <c r="AT281" s="26" t="str">
        <f>Datos!CA225</f>
        <v>.</v>
      </c>
      <c r="AU281" s="26" t="str">
        <f>Datos!CB225</f>
        <v>.</v>
      </c>
      <c r="AV281" s="26" t="str">
        <f>Datos!CC225</f>
        <v>.</v>
      </c>
      <c r="AW281" s="87" t="b">
        <f>OR(Datos!BV225="FAMILIA BIOLÓGICA")</f>
        <v>0</v>
      </c>
      <c r="AX281" s="87" t="b">
        <f>OR(Datos!BV225="FAMILIA AMPLIADA")</f>
        <v>0</v>
      </c>
      <c r="AY281" s="87" t="b">
        <f>OR(Datos!BV225="OTRO HOGAR")</f>
        <v>0</v>
      </c>
      <c r="AZ281" s="87">
        <f t="shared" si="14"/>
        <v>0</v>
      </c>
      <c r="BA281" s="87">
        <f>IF(AZ281=0,Datos!BV225,".")</f>
        <v>0</v>
      </c>
      <c r="BB281" s="117">
        <f>Datos!BU224</f>
        <v>0</v>
      </c>
      <c r="BC281" s="87">
        <f>Datos!BV224</f>
        <v>0</v>
      </c>
    </row>
    <row r="282" spans="1:55">
      <c r="A282" s="87">
        <f>Datos!A223</f>
        <v>0</v>
      </c>
      <c r="B282" s="20">
        <f>Datos!D225</f>
        <v>0</v>
      </c>
      <c r="C282" s="152">
        <f>Datos!E225</f>
        <v>0</v>
      </c>
      <c r="D282" s="20">
        <f>Datos!G225</f>
        <v>0</v>
      </c>
      <c r="E282" s="20" t="str">
        <f t="shared" si="12"/>
        <v>x</v>
      </c>
      <c r="F282" s="118">
        <f>Datos!X225</f>
        <v>0</v>
      </c>
      <c r="G282" s="87" t="b">
        <f>OR(Datos!M225="CASA ALIANZA",Datos!M225="AYUDA Y SOLID")</f>
        <v>0</v>
      </c>
      <c r="H282" s="87" t="b">
        <f>OR(Datos!M225="PROCURADURIA")</f>
        <v>0</v>
      </c>
      <c r="I282" s="87" t="b">
        <f>OR(Datos!M225="DIF HIDALGO-HUICHAPAN",Datos!M225="DIF HIDALGO",Datos!M225="DIF NAUCALPAN",Datos!M225="DIF MEXICALTZINGO")</f>
        <v>0</v>
      </c>
      <c r="J282" s="87" t="b">
        <f>OR(Datos!M225="FAMILIAR")</f>
        <v>0</v>
      </c>
      <c r="K282" s="87">
        <f t="shared" si="13"/>
        <v>0</v>
      </c>
      <c r="L282" s="39">
        <f>IF(K282=0,Datos!M225)</f>
        <v>0</v>
      </c>
      <c r="M282" s="87">
        <f>Datos!Z225</f>
        <v>0</v>
      </c>
      <c r="N282" s="87">
        <f>Datos!AA225</f>
        <v>0</v>
      </c>
      <c r="O282" s="87">
        <f>Datos!AB225</f>
        <v>0</v>
      </c>
      <c r="P282" s="87">
        <f>Datos!AC225</f>
        <v>0</v>
      </c>
      <c r="Q282" s="87">
        <f>Datos!AD225</f>
        <v>0</v>
      </c>
      <c r="R282" s="87">
        <f>Datos!AE225</f>
        <v>0</v>
      </c>
      <c r="S282" s="87">
        <f>Datos!AF225</f>
        <v>0</v>
      </c>
      <c r="T282" s="87">
        <f>Datos!AG225</f>
        <v>0</v>
      </c>
      <c r="U282" s="87">
        <f>Datos!AH225</f>
        <v>0</v>
      </c>
      <c r="V282" s="87">
        <f>Datos!AI225</f>
        <v>0</v>
      </c>
      <c r="W282" s="87">
        <f>Datos!AJ225</f>
        <v>0</v>
      </c>
      <c r="X282" s="87">
        <f>Datos!AK225</f>
        <v>0</v>
      </c>
      <c r="Y282" s="87">
        <f>Datos!AL225</f>
        <v>0</v>
      </c>
      <c r="Z282" s="87">
        <f>Datos!AM225</f>
        <v>0</v>
      </c>
      <c r="AA282" s="87">
        <f>Datos!AN225</f>
        <v>0</v>
      </c>
      <c r="AB282" s="87">
        <f>Datos!AO225</f>
        <v>0</v>
      </c>
      <c r="AC282" s="87">
        <f>Datos!AP225</f>
        <v>0</v>
      </c>
      <c r="AD282" s="87" t="str">
        <f>IF(Datos!J225="D.F.","D.F.","0")</f>
        <v>0</v>
      </c>
      <c r="AE282" s="87">
        <f>IF(Datos!J225="D.F.","D.F",Datos!J225)</f>
        <v>0</v>
      </c>
      <c r="AF282" s="87"/>
      <c r="AG282" s="87">
        <f>Datos!AU225</f>
        <v>0</v>
      </c>
      <c r="AH282" s="87">
        <f>Datos!AV225</f>
        <v>0</v>
      </c>
      <c r="AI282" s="87" t="e">
        <f>IF(Educativo!#REF!="GUARDERIA","SI",".")</f>
        <v>#REF!</v>
      </c>
      <c r="AJ282" s="87" t="e">
        <f>IF(Educativo!#REF!="PRESCOLAR","SI",".")</f>
        <v>#REF!</v>
      </c>
      <c r="AK282" s="87" t="e">
        <f>IF(Educativo!#REF!="PRIMARIA","SI",".")</f>
        <v>#REF!</v>
      </c>
      <c r="AL282" s="87" t="e">
        <f>IF(Educativo!#REF!="SECUNDARIA","SI",".")</f>
        <v>#REF!</v>
      </c>
      <c r="AM282" s="87" t="e">
        <f>IF(Educativo!#REF!="BACHILLERATO","SI",".")</f>
        <v>#REF!</v>
      </c>
      <c r="AN282" s="87" t="e">
        <f>IF(Educativo!#REF!="UNIVERSIDAD","SI",".")</f>
        <v>#REF!</v>
      </c>
      <c r="AO282" s="87">
        <f>Datos!BN225</f>
        <v>0</v>
      </c>
      <c r="AP282" s="87">
        <f>Datos!BP225</f>
        <v>0</v>
      </c>
      <c r="AQ282" s="87">
        <f>Datos!BQ225</f>
        <v>0</v>
      </c>
      <c r="AR282" s="26" t="str">
        <f>Datos!BY226</f>
        <v>SI</v>
      </c>
      <c r="AS282" s="26" t="str">
        <f>Datos!BZ226</f>
        <v>.</v>
      </c>
      <c r="AT282" s="26" t="str">
        <f>Datos!CA226</f>
        <v>.</v>
      </c>
      <c r="AU282" s="26" t="str">
        <f>Datos!CB226</f>
        <v>.</v>
      </c>
      <c r="AV282" s="26" t="str">
        <f>Datos!CC226</f>
        <v>.</v>
      </c>
      <c r="AW282" s="87" t="b">
        <f>OR(Datos!BV226="FAMILIA BIOLÓGICA")</f>
        <v>0</v>
      </c>
      <c r="AX282" s="87" t="b">
        <f>OR(Datos!BV226="FAMILIA AMPLIADA")</f>
        <v>0</v>
      </c>
      <c r="AY282" s="87" t="b">
        <f>OR(Datos!BV226="OTRO HOGAR")</f>
        <v>0</v>
      </c>
      <c r="AZ282" s="87">
        <f t="shared" si="14"/>
        <v>0</v>
      </c>
      <c r="BA282" s="87">
        <f>IF(AZ282=0,Datos!BV226,".")</f>
        <v>0</v>
      </c>
      <c r="BB282" s="117">
        <f>Datos!BU225</f>
        <v>0</v>
      </c>
      <c r="BC282" s="87">
        <f>Datos!BV225</f>
        <v>0</v>
      </c>
    </row>
    <row r="283" spans="1:55">
      <c r="A283" s="87">
        <f>Datos!A224</f>
        <v>0</v>
      </c>
      <c r="B283" s="20">
        <f>Datos!D226</f>
        <v>0</v>
      </c>
      <c r="C283" s="152">
        <f>Datos!E226</f>
        <v>0</v>
      </c>
      <c r="D283" s="20">
        <f>Datos!G226</f>
        <v>0</v>
      </c>
      <c r="E283" s="20" t="str">
        <f t="shared" si="12"/>
        <v>x</v>
      </c>
      <c r="F283" s="118">
        <f>Datos!X226</f>
        <v>0</v>
      </c>
      <c r="G283" s="87" t="b">
        <f>OR(Datos!M226="CASA ALIANZA",Datos!M226="AYUDA Y SOLID")</f>
        <v>0</v>
      </c>
      <c r="H283" s="87" t="b">
        <f>OR(Datos!M226="PROCURADURIA")</f>
        <v>0</v>
      </c>
      <c r="I283" s="87" t="b">
        <f>OR(Datos!M226="DIF HIDALGO-HUICHAPAN",Datos!M226="DIF HIDALGO",Datos!M226="DIF NAUCALPAN",Datos!M226="DIF MEXICALTZINGO")</f>
        <v>0</v>
      </c>
      <c r="J283" s="87" t="b">
        <f>OR(Datos!M226="FAMILIAR")</f>
        <v>0</v>
      </c>
      <c r="K283" s="87">
        <f t="shared" si="13"/>
        <v>0</v>
      </c>
      <c r="L283" s="39">
        <f>IF(K283=0,Datos!M226)</f>
        <v>0</v>
      </c>
      <c r="M283" s="87">
        <f>Datos!Z226</f>
        <v>0</v>
      </c>
      <c r="N283" s="87">
        <f>Datos!AA226</f>
        <v>0</v>
      </c>
      <c r="O283" s="87">
        <f>Datos!AB226</f>
        <v>0</v>
      </c>
      <c r="P283" s="87">
        <f>Datos!AC226</f>
        <v>0</v>
      </c>
      <c r="Q283" s="87">
        <f>Datos!AD226</f>
        <v>0</v>
      </c>
      <c r="R283" s="87">
        <f>Datos!AE226</f>
        <v>0</v>
      </c>
      <c r="S283" s="87">
        <f>Datos!AF226</f>
        <v>0</v>
      </c>
      <c r="T283" s="87">
        <f>Datos!AG226</f>
        <v>0</v>
      </c>
      <c r="U283" s="87">
        <f>Datos!AH226</f>
        <v>0</v>
      </c>
      <c r="V283" s="87">
        <f>Datos!AI226</f>
        <v>0</v>
      </c>
      <c r="W283" s="87">
        <f>Datos!AJ226</f>
        <v>0</v>
      </c>
      <c r="X283" s="87">
        <f>Datos!AK226</f>
        <v>0</v>
      </c>
      <c r="Y283" s="87">
        <f>Datos!AL226</f>
        <v>0</v>
      </c>
      <c r="Z283" s="87">
        <f>Datos!AM226</f>
        <v>0</v>
      </c>
      <c r="AA283" s="87">
        <f>Datos!AN226</f>
        <v>0</v>
      </c>
      <c r="AB283" s="87">
        <f>Datos!AO226</f>
        <v>0</v>
      </c>
      <c r="AC283" s="87">
        <f>Datos!AP226</f>
        <v>0</v>
      </c>
      <c r="AD283" s="87" t="str">
        <f>IF(Datos!J226="D.F.","D.F.","0")</f>
        <v>0</v>
      </c>
      <c r="AE283" s="87">
        <f>IF(Datos!J226="D.F.","D.F",Datos!J226)</f>
        <v>0</v>
      </c>
      <c r="AF283" s="87"/>
      <c r="AG283" s="87">
        <f>Datos!AU226</f>
        <v>0</v>
      </c>
      <c r="AH283" s="87">
        <f>Datos!AV226</f>
        <v>0</v>
      </c>
      <c r="AI283" s="87" t="e">
        <f>IF(Educativo!#REF!="GUARDERIA","SI",".")</f>
        <v>#REF!</v>
      </c>
      <c r="AJ283" s="87" t="e">
        <f>IF(Educativo!#REF!="PRESCOLAR","SI",".")</f>
        <v>#REF!</v>
      </c>
      <c r="AK283" s="87" t="e">
        <f>IF(Educativo!#REF!="PRIMARIA","SI",".")</f>
        <v>#REF!</v>
      </c>
      <c r="AL283" s="87" t="e">
        <f>IF(Educativo!#REF!="SECUNDARIA","SI",".")</f>
        <v>#REF!</v>
      </c>
      <c r="AM283" s="87" t="e">
        <f>IF(Educativo!#REF!="BACHILLERATO","SI",".")</f>
        <v>#REF!</v>
      </c>
      <c r="AN283" s="87" t="e">
        <f>IF(Educativo!#REF!="UNIVERSIDAD","SI",".")</f>
        <v>#REF!</v>
      </c>
      <c r="AO283" s="87">
        <f>Datos!BN226</f>
        <v>0</v>
      </c>
      <c r="AP283" s="87">
        <f>Datos!BP226</f>
        <v>0</v>
      </c>
      <c r="AQ283" s="87">
        <f>Datos!BQ226</f>
        <v>0</v>
      </c>
      <c r="AR283" s="26" t="str">
        <f>Datos!BY227</f>
        <v>SI</v>
      </c>
      <c r="AS283" s="26" t="str">
        <f>Datos!BZ227</f>
        <v>.</v>
      </c>
      <c r="AT283" s="26" t="str">
        <f>Datos!CA227</f>
        <v>.</v>
      </c>
      <c r="AU283" s="26" t="str">
        <f>Datos!CB227</f>
        <v>.</v>
      </c>
      <c r="AV283" s="26" t="str">
        <f>Datos!CC227</f>
        <v>.</v>
      </c>
      <c r="AW283" s="87" t="b">
        <f>OR(Datos!BV227="FAMILIA BIOLÓGICA")</f>
        <v>0</v>
      </c>
      <c r="AX283" s="87" t="b">
        <f>OR(Datos!BV227="FAMILIA AMPLIADA")</f>
        <v>0</v>
      </c>
      <c r="AY283" s="87" t="b">
        <f>OR(Datos!BV227="OTRO HOGAR")</f>
        <v>0</v>
      </c>
      <c r="AZ283" s="87">
        <f t="shared" si="14"/>
        <v>0</v>
      </c>
      <c r="BA283" s="87">
        <f>IF(AZ283=0,Datos!BV227,".")</f>
        <v>0</v>
      </c>
      <c r="BB283" s="117">
        <f>Datos!BU226</f>
        <v>0</v>
      </c>
      <c r="BC283" s="87">
        <f>Datos!BV226</f>
        <v>0</v>
      </c>
    </row>
    <row r="284" spans="1:55">
      <c r="A284" s="87">
        <f>Datos!A225</f>
        <v>0</v>
      </c>
      <c r="B284" s="20">
        <f>Datos!D227</f>
        <v>0</v>
      </c>
      <c r="C284" s="152">
        <f>Datos!E227</f>
        <v>0</v>
      </c>
      <c r="D284" s="20">
        <f>Datos!G227</f>
        <v>0</v>
      </c>
      <c r="E284" s="20" t="str">
        <f t="shared" si="12"/>
        <v>x</v>
      </c>
      <c r="F284" s="118">
        <f>Datos!X227</f>
        <v>0</v>
      </c>
      <c r="G284" s="87" t="b">
        <f>OR(Datos!M227="CASA ALIANZA",Datos!M227="AYUDA Y SOLID")</f>
        <v>0</v>
      </c>
      <c r="H284" s="87" t="b">
        <f>OR(Datos!M227="PROCURADURIA")</f>
        <v>0</v>
      </c>
      <c r="I284" s="87" t="b">
        <f>OR(Datos!M227="DIF HIDALGO-HUICHAPAN",Datos!M227="DIF HIDALGO",Datos!M227="DIF NAUCALPAN",Datos!M227="DIF MEXICALTZINGO")</f>
        <v>0</v>
      </c>
      <c r="J284" s="87" t="b">
        <f>OR(Datos!M227="FAMILIAR")</f>
        <v>0</v>
      </c>
      <c r="K284" s="87">
        <f t="shared" si="13"/>
        <v>0</v>
      </c>
      <c r="L284" s="39">
        <f>IF(K284=0,Datos!M227)</f>
        <v>0</v>
      </c>
      <c r="M284" s="87">
        <f>Datos!Z227</f>
        <v>0</v>
      </c>
      <c r="N284" s="87">
        <f>Datos!AA227</f>
        <v>0</v>
      </c>
      <c r="O284" s="87">
        <f>Datos!AB227</f>
        <v>0</v>
      </c>
      <c r="P284" s="87">
        <f>Datos!AC227</f>
        <v>0</v>
      </c>
      <c r="Q284" s="87">
        <f>Datos!AD227</f>
        <v>0</v>
      </c>
      <c r="R284" s="87">
        <f>Datos!AE227</f>
        <v>0</v>
      </c>
      <c r="S284" s="87">
        <f>Datos!AF227</f>
        <v>0</v>
      </c>
      <c r="T284" s="87">
        <f>Datos!AG227</f>
        <v>0</v>
      </c>
      <c r="U284" s="87">
        <f>Datos!AH227</f>
        <v>0</v>
      </c>
      <c r="V284" s="87">
        <f>Datos!AI227</f>
        <v>0</v>
      </c>
      <c r="W284" s="87">
        <f>Datos!AJ227</f>
        <v>0</v>
      </c>
      <c r="X284" s="87">
        <f>Datos!AK227</f>
        <v>0</v>
      </c>
      <c r="Y284" s="87">
        <f>Datos!AL227</f>
        <v>0</v>
      </c>
      <c r="Z284" s="87">
        <f>Datos!AM227</f>
        <v>0</v>
      </c>
      <c r="AA284" s="87">
        <f>Datos!AN227</f>
        <v>0</v>
      </c>
      <c r="AB284" s="87">
        <f>Datos!AO227</f>
        <v>0</v>
      </c>
      <c r="AC284" s="87">
        <f>Datos!AP227</f>
        <v>0</v>
      </c>
      <c r="AD284" s="87" t="str">
        <f>IF(Datos!J227="D.F.","D.F.","0")</f>
        <v>0</v>
      </c>
      <c r="AE284" s="87">
        <f>IF(Datos!J227="D.F.","D.F",Datos!J227)</f>
        <v>0</v>
      </c>
      <c r="AF284" s="87"/>
      <c r="AG284" s="87">
        <f>Datos!AU227</f>
        <v>0</v>
      </c>
      <c r="AH284" s="87">
        <f>Datos!AV227</f>
        <v>0</v>
      </c>
      <c r="AI284" s="87" t="e">
        <f>IF(Educativo!#REF!="GUARDERIA","SI",".")</f>
        <v>#REF!</v>
      </c>
      <c r="AJ284" s="87" t="e">
        <f>IF(Educativo!#REF!="PRESCOLAR","SI",".")</f>
        <v>#REF!</v>
      </c>
      <c r="AK284" s="87" t="e">
        <f>IF(Educativo!#REF!="PRIMARIA","SI",".")</f>
        <v>#REF!</v>
      </c>
      <c r="AL284" s="87" t="e">
        <f>IF(Educativo!#REF!="SECUNDARIA","SI",".")</f>
        <v>#REF!</v>
      </c>
      <c r="AM284" s="87" t="e">
        <f>IF(Educativo!#REF!="BACHILLERATO","SI",".")</f>
        <v>#REF!</v>
      </c>
      <c r="AN284" s="87" t="e">
        <f>IF(Educativo!#REF!="UNIVERSIDAD","SI",".")</f>
        <v>#REF!</v>
      </c>
      <c r="AO284" s="87">
        <f>Datos!BN227</f>
        <v>0</v>
      </c>
      <c r="AP284" s="87">
        <f>Datos!BP227</f>
        <v>0</v>
      </c>
      <c r="AQ284" s="87">
        <f>Datos!BQ227</f>
        <v>0</v>
      </c>
      <c r="AR284" s="26" t="str">
        <f>Datos!BY228</f>
        <v>SI</v>
      </c>
      <c r="AS284" s="26" t="str">
        <f>Datos!BZ228</f>
        <v>.</v>
      </c>
      <c r="AT284" s="26" t="str">
        <f>Datos!CA228</f>
        <v>.</v>
      </c>
      <c r="AU284" s="26" t="str">
        <f>Datos!CB228</f>
        <v>.</v>
      </c>
      <c r="AV284" s="26" t="str">
        <f>Datos!CC228</f>
        <v>.</v>
      </c>
      <c r="AW284" s="87" t="b">
        <f>OR(Datos!BV228="FAMILIA BIOLÓGICA")</f>
        <v>0</v>
      </c>
      <c r="AX284" s="87" t="b">
        <f>OR(Datos!BV228="FAMILIA AMPLIADA")</f>
        <v>0</v>
      </c>
      <c r="AY284" s="87" t="b">
        <f>OR(Datos!BV228="OTRO HOGAR")</f>
        <v>0</v>
      </c>
      <c r="AZ284" s="87">
        <f t="shared" si="14"/>
        <v>0</v>
      </c>
      <c r="BA284" s="87">
        <f>IF(AZ284=0,Datos!BV228,".")</f>
        <v>0</v>
      </c>
      <c r="BB284" s="117">
        <f>Datos!BU227</f>
        <v>0</v>
      </c>
      <c r="BC284" s="87">
        <f>Datos!BV227</f>
        <v>0</v>
      </c>
    </row>
    <row r="285" spans="1:55">
      <c r="A285" s="87">
        <f>Datos!A226</f>
        <v>0</v>
      </c>
      <c r="B285" s="20">
        <f>Datos!D228</f>
        <v>0</v>
      </c>
      <c r="C285" s="152">
        <f>Datos!E228</f>
        <v>0</v>
      </c>
      <c r="D285" s="20">
        <f>Datos!G228</f>
        <v>0</v>
      </c>
      <c r="E285" s="20" t="str">
        <f t="shared" si="12"/>
        <v>x</v>
      </c>
      <c r="F285" s="118">
        <f>Datos!X228</f>
        <v>0</v>
      </c>
      <c r="G285" s="87" t="b">
        <f>OR(Datos!M228="CASA ALIANZA",Datos!M228="AYUDA Y SOLID")</f>
        <v>0</v>
      </c>
      <c r="H285" s="87" t="b">
        <f>OR(Datos!M228="PROCURADURIA")</f>
        <v>0</v>
      </c>
      <c r="I285" s="87" t="b">
        <f>OR(Datos!M228="DIF HIDALGO-HUICHAPAN",Datos!M228="DIF HIDALGO",Datos!M228="DIF NAUCALPAN",Datos!M228="DIF MEXICALTZINGO")</f>
        <v>0</v>
      </c>
      <c r="J285" s="87" t="b">
        <f>OR(Datos!M228="FAMILIAR")</f>
        <v>0</v>
      </c>
      <c r="K285" s="87">
        <f t="shared" si="13"/>
        <v>0</v>
      </c>
      <c r="L285" s="39">
        <f>IF(K285=0,Datos!M228)</f>
        <v>0</v>
      </c>
      <c r="M285" s="87">
        <f>Datos!Z228</f>
        <v>0</v>
      </c>
      <c r="N285" s="87">
        <f>Datos!AA228</f>
        <v>0</v>
      </c>
      <c r="O285" s="87">
        <f>Datos!AB228</f>
        <v>0</v>
      </c>
      <c r="P285" s="87">
        <f>Datos!AC228</f>
        <v>0</v>
      </c>
      <c r="Q285" s="87">
        <f>Datos!AD228</f>
        <v>0</v>
      </c>
      <c r="R285" s="87">
        <f>Datos!AE228</f>
        <v>0</v>
      </c>
      <c r="S285" s="87">
        <f>Datos!AF228</f>
        <v>0</v>
      </c>
      <c r="T285" s="87">
        <f>Datos!AG228</f>
        <v>0</v>
      </c>
      <c r="U285" s="87">
        <f>Datos!AH228</f>
        <v>0</v>
      </c>
      <c r="V285" s="87">
        <f>Datos!AI228</f>
        <v>0</v>
      </c>
      <c r="W285" s="87">
        <f>Datos!AJ228</f>
        <v>0</v>
      </c>
      <c r="X285" s="87">
        <f>Datos!AK228</f>
        <v>0</v>
      </c>
      <c r="Y285" s="87">
        <f>Datos!AL228</f>
        <v>0</v>
      </c>
      <c r="Z285" s="87">
        <f>Datos!AM228</f>
        <v>0</v>
      </c>
      <c r="AA285" s="87">
        <f>Datos!AN228</f>
        <v>0</v>
      </c>
      <c r="AB285" s="87">
        <f>Datos!AO228</f>
        <v>0</v>
      </c>
      <c r="AC285" s="87">
        <f>Datos!AP228</f>
        <v>0</v>
      </c>
      <c r="AD285" s="87" t="str">
        <f>IF(Datos!J228="D.F.","D.F.","0")</f>
        <v>0</v>
      </c>
      <c r="AE285" s="87">
        <f>IF(Datos!J228="D.F.","D.F",Datos!J228)</f>
        <v>0</v>
      </c>
      <c r="AF285" s="87"/>
      <c r="AG285" s="87">
        <f>Datos!AU228</f>
        <v>0</v>
      </c>
      <c r="AH285" s="87">
        <f>Datos!AV228</f>
        <v>0</v>
      </c>
      <c r="AI285" s="87" t="e">
        <f>IF(Educativo!#REF!="GUARDERIA","SI",".")</f>
        <v>#REF!</v>
      </c>
      <c r="AJ285" s="87" t="e">
        <f>IF(Educativo!#REF!="PRESCOLAR","SI",".")</f>
        <v>#REF!</v>
      </c>
      <c r="AK285" s="87" t="e">
        <f>IF(Educativo!#REF!="PRIMARIA","SI",".")</f>
        <v>#REF!</v>
      </c>
      <c r="AL285" s="87" t="e">
        <f>IF(Educativo!#REF!="SECUNDARIA","SI",".")</f>
        <v>#REF!</v>
      </c>
      <c r="AM285" s="87" t="e">
        <f>IF(Educativo!#REF!="BACHILLERATO","SI",".")</f>
        <v>#REF!</v>
      </c>
      <c r="AN285" s="87" t="e">
        <f>IF(Educativo!#REF!="UNIVERSIDAD","SI",".")</f>
        <v>#REF!</v>
      </c>
      <c r="AO285" s="87">
        <f>Datos!BN228</f>
        <v>0</v>
      </c>
      <c r="AP285" s="87">
        <f>Datos!BP228</f>
        <v>0</v>
      </c>
      <c r="AQ285" s="87">
        <f>Datos!BQ228</f>
        <v>0</v>
      </c>
      <c r="AR285" s="26" t="str">
        <f>Datos!BY229</f>
        <v>SI</v>
      </c>
      <c r="AS285" s="26" t="str">
        <f>Datos!BZ229</f>
        <v>.</v>
      </c>
      <c r="AT285" s="26" t="str">
        <f>Datos!CA229</f>
        <v>.</v>
      </c>
      <c r="AU285" s="26" t="str">
        <f>Datos!CB229</f>
        <v>.</v>
      </c>
      <c r="AV285" s="26" t="str">
        <f>Datos!CC229</f>
        <v>.</v>
      </c>
      <c r="AW285" s="87" t="b">
        <f>OR(Datos!BV229="FAMILIA BIOLÓGICA")</f>
        <v>0</v>
      </c>
      <c r="AX285" s="87" t="b">
        <f>OR(Datos!BV229="FAMILIA AMPLIADA")</f>
        <v>0</v>
      </c>
      <c r="AY285" s="87" t="b">
        <f>OR(Datos!BV229="OTRO HOGAR")</f>
        <v>0</v>
      </c>
      <c r="AZ285" s="87">
        <f t="shared" si="14"/>
        <v>0</v>
      </c>
      <c r="BA285" s="87">
        <f>IF(AZ285=0,Datos!BV229,".")</f>
        <v>0</v>
      </c>
      <c r="BB285" s="117">
        <f>Datos!BU228</f>
        <v>0</v>
      </c>
      <c r="BC285" s="87">
        <f>Datos!BV228</f>
        <v>0</v>
      </c>
    </row>
    <row r="286" spans="1:55">
      <c r="A286" s="87">
        <f>Datos!A227</f>
        <v>0</v>
      </c>
      <c r="B286" s="20">
        <f>Datos!D229</f>
        <v>0</v>
      </c>
      <c r="C286" s="152">
        <f>Datos!E229</f>
        <v>0</v>
      </c>
      <c r="D286" s="20">
        <f>Datos!G229</f>
        <v>0</v>
      </c>
      <c r="E286" s="20" t="str">
        <f t="shared" si="12"/>
        <v>x</v>
      </c>
      <c r="F286" s="118">
        <f>Datos!X229</f>
        <v>0</v>
      </c>
      <c r="G286" s="87" t="b">
        <f>OR(Datos!M229="CASA ALIANZA",Datos!M229="AYUDA Y SOLID")</f>
        <v>0</v>
      </c>
      <c r="H286" s="87" t="b">
        <f>OR(Datos!M229="PROCURADURIA")</f>
        <v>0</v>
      </c>
      <c r="I286" s="87" t="b">
        <f>OR(Datos!M229="DIF HIDALGO-HUICHAPAN",Datos!M229="DIF HIDALGO",Datos!M229="DIF NAUCALPAN",Datos!M229="DIF MEXICALTZINGO")</f>
        <v>0</v>
      </c>
      <c r="J286" s="87" t="b">
        <f>OR(Datos!M229="FAMILIAR")</f>
        <v>0</v>
      </c>
      <c r="K286" s="87">
        <f t="shared" si="13"/>
        <v>0</v>
      </c>
      <c r="L286" s="39">
        <f>IF(K286=0,Datos!M229)</f>
        <v>0</v>
      </c>
      <c r="M286" s="87">
        <f>Datos!Z229</f>
        <v>0</v>
      </c>
      <c r="N286" s="87">
        <f>Datos!AA229</f>
        <v>0</v>
      </c>
      <c r="O286" s="87">
        <f>Datos!AB229</f>
        <v>0</v>
      </c>
      <c r="P286" s="87">
        <f>Datos!AC229</f>
        <v>0</v>
      </c>
      <c r="Q286" s="87">
        <f>Datos!AD229</f>
        <v>0</v>
      </c>
      <c r="R286" s="87">
        <f>Datos!AE229</f>
        <v>0</v>
      </c>
      <c r="S286" s="87">
        <f>Datos!AF229</f>
        <v>0</v>
      </c>
      <c r="T286" s="87">
        <f>Datos!AG229</f>
        <v>0</v>
      </c>
      <c r="U286" s="87">
        <f>Datos!AH229</f>
        <v>0</v>
      </c>
      <c r="V286" s="87">
        <f>Datos!AI229</f>
        <v>0</v>
      </c>
      <c r="W286" s="87">
        <f>Datos!AJ229</f>
        <v>0</v>
      </c>
      <c r="X286" s="87">
        <f>Datos!AK229</f>
        <v>0</v>
      </c>
      <c r="Y286" s="87">
        <f>Datos!AL229</f>
        <v>0</v>
      </c>
      <c r="Z286" s="87">
        <f>Datos!AM229</f>
        <v>0</v>
      </c>
      <c r="AA286" s="87">
        <f>Datos!AN229</f>
        <v>0</v>
      </c>
      <c r="AB286" s="87">
        <f>Datos!AO229</f>
        <v>0</v>
      </c>
      <c r="AC286" s="87">
        <f>Datos!AP229</f>
        <v>0</v>
      </c>
      <c r="AD286" s="87" t="str">
        <f>IF(Datos!J229="D.F.","D.F.","0")</f>
        <v>0</v>
      </c>
      <c r="AE286" s="87">
        <f>IF(Datos!J229="D.F.","D.F",Datos!J229)</f>
        <v>0</v>
      </c>
      <c r="AF286" s="87"/>
      <c r="AG286" s="87">
        <f>Datos!AU229</f>
        <v>0</v>
      </c>
      <c r="AH286" s="87">
        <f>Datos!AV229</f>
        <v>0</v>
      </c>
      <c r="AI286" s="87" t="e">
        <f>IF(Educativo!#REF!="GUARDERIA","SI",".")</f>
        <v>#REF!</v>
      </c>
      <c r="AJ286" s="87" t="e">
        <f>IF(Educativo!#REF!="PRESCOLAR","SI",".")</f>
        <v>#REF!</v>
      </c>
      <c r="AK286" s="87" t="e">
        <f>IF(Educativo!#REF!="PRIMARIA","SI",".")</f>
        <v>#REF!</v>
      </c>
      <c r="AL286" s="87" t="e">
        <f>IF(Educativo!#REF!="SECUNDARIA","SI",".")</f>
        <v>#REF!</v>
      </c>
      <c r="AM286" s="87" t="e">
        <f>IF(Educativo!#REF!="BACHILLERATO","SI",".")</f>
        <v>#REF!</v>
      </c>
      <c r="AN286" s="87" t="e">
        <f>IF(Educativo!#REF!="UNIVERSIDAD","SI",".")</f>
        <v>#REF!</v>
      </c>
      <c r="AO286" s="87">
        <f>Datos!BN229</f>
        <v>0</v>
      </c>
      <c r="AP286" s="87">
        <f>Datos!BP229</f>
        <v>0</v>
      </c>
      <c r="AQ286" s="87">
        <f>Datos!BQ229</f>
        <v>0</v>
      </c>
      <c r="AR286" s="26" t="str">
        <f>Datos!BY230</f>
        <v>SI</v>
      </c>
      <c r="AS286" s="26" t="str">
        <f>Datos!BZ230</f>
        <v>.</v>
      </c>
      <c r="AT286" s="26" t="str">
        <f>Datos!CA230</f>
        <v>.</v>
      </c>
      <c r="AU286" s="26" t="str">
        <f>Datos!CB230</f>
        <v>.</v>
      </c>
      <c r="AV286" s="26" t="str">
        <f>Datos!CC230</f>
        <v>.</v>
      </c>
      <c r="AW286" s="87" t="b">
        <f>OR(Datos!BV230="FAMILIA BIOLÓGICA")</f>
        <v>0</v>
      </c>
      <c r="AX286" s="87" t="b">
        <f>OR(Datos!BV230="FAMILIA AMPLIADA")</f>
        <v>0</v>
      </c>
      <c r="AY286" s="87" t="b">
        <f>OR(Datos!BV230="OTRO HOGAR")</f>
        <v>0</v>
      </c>
      <c r="AZ286" s="87">
        <f t="shared" si="14"/>
        <v>0</v>
      </c>
      <c r="BA286" s="87">
        <f>IF(AZ286=0,Datos!BV230,".")</f>
        <v>0</v>
      </c>
      <c r="BB286" s="117">
        <f>Datos!BU229</f>
        <v>0</v>
      </c>
      <c r="BC286" s="87">
        <f>Datos!BV229</f>
        <v>0</v>
      </c>
    </row>
    <row r="287" spans="1:55">
      <c r="A287" s="87">
        <f>Datos!A228</f>
        <v>0</v>
      </c>
      <c r="B287" s="20">
        <f>Datos!D230</f>
        <v>0</v>
      </c>
      <c r="C287" s="152">
        <f>Datos!E230</f>
        <v>0</v>
      </c>
      <c r="D287" s="20">
        <f>Datos!G230</f>
        <v>0</v>
      </c>
      <c r="E287" s="20" t="str">
        <f t="shared" si="12"/>
        <v>x</v>
      </c>
      <c r="F287" s="118">
        <f>Datos!X230</f>
        <v>0</v>
      </c>
      <c r="G287" s="87" t="b">
        <f>OR(Datos!M230="CASA ALIANZA",Datos!M230="AYUDA Y SOLID")</f>
        <v>0</v>
      </c>
      <c r="H287" s="87" t="b">
        <f>OR(Datos!M230="PROCURADURIA")</f>
        <v>0</v>
      </c>
      <c r="I287" s="87" t="b">
        <f>OR(Datos!M230="DIF HIDALGO-HUICHAPAN",Datos!M230="DIF HIDALGO",Datos!M230="DIF NAUCALPAN",Datos!M230="DIF MEXICALTZINGO")</f>
        <v>0</v>
      </c>
      <c r="J287" s="87" t="b">
        <f>OR(Datos!M230="FAMILIAR")</f>
        <v>0</v>
      </c>
      <c r="K287" s="87">
        <f t="shared" si="13"/>
        <v>0</v>
      </c>
      <c r="L287" s="39">
        <f>IF(K287=0,Datos!M230)</f>
        <v>0</v>
      </c>
      <c r="M287" s="87">
        <f>Datos!Z230</f>
        <v>0</v>
      </c>
      <c r="N287" s="87">
        <f>Datos!AA230</f>
        <v>0</v>
      </c>
      <c r="O287" s="87">
        <f>Datos!AB230</f>
        <v>0</v>
      </c>
      <c r="P287" s="87">
        <f>Datos!AC230</f>
        <v>0</v>
      </c>
      <c r="Q287" s="87">
        <f>Datos!AD230</f>
        <v>0</v>
      </c>
      <c r="R287" s="87">
        <f>Datos!AE230</f>
        <v>0</v>
      </c>
      <c r="S287" s="87">
        <f>Datos!AF230</f>
        <v>0</v>
      </c>
      <c r="T287" s="87">
        <f>Datos!AG230</f>
        <v>0</v>
      </c>
      <c r="U287" s="87">
        <f>Datos!AH230</f>
        <v>0</v>
      </c>
      <c r="V287" s="87">
        <f>Datos!AI230</f>
        <v>0</v>
      </c>
      <c r="W287" s="87">
        <f>Datos!AJ230</f>
        <v>0</v>
      </c>
      <c r="X287" s="87">
        <f>Datos!AK230</f>
        <v>0</v>
      </c>
      <c r="Y287" s="87">
        <f>Datos!AL230</f>
        <v>0</v>
      </c>
      <c r="Z287" s="87">
        <f>Datos!AM230</f>
        <v>0</v>
      </c>
      <c r="AA287" s="87">
        <f>Datos!AN230</f>
        <v>0</v>
      </c>
      <c r="AB287" s="87">
        <f>Datos!AO230</f>
        <v>0</v>
      </c>
      <c r="AC287" s="87">
        <f>Datos!AP230</f>
        <v>0</v>
      </c>
      <c r="AD287" s="87" t="str">
        <f>IF(Datos!J230="D.F.","D.F.","0")</f>
        <v>0</v>
      </c>
      <c r="AE287" s="87">
        <f>IF(Datos!J230="D.F.","D.F",Datos!J230)</f>
        <v>0</v>
      </c>
      <c r="AF287" s="87"/>
      <c r="AG287" s="87">
        <f>Datos!AU230</f>
        <v>0</v>
      </c>
      <c r="AH287" s="87">
        <f>Datos!AV230</f>
        <v>0</v>
      </c>
      <c r="AI287" s="87" t="e">
        <f>IF(Educativo!#REF!="GUARDERIA","SI",".")</f>
        <v>#REF!</v>
      </c>
      <c r="AJ287" s="87" t="e">
        <f>IF(Educativo!#REF!="PRESCOLAR","SI",".")</f>
        <v>#REF!</v>
      </c>
      <c r="AK287" s="87" t="e">
        <f>IF(Educativo!#REF!="PRIMARIA","SI",".")</f>
        <v>#REF!</v>
      </c>
      <c r="AL287" s="87" t="e">
        <f>IF(Educativo!#REF!="SECUNDARIA","SI",".")</f>
        <v>#REF!</v>
      </c>
      <c r="AM287" s="87" t="e">
        <f>IF(Educativo!#REF!="BACHILLERATO","SI",".")</f>
        <v>#REF!</v>
      </c>
      <c r="AN287" s="87" t="e">
        <f>IF(Educativo!#REF!="UNIVERSIDAD","SI",".")</f>
        <v>#REF!</v>
      </c>
      <c r="AO287" s="87">
        <f>Datos!BN230</f>
        <v>0</v>
      </c>
      <c r="AP287" s="87">
        <f>Datos!BP230</f>
        <v>0</v>
      </c>
      <c r="AQ287" s="87">
        <f>Datos!BQ230</f>
        <v>0</v>
      </c>
      <c r="AR287" s="26" t="str">
        <f>Datos!BY231</f>
        <v>SI</v>
      </c>
      <c r="AS287" s="26" t="str">
        <f>Datos!BZ231</f>
        <v>.</v>
      </c>
      <c r="AT287" s="26" t="str">
        <f>Datos!CA231</f>
        <v>.</v>
      </c>
      <c r="AU287" s="26" t="str">
        <f>Datos!CB231</f>
        <v>.</v>
      </c>
      <c r="AV287" s="26" t="str">
        <f>Datos!CC231</f>
        <v>.</v>
      </c>
      <c r="AW287" s="87" t="b">
        <f>OR(Datos!BV231="FAMILIA BIOLÓGICA")</f>
        <v>0</v>
      </c>
      <c r="AX287" s="87" t="b">
        <f>OR(Datos!BV231="FAMILIA AMPLIADA")</f>
        <v>0</v>
      </c>
      <c r="AY287" s="87" t="b">
        <f>OR(Datos!BV231="OTRO HOGAR")</f>
        <v>0</v>
      </c>
      <c r="AZ287" s="87">
        <f t="shared" si="14"/>
        <v>0</v>
      </c>
      <c r="BA287" s="87">
        <f>IF(AZ287=0,Datos!BV231,".")</f>
        <v>0</v>
      </c>
      <c r="BB287" s="117">
        <f>Datos!BU230</f>
        <v>0</v>
      </c>
      <c r="BC287" s="87">
        <f>Datos!BV230</f>
        <v>0</v>
      </c>
    </row>
    <row r="288" spans="1:55">
      <c r="A288" s="87">
        <f>Datos!A229</f>
        <v>0</v>
      </c>
      <c r="B288" s="20">
        <f>Datos!D231</f>
        <v>0</v>
      </c>
      <c r="C288" s="152">
        <f>Datos!E231</f>
        <v>0</v>
      </c>
      <c r="D288" s="20">
        <f>Datos!G231</f>
        <v>0</v>
      </c>
      <c r="E288" s="20" t="str">
        <f t="shared" si="12"/>
        <v>x</v>
      </c>
      <c r="F288" s="118">
        <f>Datos!X231</f>
        <v>0</v>
      </c>
      <c r="G288" s="87" t="b">
        <f>OR(Datos!M231="CASA ALIANZA",Datos!M231="AYUDA Y SOLID")</f>
        <v>0</v>
      </c>
      <c r="H288" s="87" t="b">
        <f>OR(Datos!M231="PROCURADURIA")</f>
        <v>0</v>
      </c>
      <c r="I288" s="87" t="b">
        <f>OR(Datos!M231="DIF HIDALGO-HUICHAPAN",Datos!M231="DIF HIDALGO",Datos!M231="DIF NAUCALPAN",Datos!M231="DIF MEXICALTZINGO")</f>
        <v>0</v>
      </c>
      <c r="J288" s="87" t="b">
        <f>OR(Datos!M231="FAMILIAR")</f>
        <v>0</v>
      </c>
      <c r="K288" s="87">
        <f t="shared" si="13"/>
        <v>0</v>
      </c>
      <c r="L288" s="39">
        <f>IF(K288=0,Datos!M231)</f>
        <v>0</v>
      </c>
      <c r="M288" s="87">
        <f>Datos!Z231</f>
        <v>0</v>
      </c>
      <c r="N288" s="87">
        <f>Datos!AA231</f>
        <v>0</v>
      </c>
      <c r="O288" s="87">
        <f>Datos!AB231</f>
        <v>0</v>
      </c>
      <c r="P288" s="87">
        <f>Datos!AC231</f>
        <v>0</v>
      </c>
      <c r="Q288" s="87">
        <f>Datos!AD231</f>
        <v>0</v>
      </c>
      <c r="R288" s="87">
        <f>Datos!AE231</f>
        <v>0</v>
      </c>
      <c r="S288" s="87">
        <f>Datos!AF231</f>
        <v>0</v>
      </c>
      <c r="T288" s="87">
        <f>Datos!AG231</f>
        <v>0</v>
      </c>
      <c r="U288" s="87">
        <f>Datos!AH231</f>
        <v>0</v>
      </c>
      <c r="V288" s="87">
        <f>Datos!AI231</f>
        <v>0</v>
      </c>
      <c r="W288" s="87">
        <f>Datos!AJ231</f>
        <v>0</v>
      </c>
      <c r="X288" s="87">
        <f>Datos!AK231</f>
        <v>0</v>
      </c>
      <c r="Y288" s="87">
        <f>Datos!AL231</f>
        <v>0</v>
      </c>
      <c r="Z288" s="87">
        <f>Datos!AM231</f>
        <v>0</v>
      </c>
      <c r="AA288" s="87">
        <f>Datos!AN231</f>
        <v>0</v>
      </c>
      <c r="AB288" s="87">
        <f>Datos!AO231</f>
        <v>0</v>
      </c>
      <c r="AC288" s="87">
        <f>Datos!AP231</f>
        <v>0</v>
      </c>
      <c r="AD288" s="87" t="str">
        <f>IF(Datos!J231="D.F.","D.F.","0")</f>
        <v>0</v>
      </c>
      <c r="AE288" s="87">
        <f>IF(Datos!J231="D.F.","D.F",Datos!J231)</f>
        <v>0</v>
      </c>
      <c r="AF288" s="87"/>
      <c r="AG288" s="87">
        <f>Datos!AU231</f>
        <v>0</v>
      </c>
      <c r="AH288" s="87">
        <f>Datos!AV231</f>
        <v>0</v>
      </c>
      <c r="AI288" s="87" t="e">
        <f>IF(Educativo!#REF!="GUARDERIA","SI",".")</f>
        <v>#REF!</v>
      </c>
      <c r="AJ288" s="87" t="e">
        <f>IF(Educativo!#REF!="PRESCOLAR","SI",".")</f>
        <v>#REF!</v>
      </c>
      <c r="AK288" s="87" t="e">
        <f>IF(Educativo!#REF!="PRIMARIA","SI",".")</f>
        <v>#REF!</v>
      </c>
      <c r="AL288" s="87" t="e">
        <f>IF(Educativo!#REF!="SECUNDARIA","SI",".")</f>
        <v>#REF!</v>
      </c>
      <c r="AM288" s="87" t="e">
        <f>IF(Educativo!#REF!="BACHILLERATO","SI",".")</f>
        <v>#REF!</v>
      </c>
      <c r="AN288" s="87" t="e">
        <f>IF(Educativo!#REF!="UNIVERSIDAD","SI",".")</f>
        <v>#REF!</v>
      </c>
      <c r="AO288" s="87">
        <f>Datos!BN231</f>
        <v>0</v>
      </c>
      <c r="AP288" s="87">
        <f>Datos!BP231</f>
        <v>0</v>
      </c>
      <c r="AQ288" s="87">
        <f>Datos!BQ231</f>
        <v>0</v>
      </c>
      <c r="AR288" s="26" t="str">
        <f>Datos!BY232</f>
        <v>SI</v>
      </c>
      <c r="AS288" s="26" t="str">
        <f>Datos!BZ232</f>
        <v>.</v>
      </c>
      <c r="AT288" s="26" t="str">
        <f>Datos!CA232</f>
        <v>.</v>
      </c>
      <c r="AU288" s="26" t="str">
        <f>Datos!CB232</f>
        <v>.</v>
      </c>
      <c r="AV288" s="26" t="str">
        <f>Datos!CC232</f>
        <v>.</v>
      </c>
      <c r="AW288" s="87" t="b">
        <f>OR(Datos!BV232="FAMILIA BIOLÓGICA")</f>
        <v>0</v>
      </c>
      <c r="AX288" s="87" t="b">
        <f>OR(Datos!BV232="FAMILIA AMPLIADA")</f>
        <v>0</v>
      </c>
      <c r="AY288" s="87" t="b">
        <f>OR(Datos!BV232="OTRO HOGAR")</f>
        <v>0</v>
      </c>
      <c r="AZ288" s="87">
        <f t="shared" si="14"/>
        <v>0</v>
      </c>
      <c r="BA288" s="87">
        <f>IF(AZ288=0,Datos!BV232,".")</f>
        <v>0</v>
      </c>
      <c r="BB288" s="117">
        <f>Datos!BU231</f>
        <v>0</v>
      </c>
      <c r="BC288" s="87">
        <f>Datos!BV231</f>
        <v>0</v>
      </c>
    </row>
    <row r="289" spans="1:55">
      <c r="A289" s="87">
        <f>Datos!A230</f>
        <v>0</v>
      </c>
      <c r="B289" s="20">
        <f>Datos!D232</f>
        <v>0</v>
      </c>
      <c r="C289" s="152">
        <f>Datos!E232</f>
        <v>0</v>
      </c>
      <c r="D289" s="20">
        <f>Datos!G232</f>
        <v>0</v>
      </c>
      <c r="E289" s="20" t="str">
        <f t="shared" si="12"/>
        <v>x</v>
      </c>
      <c r="F289" s="118">
        <f>Datos!X232</f>
        <v>0</v>
      </c>
      <c r="G289" s="87" t="b">
        <f>OR(Datos!M232="CASA ALIANZA",Datos!M232="AYUDA Y SOLID")</f>
        <v>0</v>
      </c>
      <c r="H289" s="87" t="b">
        <f>OR(Datos!M232="PROCURADURIA")</f>
        <v>0</v>
      </c>
      <c r="I289" s="87" t="b">
        <f>OR(Datos!M232="DIF HIDALGO-HUICHAPAN",Datos!M232="DIF HIDALGO",Datos!M232="DIF NAUCALPAN",Datos!M232="DIF MEXICALTZINGO")</f>
        <v>0</v>
      </c>
      <c r="J289" s="87" t="b">
        <f>OR(Datos!M232="FAMILIAR")</f>
        <v>0</v>
      </c>
      <c r="K289" s="87">
        <f t="shared" si="13"/>
        <v>0</v>
      </c>
      <c r="L289" s="39">
        <f>IF(K289=0,Datos!M232)</f>
        <v>0</v>
      </c>
      <c r="M289" s="87">
        <f>Datos!Z232</f>
        <v>0</v>
      </c>
      <c r="N289" s="87">
        <f>Datos!AA232</f>
        <v>0</v>
      </c>
      <c r="O289" s="87">
        <f>Datos!AB232</f>
        <v>0</v>
      </c>
      <c r="P289" s="87">
        <f>Datos!AC232</f>
        <v>0</v>
      </c>
      <c r="Q289" s="87">
        <f>Datos!AD232</f>
        <v>0</v>
      </c>
      <c r="R289" s="87">
        <f>Datos!AE232</f>
        <v>0</v>
      </c>
      <c r="S289" s="87">
        <f>Datos!AF232</f>
        <v>0</v>
      </c>
      <c r="T289" s="87">
        <f>Datos!AG232</f>
        <v>0</v>
      </c>
      <c r="U289" s="87">
        <f>Datos!AH232</f>
        <v>0</v>
      </c>
      <c r="V289" s="87">
        <f>Datos!AI232</f>
        <v>0</v>
      </c>
      <c r="W289" s="87">
        <f>Datos!AJ232</f>
        <v>0</v>
      </c>
      <c r="X289" s="87">
        <f>Datos!AK232</f>
        <v>0</v>
      </c>
      <c r="Y289" s="87">
        <f>Datos!AL232</f>
        <v>0</v>
      </c>
      <c r="Z289" s="87">
        <f>Datos!AM232</f>
        <v>0</v>
      </c>
      <c r="AA289" s="87">
        <f>Datos!AN232</f>
        <v>0</v>
      </c>
      <c r="AB289" s="87">
        <f>Datos!AO232</f>
        <v>0</v>
      </c>
      <c r="AC289" s="87">
        <f>Datos!AP232</f>
        <v>0</v>
      </c>
      <c r="AD289" s="87" t="str">
        <f>IF(Datos!J232="D.F.","D.F.","0")</f>
        <v>0</v>
      </c>
      <c r="AE289" s="87">
        <f>IF(Datos!J232="D.F.","D.F",Datos!J232)</f>
        <v>0</v>
      </c>
      <c r="AF289" s="87"/>
      <c r="AG289" s="87">
        <f>Datos!AU232</f>
        <v>0</v>
      </c>
      <c r="AH289" s="87">
        <f>Datos!AV232</f>
        <v>0</v>
      </c>
      <c r="AI289" s="87" t="e">
        <f>IF(Educativo!#REF!="GUARDERIA","SI",".")</f>
        <v>#REF!</v>
      </c>
      <c r="AJ289" s="87" t="e">
        <f>IF(Educativo!#REF!="PRESCOLAR","SI",".")</f>
        <v>#REF!</v>
      </c>
      <c r="AK289" s="87" t="e">
        <f>IF(Educativo!#REF!="PRIMARIA","SI",".")</f>
        <v>#REF!</v>
      </c>
      <c r="AL289" s="87" t="e">
        <f>IF(Educativo!#REF!="SECUNDARIA","SI",".")</f>
        <v>#REF!</v>
      </c>
      <c r="AM289" s="87" t="e">
        <f>IF(Educativo!#REF!="BACHILLERATO","SI",".")</f>
        <v>#REF!</v>
      </c>
      <c r="AN289" s="87" t="e">
        <f>IF(Educativo!#REF!="UNIVERSIDAD","SI",".")</f>
        <v>#REF!</v>
      </c>
      <c r="AO289" s="87">
        <f>Datos!BN232</f>
        <v>0</v>
      </c>
      <c r="AP289" s="87">
        <f>Datos!BP232</f>
        <v>0</v>
      </c>
      <c r="AQ289" s="87">
        <f>Datos!BQ232</f>
        <v>0</v>
      </c>
      <c r="AR289" s="26" t="str">
        <f>Datos!BY233</f>
        <v>SI</v>
      </c>
      <c r="AS289" s="26" t="str">
        <f>Datos!BZ233</f>
        <v>.</v>
      </c>
      <c r="AT289" s="26" t="str">
        <f>Datos!CA233</f>
        <v>.</v>
      </c>
      <c r="AU289" s="26" t="str">
        <f>Datos!CB233</f>
        <v>.</v>
      </c>
      <c r="AV289" s="26" t="str">
        <f>Datos!CC233</f>
        <v>.</v>
      </c>
      <c r="AW289" s="87" t="b">
        <f>OR(Datos!BV233="FAMILIA BIOLÓGICA")</f>
        <v>0</v>
      </c>
      <c r="AX289" s="87" t="b">
        <f>OR(Datos!BV233="FAMILIA AMPLIADA")</f>
        <v>0</v>
      </c>
      <c r="AY289" s="87" t="b">
        <f>OR(Datos!BV233="OTRO HOGAR")</f>
        <v>0</v>
      </c>
      <c r="AZ289" s="87">
        <f t="shared" si="14"/>
        <v>0</v>
      </c>
      <c r="BA289" s="87">
        <f>IF(AZ289=0,Datos!BV233,".")</f>
        <v>0</v>
      </c>
      <c r="BB289" s="117">
        <f>Datos!BU232</f>
        <v>0</v>
      </c>
      <c r="BC289" s="87">
        <f>Datos!BV232</f>
        <v>0</v>
      </c>
    </row>
    <row r="290" spans="1:55">
      <c r="A290" s="87">
        <f>Datos!A231</f>
        <v>0</v>
      </c>
      <c r="B290" s="20">
        <f>Datos!D233</f>
        <v>0</v>
      </c>
      <c r="C290" s="152">
        <f>Datos!E233</f>
        <v>0</v>
      </c>
      <c r="D290" s="20">
        <f>Datos!G233</f>
        <v>0</v>
      </c>
      <c r="E290" s="20" t="str">
        <f t="shared" si="12"/>
        <v>x</v>
      </c>
      <c r="F290" s="118">
        <f>Datos!X233</f>
        <v>0</v>
      </c>
      <c r="G290" s="87" t="b">
        <f>OR(Datos!M233="CASA ALIANZA",Datos!M233="AYUDA Y SOLID")</f>
        <v>0</v>
      </c>
      <c r="H290" s="87" t="b">
        <f>OR(Datos!M233="PROCURADURIA")</f>
        <v>0</v>
      </c>
      <c r="I290" s="87" t="b">
        <f>OR(Datos!M233="DIF HIDALGO-HUICHAPAN",Datos!M233="DIF HIDALGO",Datos!M233="DIF NAUCALPAN",Datos!M233="DIF MEXICALTZINGO")</f>
        <v>0</v>
      </c>
      <c r="J290" s="87" t="b">
        <f>OR(Datos!M233="FAMILIAR")</f>
        <v>0</v>
      </c>
      <c r="K290" s="87">
        <f t="shared" si="13"/>
        <v>0</v>
      </c>
      <c r="L290" s="39">
        <f>IF(K290=0,Datos!M233)</f>
        <v>0</v>
      </c>
      <c r="M290" s="87">
        <f>Datos!Z233</f>
        <v>0</v>
      </c>
      <c r="N290" s="87">
        <f>Datos!AA233</f>
        <v>0</v>
      </c>
      <c r="O290" s="87">
        <f>Datos!AB233</f>
        <v>0</v>
      </c>
      <c r="P290" s="87">
        <f>Datos!AC233</f>
        <v>0</v>
      </c>
      <c r="Q290" s="87">
        <f>Datos!AD233</f>
        <v>0</v>
      </c>
      <c r="R290" s="87">
        <f>Datos!AE233</f>
        <v>0</v>
      </c>
      <c r="S290" s="87">
        <f>Datos!AF233</f>
        <v>0</v>
      </c>
      <c r="T290" s="87">
        <f>Datos!AG233</f>
        <v>0</v>
      </c>
      <c r="U290" s="87">
        <f>Datos!AH233</f>
        <v>0</v>
      </c>
      <c r="V290" s="87">
        <f>Datos!AI233</f>
        <v>0</v>
      </c>
      <c r="W290" s="87">
        <f>Datos!AJ233</f>
        <v>0</v>
      </c>
      <c r="X290" s="87">
        <f>Datos!AK233</f>
        <v>0</v>
      </c>
      <c r="Y290" s="87">
        <f>Datos!AL233</f>
        <v>0</v>
      </c>
      <c r="Z290" s="87">
        <f>Datos!AM233</f>
        <v>0</v>
      </c>
      <c r="AA290" s="87">
        <f>Datos!AN233</f>
        <v>0</v>
      </c>
      <c r="AB290" s="87">
        <f>Datos!AO233</f>
        <v>0</v>
      </c>
      <c r="AC290" s="87">
        <f>Datos!AP233</f>
        <v>0</v>
      </c>
      <c r="AD290" s="87" t="str">
        <f>IF(Datos!J233="D.F.","D.F.","0")</f>
        <v>0</v>
      </c>
      <c r="AE290" s="87">
        <f>IF(Datos!J233="D.F.","D.F",Datos!J233)</f>
        <v>0</v>
      </c>
      <c r="AF290" s="87"/>
      <c r="AG290" s="87">
        <f>Datos!AU233</f>
        <v>0</v>
      </c>
      <c r="AH290" s="87">
        <f>Datos!AV233</f>
        <v>0</v>
      </c>
      <c r="AI290" s="87" t="e">
        <f>IF(Educativo!#REF!="GUARDERIA","SI",".")</f>
        <v>#REF!</v>
      </c>
      <c r="AJ290" s="87" t="e">
        <f>IF(Educativo!#REF!="PRESCOLAR","SI",".")</f>
        <v>#REF!</v>
      </c>
      <c r="AK290" s="87" t="e">
        <f>IF(Educativo!#REF!="PRIMARIA","SI",".")</f>
        <v>#REF!</v>
      </c>
      <c r="AL290" s="87" t="e">
        <f>IF(Educativo!#REF!="SECUNDARIA","SI",".")</f>
        <v>#REF!</v>
      </c>
      <c r="AM290" s="87" t="e">
        <f>IF(Educativo!#REF!="BACHILLERATO","SI",".")</f>
        <v>#REF!</v>
      </c>
      <c r="AN290" s="87" t="e">
        <f>IF(Educativo!#REF!="UNIVERSIDAD","SI",".")</f>
        <v>#REF!</v>
      </c>
      <c r="AO290" s="87">
        <f>Datos!BN233</f>
        <v>0</v>
      </c>
      <c r="AP290" s="87">
        <f>Datos!BP233</f>
        <v>0</v>
      </c>
      <c r="AQ290" s="87">
        <f>Datos!BQ233</f>
        <v>0</v>
      </c>
      <c r="AR290" s="26" t="str">
        <f>Datos!BY234</f>
        <v>SI</v>
      </c>
      <c r="AS290" s="26" t="str">
        <f>Datos!BZ234</f>
        <v>.</v>
      </c>
      <c r="AT290" s="26" t="str">
        <f>Datos!CA234</f>
        <v>.</v>
      </c>
      <c r="AU290" s="26" t="str">
        <f>Datos!CB234</f>
        <v>.</v>
      </c>
      <c r="AV290" s="26" t="str">
        <f>Datos!CC234</f>
        <v>.</v>
      </c>
      <c r="AW290" s="87" t="b">
        <f>OR(Datos!BV234="FAMILIA BIOLÓGICA")</f>
        <v>0</v>
      </c>
      <c r="AX290" s="87" t="b">
        <f>OR(Datos!BV234="FAMILIA AMPLIADA")</f>
        <v>0</v>
      </c>
      <c r="AY290" s="87" t="b">
        <f>OR(Datos!BV234="OTRO HOGAR")</f>
        <v>0</v>
      </c>
      <c r="AZ290" s="87">
        <f t="shared" si="14"/>
        <v>0</v>
      </c>
      <c r="BA290" s="87">
        <f>IF(AZ290=0,Datos!BV234,".")</f>
        <v>0</v>
      </c>
      <c r="BB290" s="117">
        <f>Datos!BU233</f>
        <v>0</v>
      </c>
      <c r="BC290" s="87">
        <f>Datos!BV233</f>
        <v>0</v>
      </c>
    </row>
    <row r="291" spans="1:55">
      <c r="A291" s="87">
        <f>Datos!A232</f>
        <v>0</v>
      </c>
      <c r="B291" s="20">
        <f>Datos!D234</f>
        <v>0</v>
      </c>
      <c r="C291" s="152">
        <f>Datos!E234</f>
        <v>0</v>
      </c>
      <c r="D291" s="20">
        <f>Datos!G234</f>
        <v>0</v>
      </c>
      <c r="E291" s="20" t="str">
        <f t="shared" si="12"/>
        <v>x</v>
      </c>
      <c r="F291" s="118">
        <f>Datos!X234</f>
        <v>0</v>
      </c>
      <c r="G291" s="87" t="b">
        <f>OR(Datos!M234="CASA ALIANZA",Datos!M234="AYUDA Y SOLID")</f>
        <v>0</v>
      </c>
      <c r="H291" s="87" t="b">
        <f>OR(Datos!M234="PROCURADURIA")</f>
        <v>0</v>
      </c>
      <c r="I291" s="87" t="b">
        <f>OR(Datos!M234="DIF HIDALGO-HUICHAPAN",Datos!M234="DIF HIDALGO",Datos!M234="DIF NAUCALPAN",Datos!M234="DIF MEXICALTZINGO")</f>
        <v>0</v>
      </c>
      <c r="J291" s="87" t="b">
        <f>OR(Datos!M234="FAMILIAR")</f>
        <v>0</v>
      </c>
      <c r="K291" s="87">
        <f t="shared" si="13"/>
        <v>0</v>
      </c>
      <c r="L291" s="39">
        <f>IF(K291=0,Datos!M234)</f>
        <v>0</v>
      </c>
      <c r="M291" s="87">
        <f>Datos!Z234</f>
        <v>0</v>
      </c>
      <c r="N291" s="87">
        <f>Datos!AA234</f>
        <v>0</v>
      </c>
      <c r="O291" s="87">
        <f>Datos!AB234</f>
        <v>0</v>
      </c>
      <c r="P291" s="87">
        <f>Datos!AC234</f>
        <v>0</v>
      </c>
      <c r="Q291" s="87">
        <f>Datos!AD234</f>
        <v>0</v>
      </c>
      <c r="R291" s="87">
        <f>Datos!AE234</f>
        <v>0</v>
      </c>
      <c r="S291" s="87">
        <f>Datos!AF234</f>
        <v>0</v>
      </c>
      <c r="T291" s="87">
        <f>Datos!AG234</f>
        <v>0</v>
      </c>
      <c r="U291" s="87">
        <f>Datos!AH234</f>
        <v>0</v>
      </c>
      <c r="V291" s="87">
        <f>Datos!AI234</f>
        <v>0</v>
      </c>
      <c r="W291" s="87">
        <f>Datos!AJ234</f>
        <v>0</v>
      </c>
      <c r="X291" s="87">
        <f>Datos!AK234</f>
        <v>0</v>
      </c>
      <c r="Y291" s="87">
        <f>Datos!AL234</f>
        <v>0</v>
      </c>
      <c r="Z291" s="87">
        <f>Datos!AM234</f>
        <v>0</v>
      </c>
      <c r="AA291" s="87">
        <f>Datos!AN234</f>
        <v>0</v>
      </c>
      <c r="AB291" s="87">
        <f>Datos!AO234</f>
        <v>0</v>
      </c>
      <c r="AC291" s="87">
        <f>Datos!AP234</f>
        <v>0</v>
      </c>
      <c r="AD291" s="87" t="str">
        <f>IF(Datos!J234="D.F.","D.F.","0")</f>
        <v>0</v>
      </c>
      <c r="AE291" s="87">
        <f>IF(Datos!J234="D.F.","D.F",Datos!J234)</f>
        <v>0</v>
      </c>
      <c r="AF291" s="87"/>
      <c r="AG291" s="87">
        <f>Datos!AU234</f>
        <v>0</v>
      </c>
      <c r="AH291" s="87">
        <f>Datos!AV234</f>
        <v>0</v>
      </c>
      <c r="AI291" s="87" t="e">
        <f>IF(Educativo!#REF!="GUARDERIA","SI",".")</f>
        <v>#REF!</v>
      </c>
      <c r="AJ291" s="87" t="e">
        <f>IF(Educativo!#REF!="PRESCOLAR","SI",".")</f>
        <v>#REF!</v>
      </c>
      <c r="AK291" s="87" t="e">
        <f>IF(Educativo!#REF!="PRIMARIA","SI",".")</f>
        <v>#REF!</v>
      </c>
      <c r="AL291" s="87" t="e">
        <f>IF(Educativo!#REF!="SECUNDARIA","SI",".")</f>
        <v>#REF!</v>
      </c>
      <c r="AM291" s="87" t="e">
        <f>IF(Educativo!#REF!="BACHILLERATO","SI",".")</f>
        <v>#REF!</v>
      </c>
      <c r="AN291" s="87" t="e">
        <f>IF(Educativo!#REF!="UNIVERSIDAD","SI",".")</f>
        <v>#REF!</v>
      </c>
      <c r="AO291" s="87">
        <f>Datos!BN234</f>
        <v>0</v>
      </c>
      <c r="AP291" s="87">
        <f>Datos!BP234</f>
        <v>0</v>
      </c>
      <c r="AQ291" s="87">
        <f>Datos!BQ234</f>
        <v>0</v>
      </c>
      <c r="AR291" s="26" t="str">
        <f>Datos!BY235</f>
        <v>SI</v>
      </c>
      <c r="AS291" s="26" t="str">
        <f>Datos!BZ235</f>
        <v>.</v>
      </c>
      <c r="AT291" s="26" t="str">
        <f>Datos!CA235</f>
        <v>.</v>
      </c>
      <c r="AU291" s="26" t="str">
        <f>Datos!CB235</f>
        <v>.</v>
      </c>
      <c r="AV291" s="26" t="str">
        <f>Datos!CC235</f>
        <v>.</v>
      </c>
      <c r="AW291" s="87" t="b">
        <f>OR(Datos!BV235="FAMILIA BIOLÓGICA")</f>
        <v>0</v>
      </c>
      <c r="AX291" s="87" t="b">
        <f>OR(Datos!BV235="FAMILIA AMPLIADA")</f>
        <v>0</v>
      </c>
      <c r="AY291" s="87" t="b">
        <f>OR(Datos!BV235="OTRO HOGAR")</f>
        <v>0</v>
      </c>
      <c r="AZ291" s="87">
        <f t="shared" si="14"/>
        <v>0</v>
      </c>
      <c r="BA291" s="87">
        <f>IF(AZ291=0,Datos!BV235,".")</f>
        <v>0</v>
      </c>
      <c r="BB291" s="117">
        <f>Datos!BU234</f>
        <v>0</v>
      </c>
      <c r="BC291" s="87">
        <f>Datos!BV234</f>
        <v>0</v>
      </c>
    </row>
    <row r="292" spans="1:55">
      <c r="A292" s="87">
        <f>Datos!A233</f>
        <v>0</v>
      </c>
      <c r="B292" s="20">
        <f>Datos!D235</f>
        <v>0</v>
      </c>
      <c r="C292" s="152">
        <f>Datos!E235</f>
        <v>0</v>
      </c>
      <c r="D292" s="20">
        <f>Datos!G235</f>
        <v>0</v>
      </c>
      <c r="E292" s="20" t="str">
        <f t="shared" si="12"/>
        <v>x</v>
      </c>
      <c r="F292" s="118">
        <f>Datos!X235</f>
        <v>0</v>
      </c>
      <c r="G292" s="87" t="b">
        <f>OR(Datos!M235="CASA ALIANZA",Datos!M235="AYUDA Y SOLID")</f>
        <v>0</v>
      </c>
      <c r="H292" s="87" t="b">
        <f>OR(Datos!M235="PROCURADURIA")</f>
        <v>0</v>
      </c>
      <c r="I292" s="87" t="b">
        <f>OR(Datos!M235="DIF HIDALGO-HUICHAPAN",Datos!M235="DIF HIDALGO",Datos!M235="DIF NAUCALPAN",Datos!M235="DIF MEXICALTZINGO")</f>
        <v>0</v>
      </c>
      <c r="J292" s="87" t="b">
        <f>OR(Datos!M235="FAMILIAR")</f>
        <v>0</v>
      </c>
      <c r="K292" s="87">
        <f t="shared" si="13"/>
        <v>0</v>
      </c>
      <c r="L292" s="39">
        <f>IF(K292=0,Datos!M235)</f>
        <v>0</v>
      </c>
      <c r="M292" s="87">
        <f>Datos!Z235</f>
        <v>0</v>
      </c>
      <c r="N292" s="87">
        <f>Datos!AA235</f>
        <v>0</v>
      </c>
      <c r="O292" s="87">
        <f>Datos!AB235</f>
        <v>0</v>
      </c>
      <c r="P292" s="87">
        <f>Datos!AC235</f>
        <v>0</v>
      </c>
      <c r="Q292" s="87">
        <f>Datos!AD235</f>
        <v>0</v>
      </c>
      <c r="R292" s="87">
        <f>Datos!AE235</f>
        <v>0</v>
      </c>
      <c r="S292" s="87">
        <f>Datos!AF235</f>
        <v>0</v>
      </c>
      <c r="T292" s="87">
        <f>Datos!AG235</f>
        <v>0</v>
      </c>
      <c r="U292" s="87">
        <f>Datos!AH235</f>
        <v>0</v>
      </c>
      <c r="V292" s="87">
        <f>Datos!AI235</f>
        <v>0</v>
      </c>
      <c r="W292" s="87">
        <f>Datos!AJ235</f>
        <v>0</v>
      </c>
      <c r="X292" s="87">
        <f>Datos!AK235</f>
        <v>0</v>
      </c>
      <c r="Y292" s="87">
        <f>Datos!AL235</f>
        <v>0</v>
      </c>
      <c r="Z292" s="87">
        <f>Datos!AM235</f>
        <v>0</v>
      </c>
      <c r="AA292" s="87">
        <f>Datos!AN235</f>
        <v>0</v>
      </c>
      <c r="AB292" s="87">
        <f>Datos!AO235</f>
        <v>0</v>
      </c>
      <c r="AC292" s="87">
        <f>Datos!AP235</f>
        <v>0</v>
      </c>
      <c r="AD292" s="87" t="str">
        <f>IF(Datos!J235="D.F.","D.F.","0")</f>
        <v>0</v>
      </c>
      <c r="AE292" s="87">
        <f>IF(Datos!J235="D.F.","D.F",Datos!J235)</f>
        <v>0</v>
      </c>
      <c r="AF292" s="87"/>
      <c r="AG292" s="87">
        <f>Datos!AU235</f>
        <v>0</v>
      </c>
      <c r="AH292" s="87">
        <f>Datos!AV235</f>
        <v>0</v>
      </c>
      <c r="AI292" s="87" t="e">
        <f>IF(Educativo!#REF!="GUARDERIA","SI",".")</f>
        <v>#REF!</v>
      </c>
      <c r="AJ292" s="87" t="e">
        <f>IF(Educativo!#REF!="PRESCOLAR","SI",".")</f>
        <v>#REF!</v>
      </c>
      <c r="AK292" s="87" t="e">
        <f>IF(Educativo!#REF!="PRIMARIA","SI",".")</f>
        <v>#REF!</v>
      </c>
      <c r="AL292" s="87" t="e">
        <f>IF(Educativo!#REF!="SECUNDARIA","SI",".")</f>
        <v>#REF!</v>
      </c>
      <c r="AM292" s="87" t="e">
        <f>IF(Educativo!#REF!="BACHILLERATO","SI",".")</f>
        <v>#REF!</v>
      </c>
      <c r="AN292" s="87" t="e">
        <f>IF(Educativo!#REF!="UNIVERSIDAD","SI",".")</f>
        <v>#REF!</v>
      </c>
      <c r="AO292" s="87">
        <f>Datos!BN235</f>
        <v>0</v>
      </c>
      <c r="AP292" s="87">
        <f>Datos!BP235</f>
        <v>0</v>
      </c>
      <c r="AQ292" s="87">
        <f>Datos!BQ235</f>
        <v>0</v>
      </c>
      <c r="AR292" s="26" t="str">
        <f>Datos!BY236</f>
        <v>SI</v>
      </c>
      <c r="AS292" s="26" t="str">
        <f>Datos!BZ236</f>
        <v>.</v>
      </c>
      <c r="AT292" s="26" t="str">
        <f>Datos!CA236</f>
        <v>.</v>
      </c>
      <c r="AU292" s="26" t="str">
        <f>Datos!CB236</f>
        <v>.</v>
      </c>
      <c r="AV292" s="26" t="str">
        <f>Datos!CC236</f>
        <v>.</v>
      </c>
      <c r="AW292" s="87" t="b">
        <f>OR(Datos!BV236="FAMILIA BIOLÓGICA")</f>
        <v>0</v>
      </c>
      <c r="AX292" s="87" t="b">
        <f>OR(Datos!BV236="FAMILIA AMPLIADA")</f>
        <v>0</v>
      </c>
      <c r="AY292" s="87" t="b">
        <f>OR(Datos!BV236="OTRO HOGAR")</f>
        <v>0</v>
      </c>
      <c r="AZ292" s="87">
        <f t="shared" si="14"/>
        <v>0</v>
      </c>
      <c r="BA292" s="87">
        <f>IF(AZ292=0,Datos!BV236,".")</f>
        <v>0</v>
      </c>
      <c r="BB292" s="117">
        <f>Datos!BU235</f>
        <v>0</v>
      </c>
      <c r="BC292" s="87">
        <f>Datos!BV235</f>
        <v>0</v>
      </c>
    </row>
    <row r="293" spans="1:55">
      <c r="A293" s="87">
        <f>Datos!A234</f>
        <v>0</v>
      </c>
      <c r="B293" s="20">
        <f>Datos!D236</f>
        <v>0</v>
      </c>
      <c r="C293" s="152">
        <f>Datos!E236</f>
        <v>0</v>
      </c>
      <c r="D293" s="20">
        <f>Datos!G236</f>
        <v>0</v>
      </c>
      <c r="E293" s="20" t="str">
        <f t="shared" si="12"/>
        <v>x</v>
      </c>
      <c r="F293" s="118">
        <f>Datos!X236</f>
        <v>0</v>
      </c>
      <c r="G293" s="87" t="b">
        <f>OR(Datos!M236="CASA ALIANZA",Datos!M236="AYUDA Y SOLID")</f>
        <v>0</v>
      </c>
      <c r="H293" s="87" t="b">
        <f>OR(Datos!M236="PROCURADURIA")</f>
        <v>0</v>
      </c>
      <c r="I293" s="87" t="b">
        <f>OR(Datos!M236="DIF HIDALGO-HUICHAPAN",Datos!M236="DIF HIDALGO",Datos!M236="DIF NAUCALPAN",Datos!M236="DIF MEXICALTZINGO")</f>
        <v>0</v>
      </c>
      <c r="J293" s="87" t="b">
        <f>OR(Datos!M236="FAMILIAR")</f>
        <v>0</v>
      </c>
      <c r="K293" s="87">
        <f t="shared" si="13"/>
        <v>0</v>
      </c>
      <c r="L293" s="39">
        <f>IF(K293=0,Datos!M236)</f>
        <v>0</v>
      </c>
      <c r="M293" s="87">
        <f>Datos!Z236</f>
        <v>0</v>
      </c>
      <c r="N293" s="87">
        <f>Datos!AA236</f>
        <v>0</v>
      </c>
      <c r="O293" s="87">
        <f>Datos!AB236</f>
        <v>0</v>
      </c>
      <c r="P293" s="87">
        <f>Datos!AC236</f>
        <v>0</v>
      </c>
      <c r="Q293" s="87">
        <f>Datos!AD236</f>
        <v>0</v>
      </c>
      <c r="R293" s="87">
        <f>Datos!AE236</f>
        <v>0</v>
      </c>
      <c r="S293" s="87">
        <f>Datos!AF236</f>
        <v>0</v>
      </c>
      <c r="T293" s="87">
        <f>Datos!AG236</f>
        <v>0</v>
      </c>
      <c r="U293" s="87">
        <f>Datos!AH236</f>
        <v>0</v>
      </c>
      <c r="V293" s="87">
        <f>Datos!AI236</f>
        <v>0</v>
      </c>
      <c r="W293" s="87">
        <f>Datos!AJ236</f>
        <v>0</v>
      </c>
      <c r="X293" s="87">
        <f>Datos!AK236</f>
        <v>0</v>
      </c>
      <c r="Y293" s="87">
        <f>Datos!AL236</f>
        <v>0</v>
      </c>
      <c r="Z293" s="87">
        <f>Datos!AM236</f>
        <v>0</v>
      </c>
      <c r="AA293" s="87">
        <f>Datos!AN236</f>
        <v>0</v>
      </c>
      <c r="AB293" s="87">
        <f>Datos!AO236</f>
        <v>0</v>
      </c>
      <c r="AC293" s="87">
        <f>Datos!AP236</f>
        <v>0</v>
      </c>
      <c r="AD293" s="87" t="str">
        <f>IF(Datos!J236="D.F.","D.F.","0")</f>
        <v>0</v>
      </c>
      <c r="AE293" s="87">
        <f>IF(Datos!J236="D.F.","D.F",Datos!J236)</f>
        <v>0</v>
      </c>
      <c r="AF293" s="87"/>
      <c r="AG293" s="87">
        <f>Datos!AU236</f>
        <v>0</v>
      </c>
      <c r="AH293" s="87">
        <f>Datos!AV236</f>
        <v>0</v>
      </c>
      <c r="AI293" s="87" t="e">
        <f>IF(Educativo!#REF!="GUARDERIA","SI",".")</f>
        <v>#REF!</v>
      </c>
      <c r="AJ293" s="87" t="e">
        <f>IF(Educativo!#REF!="PRESCOLAR","SI",".")</f>
        <v>#REF!</v>
      </c>
      <c r="AK293" s="87" t="e">
        <f>IF(Educativo!#REF!="PRIMARIA","SI",".")</f>
        <v>#REF!</v>
      </c>
      <c r="AL293" s="87" t="e">
        <f>IF(Educativo!#REF!="SECUNDARIA","SI",".")</f>
        <v>#REF!</v>
      </c>
      <c r="AM293" s="87" t="e">
        <f>IF(Educativo!#REF!="BACHILLERATO","SI",".")</f>
        <v>#REF!</v>
      </c>
      <c r="AN293" s="87" t="e">
        <f>IF(Educativo!#REF!="UNIVERSIDAD","SI",".")</f>
        <v>#REF!</v>
      </c>
      <c r="AO293" s="87">
        <f>Datos!BN236</f>
        <v>0</v>
      </c>
      <c r="AP293" s="87">
        <f>Datos!BP236</f>
        <v>0</v>
      </c>
      <c r="AQ293" s="87">
        <f>Datos!BQ236</f>
        <v>0</v>
      </c>
      <c r="AR293" s="26" t="str">
        <f>Datos!BY237</f>
        <v>SI</v>
      </c>
      <c r="AS293" s="26" t="str">
        <f>Datos!BZ237</f>
        <v>.</v>
      </c>
      <c r="AT293" s="26" t="str">
        <f>Datos!CA237</f>
        <v>.</v>
      </c>
      <c r="AU293" s="26" t="str">
        <f>Datos!CB237</f>
        <v>.</v>
      </c>
      <c r="AV293" s="26" t="str">
        <f>Datos!CC237</f>
        <v>.</v>
      </c>
      <c r="AW293" s="87" t="b">
        <f>OR(Datos!BV237="FAMILIA BIOLÓGICA")</f>
        <v>0</v>
      </c>
      <c r="AX293" s="87" t="b">
        <f>OR(Datos!BV237="FAMILIA AMPLIADA")</f>
        <v>0</v>
      </c>
      <c r="AY293" s="87" t="b">
        <f>OR(Datos!BV237="OTRO HOGAR")</f>
        <v>0</v>
      </c>
      <c r="AZ293" s="87">
        <f t="shared" si="14"/>
        <v>0</v>
      </c>
      <c r="BA293" s="87">
        <f>IF(AZ293=0,Datos!BV237,".")</f>
        <v>0</v>
      </c>
      <c r="BB293" s="117">
        <f>Datos!BU236</f>
        <v>0</v>
      </c>
      <c r="BC293" s="87">
        <f>Datos!BV236</f>
        <v>0</v>
      </c>
    </row>
    <row r="294" spans="1:55">
      <c r="A294" s="87">
        <f>Datos!A235</f>
        <v>0</v>
      </c>
      <c r="B294" s="20">
        <f>Datos!D237</f>
        <v>0</v>
      </c>
      <c r="C294" s="152">
        <f>Datos!E237</f>
        <v>0</v>
      </c>
      <c r="D294" s="20">
        <f>Datos!G237</f>
        <v>0</v>
      </c>
      <c r="E294" s="20" t="str">
        <f t="shared" si="12"/>
        <v>x</v>
      </c>
      <c r="F294" s="118">
        <f>Datos!X237</f>
        <v>0</v>
      </c>
      <c r="G294" s="87" t="b">
        <f>OR(Datos!M237="CASA ALIANZA",Datos!M237="AYUDA Y SOLID")</f>
        <v>0</v>
      </c>
      <c r="H294" s="87" t="b">
        <f>OR(Datos!M237="PROCURADURIA")</f>
        <v>0</v>
      </c>
      <c r="I294" s="87" t="b">
        <f>OR(Datos!M237="DIF HIDALGO-HUICHAPAN",Datos!M237="DIF HIDALGO",Datos!M237="DIF NAUCALPAN",Datos!M237="DIF MEXICALTZINGO")</f>
        <v>0</v>
      </c>
      <c r="J294" s="87" t="b">
        <f>OR(Datos!M237="FAMILIAR")</f>
        <v>0</v>
      </c>
      <c r="K294" s="87">
        <f t="shared" si="13"/>
        <v>0</v>
      </c>
      <c r="L294" s="39">
        <f>IF(K294=0,Datos!M237)</f>
        <v>0</v>
      </c>
      <c r="M294" s="87">
        <f>Datos!Z237</f>
        <v>0</v>
      </c>
      <c r="N294" s="87">
        <f>Datos!AA237</f>
        <v>0</v>
      </c>
      <c r="O294" s="87">
        <f>Datos!AB237</f>
        <v>0</v>
      </c>
      <c r="P294" s="87">
        <f>Datos!AC237</f>
        <v>0</v>
      </c>
      <c r="Q294" s="87">
        <f>Datos!AD237</f>
        <v>0</v>
      </c>
      <c r="R294" s="87">
        <f>Datos!AE237</f>
        <v>0</v>
      </c>
      <c r="S294" s="87">
        <f>Datos!AF237</f>
        <v>0</v>
      </c>
      <c r="T294" s="87">
        <f>Datos!AG237</f>
        <v>0</v>
      </c>
      <c r="U294" s="87">
        <f>Datos!AH237</f>
        <v>0</v>
      </c>
      <c r="V294" s="87">
        <f>Datos!AI237</f>
        <v>0</v>
      </c>
      <c r="W294" s="87">
        <f>Datos!AJ237</f>
        <v>0</v>
      </c>
      <c r="X294" s="87">
        <f>Datos!AK237</f>
        <v>0</v>
      </c>
      <c r="Y294" s="87">
        <f>Datos!AL237</f>
        <v>0</v>
      </c>
      <c r="Z294" s="87">
        <f>Datos!AM237</f>
        <v>0</v>
      </c>
      <c r="AA294" s="87">
        <f>Datos!AN237</f>
        <v>0</v>
      </c>
      <c r="AB294" s="87">
        <f>Datos!AO237</f>
        <v>0</v>
      </c>
      <c r="AC294" s="87">
        <f>Datos!AP237</f>
        <v>0</v>
      </c>
      <c r="AD294" s="87" t="str">
        <f>IF(Datos!J237="D.F.","D.F.","0")</f>
        <v>0</v>
      </c>
      <c r="AE294" s="87">
        <f>IF(Datos!J237="D.F.","D.F",Datos!J237)</f>
        <v>0</v>
      </c>
      <c r="AF294" s="87"/>
      <c r="AG294" s="87">
        <f>Datos!AU237</f>
        <v>0</v>
      </c>
      <c r="AH294" s="87">
        <f>Datos!AV237</f>
        <v>0</v>
      </c>
      <c r="AI294" s="87" t="e">
        <f>IF(Educativo!#REF!="GUARDERIA","SI",".")</f>
        <v>#REF!</v>
      </c>
      <c r="AJ294" s="87" t="e">
        <f>IF(Educativo!#REF!="PRESCOLAR","SI",".")</f>
        <v>#REF!</v>
      </c>
      <c r="AK294" s="87" t="e">
        <f>IF(Educativo!#REF!="PRIMARIA","SI",".")</f>
        <v>#REF!</v>
      </c>
      <c r="AL294" s="87" t="e">
        <f>IF(Educativo!#REF!="SECUNDARIA","SI",".")</f>
        <v>#REF!</v>
      </c>
      <c r="AM294" s="87" t="e">
        <f>IF(Educativo!#REF!="BACHILLERATO","SI",".")</f>
        <v>#REF!</v>
      </c>
      <c r="AN294" s="87" t="e">
        <f>IF(Educativo!#REF!="UNIVERSIDAD","SI",".")</f>
        <v>#REF!</v>
      </c>
      <c r="AO294" s="87">
        <f>Datos!BN237</f>
        <v>0</v>
      </c>
      <c r="AP294" s="87">
        <f>Datos!BP237</f>
        <v>0</v>
      </c>
      <c r="AQ294" s="87">
        <f>Datos!BQ237</f>
        <v>0</v>
      </c>
      <c r="AR294" s="26" t="str">
        <f>Datos!BY238</f>
        <v>SI</v>
      </c>
      <c r="AS294" s="26" t="str">
        <f>Datos!BZ238</f>
        <v>.</v>
      </c>
      <c r="AT294" s="26" t="str">
        <f>Datos!CA238</f>
        <v>.</v>
      </c>
      <c r="AU294" s="26" t="str">
        <f>Datos!CB238</f>
        <v>.</v>
      </c>
      <c r="AV294" s="26" t="str">
        <f>Datos!CC238</f>
        <v>.</v>
      </c>
      <c r="AW294" s="87" t="b">
        <f>OR(Datos!BV238="FAMILIA BIOLÓGICA")</f>
        <v>0</v>
      </c>
      <c r="AX294" s="87" t="b">
        <f>OR(Datos!BV238="FAMILIA AMPLIADA")</f>
        <v>0</v>
      </c>
      <c r="AY294" s="87" t="b">
        <f>OR(Datos!BV238="OTRO HOGAR")</f>
        <v>0</v>
      </c>
      <c r="AZ294" s="87">
        <f t="shared" si="14"/>
        <v>0</v>
      </c>
      <c r="BA294" s="87">
        <f>IF(AZ294=0,Datos!BV238,".")</f>
        <v>0</v>
      </c>
      <c r="BB294" s="117">
        <f>Datos!BU237</f>
        <v>0</v>
      </c>
      <c r="BC294" s="87">
        <f>Datos!BV237</f>
        <v>0</v>
      </c>
    </row>
    <row r="295" spans="1:55">
      <c r="A295" s="87">
        <f>Datos!A236</f>
        <v>0</v>
      </c>
      <c r="B295" s="20">
        <f>Datos!D238</f>
        <v>0</v>
      </c>
      <c r="C295" s="152">
        <f>Datos!E238</f>
        <v>0</v>
      </c>
      <c r="D295" s="20">
        <f>Datos!G238</f>
        <v>0</v>
      </c>
      <c r="E295" s="20" t="str">
        <f t="shared" si="12"/>
        <v>x</v>
      </c>
      <c r="F295" s="118">
        <f>Datos!X238</f>
        <v>0</v>
      </c>
      <c r="G295" s="87" t="b">
        <f>OR(Datos!M238="CASA ALIANZA",Datos!M238="AYUDA Y SOLID")</f>
        <v>0</v>
      </c>
      <c r="H295" s="87" t="b">
        <f>OR(Datos!M238="PROCURADURIA")</f>
        <v>0</v>
      </c>
      <c r="I295" s="87" t="b">
        <f>OR(Datos!M238="DIF HIDALGO-HUICHAPAN",Datos!M238="DIF HIDALGO",Datos!M238="DIF NAUCALPAN",Datos!M238="DIF MEXICALTZINGO")</f>
        <v>0</v>
      </c>
      <c r="J295" s="87" t="b">
        <f>OR(Datos!M238="FAMILIAR")</f>
        <v>0</v>
      </c>
      <c r="K295" s="87">
        <f t="shared" si="13"/>
        <v>0</v>
      </c>
      <c r="L295" s="39">
        <f>IF(K295=0,Datos!M238)</f>
        <v>0</v>
      </c>
      <c r="M295" s="87">
        <f>Datos!Z238</f>
        <v>0</v>
      </c>
      <c r="N295" s="87">
        <f>Datos!AA238</f>
        <v>0</v>
      </c>
      <c r="O295" s="87">
        <f>Datos!AB238</f>
        <v>0</v>
      </c>
      <c r="P295" s="87">
        <f>Datos!AC238</f>
        <v>0</v>
      </c>
      <c r="Q295" s="87">
        <f>Datos!AD238</f>
        <v>0</v>
      </c>
      <c r="R295" s="87">
        <f>Datos!AE238</f>
        <v>0</v>
      </c>
      <c r="S295" s="87">
        <f>Datos!AF238</f>
        <v>0</v>
      </c>
      <c r="T295" s="87">
        <f>Datos!AG238</f>
        <v>0</v>
      </c>
      <c r="U295" s="87">
        <f>Datos!AH238</f>
        <v>0</v>
      </c>
      <c r="V295" s="87">
        <f>Datos!AI238</f>
        <v>0</v>
      </c>
      <c r="W295" s="87">
        <f>Datos!AJ238</f>
        <v>0</v>
      </c>
      <c r="X295" s="87">
        <f>Datos!AK238</f>
        <v>0</v>
      </c>
      <c r="Y295" s="87">
        <f>Datos!AL238</f>
        <v>0</v>
      </c>
      <c r="Z295" s="87">
        <f>Datos!AM238</f>
        <v>0</v>
      </c>
      <c r="AA295" s="87">
        <f>Datos!AN238</f>
        <v>0</v>
      </c>
      <c r="AB295" s="87">
        <f>Datos!AO238</f>
        <v>0</v>
      </c>
      <c r="AC295" s="87">
        <f>Datos!AP238</f>
        <v>0</v>
      </c>
      <c r="AD295" s="87" t="str">
        <f>IF(Datos!J238="D.F.","D.F.","0")</f>
        <v>0</v>
      </c>
      <c r="AE295" s="87">
        <f>IF(Datos!J238="D.F.","D.F",Datos!J238)</f>
        <v>0</v>
      </c>
      <c r="AF295" s="87"/>
      <c r="AG295" s="87">
        <f>Datos!AU238</f>
        <v>0</v>
      </c>
      <c r="AH295" s="87">
        <f>Datos!AV238</f>
        <v>0</v>
      </c>
      <c r="AI295" s="87" t="e">
        <f>IF(Educativo!#REF!="GUARDERIA","SI",".")</f>
        <v>#REF!</v>
      </c>
      <c r="AJ295" s="87" t="e">
        <f>IF(Educativo!#REF!="PRESCOLAR","SI",".")</f>
        <v>#REF!</v>
      </c>
      <c r="AK295" s="87" t="e">
        <f>IF(Educativo!#REF!="PRIMARIA","SI",".")</f>
        <v>#REF!</v>
      </c>
      <c r="AL295" s="87" t="e">
        <f>IF(Educativo!#REF!="SECUNDARIA","SI",".")</f>
        <v>#REF!</v>
      </c>
      <c r="AM295" s="87" t="e">
        <f>IF(Educativo!#REF!="BACHILLERATO","SI",".")</f>
        <v>#REF!</v>
      </c>
      <c r="AN295" s="87" t="e">
        <f>IF(Educativo!#REF!="UNIVERSIDAD","SI",".")</f>
        <v>#REF!</v>
      </c>
      <c r="AO295" s="87">
        <f>Datos!BN238</f>
        <v>0</v>
      </c>
      <c r="AP295" s="87">
        <f>Datos!BP238</f>
        <v>0</v>
      </c>
      <c r="AQ295" s="87">
        <f>Datos!BQ238</f>
        <v>0</v>
      </c>
      <c r="AR295" s="26" t="str">
        <f>Datos!BY239</f>
        <v>SI</v>
      </c>
      <c r="AS295" s="26" t="str">
        <f>Datos!BZ239</f>
        <v>.</v>
      </c>
      <c r="AT295" s="26" t="str">
        <f>Datos!CA239</f>
        <v>.</v>
      </c>
      <c r="AU295" s="26" t="str">
        <f>Datos!CB239</f>
        <v>.</v>
      </c>
      <c r="AV295" s="26" t="str">
        <f>Datos!CC239</f>
        <v>.</v>
      </c>
      <c r="AW295" s="87" t="b">
        <f>OR(Datos!BV239="FAMILIA BIOLÓGICA")</f>
        <v>0</v>
      </c>
      <c r="AX295" s="87" t="b">
        <f>OR(Datos!BV239="FAMILIA AMPLIADA")</f>
        <v>0</v>
      </c>
      <c r="AY295" s="87" t="b">
        <f>OR(Datos!BV239="OTRO HOGAR")</f>
        <v>0</v>
      </c>
      <c r="AZ295" s="87">
        <f t="shared" si="14"/>
        <v>0</v>
      </c>
      <c r="BA295" s="87">
        <f>IF(AZ295=0,Datos!BV239,".")</f>
        <v>0</v>
      </c>
      <c r="BB295" s="117">
        <f>Datos!BU238</f>
        <v>0</v>
      </c>
      <c r="BC295" s="87">
        <f>Datos!BV238</f>
        <v>0</v>
      </c>
    </row>
    <row r="296" spans="1:55">
      <c r="A296" s="87">
        <f>Datos!A237</f>
        <v>0</v>
      </c>
      <c r="B296" s="20">
        <f>Datos!D239</f>
        <v>0</v>
      </c>
      <c r="C296" s="152">
        <f>Datos!E239</f>
        <v>0</v>
      </c>
      <c r="D296" s="20">
        <f>Datos!G239</f>
        <v>0</v>
      </c>
      <c r="E296" s="20" t="str">
        <f t="shared" si="12"/>
        <v>x</v>
      </c>
      <c r="F296" s="118">
        <f>Datos!X239</f>
        <v>0</v>
      </c>
      <c r="G296" s="87" t="b">
        <f>OR(Datos!M239="CASA ALIANZA",Datos!M239="AYUDA Y SOLID")</f>
        <v>0</v>
      </c>
      <c r="H296" s="87" t="b">
        <f>OR(Datos!M239="PROCURADURIA")</f>
        <v>0</v>
      </c>
      <c r="I296" s="87" t="b">
        <f>OR(Datos!M239="DIF HIDALGO-HUICHAPAN",Datos!M239="DIF HIDALGO",Datos!M239="DIF NAUCALPAN",Datos!M239="DIF MEXICALTZINGO")</f>
        <v>0</v>
      </c>
      <c r="J296" s="87" t="b">
        <f>OR(Datos!M239="FAMILIAR")</f>
        <v>0</v>
      </c>
      <c r="K296" s="87">
        <f t="shared" si="13"/>
        <v>0</v>
      </c>
      <c r="L296" s="39">
        <f>IF(K296=0,Datos!M239)</f>
        <v>0</v>
      </c>
      <c r="M296" s="87">
        <f>Datos!Z239</f>
        <v>0</v>
      </c>
      <c r="N296" s="87">
        <f>Datos!AA239</f>
        <v>0</v>
      </c>
      <c r="O296" s="87">
        <f>Datos!AB239</f>
        <v>0</v>
      </c>
      <c r="P296" s="87">
        <f>Datos!AC239</f>
        <v>0</v>
      </c>
      <c r="Q296" s="87">
        <f>Datos!AD239</f>
        <v>0</v>
      </c>
      <c r="R296" s="87">
        <f>Datos!AE239</f>
        <v>0</v>
      </c>
      <c r="S296" s="87">
        <f>Datos!AF239</f>
        <v>0</v>
      </c>
      <c r="T296" s="87">
        <f>Datos!AG239</f>
        <v>0</v>
      </c>
      <c r="U296" s="87">
        <f>Datos!AH239</f>
        <v>0</v>
      </c>
      <c r="V296" s="87">
        <f>Datos!AI239</f>
        <v>0</v>
      </c>
      <c r="W296" s="87">
        <f>Datos!AJ239</f>
        <v>0</v>
      </c>
      <c r="X296" s="87">
        <f>Datos!AK239</f>
        <v>0</v>
      </c>
      <c r="Y296" s="87">
        <f>Datos!AL239</f>
        <v>0</v>
      </c>
      <c r="Z296" s="87">
        <f>Datos!AM239</f>
        <v>0</v>
      </c>
      <c r="AA296" s="87">
        <f>Datos!AN239</f>
        <v>0</v>
      </c>
      <c r="AB296" s="87">
        <f>Datos!AO239</f>
        <v>0</v>
      </c>
      <c r="AC296" s="87">
        <f>Datos!AP239</f>
        <v>0</v>
      </c>
      <c r="AD296" s="87" t="str">
        <f>IF(Datos!J239="D.F.","D.F.","0")</f>
        <v>0</v>
      </c>
      <c r="AE296" s="87">
        <f>IF(Datos!J239="D.F.","D.F",Datos!J239)</f>
        <v>0</v>
      </c>
      <c r="AF296" s="87"/>
      <c r="AG296" s="87">
        <f>Datos!AU239</f>
        <v>0</v>
      </c>
      <c r="AH296" s="87">
        <f>Datos!AV239</f>
        <v>0</v>
      </c>
      <c r="AI296" s="87" t="e">
        <f>IF(Educativo!#REF!="GUARDERIA","SI",".")</f>
        <v>#REF!</v>
      </c>
      <c r="AJ296" s="87" t="e">
        <f>IF(Educativo!#REF!="PRESCOLAR","SI",".")</f>
        <v>#REF!</v>
      </c>
      <c r="AK296" s="87" t="e">
        <f>IF(Educativo!#REF!="PRIMARIA","SI",".")</f>
        <v>#REF!</v>
      </c>
      <c r="AL296" s="87" t="e">
        <f>IF(Educativo!#REF!="SECUNDARIA","SI",".")</f>
        <v>#REF!</v>
      </c>
      <c r="AM296" s="87" t="e">
        <f>IF(Educativo!#REF!="BACHILLERATO","SI",".")</f>
        <v>#REF!</v>
      </c>
      <c r="AN296" s="87" t="e">
        <f>IF(Educativo!#REF!="UNIVERSIDAD","SI",".")</f>
        <v>#REF!</v>
      </c>
      <c r="AO296" s="87">
        <f>Datos!BN239</f>
        <v>0</v>
      </c>
      <c r="AP296" s="87">
        <f>Datos!BP239</f>
        <v>0</v>
      </c>
      <c r="AQ296" s="87">
        <f>Datos!BQ239</f>
        <v>0</v>
      </c>
      <c r="AR296" s="26" t="str">
        <f>Datos!BY240</f>
        <v>SI</v>
      </c>
      <c r="AS296" s="26" t="str">
        <f>Datos!BZ240</f>
        <v>.</v>
      </c>
      <c r="AT296" s="26" t="str">
        <f>Datos!CA240</f>
        <v>.</v>
      </c>
      <c r="AU296" s="26" t="str">
        <f>Datos!CB240</f>
        <v>.</v>
      </c>
      <c r="AV296" s="26" t="str">
        <f>Datos!CC240</f>
        <v>.</v>
      </c>
      <c r="AW296" s="87" t="b">
        <f>OR(Datos!BV240="FAMILIA BIOLÓGICA")</f>
        <v>0</v>
      </c>
      <c r="AX296" s="87" t="b">
        <f>OR(Datos!BV240="FAMILIA AMPLIADA")</f>
        <v>0</v>
      </c>
      <c r="AY296" s="87" t="b">
        <f>OR(Datos!BV240="OTRO HOGAR")</f>
        <v>0</v>
      </c>
      <c r="AZ296" s="87">
        <f t="shared" si="14"/>
        <v>0</v>
      </c>
      <c r="BA296" s="87">
        <f>IF(AZ296=0,Datos!BV240,".")</f>
        <v>0</v>
      </c>
      <c r="BB296" s="117">
        <f>Datos!BU239</f>
        <v>0</v>
      </c>
      <c r="BC296" s="87">
        <f>Datos!BV239</f>
        <v>0</v>
      </c>
    </row>
    <row r="297" spans="1:55">
      <c r="A297" s="87">
        <f>Datos!A238</f>
        <v>0</v>
      </c>
      <c r="B297" s="20">
        <f>Datos!D240</f>
        <v>0</v>
      </c>
      <c r="C297" s="152">
        <f>Datos!E240</f>
        <v>0</v>
      </c>
      <c r="D297" s="20">
        <f>Datos!G240</f>
        <v>0</v>
      </c>
      <c r="E297" s="20" t="str">
        <f t="shared" si="12"/>
        <v>x</v>
      </c>
      <c r="F297" s="118">
        <f>Datos!X240</f>
        <v>0</v>
      </c>
      <c r="G297" s="87" t="b">
        <f>OR(Datos!M240="CASA ALIANZA",Datos!M240="AYUDA Y SOLID")</f>
        <v>0</v>
      </c>
      <c r="H297" s="87" t="b">
        <f>OR(Datos!M240="PROCURADURIA")</f>
        <v>0</v>
      </c>
      <c r="I297" s="87" t="b">
        <f>OR(Datos!M240="DIF HIDALGO-HUICHAPAN",Datos!M240="DIF HIDALGO",Datos!M240="DIF NAUCALPAN",Datos!M240="DIF MEXICALTZINGO")</f>
        <v>0</v>
      </c>
      <c r="J297" s="87" t="b">
        <f>OR(Datos!M240="FAMILIAR")</f>
        <v>0</v>
      </c>
      <c r="K297" s="87">
        <f t="shared" si="13"/>
        <v>0</v>
      </c>
      <c r="L297" s="39">
        <f>IF(K297=0,Datos!M240)</f>
        <v>0</v>
      </c>
      <c r="M297" s="87">
        <f>Datos!Z240</f>
        <v>0</v>
      </c>
      <c r="N297" s="87">
        <f>Datos!AA240</f>
        <v>0</v>
      </c>
      <c r="O297" s="87">
        <f>Datos!AB240</f>
        <v>0</v>
      </c>
      <c r="P297" s="87">
        <f>Datos!AC240</f>
        <v>0</v>
      </c>
      <c r="Q297" s="87">
        <f>Datos!AD240</f>
        <v>0</v>
      </c>
      <c r="R297" s="87">
        <f>Datos!AE240</f>
        <v>0</v>
      </c>
      <c r="S297" s="87">
        <f>Datos!AF240</f>
        <v>0</v>
      </c>
      <c r="T297" s="87">
        <f>Datos!AG240</f>
        <v>0</v>
      </c>
      <c r="U297" s="87">
        <f>Datos!AH240</f>
        <v>0</v>
      </c>
      <c r="V297" s="87">
        <f>Datos!AI240</f>
        <v>0</v>
      </c>
      <c r="W297" s="87">
        <f>Datos!AJ240</f>
        <v>0</v>
      </c>
      <c r="X297" s="87">
        <f>Datos!AK240</f>
        <v>0</v>
      </c>
      <c r="Y297" s="87">
        <f>Datos!AL240</f>
        <v>0</v>
      </c>
      <c r="Z297" s="87">
        <f>Datos!AM240</f>
        <v>0</v>
      </c>
      <c r="AA297" s="87">
        <f>Datos!AN240</f>
        <v>0</v>
      </c>
      <c r="AB297" s="87">
        <f>Datos!AO240</f>
        <v>0</v>
      </c>
      <c r="AC297" s="87">
        <f>Datos!AP240</f>
        <v>0</v>
      </c>
      <c r="AD297" s="87" t="str">
        <f>IF(Datos!J240="D.F.","D.F.","0")</f>
        <v>0</v>
      </c>
      <c r="AE297" s="87">
        <f>IF(Datos!J240="D.F.","D.F",Datos!J240)</f>
        <v>0</v>
      </c>
      <c r="AF297" s="87"/>
      <c r="AG297" s="87">
        <f>Datos!AU240</f>
        <v>0</v>
      </c>
      <c r="AH297" s="87">
        <f>Datos!AV240</f>
        <v>0</v>
      </c>
      <c r="AI297" s="87" t="e">
        <f>IF(Educativo!#REF!="GUARDERIA","SI",".")</f>
        <v>#REF!</v>
      </c>
      <c r="AJ297" s="87" t="e">
        <f>IF(Educativo!#REF!="PRESCOLAR","SI",".")</f>
        <v>#REF!</v>
      </c>
      <c r="AK297" s="87" t="e">
        <f>IF(Educativo!#REF!="PRIMARIA","SI",".")</f>
        <v>#REF!</v>
      </c>
      <c r="AL297" s="87" t="e">
        <f>IF(Educativo!#REF!="SECUNDARIA","SI",".")</f>
        <v>#REF!</v>
      </c>
      <c r="AM297" s="87" t="e">
        <f>IF(Educativo!#REF!="BACHILLERATO","SI",".")</f>
        <v>#REF!</v>
      </c>
      <c r="AN297" s="87" t="e">
        <f>IF(Educativo!#REF!="UNIVERSIDAD","SI",".")</f>
        <v>#REF!</v>
      </c>
      <c r="AO297" s="87">
        <f>Datos!BN240</f>
        <v>0</v>
      </c>
      <c r="AP297" s="87">
        <f>Datos!BP240</f>
        <v>0</v>
      </c>
      <c r="AQ297" s="87">
        <f>Datos!BQ240</f>
        <v>0</v>
      </c>
      <c r="AR297" s="26" t="str">
        <f>Datos!BY241</f>
        <v>SI</v>
      </c>
      <c r="AS297" s="26" t="str">
        <f>Datos!BZ241</f>
        <v>.</v>
      </c>
      <c r="AT297" s="26" t="str">
        <f>Datos!CA241</f>
        <v>.</v>
      </c>
      <c r="AU297" s="26" t="str">
        <f>Datos!CB241</f>
        <v>.</v>
      </c>
      <c r="AV297" s="26" t="str">
        <f>Datos!CC241</f>
        <v>.</v>
      </c>
      <c r="AW297" s="87" t="b">
        <f>OR(Datos!BV241="FAMILIA BIOLÓGICA")</f>
        <v>0</v>
      </c>
      <c r="AX297" s="87" t="b">
        <f>OR(Datos!BV241="FAMILIA AMPLIADA")</f>
        <v>0</v>
      </c>
      <c r="AY297" s="87" t="b">
        <f>OR(Datos!BV241="OTRO HOGAR")</f>
        <v>0</v>
      </c>
      <c r="AZ297" s="87">
        <f t="shared" si="14"/>
        <v>0</v>
      </c>
      <c r="BA297" s="87">
        <f>IF(AZ297=0,Datos!BV241,".")</f>
        <v>0</v>
      </c>
      <c r="BB297" s="117">
        <f>Datos!BU240</f>
        <v>0</v>
      </c>
      <c r="BC297" s="87">
        <f>Datos!BV240</f>
        <v>0</v>
      </c>
    </row>
    <row r="298" spans="1:55">
      <c r="A298" s="87">
        <f>Datos!A239</f>
        <v>0</v>
      </c>
      <c r="B298" s="20">
        <f>Datos!D241</f>
        <v>0</v>
      </c>
      <c r="C298" s="152">
        <f>Datos!E241</f>
        <v>0</v>
      </c>
      <c r="D298" s="20">
        <f>Datos!G241</f>
        <v>0</v>
      </c>
      <c r="E298" s="20" t="str">
        <f t="shared" si="12"/>
        <v>x</v>
      </c>
      <c r="F298" s="118">
        <f>Datos!X241</f>
        <v>0</v>
      </c>
      <c r="G298" s="87" t="b">
        <f>OR(Datos!M241="CASA ALIANZA",Datos!M241="AYUDA Y SOLID")</f>
        <v>0</v>
      </c>
      <c r="H298" s="87" t="b">
        <f>OR(Datos!M241="PROCURADURIA")</f>
        <v>0</v>
      </c>
      <c r="I298" s="87" t="b">
        <f>OR(Datos!M241="DIF HIDALGO-HUICHAPAN",Datos!M241="DIF HIDALGO",Datos!M241="DIF NAUCALPAN",Datos!M241="DIF MEXICALTZINGO")</f>
        <v>0</v>
      </c>
      <c r="J298" s="87" t="b">
        <f>OR(Datos!M241="FAMILIAR")</f>
        <v>0</v>
      </c>
      <c r="K298" s="87">
        <f t="shared" si="13"/>
        <v>0</v>
      </c>
      <c r="L298" s="39">
        <f>IF(K298=0,Datos!M241)</f>
        <v>0</v>
      </c>
      <c r="M298" s="87">
        <f>Datos!Z241</f>
        <v>0</v>
      </c>
      <c r="N298" s="87">
        <f>Datos!AA241</f>
        <v>0</v>
      </c>
      <c r="O298" s="87">
        <f>Datos!AB241</f>
        <v>0</v>
      </c>
      <c r="P298" s="87">
        <f>Datos!AC241</f>
        <v>0</v>
      </c>
      <c r="Q298" s="87">
        <f>Datos!AD241</f>
        <v>0</v>
      </c>
      <c r="R298" s="87">
        <f>Datos!AE241</f>
        <v>0</v>
      </c>
      <c r="S298" s="87">
        <f>Datos!AF241</f>
        <v>0</v>
      </c>
      <c r="T298" s="87">
        <f>Datos!AG241</f>
        <v>0</v>
      </c>
      <c r="U298" s="87">
        <f>Datos!AH241</f>
        <v>0</v>
      </c>
      <c r="V298" s="87">
        <f>Datos!AI241</f>
        <v>0</v>
      </c>
      <c r="W298" s="87">
        <f>Datos!AJ241</f>
        <v>0</v>
      </c>
      <c r="X298" s="87">
        <f>Datos!AK241</f>
        <v>0</v>
      </c>
      <c r="Y298" s="87">
        <f>Datos!AL241</f>
        <v>0</v>
      </c>
      <c r="Z298" s="87">
        <f>Datos!AM241</f>
        <v>0</v>
      </c>
      <c r="AA298" s="87">
        <f>Datos!AN241</f>
        <v>0</v>
      </c>
      <c r="AB298" s="87">
        <f>Datos!AO241</f>
        <v>0</v>
      </c>
      <c r="AC298" s="87">
        <f>Datos!AP241</f>
        <v>0</v>
      </c>
      <c r="AD298" s="87" t="str">
        <f>IF(Datos!J241="D.F.","D.F.","0")</f>
        <v>0</v>
      </c>
      <c r="AE298" s="87">
        <f>IF(Datos!J241="D.F.","D.F",Datos!J241)</f>
        <v>0</v>
      </c>
      <c r="AF298" s="87"/>
      <c r="AG298" s="87">
        <f>Datos!AU241</f>
        <v>0</v>
      </c>
      <c r="AH298" s="87">
        <f>Datos!AV241</f>
        <v>0</v>
      </c>
      <c r="AI298" s="87" t="e">
        <f>IF(Educativo!#REF!="GUARDERIA","SI",".")</f>
        <v>#REF!</v>
      </c>
      <c r="AJ298" s="87" t="e">
        <f>IF(Educativo!#REF!="PRESCOLAR","SI",".")</f>
        <v>#REF!</v>
      </c>
      <c r="AK298" s="87" t="e">
        <f>IF(Educativo!#REF!="PRIMARIA","SI",".")</f>
        <v>#REF!</v>
      </c>
      <c r="AL298" s="87" t="e">
        <f>IF(Educativo!#REF!="SECUNDARIA","SI",".")</f>
        <v>#REF!</v>
      </c>
      <c r="AM298" s="87" t="e">
        <f>IF(Educativo!#REF!="BACHILLERATO","SI",".")</f>
        <v>#REF!</v>
      </c>
      <c r="AN298" s="87" t="e">
        <f>IF(Educativo!#REF!="UNIVERSIDAD","SI",".")</f>
        <v>#REF!</v>
      </c>
      <c r="AO298" s="87">
        <f>Datos!BN241</f>
        <v>0</v>
      </c>
      <c r="AP298" s="87">
        <f>Datos!BP241</f>
        <v>0</v>
      </c>
      <c r="AQ298" s="87">
        <f>Datos!BQ241</f>
        <v>0</v>
      </c>
      <c r="AR298" s="26" t="str">
        <f>Datos!BY242</f>
        <v>SI</v>
      </c>
      <c r="AS298" s="26" t="str">
        <f>Datos!BZ242</f>
        <v>.</v>
      </c>
      <c r="AT298" s="26" t="str">
        <f>Datos!CA242</f>
        <v>.</v>
      </c>
      <c r="AU298" s="26" t="str">
        <f>Datos!CB242</f>
        <v>.</v>
      </c>
      <c r="AV298" s="26" t="str">
        <f>Datos!CC242</f>
        <v>.</v>
      </c>
      <c r="AW298" s="87" t="b">
        <f>OR(Datos!BV242="FAMILIA BIOLÓGICA")</f>
        <v>0</v>
      </c>
      <c r="AX298" s="87" t="b">
        <f>OR(Datos!BV242="FAMILIA AMPLIADA")</f>
        <v>0</v>
      </c>
      <c r="AY298" s="87" t="b">
        <f>OR(Datos!BV242="OTRO HOGAR")</f>
        <v>0</v>
      </c>
      <c r="AZ298" s="87">
        <f t="shared" si="14"/>
        <v>0</v>
      </c>
      <c r="BA298" s="87">
        <f>IF(AZ298=0,Datos!BV242,".")</f>
        <v>0</v>
      </c>
      <c r="BB298" s="117">
        <f>Datos!BU241</f>
        <v>0</v>
      </c>
      <c r="BC298" s="87">
        <f>Datos!BV241</f>
        <v>0</v>
      </c>
    </row>
    <row r="299" spans="1:55">
      <c r="A299" s="87">
        <f>Datos!A240</f>
        <v>0</v>
      </c>
      <c r="B299" s="20">
        <f>Datos!D242</f>
        <v>0</v>
      </c>
      <c r="C299" s="152">
        <f>Datos!E242</f>
        <v>0</v>
      </c>
      <c r="D299" s="20">
        <f>Datos!G242</f>
        <v>0</v>
      </c>
      <c r="E299" s="20" t="str">
        <f t="shared" si="12"/>
        <v>x</v>
      </c>
      <c r="F299" s="118">
        <f>Datos!X242</f>
        <v>0</v>
      </c>
      <c r="G299" s="87" t="b">
        <f>OR(Datos!M242="CASA ALIANZA",Datos!M242="AYUDA Y SOLID")</f>
        <v>0</v>
      </c>
      <c r="H299" s="87" t="b">
        <f>OR(Datos!M242="PROCURADURIA")</f>
        <v>0</v>
      </c>
      <c r="I299" s="87" t="b">
        <f>OR(Datos!M242="DIF HIDALGO-HUICHAPAN",Datos!M242="DIF HIDALGO",Datos!M242="DIF NAUCALPAN",Datos!M242="DIF MEXICALTZINGO")</f>
        <v>0</v>
      </c>
      <c r="J299" s="87" t="b">
        <f>OR(Datos!M242="FAMILIAR")</f>
        <v>0</v>
      </c>
      <c r="K299" s="87">
        <f t="shared" si="13"/>
        <v>0</v>
      </c>
      <c r="L299" s="39">
        <f>IF(K299=0,Datos!M242)</f>
        <v>0</v>
      </c>
      <c r="M299" s="87">
        <f>Datos!Z242</f>
        <v>0</v>
      </c>
      <c r="N299" s="87">
        <f>Datos!AA242</f>
        <v>0</v>
      </c>
      <c r="O299" s="87">
        <f>Datos!AB242</f>
        <v>0</v>
      </c>
      <c r="P299" s="87">
        <f>Datos!AC242</f>
        <v>0</v>
      </c>
      <c r="Q299" s="87">
        <f>Datos!AD242</f>
        <v>0</v>
      </c>
      <c r="R299" s="87">
        <f>Datos!AE242</f>
        <v>0</v>
      </c>
      <c r="S299" s="87">
        <f>Datos!AF242</f>
        <v>0</v>
      </c>
      <c r="T299" s="87">
        <f>Datos!AG242</f>
        <v>0</v>
      </c>
      <c r="U299" s="87">
        <f>Datos!AH242</f>
        <v>0</v>
      </c>
      <c r="V299" s="87">
        <f>Datos!AI242</f>
        <v>0</v>
      </c>
      <c r="W299" s="87">
        <f>Datos!AJ242</f>
        <v>0</v>
      </c>
      <c r="X299" s="87">
        <f>Datos!AK242</f>
        <v>0</v>
      </c>
      <c r="Y299" s="87">
        <f>Datos!AL242</f>
        <v>0</v>
      </c>
      <c r="Z299" s="87">
        <f>Datos!AM242</f>
        <v>0</v>
      </c>
      <c r="AA299" s="87">
        <f>Datos!AN242</f>
        <v>0</v>
      </c>
      <c r="AB299" s="87">
        <f>Datos!AO242</f>
        <v>0</v>
      </c>
      <c r="AC299" s="87">
        <f>Datos!AP242</f>
        <v>0</v>
      </c>
      <c r="AD299" s="87" t="str">
        <f>IF(Datos!J242="D.F.","D.F.","0")</f>
        <v>0</v>
      </c>
      <c r="AE299" s="87">
        <f>IF(Datos!J242="D.F.","D.F",Datos!J242)</f>
        <v>0</v>
      </c>
      <c r="AF299" s="87"/>
      <c r="AG299" s="87">
        <f>Datos!AU242</f>
        <v>0</v>
      </c>
      <c r="AH299" s="87">
        <f>Datos!AV242</f>
        <v>0</v>
      </c>
      <c r="AI299" s="87" t="e">
        <f>IF(Educativo!#REF!="GUARDERIA","SI",".")</f>
        <v>#REF!</v>
      </c>
      <c r="AJ299" s="87" t="e">
        <f>IF(Educativo!#REF!="PRESCOLAR","SI",".")</f>
        <v>#REF!</v>
      </c>
      <c r="AK299" s="87" t="e">
        <f>IF(Educativo!#REF!="PRIMARIA","SI",".")</f>
        <v>#REF!</v>
      </c>
      <c r="AL299" s="87" t="e">
        <f>IF(Educativo!#REF!="SECUNDARIA","SI",".")</f>
        <v>#REF!</v>
      </c>
      <c r="AM299" s="87" t="e">
        <f>IF(Educativo!#REF!="BACHILLERATO","SI",".")</f>
        <v>#REF!</v>
      </c>
      <c r="AN299" s="87" t="e">
        <f>IF(Educativo!#REF!="UNIVERSIDAD","SI",".")</f>
        <v>#REF!</v>
      </c>
      <c r="AO299" s="87">
        <f>Datos!BN242</f>
        <v>0</v>
      </c>
      <c r="AP299" s="87">
        <f>Datos!BP242</f>
        <v>0</v>
      </c>
      <c r="AQ299" s="87">
        <f>Datos!BQ242</f>
        <v>0</v>
      </c>
      <c r="AR299" s="26" t="str">
        <f>Datos!BY243</f>
        <v>SI</v>
      </c>
      <c r="AS299" s="26" t="str">
        <f>Datos!BZ243</f>
        <v>.</v>
      </c>
      <c r="AT299" s="26" t="str">
        <f>Datos!CA243</f>
        <v>.</v>
      </c>
      <c r="AU299" s="26" t="str">
        <f>Datos!CB243</f>
        <v>.</v>
      </c>
      <c r="AV299" s="26" t="str">
        <f>Datos!CC243</f>
        <v>.</v>
      </c>
      <c r="AW299" s="87" t="b">
        <f>OR(Datos!BV243="FAMILIA BIOLÓGICA")</f>
        <v>0</v>
      </c>
      <c r="AX299" s="87" t="b">
        <f>OR(Datos!BV243="FAMILIA AMPLIADA")</f>
        <v>0</v>
      </c>
      <c r="AY299" s="87" t="b">
        <f>OR(Datos!BV243="OTRO HOGAR")</f>
        <v>0</v>
      </c>
      <c r="AZ299" s="87">
        <f t="shared" si="14"/>
        <v>0</v>
      </c>
      <c r="BA299" s="87">
        <f>IF(AZ299=0,Datos!BV243,".")</f>
        <v>0</v>
      </c>
      <c r="BB299" s="117">
        <f>Datos!BU242</f>
        <v>0</v>
      </c>
      <c r="BC299" s="87">
        <f>Datos!BV242</f>
        <v>0</v>
      </c>
    </row>
    <row r="300" spans="1:55">
      <c r="A300" s="87">
        <f>Datos!A241</f>
        <v>0</v>
      </c>
      <c r="B300" s="20">
        <f>Datos!D243</f>
        <v>0</v>
      </c>
      <c r="C300" s="152">
        <f>Datos!E243</f>
        <v>0</v>
      </c>
      <c r="D300" s="20">
        <f>Datos!G243</f>
        <v>0</v>
      </c>
      <c r="E300" s="20" t="str">
        <f t="shared" si="12"/>
        <v>x</v>
      </c>
      <c r="F300" s="118">
        <f>Datos!X243</f>
        <v>0</v>
      </c>
      <c r="G300" s="87" t="b">
        <f>OR(Datos!M243="CASA ALIANZA",Datos!M243="AYUDA Y SOLID")</f>
        <v>0</v>
      </c>
      <c r="H300" s="87" t="b">
        <f>OR(Datos!M243="PROCURADURIA")</f>
        <v>0</v>
      </c>
      <c r="I300" s="87" t="b">
        <f>OR(Datos!M243="DIF HIDALGO-HUICHAPAN",Datos!M243="DIF HIDALGO",Datos!M243="DIF NAUCALPAN",Datos!M243="DIF MEXICALTZINGO")</f>
        <v>0</v>
      </c>
      <c r="J300" s="87" t="b">
        <f>OR(Datos!M243="FAMILIAR")</f>
        <v>0</v>
      </c>
      <c r="K300" s="87">
        <f t="shared" si="13"/>
        <v>0</v>
      </c>
      <c r="L300" s="39">
        <f>IF(K300=0,Datos!M243)</f>
        <v>0</v>
      </c>
      <c r="M300" s="87">
        <f>Datos!Z243</f>
        <v>0</v>
      </c>
      <c r="N300" s="87">
        <f>Datos!AA243</f>
        <v>0</v>
      </c>
      <c r="O300" s="87">
        <f>Datos!AB243</f>
        <v>0</v>
      </c>
      <c r="P300" s="87">
        <f>Datos!AC243</f>
        <v>0</v>
      </c>
      <c r="Q300" s="87">
        <f>Datos!AD243</f>
        <v>0</v>
      </c>
      <c r="R300" s="87">
        <f>Datos!AE243</f>
        <v>0</v>
      </c>
      <c r="S300" s="87">
        <f>Datos!AF243</f>
        <v>0</v>
      </c>
      <c r="T300" s="87">
        <f>Datos!AG243</f>
        <v>0</v>
      </c>
      <c r="U300" s="87">
        <f>Datos!AH243</f>
        <v>0</v>
      </c>
      <c r="V300" s="87">
        <f>Datos!AI243</f>
        <v>0</v>
      </c>
      <c r="W300" s="87">
        <f>Datos!AJ243</f>
        <v>0</v>
      </c>
      <c r="X300" s="87">
        <f>Datos!AK243</f>
        <v>0</v>
      </c>
      <c r="Y300" s="87">
        <f>Datos!AL243</f>
        <v>0</v>
      </c>
      <c r="Z300" s="87">
        <f>Datos!AM243</f>
        <v>0</v>
      </c>
      <c r="AA300" s="87">
        <f>Datos!AN243</f>
        <v>0</v>
      </c>
      <c r="AB300" s="87">
        <f>Datos!AO243</f>
        <v>0</v>
      </c>
      <c r="AC300" s="87">
        <f>Datos!AP243</f>
        <v>0</v>
      </c>
      <c r="AD300" s="87" t="str">
        <f>IF(Datos!J243="D.F.","D.F.","0")</f>
        <v>0</v>
      </c>
      <c r="AE300" s="87">
        <f>IF(Datos!J243="D.F.","D.F",Datos!J243)</f>
        <v>0</v>
      </c>
      <c r="AF300" s="87"/>
      <c r="AG300" s="87">
        <f>Datos!AU243</f>
        <v>0</v>
      </c>
      <c r="AH300" s="87">
        <f>Datos!AV243</f>
        <v>0</v>
      </c>
      <c r="AI300" s="87" t="e">
        <f>IF(Educativo!#REF!="GUARDERIA","SI",".")</f>
        <v>#REF!</v>
      </c>
      <c r="AJ300" s="87" t="e">
        <f>IF(Educativo!#REF!="PRESCOLAR","SI",".")</f>
        <v>#REF!</v>
      </c>
      <c r="AK300" s="87" t="e">
        <f>IF(Educativo!#REF!="PRIMARIA","SI",".")</f>
        <v>#REF!</v>
      </c>
      <c r="AL300" s="87" t="e">
        <f>IF(Educativo!#REF!="SECUNDARIA","SI",".")</f>
        <v>#REF!</v>
      </c>
      <c r="AM300" s="87" t="e">
        <f>IF(Educativo!#REF!="BACHILLERATO","SI",".")</f>
        <v>#REF!</v>
      </c>
      <c r="AN300" s="87" t="e">
        <f>IF(Educativo!#REF!="UNIVERSIDAD","SI",".")</f>
        <v>#REF!</v>
      </c>
      <c r="AO300" s="87">
        <f>Datos!BN243</f>
        <v>0</v>
      </c>
      <c r="AP300" s="87">
        <f>Datos!BP243</f>
        <v>0</v>
      </c>
      <c r="AQ300" s="87">
        <f>Datos!BQ243</f>
        <v>0</v>
      </c>
      <c r="AR300" s="26" t="str">
        <f>Datos!BY244</f>
        <v>SI</v>
      </c>
      <c r="AS300" s="26" t="str">
        <f>Datos!BZ244</f>
        <v>.</v>
      </c>
      <c r="AT300" s="26" t="str">
        <f>Datos!CA244</f>
        <v>.</v>
      </c>
      <c r="AU300" s="26" t="str">
        <f>Datos!CB244</f>
        <v>.</v>
      </c>
      <c r="AV300" s="26" t="str">
        <f>Datos!CC244</f>
        <v>.</v>
      </c>
      <c r="AW300" s="87" t="b">
        <f>OR(Datos!BV244="FAMILIA BIOLÓGICA")</f>
        <v>0</v>
      </c>
      <c r="AX300" s="87" t="b">
        <f>OR(Datos!BV244="FAMILIA AMPLIADA")</f>
        <v>0</v>
      </c>
      <c r="AY300" s="87" t="b">
        <f>OR(Datos!BV244="OTRO HOGAR")</f>
        <v>0</v>
      </c>
      <c r="AZ300" s="87">
        <f t="shared" si="14"/>
        <v>0</v>
      </c>
      <c r="BA300" s="87">
        <f>IF(AZ300=0,Datos!BV244,".")</f>
        <v>0</v>
      </c>
      <c r="BB300" s="117">
        <f>Datos!BU243</f>
        <v>0</v>
      </c>
      <c r="BC300" s="87">
        <f>Datos!BV243</f>
        <v>0</v>
      </c>
    </row>
    <row r="301" spans="1:55">
      <c r="A301" s="87">
        <f>Datos!A242</f>
        <v>0</v>
      </c>
      <c r="B301" s="20">
        <f>Datos!D244</f>
        <v>0</v>
      </c>
      <c r="C301" s="152">
        <f>Datos!E244</f>
        <v>0</v>
      </c>
      <c r="D301" s="20">
        <f>Datos!G244</f>
        <v>0</v>
      </c>
      <c r="E301" s="20" t="str">
        <f t="shared" si="12"/>
        <v>x</v>
      </c>
      <c r="F301" s="118">
        <f>Datos!X244</f>
        <v>0</v>
      </c>
      <c r="G301" s="87" t="b">
        <f>OR(Datos!M244="CASA ALIANZA",Datos!M244="AYUDA Y SOLID")</f>
        <v>0</v>
      </c>
      <c r="H301" s="87" t="b">
        <f>OR(Datos!M244="PROCURADURIA")</f>
        <v>0</v>
      </c>
      <c r="I301" s="87" t="b">
        <f>OR(Datos!M244="DIF HIDALGO-HUICHAPAN",Datos!M244="DIF HIDALGO",Datos!M244="DIF NAUCALPAN",Datos!M244="DIF MEXICALTZINGO")</f>
        <v>0</v>
      </c>
      <c r="J301" s="87" t="b">
        <f>OR(Datos!M244="FAMILIAR")</f>
        <v>0</v>
      </c>
      <c r="K301" s="87">
        <f t="shared" si="13"/>
        <v>0</v>
      </c>
      <c r="L301" s="39">
        <f>IF(K301=0,Datos!M244)</f>
        <v>0</v>
      </c>
      <c r="M301" s="87">
        <f>Datos!Z244</f>
        <v>0</v>
      </c>
      <c r="N301" s="87">
        <f>Datos!AA244</f>
        <v>0</v>
      </c>
      <c r="O301" s="87">
        <f>Datos!AB244</f>
        <v>0</v>
      </c>
      <c r="P301" s="87">
        <f>Datos!AC244</f>
        <v>0</v>
      </c>
      <c r="Q301" s="87">
        <f>Datos!AD244</f>
        <v>0</v>
      </c>
      <c r="R301" s="87">
        <f>Datos!AE244</f>
        <v>0</v>
      </c>
      <c r="S301" s="87">
        <f>Datos!AF244</f>
        <v>0</v>
      </c>
      <c r="T301" s="87">
        <f>Datos!AG244</f>
        <v>0</v>
      </c>
      <c r="U301" s="87">
        <f>Datos!AH244</f>
        <v>0</v>
      </c>
      <c r="V301" s="87">
        <f>Datos!AI244</f>
        <v>0</v>
      </c>
      <c r="W301" s="87">
        <f>Datos!AJ244</f>
        <v>0</v>
      </c>
      <c r="X301" s="87">
        <f>Datos!AK244</f>
        <v>0</v>
      </c>
      <c r="Y301" s="87">
        <f>Datos!AL244</f>
        <v>0</v>
      </c>
      <c r="Z301" s="87">
        <f>Datos!AM244</f>
        <v>0</v>
      </c>
      <c r="AA301" s="87">
        <f>Datos!AN244</f>
        <v>0</v>
      </c>
      <c r="AB301" s="87">
        <f>Datos!AO244</f>
        <v>0</v>
      </c>
      <c r="AC301" s="87">
        <f>Datos!AP244</f>
        <v>0</v>
      </c>
      <c r="AD301" s="87" t="str">
        <f>IF(Datos!J244="D.F.","D.F.","0")</f>
        <v>0</v>
      </c>
      <c r="AE301" s="87">
        <f>IF(Datos!J244="D.F.","D.F",Datos!J244)</f>
        <v>0</v>
      </c>
      <c r="AF301" s="87"/>
      <c r="AG301" s="87">
        <f>Datos!AU244</f>
        <v>0</v>
      </c>
      <c r="AH301" s="87">
        <f>Datos!AV244</f>
        <v>0</v>
      </c>
      <c r="AI301" s="87" t="e">
        <f>IF(Educativo!#REF!="GUARDERIA","SI",".")</f>
        <v>#REF!</v>
      </c>
      <c r="AJ301" s="87" t="e">
        <f>IF(Educativo!#REF!="PRESCOLAR","SI",".")</f>
        <v>#REF!</v>
      </c>
      <c r="AK301" s="87" t="e">
        <f>IF(Educativo!#REF!="PRIMARIA","SI",".")</f>
        <v>#REF!</v>
      </c>
      <c r="AL301" s="87" t="e">
        <f>IF(Educativo!#REF!="SECUNDARIA","SI",".")</f>
        <v>#REF!</v>
      </c>
      <c r="AM301" s="87" t="e">
        <f>IF(Educativo!#REF!="BACHILLERATO","SI",".")</f>
        <v>#REF!</v>
      </c>
      <c r="AN301" s="87" t="e">
        <f>IF(Educativo!#REF!="UNIVERSIDAD","SI",".")</f>
        <v>#REF!</v>
      </c>
      <c r="AO301" s="87">
        <f>Datos!BN244</f>
        <v>0</v>
      </c>
      <c r="AP301" s="87">
        <f>Datos!BP244</f>
        <v>0</v>
      </c>
      <c r="AQ301" s="87">
        <f>Datos!BQ244</f>
        <v>0</v>
      </c>
      <c r="AR301" s="26" t="str">
        <f>Datos!BY245</f>
        <v>SI</v>
      </c>
      <c r="AS301" s="26" t="str">
        <f>Datos!BZ245</f>
        <v>.</v>
      </c>
      <c r="AT301" s="26" t="str">
        <f>Datos!CA245</f>
        <v>.</v>
      </c>
      <c r="AU301" s="26" t="str">
        <f>Datos!CB245</f>
        <v>.</v>
      </c>
      <c r="AV301" s="26" t="str">
        <f>Datos!CC245</f>
        <v>.</v>
      </c>
      <c r="AW301" s="87" t="b">
        <f>OR(Datos!BV245="FAMILIA BIOLÓGICA")</f>
        <v>0</v>
      </c>
      <c r="AX301" s="87" t="b">
        <f>OR(Datos!BV245="FAMILIA AMPLIADA")</f>
        <v>0</v>
      </c>
      <c r="AY301" s="87" t="b">
        <f>OR(Datos!BV245="OTRO HOGAR")</f>
        <v>0</v>
      </c>
      <c r="AZ301" s="87">
        <f t="shared" si="14"/>
        <v>0</v>
      </c>
      <c r="BA301" s="87">
        <f>IF(AZ301=0,Datos!BV245,".")</f>
        <v>0</v>
      </c>
      <c r="BB301" s="117">
        <f>Datos!BU244</f>
        <v>0</v>
      </c>
      <c r="BC301" s="87">
        <f>Datos!BV244</f>
        <v>0</v>
      </c>
    </row>
    <row r="302" spans="1:55">
      <c r="A302" s="87">
        <f>Datos!A243</f>
        <v>0</v>
      </c>
      <c r="B302" s="20">
        <f>Datos!D245</f>
        <v>0</v>
      </c>
      <c r="C302" s="152">
        <f>Datos!E245</f>
        <v>0</v>
      </c>
      <c r="D302" s="20">
        <f>Datos!G245</f>
        <v>0</v>
      </c>
      <c r="E302" s="20" t="str">
        <f t="shared" si="12"/>
        <v>x</v>
      </c>
      <c r="F302" s="118">
        <f>Datos!X245</f>
        <v>0</v>
      </c>
      <c r="G302" s="87" t="b">
        <f>OR(Datos!M245="CASA ALIANZA",Datos!M245="AYUDA Y SOLID")</f>
        <v>0</v>
      </c>
      <c r="H302" s="87" t="b">
        <f>OR(Datos!M245="PROCURADURIA")</f>
        <v>0</v>
      </c>
      <c r="I302" s="87" t="b">
        <f>OR(Datos!M245="DIF HIDALGO-HUICHAPAN",Datos!M245="DIF HIDALGO",Datos!M245="DIF NAUCALPAN",Datos!M245="DIF MEXICALTZINGO")</f>
        <v>0</v>
      </c>
      <c r="J302" s="87" t="b">
        <f>OR(Datos!M245="FAMILIAR")</f>
        <v>0</v>
      </c>
      <c r="K302" s="87">
        <f t="shared" si="13"/>
        <v>0</v>
      </c>
      <c r="L302" s="39">
        <f>IF(K302=0,Datos!M245)</f>
        <v>0</v>
      </c>
      <c r="M302" s="87">
        <f>Datos!Z245</f>
        <v>0</v>
      </c>
      <c r="N302" s="87">
        <f>Datos!AA245</f>
        <v>0</v>
      </c>
      <c r="O302" s="87">
        <f>Datos!AB245</f>
        <v>0</v>
      </c>
      <c r="P302" s="87">
        <f>Datos!AC245</f>
        <v>0</v>
      </c>
      <c r="Q302" s="87">
        <f>Datos!AD245</f>
        <v>0</v>
      </c>
      <c r="R302" s="87">
        <f>Datos!AE245</f>
        <v>0</v>
      </c>
      <c r="S302" s="87">
        <f>Datos!AF245</f>
        <v>0</v>
      </c>
      <c r="T302" s="87">
        <f>Datos!AG245</f>
        <v>0</v>
      </c>
      <c r="U302" s="87">
        <f>Datos!AH245</f>
        <v>0</v>
      </c>
      <c r="V302" s="87">
        <f>Datos!AI245</f>
        <v>0</v>
      </c>
      <c r="W302" s="87">
        <f>Datos!AJ245</f>
        <v>0</v>
      </c>
      <c r="X302" s="87">
        <f>Datos!AK245</f>
        <v>0</v>
      </c>
      <c r="Y302" s="87">
        <f>Datos!AL245</f>
        <v>0</v>
      </c>
      <c r="Z302" s="87">
        <f>Datos!AM245</f>
        <v>0</v>
      </c>
      <c r="AA302" s="87">
        <f>Datos!AN245</f>
        <v>0</v>
      </c>
      <c r="AB302" s="87">
        <f>Datos!AO245</f>
        <v>0</v>
      </c>
      <c r="AC302" s="87">
        <f>Datos!AP245</f>
        <v>0</v>
      </c>
      <c r="AD302" s="87" t="str">
        <f>IF(Datos!J245="D.F.","D.F.","0")</f>
        <v>0</v>
      </c>
      <c r="AE302" s="87">
        <f>IF(Datos!J245="D.F.","D.F",Datos!J245)</f>
        <v>0</v>
      </c>
      <c r="AF302" s="87"/>
      <c r="AG302" s="87">
        <f>Datos!AU245</f>
        <v>0</v>
      </c>
      <c r="AH302" s="87">
        <f>Datos!AV245</f>
        <v>0</v>
      </c>
      <c r="AI302" s="87" t="e">
        <f>IF(Educativo!#REF!="GUARDERIA","SI",".")</f>
        <v>#REF!</v>
      </c>
      <c r="AJ302" s="87" t="e">
        <f>IF(Educativo!#REF!="PRESCOLAR","SI",".")</f>
        <v>#REF!</v>
      </c>
      <c r="AK302" s="87" t="e">
        <f>IF(Educativo!#REF!="PRIMARIA","SI",".")</f>
        <v>#REF!</v>
      </c>
      <c r="AL302" s="87" t="e">
        <f>IF(Educativo!#REF!="SECUNDARIA","SI",".")</f>
        <v>#REF!</v>
      </c>
      <c r="AM302" s="87" t="e">
        <f>IF(Educativo!#REF!="BACHILLERATO","SI",".")</f>
        <v>#REF!</v>
      </c>
      <c r="AN302" s="87" t="e">
        <f>IF(Educativo!#REF!="UNIVERSIDAD","SI",".")</f>
        <v>#REF!</v>
      </c>
      <c r="AO302" s="87">
        <f>Datos!BN245</f>
        <v>0</v>
      </c>
      <c r="AP302" s="87">
        <f>Datos!BP245</f>
        <v>0</v>
      </c>
      <c r="AQ302" s="87">
        <f>Datos!BQ245</f>
        <v>0</v>
      </c>
      <c r="AR302" s="26" t="str">
        <f>Datos!BY246</f>
        <v>SI</v>
      </c>
      <c r="AS302" s="26" t="str">
        <f>Datos!BZ246</f>
        <v>.</v>
      </c>
      <c r="AT302" s="26" t="str">
        <f>Datos!CA246</f>
        <v>.</v>
      </c>
      <c r="AU302" s="26" t="str">
        <f>Datos!CB246</f>
        <v>.</v>
      </c>
      <c r="AV302" s="26" t="str">
        <f>Datos!CC246</f>
        <v>.</v>
      </c>
      <c r="AW302" s="87" t="b">
        <f>OR(Datos!BV246="FAMILIA BIOLÓGICA")</f>
        <v>0</v>
      </c>
      <c r="AX302" s="87" t="b">
        <f>OR(Datos!BV246="FAMILIA AMPLIADA")</f>
        <v>0</v>
      </c>
      <c r="AY302" s="87" t="b">
        <f>OR(Datos!BV246="OTRO HOGAR")</f>
        <v>0</v>
      </c>
      <c r="AZ302" s="87">
        <f t="shared" si="14"/>
        <v>0</v>
      </c>
      <c r="BA302" s="87">
        <f>IF(AZ302=0,Datos!BV246,".")</f>
        <v>0</v>
      </c>
      <c r="BB302" s="117">
        <f>Datos!BU245</f>
        <v>0</v>
      </c>
      <c r="BC302" s="87">
        <f>Datos!BV245</f>
        <v>0</v>
      </c>
    </row>
    <row r="303" spans="1:55">
      <c r="A303" s="87">
        <f>Datos!A244</f>
        <v>0</v>
      </c>
      <c r="B303" s="20">
        <f>Datos!D246</f>
        <v>0</v>
      </c>
      <c r="C303" s="152">
        <f>Datos!E246</f>
        <v>0</v>
      </c>
      <c r="D303" s="20">
        <f>Datos!G246</f>
        <v>0</v>
      </c>
      <c r="E303" s="20" t="str">
        <f t="shared" si="12"/>
        <v>x</v>
      </c>
      <c r="F303" s="118">
        <f>Datos!X246</f>
        <v>0</v>
      </c>
      <c r="G303" s="87" t="b">
        <f>OR(Datos!M246="CASA ALIANZA",Datos!M246="AYUDA Y SOLID")</f>
        <v>0</v>
      </c>
      <c r="H303" s="87" t="b">
        <f>OR(Datos!M246="PROCURADURIA")</f>
        <v>0</v>
      </c>
      <c r="I303" s="87" t="b">
        <f>OR(Datos!M246="DIF HIDALGO-HUICHAPAN",Datos!M246="DIF HIDALGO",Datos!M246="DIF NAUCALPAN",Datos!M246="DIF MEXICALTZINGO")</f>
        <v>0</v>
      </c>
      <c r="J303" s="87" t="b">
        <f>OR(Datos!M246="FAMILIAR")</f>
        <v>0</v>
      </c>
      <c r="K303" s="87">
        <f t="shared" si="13"/>
        <v>0</v>
      </c>
      <c r="L303" s="39">
        <f>IF(K303=0,Datos!M246)</f>
        <v>0</v>
      </c>
      <c r="M303" s="87">
        <f>Datos!Z246</f>
        <v>0</v>
      </c>
      <c r="N303" s="87">
        <f>Datos!AA246</f>
        <v>0</v>
      </c>
      <c r="O303" s="87">
        <f>Datos!AB246</f>
        <v>0</v>
      </c>
      <c r="P303" s="87">
        <f>Datos!AC246</f>
        <v>0</v>
      </c>
      <c r="Q303" s="87">
        <f>Datos!AD246</f>
        <v>0</v>
      </c>
      <c r="R303" s="87">
        <f>Datos!AE246</f>
        <v>0</v>
      </c>
      <c r="S303" s="87">
        <f>Datos!AF246</f>
        <v>0</v>
      </c>
      <c r="T303" s="87">
        <f>Datos!AG246</f>
        <v>0</v>
      </c>
      <c r="U303" s="87">
        <f>Datos!AH246</f>
        <v>0</v>
      </c>
      <c r="V303" s="87">
        <f>Datos!AI246</f>
        <v>0</v>
      </c>
      <c r="W303" s="87">
        <f>Datos!AJ246</f>
        <v>0</v>
      </c>
      <c r="X303" s="87">
        <f>Datos!AK246</f>
        <v>0</v>
      </c>
      <c r="Y303" s="87">
        <f>Datos!AL246</f>
        <v>0</v>
      </c>
      <c r="Z303" s="87">
        <f>Datos!AM246</f>
        <v>0</v>
      </c>
      <c r="AA303" s="87">
        <f>Datos!AN246</f>
        <v>0</v>
      </c>
      <c r="AB303" s="87">
        <f>Datos!AO246</f>
        <v>0</v>
      </c>
      <c r="AC303" s="87">
        <f>Datos!AP246</f>
        <v>0</v>
      </c>
      <c r="AD303" s="87" t="str">
        <f>IF(Datos!J246="D.F.","D.F.","0")</f>
        <v>0</v>
      </c>
      <c r="AE303" s="87">
        <f>IF(Datos!J246="D.F.","D.F",Datos!J246)</f>
        <v>0</v>
      </c>
      <c r="AF303" s="87"/>
      <c r="AG303" s="87">
        <f>Datos!AU246</f>
        <v>0</v>
      </c>
      <c r="AH303" s="87">
        <f>Datos!AV246</f>
        <v>0</v>
      </c>
      <c r="AI303" s="87" t="e">
        <f>IF(Educativo!#REF!="GUARDERIA","SI",".")</f>
        <v>#REF!</v>
      </c>
      <c r="AJ303" s="87" t="e">
        <f>IF(Educativo!#REF!="PRESCOLAR","SI",".")</f>
        <v>#REF!</v>
      </c>
      <c r="AK303" s="87" t="e">
        <f>IF(Educativo!#REF!="PRIMARIA","SI",".")</f>
        <v>#REF!</v>
      </c>
      <c r="AL303" s="87" t="e">
        <f>IF(Educativo!#REF!="SECUNDARIA","SI",".")</f>
        <v>#REF!</v>
      </c>
      <c r="AM303" s="87" t="e">
        <f>IF(Educativo!#REF!="BACHILLERATO","SI",".")</f>
        <v>#REF!</v>
      </c>
      <c r="AN303" s="87" t="e">
        <f>IF(Educativo!#REF!="UNIVERSIDAD","SI",".")</f>
        <v>#REF!</v>
      </c>
      <c r="AO303" s="87">
        <f>Datos!BN246</f>
        <v>0</v>
      </c>
      <c r="AP303" s="87">
        <f>Datos!BP246</f>
        <v>0</v>
      </c>
      <c r="AQ303" s="87">
        <f>Datos!BQ246</f>
        <v>0</v>
      </c>
      <c r="AR303" s="26" t="str">
        <f>Datos!BY247</f>
        <v>SI</v>
      </c>
      <c r="AS303" s="26" t="str">
        <f>Datos!BZ247</f>
        <v>.</v>
      </c>
      <c r="AT303" s="26" t="str">
        <f>Datos!CA247</f>
        <v>.</v>
      </c>
      <c r="AU303" s="26" t="str">
        <f>Datos!CB247</f>
        <v>.</v>
      </c>
      <c r="AV303" s="26" t="str">
        <f>Datos!CC247</f>
        <v>.</v>
      </c>
      <c r="AW303" s="87" t="b">
        <f>OR(Datos!BV247="FAMILIA BIOLÓGICA")</f>
        <v>0</v>
      </c>
      <c r="AX303" s="87" t="b">
        <f>OR(Datos!BV247="FAMILIA AMPLIADA")</f>
        <v>0</v>
      </c>
      <c r="AY303" s="87" t="b">
        <f>OR(Datos!BV247="OTRO HOGAR")</f>
        <v>0</v>
      </c>
      <c r="AZ303" s="87">
        <f t="shared" si="14"/>
        <v>0</v>
      </c>
      <c r="BA303" s="87">
        <f>IF(AZ303=0,Datos!BV247,".")</f>
        <v>0</v>
      </c>
      <c r="BB303" s="117">
        <f>Datos!BU246</f>
        <v>0</v>
      </c>
      <c r="BC303" s="87">
        <f>Datos!BV246</f>
        <v>0</v>
      </c>
    </row>
    <row r="304" spans="1:55">
      <c r="A304" s="87">
        <f>Datos!A245</f>
        <v>0</v>
      </c>
      <c r="B304" s="20">
        <f>Datos!D247</f>
        <v>0</v>
      </c>
      <c r="C304" s="152">
        <f>Datos!E247</f>
        <v>0</v>
      </c>
      <c r="D304" s="20">
        <f>Datos!G247</f>
        <v>0</v>
      </c>
      <c r="E304" s="20" t="str">
        <f t="shared" si="12"/>
        <v>x</v>
      </c>
      <c r="F304" s="118">
        <f>Datos!X247</f>
        <v>0</v>
      </c>
      <c r="G304" s="87" t="b">
        <f>OR(Datos!M247="CASA ALIANZA",Datos!M247="AYUDA Y SOLID")</f>
        <v>0</v>
      </c>
      <c r="H304" s="87" t="b">
        <f>OR(Datos!M247="PROCURADURIA")</f>
        <v>0</v>
      </c>
      <c r="I304" s="87" t="b">
        <f>OR(Datos!M247="DIF HIDALGO-HUICHAPAN",Datos!M247="DIF HIDALGO",Datos!M247="DIF NAUCALPAN",Datos!M247="DIF MEXICALTZINGO")</f>
        <v>0</v>
      </c>
      <c r="J304" s="87" t="b">
        <f>OR(Datos!M247="FAMILIAR")</f>
        <v>0</v>
      </c>
      <c r="K304" s="87">
        <f t="shared" si="13"/>
        <v>0</v>
      </c>
      <c r="L304" s="39">
        <f>IF(K304=0,Datos!M247)</f>
        <v>0</v>
      </c>
      <c r="M304" s="87">
        <f>Datos!Z247</f>
        <v>0</v>
      </c>
      <c r="N304" s="87">
        <f>Datos!AA247</f>
        <v>0</v>
      </c>
      <c r="O304" s="87">
        <f>Datos!AB247</f>
        <v>0</v>
      </c>
      <c r="P304" s="87">
        <f>Datos!AC247</f>
        <v>0</v>
      </c>
      <c r="Q304" s="87">
        <f>Datos!AD247</f>
        <v>0</v>
      </c>
      <c r="R304" s="87">
        <f>Datos!AE247</f>
        <v>0</v>
      </c>
      <c r="S304" s="87">
        <f>Datos!AF247</f>
        <v>0</v>
      </c>
      <c r="T304" s="87">
        <f>Datos!AG247</f>
        <v>0</v>
      </c>
      <c r="U304" s="87">
        <f>Datos!AH247</f>
        <v>0</v>
      </c>
      <c r="V304" s="87">
        <f>Datos!AI247</f>
        <v>0</v>
      </c>
      <c r="W304" s="87">
        <f>Datos!AJ247</f>
        <v>0</v>
      </c>
      <c r="X304" s="87">
        <f>Datos!AK247</f>
        <v>0</v>
      </c>
      <c r="Y304" s="87">
        <f>Datos!AL247</f>
        <v>0</v>
      </c>
      <c r="Z304" s="87">
        <f>Datos!AM247</f>
        <v>0</v>
      </c>
      <c r="AA304" s="87">
        <f>Datos!AN247</f>
        <v>0</v>
      </c>
      <c r="AB304" s="87">
        <f>Datos!AO247</f>
        <v>0</v>
      </c>
      <c r="AC304" s="87">
        <f>Datos!AP247</f>
        <v>0</v>
      </c>
      <c r="AD304" s="87" t="str">
        <f>IF(Datos!J247="D.F.","D.F.","0")</f>
        <v>0</v>
      </c>
      <c r="AE304" s="87">
        <f>IF(Datos!J247="D.F.","D.F",Datos!J247)</f>
        <v>0</v>
      </c>
      <c r="AF304" s="87"/>
      <c r="AG304" s="87">
        <f>Datos!AU247</f>
        <v>0</v>
      </c>
      <c r="AH304" s="87">
        <f>Datos!AV247</f>
        <v>0</v>
      </c>
      <c r="AI304" s="87" t="e">
        <f>IF(Educativo!#REF!="GUARDERIA","SI",".")</f>
        <v>#REF!</v>
      </c>
      <c r="AJ304" s="87" t="e">
        <f>IF(Educativo!#REF!="PRESCOLAR","SI",".")</f>
        <v>#REF!</v>
      </c>
      <c r="AK304" s="87" t="e">
        <f>IF(Educativo!#REF!="PRIMARIA","SI",".")</f>
        <v>#REF!</v>
      </c>
      <c r="AL304" s="87" t="e">
        <f>IF(Educativo!#REF!="SECUNDARIA","SI",".")</f>
        <v>#REF!</v>
      </c>
      <c r="AM304" s="87" t="e">
        <f>IF(Educativo!#REF!="BACHILLERATO","SI",".")</f>
        <v>#REF!</v>
      </c>
      <c r="AN304" s="87" t="e">
        <f>IF(Educativo!#REF!="UNIVERSIDAD","SI",".")</f>
        <v>#REF!</v>
      </c>
      <c r="AO304" s="87">
        <f>Datos!BN247</f>
        <v>0</v>
      </c>
      <c r="AP304" s="87">
        <f>Datos!BP247</f>
        <v>0</v>
      </c>
      <c r="AQ304" s="87">
        <f>Datos!BQ247</f>
        <v>0</v>
      </c>
      <c r="AR304" s="26" t="str">
        <f>Datos!BY248</f>
        <v>SI</v>
      </c>
      <c r="AS304" s="26" t="str">
        <f>Datos!BZ248</f>
        <v>.</v>
      </c>
      <c r="AT304" s="26" t="str">
        <f>Datos!CA248</f>
        <v>.</v>
      </c>
      <c r="AU304" s="26" t="str">
        <f>Datos!CB248</f>
        <v>.</v>
      </c>
      <c r="AV304" s="26" t="str">
        <f>Datos!CC248</f>
        <v>.</v>
      </c>
      <c r="AW304" s="87" t="b">
        <f>OR(Datos!BV248="FAMILIA BIOLÓGICA")</f>
        <v>0</v>
      </c>
      <c r="AX304" s="87" t="b">
        <f>OR(Datos!BV248="FAMILIA AMPLIADA")</f>
        <v>0</v>
      </c>
      <c r="AY304" s="87" t="b">
        <f>OR(Datos!BV248="OTRO HOGAR")</f>
        <v>0</v>
      </c>
      <c r="AZ304" s="87">
        <f t="shared" si="14"/>
        <v>0</v>
      </c>
      <c r="BA304" s="87">
        <f>IF(AZ304=0,Datos!BV248,".")</f>
        <v>0</v>
      </c>
      <c r="BB304" s="117">
        <f>Datos!BU247</f>
        <v>0</v>
      </c>
      <c r="BC304" s="87">
        <f>Datos!BV247</f>
        <v>0</v>
      </c>
    </row>
    <row r="305" spans="1:55">
      <c r="A305" s="87">
        <f>Datos!A246</f>
        <v>0</v>
      </c>
      <c r="B305" s="20">
        <f>Datos!D248</f>
        <v>0</v>
      </c>
      <c r="C305" s="152">
        <f>Datos!E248</f>
        <v>0</v>
      </c>
      <c r="D305" s="20">
        <f>Datos!G248</f>
        <v>0</v>
      </c>
      <c r="E305" s="20" t="str">
        <f t="shared" si="12"/>
        <v>x</v>
      </c>
      <c r="F305" s="118">
        <f>Datos!X248</f>
        <v>0</v>
      </c>
      <c r="G305" s="87" t="b">
        <f>OR(Datos!M248="CASA ALIANZA",Datos!M248="AYUDA Y SOLID")</f>
        <v>0</v>
      </c>
      <c r="H305" s="87" t="b">
        <f>OR(Datos!M248="PROCURADURIA")</f>
        <v>0</v>
      </c>
      <c r="I305" s="87" t="b">
        <f>OR(Datos!M248="DIF HIDALGO-HUICHAPAN",Datos!M248="DIF HIDALGO",Datos!M248="DIF NAUCALPAN",Datos!M248="DIF MEXICALTZINGO")</f>
        <v>0</v>
      </c>
      <c r="J305" s="87" t="b">
        <f>OR(Datos!M248="FAMILIAR")</f>
        <v>0</v>
      </c>
      <c r="K305" s="87">
        <f t="shared" si="13"/>
        <v>0</v>
      </c>
      <c r="L305" s="39">
        <f>IF(K305=0,Datos!M248)</f>
        <v>0</v>
      </c>
      <c r="M305" s="87">
        <f>Datos!Z248</f>
        <v>0</v>
      </c>
      <c r="N305" s="87">
        <f>Datos!AA248</f>
        <v>0</v>
      </c>
      <c r="O305" s="87">
        <f>Datos!AB248</f>
        <v>0</v>
      </c>
      <c r="P305" s="87">
        <f>Datos!AC248</f>
        <v>0</v>
      </c>
      <c r="Q305" s="87">
        <f>Datos!AD248</f>
        <v>0</v>
      </c>
      <c r="R305" s="87">
        <f>Datos!AE248</f>
        <v>0</v>
      </c>
      <c r="S305" s="87">
        <f>Datos!AF248</f>
        <v>0</v>
      </c>
      <c r="T305" s="87">
        <f>Datos!AG248</f>
        <v>0</v>
      </c>
      <c r="U305" s="87">
        <f>Datos!AH248</f>
        <v>0</v>
      </c>
      <c r="V305" s="87">
        <f>Datos!AI248</f>
        <v>0</v>
      </c>
      <c r="W305" s="87">
        <f>Datos!AJ248</f>
        <v>0</v>
      </c>
      <c r="X305" s="87">
        <f>Datos!AK248</f>
        <v>0</v>
      </c>
      <c r="Y305" s="87">
        <f>Datos!AL248</f>
        <v>0</v>
      </c>
      <c r="Z305" s="87">
        <f>Datos!AM248</f>
        <v>0</v>
      </c>
      <c r="AA305" s="87">
        <f>Datos!AN248</f>
        <v>0</v>
      </c>
      <c r="AB305" s="87">
        <f>Datos!AO248</f>
        <v>0</v>
      </c>
      <c r="AC305" s="87">
        <f>Datos!AP248</f>
        <v>0</v>
      </c>
      <c r="AD305" s="87" t="str">
        <f>IF(Datos!J248="D.F.","D.F.","0")</f>
        <v>0</v>
      </c>
      <c r="AE305" s="87">
        <f>IF(Datos!J248="D.F.","D.F",Datos!J248)</f>
        <v>0</v>
      </c>
      <c r="AF305" s="87"/>
      <c r="AG305" s="87">
        <f>Datos!AU248</f>
        <v>0</v>
      </c>
      <c r="AH305" s="87">
        <f>Datos!AV248</f>
        <v>0</v>
      </c>
      <c r="AI305" s="87" t="e">
        <f>IF(Educativo!#REF!="GUARDERIA","SI",".")</f>
        <v>#REF!</v>
      </c>
      <c r="AJ305" s="87" t="e">
        <f>IF(Educativo!#REF!="PRESCOLAR","SI",".")</f>
        <v>#REF!</v>
      </c>
      <c r="AK305" s="87" t="e">
        <f>IF(Educativo!#REF!="PRIMARIA","SI",".")</f>
        <v>#REF!</v>
      </c>
      <c r="AL305" s="87" t="e">
        <f>IF(Educativo!#REF!="SECUNDARIA","SI",".")</f>
        <v>#REF!</v>
      </c>
      <c r="AM305" s="87" t="e">
        <f>IF(Educativo!#REF!="BACHILLERATO","SI",".")</f>
        <v>#REF!</v>
      </c>
      <c r="AN305" s="87" t="e">
        <f>IF(Educativo!#REF!="UNIVERSIDAD","SI",".")</f>
        <v>#REF!</v>
      </c>
      <c r="AO305" s="87">
        <f>Datos!BN248</f>
        <v>0</v>
      </c>
      <c r="AP305" s="87">
        <f>Datos!BP248</f>
        <v>0</v>
      </c>
      <c r="AQ305" s="87">
        <f>Datos!BQ248</f>
        <v>0</v>
      </c>
      <c r="AR305" s="26" t="str">
        <f>Datos!BY249</f>
        <v>SI</v>
      </c>
      <c r="AS305" s="26" t="str">
        <f>Datos!BZ249</f>
        <v>.</v>
      </c>
      <c r="AT305" s="26" t="str">
        <f>Datos!CA249</f>
        <v>.</v>
      </c>
      <c r="AU305" s="26" t="str">
        <f>Datos!CB249</f>
        <v>.</v>
      </c>
      <c r="AV305" s="26" t="str">
        <f>Datos!CC249</f>
        <v>.</v>
      </c>
      <c r="AW305" s="87" t="b">
        <f>OR(Datos!BV249="FAMILIA BIOLÓGICA")</f>
        <v>0</v>
      </c>
      <c r="AX305" s="87" t="b">
        <f>OR(Datos!BV249="FAMILIA AMPLIADA")</f>
        <v>0</v>
      </c>
      <c r="AY305" s="87" t="b">
        <f>OR(Datos!BV249="OTRO HOGAR")</f>
        <v>0</v>
      </c>
      <c r="AZ305" s="87">
        <f t="shared" si="14"/>
        <v>0</v>
      </c>
      <c r="BA305" s="87">
        <f>IF(AZ305=0,Datos!BV249,".")</f>
        <v>0</v>
      </c>
      <c r="BB305" s="117">
        <f>Datos!BU248</f>
        <v>0</v>
      </c>
      <c r="BC305" s="87">
        <f>Datos!BV248</f>
        <v>0</v>
      </c>
    </row>
    <row r="306" spans="1:55">
      <c r="A306" s="87">
        <f>Datos!A247</f>
        <v>0</v>
      </c>
      <c r="B306" s="20">
        <f>Datos!D249</f>
        <v>0</v>
      </c>
      <c r="C306" s="152">
        <f>Datos!E249</f>
        <v>0</v>
      </c>
      <c r="D306" s="20">
        <f>Datos!G249</f>
        <v>0</v>
      </c>
      <c r="E306" s="20" t="str">
        <f t="shared" si="12"/>
        <v>x</v>
      </c>
      <c r="F306" s="118">
        <f>Datos!X249</f>
        <v>0</v>
      </c>
      <c r="G306" s="87" t="b">
        <f>OR(Datos!M249="CASA ALIANZA",Datos!M249="AYUDA Y SOLID")</f>
        <v>0</v>
      </c>
      <c r="H306" s="87" t="b">
        <f>OR(Datos!M249="PROCURADURIA")</f>
        <v>0</v>
      </c>
      <c r="I306" s="87" t="b">
        <f>OR(Datos!M249="DIF HIDALGO-HUICHAPAN",Datos!M249="DIF HIDALGO",Datos!M249="DIF NAUCALPAN",Datos!M249="DIF MEXICALTZINGO")</f>
        <v>0</v>
      </c>
      <c r="J306" s="87" t="b">
        <f>OR(Datos!M249="FAMILIAR")</f>
        <v>0</v>
      </c>
      <c r="K306" s="87">
        <f t="shared" si="13"/>
        <v>0</v>
      </c>
      <c r="L306" s="39">
        <f>IF(K306=0,Datos!M249)</f>
        <v>0</v>
      </c>
      <c r="M306" s="87">
        <f>Datos!Z249</f>
        <v>0</v>
      </c>
      <c r="N306" s="87">
        <f>Datos!AA249</f>
        <v>0</v>
      </c>
      <c r="O306" s="87">
        <f>Datos!AB249</f>
        <v>0</v>
      </c>
      <c r="P306" s="87">
        <f>Datos!AC249</f>
        <v>0</v>
      </c>
      <c r="Q306" s="87">
        <f>Datos!AD249</f>
        <v>0</v>
      </c>
      <c r="R306" s="87">
        <f>Datos!AE249</f>
        <v>0</v>
      </c>
      <c r="S306" s="87">
        <f>Datos!AF249</f>
        <v>0</v>
      </c>
      <c r="T306" s="87">
        <f>Datos!AG249</f>
        <v>0</v>
      </c>
      <c r="U306" s="87">
        <f>Datos!AH249</f>
        <v>0</v>
      </c>
      <c r="V306" s="87">
        <f>Datos!AI249</f>
        <v>0</v>
      </c>
      <c r="W306" s="87">
        <f>Datos!AJ249</f>
        <v>0</v>
      </c>
      <c r="X306" s="87">
        <f>Datos!AK249</f>
        <v>0</v>
      </c>
      <c r="Y306" s="87">
        <f>Datos!AL249</f>
        <v>0</v>
      </c>
      <c r="Z306" s="87">
        <f>Datos!AM249</f>
        <v>0</v>
      </c>
      <c r="AA306" s="87">
        <f>Datos!AN249</f>
        <v>0</v>
      </c>
      <c r="AB306" s="87">
        <f>Datos!AO249</f>
        <v>0</v>
      </c>
      <c r="AC306" s="87">
        <f>Datos!AP249</f>
        <v>0</v>
      </c>
      <c r="AD306" s="87" t="str">
        <f>IF(Datos!J249="D.F.","D.F.","0")</f>
        <v>0</v>
      </c>
      <c r="AE306" s="87">
        <f>IF(Datos!J249="D.F.","D.F",Datos!J249)</f>
        <v>0</v>
      </c>
      <c r="AF306" s="87"/>
      <c r="AG306" s="87">
        <f>Datos!AU249</f>
        <v>0</v>
      </c>
      <c r="AH306" s="87">
        <f>Datos!AV249</f>
        <v>0</v>
      </c>
      <c r="AI306" s="87" t="e">
        <f>IF(Educativo!#REF!="GUARDERIA","SI",".")</f>
        <v>#REF!</v>
      </c>
      <c r="AJ306" s="87" t="e">
        <f>IF(Educativo!#REF!="PRESCOLAR","SI",".")</f>
        <v>#REF!</v>
      </c>
      <c r="AK306" s="87" t="e">
        <f>IF(Educativo!#REF!="PRIMARIA","SI",".")</f>
        <v>#REF!</v>
      </c>
      <c r="AL306" s="87" t="e">
        <f>IF(Educativo!#REF!="SECUNDARIA","SI",".")</f>
        <v>#REF!</v>
      </c>
      <c r="AM306" s="87" t="e">
        <f>IF(Educativo!#REF!="BACHILLERATO","SI",".")</f>
        <v>#REF!</v>
      </c>
      <c r="AN306" s="87" t="e">
        <f>IF(Educativo!#REF!="UNIVERSIDAD","SI",".")</f>
        <v>#REF!</v>
      </c>
      <c r="AO306" s="87">
        <f>Datos!BN249</f>
        <v>0</v>
      </c>
      <c r="AP306" s="87">
        <f>Datos!BP249</f>
        <v>0</v>
      </c>
      <c r="AQ306" s="87">
        <f>Datos!BQ249</f>
        <v>0</v>
      </c>
      <c r="AR306" s="26" t="str">
        <f>Datos!BY250</f>
        <v>SI</v>
      </c>
      <c r="AS306" s="26" t="str">
        <f>Datos!BZ250</f>
        <v>.</v>
      </c>
      <c r="AT306" s="26" t="str">
        <f>Datos!CA250</f>
        <v>.</v>
      </c>
      <c r="AU306" s="26" t="str">
        <f>Datos!CB250</f>
        <v>.</v>
      </c>
      <c r="AV306" s="26" t="str">
        <f>Datos!CC250</f>
        <v>.</v>
      </c>
      <c r="AW306" s="87" t="b">
        <f>OR(Datos!BV250="FAMILIA BIOLÓGICA")</f>
        <v>0</v>
      </c>
      <c r="AX306" s="87" t="b">
        <f>OR(Datos!BV250="FAMILIA AMPLIADA")</f>
        <v>0</v>
      </c>
      <c r="AY306" s="87" t="b">
        <f>OR(Datos!BV250="OTRO HOGAR")</f>
        <v>0</v>
      </c>
      <c r="AZ306" s="87">
        <f t="shared" si="14"/>
        <v>0</v>
      </c>
      <c r="BA306" s="87">
        <f>IF(AZ306=0,Datos!BV250,".")</f>
        <v>0</v>
      </c>
      <c r="BB306" s="117">
        <f>Datos!BU249</f>
        <v>0</v>
      </c>
      <c r="BC306" s="87">
        <f>Datos!BV249</f>
        <v>0</v>
      </c>
    </row>
    <row r="307" spans="1:55">
      <c r="A307" s="87">
        <f>Datos!A248</f>
        <v>0</v>
      </c>
      <c r="B307" s="20">
        <f>Datos!D250</f>
        <v>0</v>
      </c>
      <c r="C307" s="152">
        <f>Datos!E250</f>
        <v>0</v>
      </c>
      <c r="D307" s="20">
        <f>Datos!G250</f>
        <v>0</v>
      </c>
      <c r="E307" s="20" t="str">
        <f t="shared" si="12"/>
        <v>x</v>
      </c>
      <c r="F307" s="118">
        <f>Datos!X250</f>
        <v>0</v>
      </c>
      <c r="G307" s="87" t="b">
        <f>OR(Datos!M250="CASA ALIANZA",Datos!M250="AYUDA Y SOLID")</f>
        <v>0</v>
      </c>
      <c r="H307" s="87" t="b">
        <f>OR(Datos!M250="PROCURADURIA")</f>
        <v>0</v>
      </c>
      <c r="I307" s="87" t="b">
        <f>OR(Datos!M250="DIF HIDALGO-HUICHAPAN",Datos!M250="DIF HIDALGO",Datos!M250="DIF NAUCALPAN",Datos!M250="DIF MEXICALTZINGO")</f>
        <v>0</v>
      </c>
      <c r="J307" s="87" t="b">
        <f>OR(Datos!M250="FAMILIAR")</f>
        <v>0</v>
      </c>
      <c r="K307" s="87">
        <f t="shared" si="13"/>
        <v>0</v>
      </c>
      <c r="L307" s="39">
        <f>IF(K307=0,Datos!M250)</f>
        <v>0</v>
      </c>
      <c r="M307" s="87">
        <f>Datos!Z250</f>
        <v>0</v>
      </c>
      <c r="N307" s="87">
        <f>Datos!AA250</f>
        <v>0</v>
      </c>
      <c r="O307" s="87">
        <f>Datos!AB250</f>
        <v>0</v>
      </c>
      <c r="P307" s="87">
        <f>Datos!AC250</f>
        <v>0</v>
      </c>
      <c r="Q307" s="87">
        <f>Datos!AD250</f>
        <v>0</v>
      </c>
      <c r="R307" s="87">
        <f>Datos!AE250</f>
        <v>0</v>
      </c>
      <c r="S307" s="87">
        <f>Datos!AF250</f>
        <v>0</v>
      </c>
      <c r="T307" s="87">
        <f>Datos!AG250</f>
        <v>0</v>
      </c>
      <c r="U307" s="87">
        <f>Datos!AH250</f>
        <v>0</v>
      </c>
      <c r="V307" s="87">
        <f>Datos!AI250</f>
        <v>0</v>
      </c>
      <c r="W307" s="87">
        <f>Datos!AJ250</f>
        <v>0</v>
      </c>
      <c r="X307" s="87">
        <f>Datos!AK250</f>
        <v>0</v>
      </c>
      <c r="Y307" s="87">
        <f>Datos!AL250</f>
        <v>0</v>
      </c>
      <c r="Z307" s="87">
        <f>Datos!AM250</f>
        <v>0</v>
      </c>
      <c r="AA307" s="87">
        <f>Datos!AN250</f>
        <v>0</v>
      </c>
      <c r="AB307" s="87">
        <f>Datos!AO250</f>
        <v>0</v>
      </c>
      <c r="AC307" s="87">
        <f>Datos!AP250</f>
        <v>0</v>
      </c>
      <c r="AD307" s="87" t="str">
        <f>IF(Datos!J250="D.F.","D.F.","0")</f>
        <v>0</v>
      </c>
      <c r="AE307" s="87">
        <f>IF(Datos!J250="D.F.","D.F",Datos!J250)</f>
        <v>0</v>
      </c>
      <c r="AF307" s="87"/>
      <c r="AG307" s="87">
        <f>Datos!AU250</f>
        <v>0</v>
      </c>
      <c r="AH307" s="87">
        <f>Datos!AV250</f>
        <v>0</v>
      </c>
      <c r="AI307" s="87" t="e">
        <f>IF(Educativo!#REF!="GUARDERIA","SI",".")</f>
        <v>#REF!</v>
      </c>
      <c r="AJ307" s="87" t="e">
        <f>IF(Educativo!#REF!="PRESCOLAR","SI",".")</f>
        <v>#REF!</v>
      </c>
      <c r="AK307" s="87" t="e">
        <f>IF(Educativo!#REF!="PRIMARIA","SI",".")</f>
        <v>#REF!</v>
      </c>
      <c r="AL307" s="87" t="e">
        <f>IF(Educativo!#REF!="SECUNDARIA","SI",".")</f>
        <v>#REF!</v>
      </c>
      <c r="AM307" s="87" t="e">
        <f>IF(Educativo!#REF!="BACHILLERATO","SI",".")</f>
        <v>#REF!</v>
      </c>
      <c r="AN307" s="87" t="e">
        <f>IF(Educativo!#REF!="UNIVERSIDAD","SI",".")</f>
        <v>#REF!</v>
      </c>
      <c r="AO307" s="87">
        <f>Datos!BN250</f>
        <v>0</v>
      </c>
      <c r="AP307" s="87">
        <f>Datos!BP250</f>
        <v>0</v>
      </c>
      <c r="AQ307" s="87">
        <f>Datos!BQ250</f>
        <v>0</v>
      </c>
      <c r="AR307" s="26" t="str">
        <f>Datos!BY251</f>
        <v>SI</v>
      </c>
      <c r="AS307" s="26" t="str">
        <f>Datos!BZ251</f>
        <v>.</v>
      </c>
      <c r="AT307" s="26" t="str">
        <f>Datos!CA251</f>
        <v>.</v>
      </c>
      <c r="AU307" s="26" t="str">
        <f>Datos!CB251</f>
        <v>.</v>
      </c>
      <c r="AV307" s="26" t="str">
        <f>Datos!CC251</f>
        <v>.</v>
      </c>
      <c r="AW307" s="87" t="b">
        <f>OR(Datos!BV251="FAMILIA BIOLÓGICA")</f>
        <v>0</v>
      </c>
      <c r="AX307" s="87" t="b">
        <f>OR(Datos!BV251="FAMILIA AMPLIADA")</f>
        <v>0</v>
      </c>
      <c r="AY307" s="87" t="b">
        <f>OR(Datos!BV251="OTRO HOGAR")</f>
        <v>0</v>
      </c>
      <c r="AZ307" s="87">
        <f t="shared" si="14"/>
        <v>0</v>
      </c>
      <c r="BA307" s="87">
        <f>IF(AZ307=0,Datos!BV251,".")</f>
        <v>0</v>
      </c>
      <c r="BB307" s="117">
        <f>Datos!BU250</f>
        <v>0</v>
      </c>
      <c r="BC307" s="87">
        <f>Datos!BV250</f>
        <v>0</v>
      </c>
    </row>
    <row r="308" spans="1:55">
      <c r="A308" s="87">
        <f>Datos!A249</f>
        <v>0</v>
      </c>
      <c r="B308" s="20">
        <f>Datos!D251</f>
        <v>0</v>
      </c>
      <c r="C308" s="152">
        <f>Datos!E251</f>
        <v>0</v>
      </c>
      <c r="D308" s="20">
        <f>Datos!G251</f>
        <v>0</v>
      </c>
      <c r="E308" s="20" t="str">
        <f t="shared" si="12"/>
        <v>x</v>
      </c>
      <c r="F308" s="118">
        <f>Datos!X251</f>
        <v>0</v>
      </c>
      <c r="G308" s="87" t="b">
        <f>OR(Datos!M251="CASA ALIANZA",Datos!M251="AYUDA Y SOLID")</f>
        <v>0</v>
      </c>
      <c r="H308" s="87" t="b">
        <f>OR(Datos!M251="PROCURADURIA")</f>
        <v>0</v>
      </c>
      <c r="I308" s="87" t="b">
        <f>OR(Datos!M251="DIF HIDALGO-HUICHAPAN",Datos!M251="DIF HIDALGO",Datos!M251="DIF NAUCALPAN",Datos!M251="DIF MEXICALTZINGO")</f>
        <v>0</v>
      </c>
      <c r="J308" s="87" t="b">
        <f>OR(Datos!M251="FAMILIAR")</f>
        <v>0</v>
      </c>
      <c r="K308" s="87">
        <f t="shared" si="13"/>
        <v>0</v>
      </c>
      <c r="L308" s="39">
        <f>IF(K308=0,Datos!M251)</f>
        <v>0</v>
      </c>
      <c r="M308" s="87">
        <f>Datos!Z251</f>
        <v>0</v>
      </c>
      <c r="N308" s="87">
        <f>Datos!AA251</f>
        <v>0</v>
      </c>
      <c r="O308" s="87">
        <f>Datos!AB251</f>
        <v>0</v>
      </c>
      <c r="P308" s="87">
        <f>Datos!AC251</f>
        <v>0</v>
      </c>
      <c r="Q308" s="87">
        <f>Datos!AD251</f>
        <v>0</v>
      </c>
      <c r="R308" s="87">
        <f>Datos!AE251</f>
        <v>0</v>
      </c>
      <c r="S308" s="87">
        <f>Datos!AF251</f>
        <v>0</v>
      </c>
      <c r="T308" s="87">
        <f>Datos!AG251</f>
        <v>0</v>
      </c>
      <c r="U308" s="87">
        <f>Datos!AH251</f>
        <v>0</v>
      </c>
      <c r="V308" s="87">
        <f>Datos!AI251</f>
        <v>0</v>
      </c>
      <c r="W308" s="87">
        <f>Datos!AJ251</f>
        <v>0</v>
      </c>
      <c r="X308" s="87">
        <f>Datos!AK251</f>
        <v>0</v>
      </c>
      <c r="Y308" s="87">
        <f>Datos!AL251</f>
        <v>0</v>
      </c>
      <c r="Z308" s="87">
        <f>Datos!AM251</f>
        <v>0</v>
      </c>
      <c r="AA308" s="87">
        <f>Datos!AN251</f>
        <v>0</v>
      </c>
      <c r="AB308" s="87">
        <f>Datos!AO251</f>
        <v>0</v>
      </c>
      <c r="AC308" s="87">
        <f>Datos!AP251</f>
        <v>0</v>
      </c>
      <c r="AD308" s="87" t="str">
        <f>IF(Datos!J251="D.F.","D.F.","0")</f>
        <v>0</v>
      </c>
      <c r="AE308" s="87">
        <f>IF(Datos!J251="D.F.","D.F",Datos!J251)</f>
        <v>0</v>
      </c>
      <c r="AF308" s="87"/>
      <c r="AG308" s="87">
        <f>Datos!AU251</f>
        <v>0</v>
      </c>
      <c r="AH308" s="87">
        <f>Datos!AV251</f>
        <v>0</v>
      </c>
      <c r="AI308" s="87" t="e">
        <f>IF(Educativo!#REF!="GUARDERIA","SI",".")</f>
        <v>#REF!</v>
      </c>
      <c r="AJ308" s="87" t="e">
        <f>IF(Educativo!#REF!="PRESCOLAR","SI",".")</f>
        <v>#REF!</v>
      </c>
      <c r="AK308" s="87" t="e">
        <f>IF(Educativo!#REF!="PRIMARIA","SI",".")</f>
        <v>#REF!</v>
      </c>
      <c r="AL308" s="87" t="e">
        <f>IF(Educativo!#REF!="SECUNDARIA","SI",".")</f>
        <v>#REF!</v>
      </c>
      <c r="AM308" s="87" t="e">
        <f>IF(Educativo!#REF!="BACHILLERATO","SI",".")</f>
        <v>#REF!</v>
      </c>
      <c r="AN308" s="87" t="e">
        <f>IF(Educativo!#REF!="UNIVERSIDAD","SI",".")</f>
        <v>#REF!</v>
      </c>
      <c r="AO308" s="87">
        <f>Datos!BN251</f>
        <v>0</v>
      </c>
      <c r="AP308" s="87">
        <f>Datos!BP251</f>
        <v>0</v>
      </c>
      <c r="AQ308" s="87">
        <f>Datos!BQ251</f>
        <v>0</v>
      </c>
      <c r="AR308" s="26" t="str">
        <f>Datos!BY252</f>
        <v>SI</v>
      </c>
      <c r="AS308" s="26" t="str">
        <f>Datos!BZ252</f>
        <v>.</v>
      </c>
      <c r="AT308" s="26" t="str">
        <f>Datos!CA252</f>
        <v>.</v>
      </c>
      <c r="AU308" s="26" t="str">
        <f>Datos!CB252</f>
        <v>.</v>
      </c>
      <c r="AV308" s="26" t="str">
        <f>Datos!CC252</f>
        <v>.</v>
      </c>
      <c r="AW308" s="87" t="b">
        <f>OR(Datos!BV252="FAMILIA BIOLÓGICA")</f>
        <v>0</v>
      </c>
      <c r="AX308" s="87" t="b">
        <f>OR(Datos!BV252="FAMILIA AMPLIADA")</f>
        <v>0</v>
      </c>
      <c r="AY308" s="87" t="b">
        <f>OR(Datos!BV252="OTRO HOGAR")</f>
        <v>0</v>
      </c>
      <c r="AZ308" s="87">
        <f t="shared" si="14"/>
        <v>0</v>
      </c>
      <c r="BA308" s="87">
        <f>IF(AZ308=0,Datos!BV252,".")</f>
        <v>0</v>
      </c>
      <c r="BB308" s="117">
        <f>Datos!BU251</f>
        <v>0</v>
      </c>
      <c r="BC308" s="87">
        <f>Datos!BV251</f>
        <v>0</v>
      </c>
    </row>
    <row r="309" spans="1:55">
      <c r="A309" s="87">
        <f>Datos!A250</f>
        <v>0</v>
      </c>
      <c r="B309" s="20">
        <f>Datos!D252</f>
        <v>0</v>
      </c>
      <c r="C309" s="152">
        <f>Datos!E252</f>
        <v>0</v>
      </c>
      <c r="D309" s="20">
        <f>Datos!G252</f>
        <v>0</v>
      </c>
      <c r="E309" s="20" t="str">
        <f t="shared" si="12"/>
        <v>x</v>
      </c>
      <c r="F309" s="118">
        <f>Datos!X252</f>
        <v>0</v>
      </c>
      <c r="G309" s="87" t="b">
        <f>OR(Datos!M252="CASA ALIANZA",Datos!M252="AYUDA Y SOLID")</f>
        <v>0</v>
      </c>
      <c r="H309" s="87" t="b">
        <f>OR(Datos!M252="PROCURADURIA")</f>
        <v>0</v>
      </c>
      <c r="I309" s="87" t="b">
        <f>OR(Datos!M252="DIF HIDALGO-HUICHAPAN",Datos!M252="DIF HIDALGO",Datos!M252="DIF NAUCALPAN",Datos!M252="DIF MEXICALTZINGO")</f>
        <v>0</v>
      </c>
      <c r="J309" s="87" t="b">
        <f>OR(Datos!M252="FAMILIAR")</f>
        <v>0</v>
      </c>
      <c r="K309" s="87">
        <f t="shared" si="13"/>
        <v>0</v>
      </c>
      <c r="L309" s="39">
        <f>IF(K309=0,Datos!M252)</f>
        <v>0</v>
      </c>
      <c r="M309" s="87">
        <f>Datos!Z252</f>
        <v>0</v>
      </c>
      <c r="N309" s="87">
        <f>Datos!AA252</f>
        <v>0</v>
      </c>
      <c r="O309" s="87">
        <f>Datos!AB252</f>
        <v>0</v>
      </c>
      <c r="P309" s="87">
        <f>Datos!AC252</f>
        <v>0</v>
      </c>
      <c r="Q309" s="87">
        <f>Datos!AD252</f>
        <v>0</v>
      </c>
      <c r="R309" s="87">
        <f>Datos!AE252</f>
        <v>0</v>
      </c>
      <c r="S309" s="87">
        <f>Datos!AF252</f>
        <v>0</v>
      </c>
      <c r="T309" s="87">
        <f>Datos!AG252</f>
        <v>0</v>
      </c>
      <c r="U309" s="87">
        <f>Datos!AH252</f>
        <v>0</v>
      </c>
      <c r="V309" s="87">
        <f>Datos!AI252</f>
        <v>0</v>
      </c>
      <c r="W309" s="87">
        <f>Datos!AJ252</f>
        <v>0</v>
      </c>
      <c r="X309" s="87">
        <f>Datos!AK252</f>
        <v>0</v>
      </c>
      <c r="Y309" s="87">
        <f>Datos!AL252</f>
        <v>0</v>
      </c>
      <c r="Z309" s="87">
        <f>Datos!AM252</f>
        <v>0</v>
      </c>
      <c r="AA309" s="87">
        <f>Datos!AN252</f>
        <v>0</v>
      </c>
      <c r="AB309" s="87">
        <f>Datos!AO252</f>
        <v>0</v>
      </c>
      <c r="AC309" s="87">
        <f>Datos!AP252</f>
        <v>0</v>
      </c>
      <c r="AD309" s="87" t="str">
        <f>IF(Datos!J252="D.F.","D.F.","0")</f>
        <v>0</v>
      </c>
      <c r="AE309" s="87">
        <f>IF(Datos!J252="D.F.","D.F",Datos!J252)</f>
        <v>0</v>
      </c>
      <c r="AF309" s="87"/>
      <c r="AG309" s="87">
        <f>Datos!AU252</f>
        <v>0</v>
      </c>
      <c r="AH309" s="87">
        <f>Datos!AV252</f>
        <v>0</v>
      </c>
      <c r="AI309" s="87" t="e">
        <f>IF(Educativo!#REF!="GUARDERIA","SI",".")</f>
        <v>#REF!</v>
      </c>
      <c r="AJ309" s="87" t="e">
        <f>IF(Educativo!#REF!="PRESCOLAR","SI",".")</f>
        <v>#REF!</v>
      </c>
      <c r="AK309" s="87" t="e">
        <f>IF(Educativo!#REF!="PRIMARIA","SI",".")</f>
        <v>#REF!</v>
      </c>
      <c r="AL309" s="87" t="e">
        <f>IF(Educativo!#REF!="SECUNDARIA","SI",".")</f>
        <v>#REF!</v>
      </c>
      <c r="AM309" s="87" t="e">
        <f>IF(Educativo!#REF!="BACHILLERATO","SI",".")</f>
        <v>#REF!</v>
      </c>
      <c r="AN309" s="87" t="e">
        <f>IF(Educativo!#REF!="UNIVERSIDAD","SI",".")</f>
        <v>#REF!</v>
      </c>
      <c r="AO309" s="87">
        <f>Datos!BN252</f>
        <v>0</v>
      </c>
      <c r="AP309" s="87">
        <f>Datos!BP252</f>
        <v>0</v>
      </c>
      <c r="AQ309" s="87">
        <f>Datos!BQ252</f>
        <v>0</v>
      </c>
      <c r="AR309" s="26" t="str">
        <f>Datos!BY253</f>
        <v>SI</v>
      </c>
      <c r="AS309" s="26" t="str">
        <f>Datos!BZ253</f>
        <v>.</v>
      </c>
      <c r="AT309" s="26" t="str">
        <f>Datos!CA253</f>
        <v>.</v>
      </c>
      <c r="AU309" s="26" t="str">
        <f>Datos!CB253</f>
        <v>.</v>
      </c>
      <c r="AV309" s="26" t="str">
        <f>Datos!CC253</f>
        <v>.</v>
      </c>
      <c r="AW309" s="87" t="b">
        <f>OR(Datos!BV253="FAMILIA BIOLÓGICA")</f>
        <v>0</v>
      </c>
      <c r="AX309" s="87" t="b">
        <f>OR(Datos!BV253="FAMILIA AMPLIADA")</f>
        <v>0</v>
      </c>
      <c r="AY309" s="87" t="b">
        <f>OR(Datos!BV253="OTRO HOGAR")</f>
        <v>0</v>
      </c>
      <c r="AZ309" s="87">
        <f t="shared" si="14"/>
        <v>0</v>
      </c>
      <c r="BA309" s="87">
        <f>IF(AZ309=0,Datos!BV253,".")</f>
        <v>0</v>
      </c>
      <c r="BB309" s="117">
        <f>Datos!BU252</f>
        <v>0</v>
      </c>
      <c r="BC309" s="87">
        <f>Datos!BV252</f>
        <v>0</v>
      </c>
    </row>
    <row r="310" spans="1:55">
      <c r="A310" s="87">
        <f>Datos!A251</f>
        <v>0</v>
      </c>
      <c r="B310" s="20">
        <f>Datos!D253</f>
        <v>0</v>
      </c>
      <c r="C310" s="152">
        <f>Datos!E253</f>
        <v>0</v>
      </c>
      <c r="D310" s="20">
        <f>Datos!G253</f>
        <v>0</v>
      </c>
      <c r="E310" s="20" t="str">
        <f t="shared" si="12"/>
        <v>x</v>
      </c>
      <c r="F310" s="118">
        <f>Datos!X253</f>
        <v>0</v>
      </c>
      <c r="G310" s="87" t="b">
        <f>OR(Datos!M253="CASA ALIANZA",Datos!M253="AYUDA Y SOLID")</f>
        <v>0</v>
      </c>
      <c r="H310" s="87" t="b">
        <f>OR(Datos!M253="PROCURADURIA")</f>
        <v>0</v>
      </c>
      <c r="I310" s="87" t="b">
        <f>OR(Datos!M253="DIF HIDALGO-HUICHAPAN",Datos!M253="DIF HIDALGO",Datos!M253="DIF NAUCALPAN",Datos!M253="DIF MEXICALTZINGO")</f>
        <v>0</v>
      </c>
      <c r="J310" s="87" t="b">
        <f>OR(Datos!M253="FAMILIAR")</f>
        <v>0</v>
      </c>
      <c r="K310" s="87">
        <f t="shared" si="13"/>
        <v>0</v>
      </c>
      <c r="L310" s="39">
        <f>IF(K310=0,Datos!M253)</f>
        <v>0</v>
      </c>
      <c r="M310" s="87">
        <f>Datos!Z253</f>
        <v>0</v>
      </c>
      <c r="N310" s="87">
        <f>Datos!AA253</f>
        <v>0</v>
      </c>
      <c r="O310" s="87">
        <f>Datos!AB253</f>
        <v>0</v>
      </c>
      <c r="P310" s="87">
        <f>Datos!AC253</f>
        <v>0</v>
      </c>
      <c r="Q310" s="87">
        <f>Datos!AD253</f>
        <v>0</v>
      </c>
      <c r="R310" s="87">
        <f>Datos!AE253</f>
        <v>0</v>
      </c>
      <c r="S310" s="87">
        <f>Datos!AF253</f>
        <v>0</v>
      </c>
      <c r="T310" s="87">
        <f>Datos!AG253</f>
        <v>0</v>
      </c>
      <c r="U310" s="87">
        <f>Datos!AH253</f>
        <v>0</v>
      </c>
      <c r="V310" s="87">
        <f>Datos!AI253</f>
        <v>0</v>
      </c>
      <c r="W310" s="87">
        <f>Datos!AJ253</f>
        <v>0</v>
      </c>
      <c r="X310" s="87">
        <f>Datos!AK253</f>
        <v>0</v>
      </c>
      <c r="Y310" s="87">
        <f>Datos!AL253</f>
        <v>0</v>
      </c>
      <c r="Z310" s="87">
        <f>Datos!AM253</f>
        <v>0</v>
      </c>
      <c r="AA310" s="87">
        <f>Datos!AN253</f>
        <v>0</v>
      </c>
      <c r="AB310" s="87">
        <f>Datos!AO253</f>
        <v>0</v>
      </c>
      <c r="AC310" s="87">
        <f>Datos!AP253</f>
        <v>0</v>
      </c>
      <c r="AD310" s="87" t="str">
        <f>IF(Datos!J253="D.F.","D.F.","0")</f>
        <v>0</v>
      </c>
      <c r="AE310" s="87">
        <f>IF(Datos!J253="D.F.","D.F",Datos!J253)</f>
        <v>0</v>
      </c>
      <c r="AF310" s="87"/>
      <c r="AG310" s="87">
        <f>Datos!AU253</f>
        <v>0</v>
      </c>
      <c r="AH310" s="87">
        <f>Datos!AV253</f>
        <v>0</v>
      </c>
      <c r="AI310" s="87" t="e">
        <f>IF(Educativo!#REF!="GUARDERIA","SI",".")</f>
        <v>#REF!</v>
      </c>
      <c r="AJ310" s="87" t="e">
        <f>IF(Educativo!#REF!="PRESCOLAR","SI",".")</f>
        <v>#REF!</v>
      </c>
      <c r="AK310" s="87" t="e">
        <f>IF(Educativo!#REF!="PRIMARIA","SI",".")</f>
        <v>#REF!</v>
      </c>
      <c r="AL310" s="87" t="e">
        <f>IF(Educativo!#REF!="SECUNDARIA","SI",".")</f>
        <v>#REF!</v>
      </c>
      <c r="AM310" s="87" t="e">
        <f>IF(Educativo!#REF!="BACHILLERATO","SI",".")</f>
        <v>#REF!</v>
      </c>
      <c r="AN310" s="87" t="e">
        <f>IF(Educativo!#REF!="UNIVERSIDAD","SI",".")</f>
        <v>#REF!</v>
      </c>
      <c r="AO310" s="87">
        <f>Datos!BN253</f>
        <v>0</v>
      </c>
      <c r="AP310" s="87">
        <f>Datos!BP253</f>
        <v>0</v>
      </c>
      <c r="AQ310" s="87">
        <f>Datos!BQ253</f>
        <v>0</v>
      </c>
      <c r="AR310" s="26" t="str">
        <f>Datos!BY254</f>
        <v>SI</v>
      </c>
      <c r="AS310" s="26" t="str">
        <f>Datos!BZ254</f>
        <v>.</v>
      </c>
      <c r="AT310" s="26" t="str">
        <f>Datos!CA254</f>
        <v>.</v>
      </c>
      <c r="AU310" s="26" t="str">
        <f>Datos!CB254</f>
        <v>.</v>
      </c>
      <c r="AV310" s="26" t="str">
        <f>Datos!CC254</f>
        <v>.</v>
      </c>
      <c r="AW310" s="87" t="b">
        <f>OR(Datos!BV254="FAMILIA BIOLÓGICA")</f>
        <v>0</v>
      </c>
      <c r="AX310" s="87" t="b">
        <f>OR(Datos!BV254="FAMILIA AMPLIADA")</f>
        <v>0</v>
      </c>
      <c r="AY310" s="87" t="b">
        <f>OR(Datos!BV254="OTRO HOGAR")</f>
        <v>0</v>
      </c>
      <c r="AZ310" s="87">
        <f t="shared" si="14"/>
        <v>0</v>
      </c>
      <c r="BA310" s="87">
        <f>IF(AZ310=0,Datos!BV254,".")</f>
        <v>0</v>
      </c>
      <c r="BB310" s="117">
        <f>Datos!BU253</f>
        <v>0</v>
      </c>
      <c r="BC310" s="87">
        <f>Datos!BV253</f>
        <v>0</v>
      </c>
    </row>
    <row r="311" spans="1:55">
      <c r="A311" s="87">
        <f>Datos!A252</f>
        <v>0</v>
      </c>
      <c r="B311" s="20">
        <f>Datos!D254</f>
        <v>0</v>
      </c>
      <c r="C311" s="152">
        <f>Datos!E254</f>
        <v>0</v>
      </c>
      <c r="D311" s="20">
        <f>Datos!G254</f>
        <v>0</v>
      </c>
      <c r="E311" s="20" t="str">
        <f t="shared" si="12"/>
        <v>x</v>
      </c>
      <c r="F311" s="118">
        <f>Datos!X254</f>
        <v>0</v>
      </c>
      <c r="G311" s="87" t="b">
        <f>OR(Datos!M254="CASA ALIANZA",Datos!M254="AYUDA Y SOLID")</f>
        <v>0</v>
      </c>
      <c r="H311" s="87" t="b">
        <f>OR(Datos!M254="PROCURADURIA")</f>
        <v>0</v>
      </c>
      <c r="I311" s="87" t="b">
        <f>OR(Datos!M254="DIF HIDALGO-HUICHAPAN",Datos!M254="DIF HIDALGO",Datos!M254="DIF NAUCALPAN",Datos!M254="DIF MEXICALTZINGO")</f>
        <v>0</v>
      </c>
      <c r="J311" s="87" t="b">
        <f>OR(Datos!M254="FAMILIAR")</f>
        <v>0</v>
      </c>
      <c r="K311" s="87">
        <f t="shared" si="13"/>
        <v>0</v>
      </c>
      <c r="L311" s="39">
        <f>IF(K311=0,Datos!M254)</f>
        <v>0</v>
      </c>
      <c r="M311" s="87">
        <f>Datos!Z254</f>
        <v>0</v>
      </c>
      <c r="N311" s="87">
        <f>Datos!AA254</f>
        <v>0</v>
      </c>
      <c r="O311" s="87">
        <f>Datos!AB254</f>
        <v>0</v>
      </c>
      <c r="P311" s="87">
        <f>Datos!AC254</f>
        <v>0</v>
      </c>
      <c r="Q311" s="87">
        <f>Datos!AD254</f>
        <v>0</v>
      </c>
      <c r="R311" s="87">
        <f>Datos!AE254</f>
        <v>0</v>
      </c>
      <c r="S311" s="87">
        <f>Datos!AF254</f>
        <v>0</v>
      </c>
      <c r="T311" s="87">
        <f>Datos!AG254</f>
        <v>0</v>
      </c>
      <c r="U311" s="87">
        <f>Datos!AH254</f>
        <v>0</v>
      </c>
      <c r="V311" s="87">
        <f>Datos!AI254</f>
        <v>0</v>
      </c>
      <c r="W311" s="87">
        <f>Datos!AJ254</f>
        <v>0</v>
      </c>
      <c r="X311" s="87">
        <f>Datos!AK254</f>
        <v>0</v>
      </c>
      <c r="Y311" s="87">
        <f>Datos!AL254</f>
        <v>0</v>
      </c>
      <c r="Z311" s="87">
        <f>Datos!AM254</f>
        <v>0</v>
      </c>
      <c r="AA311" s="87">
        <f>Datos!AN254</f>
        <v>0</v>
      </c>
      <c r="AB311" s="87">
        <f>Datos!AO254</f>
        <v>0</v>
      </c>
      <c r="AC311" s="87">
        <f>Datos!AP254</f>
        <v>0</v>
      </c>
      <c r="AD311" s="87" t="str">
        <f>IF(Datos!J254="D.F.","D.F.","0")</f>
        <v>0</v>
      </c>
      <c r="AE311" s="87">
        <f>IF(Datos!J254="D.F.","D.F",Datos!J254)</f>
        <v>0</v>
      </c>
      <c r="AF311" s="87"/>
      <c r="AG311" s="87">
        <f>Datos!AU254</f>
        <v>0</v>
      </c>
      <c r="AH311" s="87">
        <f>Datos!AV254</f>
        <v>0</v>
      </c>
      <c r="AI311" s="87" t="e">
        <f>IF(Educativo!#REF!="GUARDERIA","SI",".")</f>
        <v>#REF!</v>
      </c>
      <c r="AJ311" s="87" t="e">
        <f>IF(Educativo!#REF!="PRESCOLAR","SI",".")</f>
        <v>#REF!</v>
      </c>
      <c r="AK311" s="87" t="e">
        <f>IF(Educativo!#REF!="PRIMARIA","SI",".")</f>
        <v>#REF!</v>
      </c>
      <c r="AL311" s="87" t="e">
        <f>IF(Educativo!#REF!="SECUNDARIA","SI",".")</f>
        <v>#REF!</v>
      </c>
      <c r="AM311" s="87" t="e">
        <f>IF(Educativo!#REF!="BACHILLERATO","SI",".")</f>
        <v>#REF!</v>
      </c>
      <c r="AN311" s="87" t="e">
        <f>IF(Educativo!#REF!="UNIVERSIDAD","SI",".")</f>
        <v>#REF!</v>
      </c>
      <c r="AO311" s="87">
        <f>Datos!BN254</f>
        <v>0</v>
      </c>
      <c r="AP311" s="87">
        <f>Datos!BP254</f>
        <v>0</v>
      </c>
      <c r="AQ311" s="87">
        <f>Datos!BQ254</f>
        <v>0</v>
      </c>
      <c r="AR311" s="26" t="str">
        <f>Datos!BY255</f>
        <v>SI</v>
      </c>
      <c r="AS311" s="26" t="str">
        <f>Datos!BZ255</f>
        <v>.</v>
      </c>
      <c r="AT311" s="26" t="str">
        <f>Datos!CA255</f>
        <v>.</v>
      </c>
      <c r="AU311" s="26" t="str">
        <f>Datos!CB255</f>
        <v>.</v>
      </c>
      <c r="AV311" s="26" t="str">
        <f>Datos!CC255</f>
        <v>.</v>
      </c>
      <c r="AW311" s="87" t="b">
        <f>OR(Datos!BV255="FAMILIA BIOLÓGICA")</f>
        <v>0</v>
      </c>
      <c r="AX311" s="87" t="b">
        <f>OR(Datos!BV255="FAMILIA AMPLIADA")</f>
        <v>0</v>
      </c>
      <c r="AY311" s="87" t="b">
        <f>OR(Datos!BV255="OTRO HOGAR")</f>
        <v>0</v>
      </c>
      <c r="AZ311" s="87">
        <f t="shared" si="14"/>
        <v>0</v>
      </c>
      <c r="BA311" s="87">
        <f>IF(AZ311=0,Datos!BV255,".")</f>
        <v>0</v>
      </c>
      <c r="BB311" s="117">
        <f>Datos!BU254</f>
        <v>0</v>
      </c>
      <c r="BC311" s="87">
        <f>Datos!BV254</f>
        <v>0</v>
      </c>
    </row>
    <row r="312" spans="1:55">
      <c r="A312" s="87">
        <f>Datos!A253</f>
        <v>0</v>
      </c>
      <c r="B312" s="20">
        <f>Datos!D255</f>
        <v>0</v>
      </c>
      <c r="C312" s="152">
        <f>Datos!E255</f>
        <v>0</v>
      </c>
      <c r="D312" s="20">
        <f>Datos!G255</f>
        <v>0</v>
      </c>
      <c r="E312" s="20" t="str">
        <f t="shared" si="12"/>
        <v>x</v>
      </c>
      <c r="F312" s="118">
        <f>Datos!X255</f>
        <v>0</v>
      </c>
      <c r="G312" s="87" t="b">
        <f>OR(Datos!M255="CASA ALIANZA",Datos!M255="AYUDA Y SOLID")</f>
        <v>0</v>
      </c>
      <c r="H312" s="87" t="b">
        <f>OR(Datos!M255="PROCURADURIA")</f>
        <v>0</v>
      </c>
      <c r="I312" s="87" t="b">
        <f>OR(Datos!M255="DIF HIDALGO-HUICHAPAN",Datos!M255="DIF HIDALGO",Datos!M255="DIF NAUCALPAN",Datos!M255="DIF MEXICALTZINGO")</f>
        <v>0</v>
      </c>
      <c r="J312" s="87" t="b">
        <f>OR(Datos!M255="FAMILIAR")</f>
        <v>0</v>
      </c>
      <c r="K312" s="87">
        <f t="shared" si="13"/>
        <v>0</v>
      </c>
      <c r="L312" s="39">
        <f>IF(K312=0,Datos!M255)</f>
        <v>0</v>
      </c>
      <c r="M312" s="87">
        <f>Datos!Z255</f>
        <v>0</v>
      </c>
      <c r="N312" s="87">
        <f>Datos!AA255</f>
        <v>0</v>
      </c>
      <c r="O312" s="87">
        <f>Datos!AB255</f>
        <v>0</v>
      </c>
      <c r="P312" s="87">
        <f>Datos!AC255</f>
        <v>0</v>
      </c>
      <c r="Q312" s="87">
        <f>Datos!AD255</f>
        <v>0</v>
      </c>
      <c r="R312" s="87">
        <f>Datos!AE255</f>
        <v>0</v>
      </c>
      <c r="S312" s="87">
        <f>Datos!AF255</f>
        <v>0</v>
      </c>
      <c r="T312" s="87">
        <f>Datos!AG255</f>
        <v>0</v>
      </c>
      <c r="U312" s="87">
        <f>Datos!AH255</f>
        <v>0</v>
      </c>
      <c r="V312" s="87">
        <f>Datos!AI255</f>
        <v>0</v>
      </c>
      <c r="W312" s="87">
        <f>Datos!AJ255</f>
        <v>0</v>
      </c>
      <c r="X312" s="87">
        <f>Datos!AK255</f>
        <v>0</v>
      </c>
      <c r="Y312" s="87">
        <f>Datos!AL255</f>
        <v>0</v>
      </c>
      <c r="Z312" s="87">
        <f>Datos!AM255</f>
        <v>0</v>
      </c>
      <c r="AA312" s="87">
        <f>Datos!AN255</f>
        <v>0</v>
      </c>
      <c r="AB312" s="87">
        <f>Datos!AO255</f>
        <v>0</v>
      </c>
      <c r="AC312" s="87">
        <f>Datos!AP255</f>
        <v>0</v>
      </c>
      <c r="AD312" s="87" t="str">
        <f>IF(Datos!J255="D.F.","D.F.","0")</f>
        <v>0</v>
      </c>
      <c r="AE312" s="87">
        <f>IF(Datos!J255="D.F.","D.F",Datos!J255)</f>
        <v>0</v>
      </c>
      <c r="AF312" s="87"/>
      <c r="AG312" s="87">
        <f>Datos!AU255</f>
        <v>0</v>
      </c>
      <c r="AH312" s="87">
        <f>Datos!AV255</f>
        <v>0</v>
      </c>
      <c r="AI312" s="87" t="e">
        <f>IF(Educativo!#REF!="GUARDERIA","SI",".")</f>
        <v>#REF!</v>
      </c>
      <c r="AJ312" s="87" t="e">
        <f>IF(Educativo!#REF!="PRESCOLAR","SI",".")</f>
        <v>#REF!</v>
      </c>
      <c r="AK312" s="87" t="e">
        <f>IF(Educativo!#REF!="PRIMARIA","SI",".")</f>
        <v>#REF!</v>
      </c>
      <c r="AL312" s="87" t="e">
        <f>IF(Educativo!#REF!="SECUNDARIA","SI",".")</f>
        <v>#REF!</v>
      </c>
      <c r="AM312" s="87" t="e">
        <f>IF(Educativo!#REF!="BACHILLERATO","SI",".")</f>
        <v>#REF!</v>
      </c>
      <c r="AN312" s="87" t="e">
        <f>IF(Educativo!#REF!="UNIVERSIDAD","SI",".")</f>
        <v>#REF!</v>
      </c>
      <c r="AO312" s="87">
        <f>Datos!BN255</f>
        <v>0</v>
      </c>
      <c r="AP312" s="87">
        <f>Datos!BP255</f>
        <v>0</v>
      </c>
      <c r="AQ312" s="87">
        <f>Datos!BQ255</f>
        <v>0</v>
      </c>
      <c r="AR312" s="26" t="str">
        <f>Datos!BY256</f>
        <v>SI</v>
      </c>
      <c r="AS312" s="26" t="str">
        <f>Datos!BZ256</f>
        <v>.</v>
      </c>
      <c r="AT312" s="26" t="str">
        <f>Datos!CA256</f>
        <v>.</v>
      </c>
      <c r="AU312" s="26" t="str">
        <f>Datos!CB256</f>
        <v>.</v>
      </c>
      <c r="AV312" s="26" t="str">
        <f>Datos!CC256</f>
        <v>.</v>
      </c>
      <c r="AW312" s="87" t="b">
        <f>OR(Datos!BV256="FAMILIA BIOLÓGICA")</f>
        <v>0</v>
      </c>
      <c r="AX312" s="87" t="b">
        <f>OR(Datos!BV256="FAMILIA AMPLIADA")</f>
        <v>0</v>
      </c>
      <c r="AY312" s="87" t="b">
        <f>OR(Datos!BV256="OTRO HOGAR")</f>
        <v>0</v>
      </c>
      <c r="AZ312" s="87">
        <f t="shared" si="14"/>
        <v>0</v>
      </c>
      <c r="BA312" s="87">
        <f>IF(AZ312=0,Datos!BV256,".")</f>
        <v>0</v>
      </c>
      <c r="BB312" s="117">
        <f>Datos!BU255</f>
        <v>0</v>
      </c>
      <c r="BC312" s="87">
        <f>Datos!BV255</f>
        <v>0</v>
      </c>
    </row>
    <row r="313" spans="1:55">
      <c r="A313" s="87">
        <f>Datos!A254</f>
        <v>0</v>
      </c>
      <c r="B313" s="20">
        <f>Datos!D256</f>
        <v>0</v>
      </c>
      <c r="C313" s="152">
        <f>Datos!E256</f>
        <v>0</v>
      </c>
      <c r="D313" s="20">
        <f>Datos!G256</f>
        <v>0</v>
      </c>
      <c r="E313" s="20" t="str">
        <f t="shared" si="12"/>
        <v>x</v>
      </c>
      <c r="F313" s="118">
        <f>Datos!X256</f>
        <v>0</v>
      </c>
      <c r="G313" s="87" t="b">
        <f>OR(Datos!M256="CASA ALIANZA",Datos!M256="AYUDA Y SOLID")</f>
        <v>0</v>
      </c>
      <c r="H313" s="87" t="b">
        <f>OR(Datos!M256="PROCURADURIA")</f>
        <v>0</v>
      </c>
      <c r="I313" s="87" t="b">
        <f>OR(Datos!M256="DIF HIDALGO-HUICHAPAN",Datos!M256="DIF HIDALGO",Datos!M256="DIF NAUCALPAN",Datos!M256="DIF MEXICALTZINGO")</f>
        <v>0</v>
      </c>
      <c r="J313" s="87" t="b">
        <f>OR(Datos!M256="FAMILIAR")</f>
        <v>0</v>
      </c>
      <c r="K313" s="87">
        <f t="shared" si="13"/>
        <v>0</v>
      </c>
      <c r="L313" s="39">
        <f>IF(K313=0,Datos!M256)</f>
        <v>0</v>
      </c>
      <c r="M313" s="87">
        <f>Datos!Z256</f>
        <v>0</v>
      </c>
      <c r="N313" s="87">
        <f>Datos!AA256</f>
        <v>0</v>
      </c>
      <c r="O313" s="87">
        <f>Datos!AB256</f>
        <v>0</v>
      </c>
      <c r="P313" s="87">
        <f>Datos!AC256</f>
        <v>0</v>
      </c>
      <c r="Q313" s="87">
        <f>Datos!AD256</f>
        <v>0</v>
      </c>
      <c r="R313" s="87">
        <f>Datos!AE256</f>
        <v>0</v>
      </c>
      <c r="S313" s="87">
        <f>Datos!AF256</f>
        <v>0</v>
      </c>
      <c r="T313" s="87">
        <f>Datos!AG256</f>
        <v>0</v>
      </c>
      <c r="U313" s="87">
        <f>Datos!AH256</f>
        <v>0</v>
      </c>
      <c r="V313" s="87">
        <f>Datos!AI256</f>
        <v>0</v>
      </c>
      <c r="W313" s="87">
        <f>Datos!AJ256</f>
        <v>0</v>
      </c>
      <c r="X313" s="87">
        <f>Datos!AK256</f>
        <v>0</v>
      </c>
      <c r="Y313" s="87">
        <f>Datos!AL256</f>
        <v>0</v>
      </c>
      <c r="Z313" s="87">
        <f>Datos!AM256</f>
        <v>0</v>
      </c>
      <c r="AA313" s="87">
        <f>Datos!AN256</f>
        <v>0</v>
      </c>
      <c r="AB313" s="87">
        <f>Datos!AO256</f>
        <v>0</v>
      </c>
      <c r="AC313" s="87">
        <f>Datos!AP256</f>
        <v>0</v>
      </c>
      <c r="AD313" s="87" t="str">
        <f>IF(Datos!J256="D.F.","D.F.","0")</f>
        <v>0</v>
      </c>
      <c r="AE313" s="87">
        <f>IF(Datos!J256="D.F.","D.F",Datos!J256)</f>
        <v>0</v>
      </c>
      <c r="AF313" s="87"/>
      <c r="AG313" s="87">
        <f>Datos!AU256</f>
        <v>0</v>
      </c>
      <c r="AH313" s="87">
        <f>Datos!AV256</f>
        <v>0</v>
      </c>
      <c r="AI313" s="87" t="e">
        <f>IF(Educativo!#REF!="GUARDERIA","SI",".")</f>
        <v>#REF!</v>
      </c>
      <c r="AJ313" s="87" t="e">
        <f>IF(Educativo!#REF!="PRESCOLAR","SI",".")</f>
        <v>#REF!</v>
      </c>
      <c r="AK313" s="87" t="e">
        <f>IF(Educativo!#REF!="PRIMARIA","SI",".")</f>
        <v>#REF!</v>
      </c>
      <c r="AL313" s="87" t="e">
        <f>IF(Educativo!#REF!="SECUNDARIA","SI",".")</f>
        <v>#REF!</v>
      </c>
      <c r="AM313" s="87" t="e">
        <f>IF(Educativo!#REF!="BACHILLERATO","SI",".")</f>
        <v>#REF!</v>
      </c>
      <c r="AN313" s="87" t="e">
        <f>IF(Educativo!#REF!="UNIVERSIDAD","SI",".")</f>
        <v>#REF!</v>
      </c>
      <c r="AO313" s="87">
        <f>Datos!BN256</f>
        <v>0</v>
      </c>
      <c r="AP313" s="87">
        <f>Datos!BP256</f>
        <v>0</v>
      </c>
      <c r="AQ313" s="87">
        <f>Datos!BQ256</f>
        <v>0</v>
      </c>
      <c r="AR313" s="26" t="str">
        <f>Datos!BY257</f>
        <v>SI</v>
      </c>
      <c r="AS313" s="26" t="str">
        <f>Datos!BZ257</f>
        <v>.</v>
      </c>
      <c r="AT313" s="26" t="str">
        <f>Datos!CA257</f>
        <v>.</v>
      </c>
      <c r="AU313" s="26" t="str">
        <f>Datos!CB257</f>
        <v>.</v>
      </c>
      <c r="AV313" s="26" t="str">
        <f>Datos!CC257</f>
        <v>.</v>
      </c>
      <c r="AW313" s="87" t="b">
        <f>OR(Datos!BV257="FAMILIA BIOLÓGICA")</f>
        <v>0</v>
      </c>
      <c r="AX313" s="87" t="b">
        <f>OR(Datos!BV257="FAMILIA AMPLIADA")</f>
        <v>0</v>
      </c>
      <c r="AY313" s="87" t="b">
        <f>OR(Datos!BV257="OTRO HOGAR")</f>
        <v>0</v>
      </c>
      <c r="AZ313" s="87">
        <f t="shared" si="14"/>
        <v>0</v>
      </c>
      <c r="BA313" s="87">
        <f>IF(AZ313=0,Datos!BV257,".")</f>
        <v>0</v>
      </c>
      <c r="BB313" s="117">
        <f>Datos!BU256</f>
        <v>0</v>
      </c>
      <c r="BC313" s="87">
        <f>Datos!BV256</f>
        <v>0</v>
      </c>
    </row>
    <row r="314" spans="1:55">
      <c r="A314" s="87">
        <f>Datos!A255</f>
        <v>0</v>
      </c>
      <c r="B314" s="20">
        <f>Datos!D257</f>
        <v>0</v>
      </c>
      <c r="C314" s="152">
        <f>Datos!E257</f>
        <v>0</v>
      </c>
      <c r="D314" s="20">
        <f>Datos!G257</f>
        <v>0</v>
      </c>
      <c r="E314" s="20" t="str">
        <f t="shared" si="12"/>
        <v>x</v>
      </c>
      <c r="F314" s="118">
        <f>Datos!X257</f>
        <v>0</v>
      </c>
      <c r="G314" s="87" t="b">
        <f>OR(Datos!M257="CASA ALIANZA",Datos!M257="AYUDA Y SOLID")</f>
        <v>0</v>
      </c>
      <c r="H314" s="87" t="b">
        <f>OR(Datos!M257="PROCURADURIA")</f>
        <v>0</v>
      </c>
      <c r="I314" s="87" t="b">
        <f>OR(Datos!M257="DIF HIDALGO-HUICHAPAN",Datos!M257="DIF HIDALGO",Datos!M257="DIF NAUCALPAN",Datos!M257="DIF MEXICALTZINGO")</f>
        <v>0</v>
      </c>
      <c r="J314" s="87" t="b">
        <f>OR(Datos!M257="FAMILIAR")</f>
        <v>0</v>
      </c>
      <c r="K314" s="87">
        <f t="shared" si="13"/>
        <v>0</v>
      </c>
      <c r="L314" s="39">
        <f>IF(K314=0,Datos!M257)</f>
        <v>0</v>
      </c>
      <c r="M314" s="87">
        <f>Datos!Z257</f>
        <v>0</v>
      </c>
      <c r="N314" s="87">
        <f>Datos!AA257</f>
        <v>0</v>
      </c>
      <c r="O314" s="87">
        <f>Datos!AB257</f>
        <v>0</v>
      </c>
      <c r="P314" s="87">
        <f>Datos!AC257</f>
        <v>0</v>
      </c>
      <c r="Q314" s="87">
        <f>Datos!AD257</f>
        <v>0</v>
      </c>
      <c r="R314" s="87">
        <f>Datos!AE257</f>
        <v>0</v>
      </c>
      <c r="S314" s="87">
        <f>Datos!AF257</f>
        <v>0</v>
      </c>
      <c r="T314" s="87">
        <f>Datos!AG257</f>
        <v>0</v>
      </c>
      <c r="U314" s="87">
        <f>Datos!AH257</f>
        <v>0</v>
      </c>
      <c r="V314" s="87">
        <f>Datos!AI257</f>
        <v>0</v>
      </c>
      <c r="W314" s="87">
        <f>Datos!AJ257</f>
        <v>0</v>
      </c>
      <c r="X314" s="87">
        <f>Datos!AK257</f>
        <v>0</v>
      </c>
      <c r="Y314" s="87">
        <f>Datos!AL257</f>
        <v>0</v>
      </c>
      <c r="Z314" s="87">
        <f>Datos!AM257</f>
        <v>0</v>
      </c>
      <c r="AA314" s="87">
        <f>Datos!AN257</f>
        <v>0</v>
      </c>
      <c r="AB314" s="87">
        <f>Datos!AO257</f>
        <v>0</v>
      </c>
      <c r="AC314" s="87">
        <f>Datos!AP257</f>
        <v>0</v>
      </c>
      <c r="AD314" s="87" t="str">
        <f>IF(Datos!J257="D.F.","D.F.","0")</f>
        <v>0</v>
      </c>
      <c r="AE314" s="87">
        <f>IF(Datos!J257="D.F.","D.F",Datos!J257)</f>
        <v>0</v>
      </c>
      <c r="AF314" s="87"/>
      <c r="AG314" s="87">
        <f>Datos!AU257</f>
        <v>0</v>
      </c>
      <c r="AH314" s="87">
        <f>Datos!AV257</f>
        <v>0</v>
      </c>
      <c r="AI314" s="87" t="e">
        <f>IF(Educativo!#REF!="GUARDERIA","SI",".")</f>
        <v>#REF!</v>
      </c>
      <c r="AJ314" s="87" t="e">
        <f>IF(Educativo!#REF!="PRESCOLAR","SI",".")</f>
        <v>#REF!</v>
      </c>
      <c r="AK314" s="87" t="e">
        <f>IF(Educativo!#REF!="PRIMARIA","SI",".")</f>
        <v>#REF!</v>
      </c>
      <c r="AL314" s="87" t="e">
        <f>IF(Educativo!#REF!="SECUNDARIA","SI",".")</f>
        <v>#REF!</v>
      </c>
      <c r="AM314" s="87" t="e">
        <f>IF(Educativo!#REF!="BACHILLERATO","SI",".")</f>
        <v>#REF!</v>
      </c>
      <c r="AN314" s="87" t="e">
        <f>IF(Educativo!#REF!="UNIVERSIDAD","SI",".")</f>
        <v>#REF!</v>
      </c>
      <c r="AO314" s="87">
        <f>Datos!BN257</f>
        <v>0</v>
      </c>
      <c r="AP314" s="87">
        <f>Datos!BP257</f>
        <v>0</v>
      </c>
      <c r="AQ314" s="87">
        <f>Datos!BQ257</f>
        <v>0</v>
      </c>
      <c r="AR314" s="26" t="str">
        <f>Datos!BY258</f>
        <v>SI</v>
      </c>
      <c r="AS314" s="26" t="str">
        <f>Datos!BZ258</f>
        <v>.</v>
      </c>
      <c r="AT314" s="26" t="str">
        <f>Datos!CA258</f>
        <v>.</v>
      </c>
      <c r="AU314" s="26" t="str">
        <f>Datos!CB258</f>
        <v>.</v>
      </c>
      <c r="AV314" s="26" t="str">
        <f>Datos!CC258</f>
        <v>.</v>
      </c>
      <c r="AW314" s="87" t="b">
        <f>OR(Datos!BV258="FAMILIA BIOLÓGICA")</f>
        <v>0</v>
      </c>
      <c r="AX314" s="87" t="b">
        <f>OR(Datos!BV258="FAMILIA AMPLIADA")</f>
        <v>0</v>
      </c>
      <c r="AY314" s="87" t="b">
        <f>OR(Datos!BV258="OTRO HOGAR")</f>
        <v>0</v>
      </c>
      <c r="AZ314" s="87">
        <f t="shared" si="14"/>
        <v>0</v>
      </c>
      <c r="BA314" s="87">
        <f>IF(AZ314=0,Datos!BV258,".")</f>
        <v>0</v>
      </c>
      <c r="BB314" s="117">
        <f>Datos!BU257</f>
        <v>0</v>
      </c>
      <c r="BC314" s="87">
        <f>Datos!BV257</f>
        <v>0</v>
      </c>
    </row>
    <row r="315" spans="1:55">
      <c r="A315" s="87">
        <f>Datos!A256</f>
        <v>0</v>
      </c>
      <c r="B315" s="20">
        <f>Datos!D258</f>
        <v>0</v>
      </c>
      <c r="C315" s="152">
        <f>Datos!E258</f>
        <v>0</v>
      </c>
      <c r="D315" s="20">
        <f>Datos!G258</f>
        <v>0</v>
      </c>
      <c r="E315" s="20" t="str">
        <f t="shared" si="12"/>
        <v>x</v>
      </c>
      <c r="F315" s="118">
        <f>Datos!X258</f>
        <v>0</v>
      </c>
      <c r="G315" s="87" t="b">
        <f>OR(Datos!M258="CASA ALIANZA",Datos!M258="AYUDA Y SOLID")</f>
        <v>0</v>
      </c>
      <c r="H315" s="87" t="b">
        <f>OR(Datos!M258="PROCURADURIA")</f>
        <v>0</v>
      </c>
      <c r="I315" s="87" t="b">
        <f>OR(Datos!M258="DIF HIDALGO-HUICHAPAN",Datos!M258="DIF HIDALGO",Datos!M258="DIF NAUCALPAN",Datos!M258="DIF MEXICALTZINGO")</f>
        <v>0</v>
      </c>
      <c r="J315" s="87" t="b">
        <f>OR(Datos!M258="FAMILIAR")</f>
        <v>0</v>
      </c>
      <c r="K315" s="87">
        <f t="shared" si="13"/>
        <v>0</v>
      </c>
      <c r="L315" s="39">
        <f>IF(K315=0,Datos!M258)</f>
        <v>0</v>
      </c>
      <c r="M315" s="87">
        <f>Datos!Z258</f>
        <v>0</v>
      </c>
      <c r="N315" s="87">
        <f>Datos!AA258</f>
        <v>0</v>
      </c>
      <c r="O315" s="87">
        <f>Datos!AB258</f>
        <v>0</v>
      </c>
      <c r="P315" s="87">
        <f>Datos!AC258</f>
        <v>0</v>
      </c>
      <c r="Q315" s="87">
        <f>Datos!AD258</f>
        <v>0</v>
      </c>
      <c r="R315" s="87">
        <f>Datos!AE258</f>
        <v>0</v>
      </c>
      <c r="S315" s="87">
        <f>Datos!AF258</f>
        <v>0</v>
      </c>
      <c r="T315" s="87">
        <f>Datos!AG258</f>
        <v>0</v>
      </c>
      <c r="U315" s="87">
        <f>Datos!AH258</f>
        <v>0</v>
      </c>
      <c r="V315" s="87">
        <f>Datos!AI258</f>
        <v>0</v>
      </c>
      <c r="W315" s="87">
        <f>Datos!AJ258</f>
        <v>0</v>
      </c>
      <c r="X315" s="87">
        <f>Datos!AK258</f>
        <v>0</v>
      </c>
      <c r="Y315" s="87">
        <f>Datos!AL258</f>
        <v>0</v>
      </c>
      <c r="Z315" s="87">
        <f>Datos!AM258</f>
        <v>0</v>
      </c>
      <c r="AA315" s="87">
        <f>Datos!AN258</f>
        <v>0</v>
      </c>
      <c r="AB315" s="87">
        <f>Datos!AO258</f>
        <v>0</v>
      </c>
      <c r="AC315" s="87">
        <f>Datos!AP258</f>
        <v>0</v>
      </c>
      <c r="AD315" s="87" t="str">
        <f>IF(Datos!J258="D.F.","D.F.","0")</f>
        <v>0</v>
      </c>
      <c r="AE315" s="87">
        <f>IF(Datos!J258="D.F.","D.F",Datos!J258)</f>
        <v>0</v>
      </c>
      <c r="AF315" s="87"/>
      <c r="AG315" s="87">
        <f>Datos!AU258</f>
        <v>0</v>
      </c>
      <c r="AH315" s="87">
        <f>Datos!AV258</f>
        <v>0</v>
      </c>
      <c r="AI315" s="87" t="e">
        <f>IF(Educativo!#REF!="GUARDERIA","SI",".")</f>
        <v>#REF!</v>
      </c>
      <c r="AJ315" s="87" t="e">
        <f>IF(Educativo!#REF!="PRESCOLAR","SI",".")</f>
        <v>#REF!</v>
      </c>
      <c r="AK315" s="87" t="e">
        <f>IF(Educativo!#REF!="PRIMARIA","SI",".")</f>
        <v>#REF!</v>
      </c>
      <c r="AL315" s="87" t="e">
        <f>IF(Educativo!#REF!="SECUNDARIA","SI",".")</f>
        <v>#REF!</v>
      </c>
      <c r="AM315" s="87" t="e">
        <f>IF(Educativo!#REF!="BACHILLERATO","SI",".")</f>
        <v>#REF!</v>
      </c>
      <c r="AN315" s="87" t="e">
        <f>IF(Educativo!#REF!="UNIVERSIDAD","SI",".")</f>
        <v>#REF!</v>
      </c>
      <c r="AO315" s="87">
        <f>Datos!BN258</f>
        <v>0</v>
      </c>
      <c r="AP315" s="87">
        <f>Datos!BP258</f>
        <v>0</v>
      </c>
      <c r="AQ315" s="87">
        <f>Datos!BQ258</f>
        <v>0</v>
      </c>
      <c r="AR315" s="26" t="str">
        <f>Datos!BY259</f>
        <v>SI</v>
      </c>
      <c r="AS315" s="26" t="str">
        <f>Datos!BZ259</f>
        <v>.</v>
      </c>
      <c r="AT315" s="26" t="str">
        <f>Datos!CA259</f>
        <v>.</v>
      </c>
      <c r="AU315" s="26" t="str">
        <f>Datos!CB259</f>
        <v>.</v>
      </c>
      <c r="AV315" s="26" t="str">
        <f>Datos!CC259</f>
        <v>.</v>
      </c>
      <c r="AW315" s="87" t="b">
        <f>OR(Datos!BV259="FAMILIA BIOLÓGICA")</f>
        <v>0</v>
      </c>
      <c r="AX315" s="87" t="b">
        <f>OR(Datos!BV259="FAMILIA AMPLIADA")</f>
        <v>0</v>
      </c>
      <c r="AY315" s="87" t="b">
        <f>OR(Datos!BV259="OTRO HOGAR")</f>
        <v>0</v>
      </c>
      <c r="AZ315" s="87">
        <f t="shared" si="14"/>
        <v>0</v>
      </c>
      <c r="BA315" s="87">
        <f>IF(AZ315=0,Datos!BV259,".")</f>
        <v>0</v>
      </c>
      <c r="BB315" s="117">
        <f>Datos!BU258</f>
        <v>0</v>
      </c>
      <c r="BC315" s="87">
        <f>Datos!BV258</f>
        <v>0</v>
      </c>
    </row>
    <row r="316" spans="1:55">
      <c r="A316" s="87">
        <f>Datos!A257</f>
        <v>0</v>
      </c>
      <c r="B316" s="20">
        <f>Datos!D259</f>
        <v>0</v>
      </c>
      <c r="C316" s="152">
        <f>Datos!E259</f>
        <v>0</v>
      </c>
      <c r="D316" s="20">
        <f>Datos!G259</f>
        <v>0</v>
      </c>
      <c r="E316" s="20" t="str">
        <f t="shared" si="12"/>
        <v>x</v>
      </c>
      <c r="F316" s="118">
        <f>Datos!X259</f>
        <v>0</v>
      </c>
      <c r="G316" s="87" t="b">
        <f>OR(Datos!M259="CASA ALIANZA",Datos!M259="AYUDA Y SOLID")</f>
        <v>0</v>
      </c>
      <c r="H316" s="87" t="b">
        <f>OR(Datos!M259="PROCURADURIA")</f>
        <v>0</v>
      </c>
      <c r="I316" s="87" t="b">
        <f>OR(Datos!M259="DIF HIDALGO-HUICHAPAN",Datos!M259="DIF HIDALGO",Datos!M259="DIF NAUCALPAN",Datos!M259="DIF MEXICALTZINGO")</f>
        <v>0</v>
      </c>
      <c r="J316" s="87" t="b">
        <f>OR(Datos!M259="FAMILIAR")</f>
        <v>0</v>
      </c>
      <c r="K316" s="87">
        <f t="shared" si="13"/>
        <v>0</v>
      </c>
      <c r="L316" s="39">
        <f>IF(K316=0,Datos!M259)</f>
        <v>0</v>
      </c>
      <c r="M316" s="87">
        <f>Datos!Z259</f>
        <v>0</v>
      </c>
      <c r="N316" s="87">
        <f>Datos!AA259</f>
        <v>0</v>
      </c>
      <c r="O316" s="87">
        <f>Datos!AB259</f>
        <v>0</v>
      </c>
      <c r="P316" s="87">
        <f>Datos!AC259</f>
        <v>0</v>
      </c>
      <c r="Q316" s="87">
        <f>Datos!AD259</f>
        <v>0</v>
      </c>
      <c r="R316" s="87">
        <f>Datos!AE259</f>
        <v>0</v>
      </c>
      <c r="S316" s="87">
        <f>Datos!AF259</f>
        <v>0</v>
      </c>
      <c r="T316" s="87">
        <f>Datos!AG259</f>
        <v>0</v>
      </c>
      <c r="U316" s="87">
        <f>Datos!AH259</f>
        <v>0</v>
      </c>
      <c r="V316" s="87">
        <f>Datos!AI259</f>
        <v>0</v>
      </c>
      <c r="W316" s="87">
        <f>Datos!AJ259</f>
        <v>0</v>
      </c>
      <c r="X316" s="87">
        <f>Datos!AK259</f>
        <v>0</v>
      </c>
      <c r="Y316" s="87">
        <f>Datos!AL259</f>
        <v>0</v>
      </c>
      <c r="Z316" s="87">
        <f>Datos!AM259</f>
        <v>0</v>
      </c>
      <c r="AA316" s="87">
        <f>Datos!AN259</f>
        <v>0</v>
      </c>
      <c r="AB316" s="87">
        <f>Datos!AO259</f>
        <v>0</v>
      </c>
      <c r="AC316" s="87">
        <f>Datos!AP259</f>
        <v>0</v>
      </c>
      <c r="AD316" s="87" t="str">
        <f>IF(Datos!J259="D.F.","D.F.","0")</f>
        <v>0</v>
      </c>
      <c r="AE316" s="87">
        <f>IF(Datos!J259="D.F.","D.F",Datos!J259)</f>
        <v>0</v>
      </c>
      <c r="AF316" s="87"/>
      <c r="AG316" s="87">
        <f>Datos!AU259</f>
        <v>0</v>
      </c>
      <c r="AH316" s="87">
        <f>Datos!AV259</f>
        <v>0</v>
      </c>
      <c r="AI316" s="87" t="e">
        <f>IF(Educativo!#REF!="GUARDERIA","SI",".")</f>
        <v>#REF!</v>
      </c>
      <c r="AJ316" s="87" t="e">
        <f>IF(Educativo!#REF!="PRESCOLAR","SI",".")</f>
        <v>#REF!</v>
      </c>
      <c r="AK316" s="87" t="e">
        <f>IF(Educativo!#REF!="PRIMARIA","SI",".")</f>
        <v>#REF!</v>
      </c>
      <c r="AL316" s="87" t="e">
        <f>IF(Educativo!#REF!="SECUNDARIA","SI",".")</f>
        <v>#REF!</v>
      </c>
      <c r="AM316" s="87" t="e">
        <f>IF(Educativo!#REF!="BACHILLERATO","SI",".")</f>
        <v>#REF!</v>
      </c>
      <c r="AN316" s="87" t="e">
        <f>IF(Educativo!#REF!="UNIVERSIDAD","SI",".")</f>
        <v>#REF!</v>
      </c>
      <c r="AO316" s="87">
        <f>Datos!BN259</f>
        <v>0</v>
      </c>
      <c r="AP316" s="87">
        <f>Datos!BP259</f>
        <v>0</v>
      </c>
      <c r="AQ316" s="87">
        <f>Datos!BQ259</f>
        <v>0</v>
      </c>
      <c r="AR316" s="26" t="str">
        <f>Datos!BY260</f>
        <v>SI</v>
      </c>
      <c r="AS316" s="26" t="str">
        <f>Datos!BZ260</f>
        <v>.</v>
      </c>
      <c r="AT316" s="26" t="str">
        <f>Datos!CA260</f>
        <v>.</v>
      </c>
      <c r="AU316" s="26" t="str">
        <f>Datos!CB260</f>
        <v>.</v>
      </c>
      <c r="AV316" s="26" t="str">
        <f>Datos!CC260</f>
        <v>.</v>
      </c>
      <c r="AW316" s="87" t="b">
        <f>OR(Datos!BV260="FAMILIA BIOLÓGICA")</f>
        <v>0</v>
      </c>
      <c r="AX316" s="87" t="b">
        <f>OR(Datos!BV260="FAMILIA AMPLIADA")</f>
        <v>0</v>
      </c>
      <c r="AY316" s="87" t="b">
        <f>OR(Datos!BV260="OTRO HOGAR")</f>
        <v>0</v>
      </c>
      <c r="AZ316" s="87">
        <f t="shared" si="14"/>
        <v>0</v>
      </c>
      <c r="BA316" s="87">
        <f>IF(AZ316=0,Datos!BV260,".")</f>
        <v>0</v>
      </c>
      <c r="BB316" s="117">
        <f>Datos!BU259</f>
        <v>0</v>
      </c>
      <c r="BC316" s="87">
        <f>Datos!BV259</f>
        <v>0</v>
      </c>
    </row>
    <row r="317" spans="1:55">
      <c r="A317" s="87">
        <f>Datos!A258</f>
        <v>0</v>
      </c>
      <c r="B317" s="20">
        <f>Datos!D260</f>
        <v>0</v>
      </c>
      <c r="C317" s="152">
        <f>Datos!E260</f>
        <v>0</v>
      </c>
      <c r="D317" s="20">
        <f>Datos!G260</f>
        <v>0</v>
      </c>
      <c r="E317" s="20" t="str">
        <f t="shared" si="12"/>
        <v>x</v>
      </c>
      <c r="F317" s="118">
        <f>Datos!X260</f>
        <v>0</v>
      </c>
      <c r="G317" s="87" t="b">
        <f>OR(Datos!M260="CASA ALIANZA",Datos!M260="AYUDA Y SOLID")</f>
        <v>0</v>
      </c>
      <c r="H317" s="87" t="b">
        <f>OR(Datos!M260="PROCURADURIA")</f>
        <v>0</v>
      </c>
      <c r="I317" s="87" t="b">
        <f>OR(Datos!M260="DIF HIDALGO-HUICHAPAN",Datos!M260="DIF HIDALGO",Datos!M260="DIF NAUCALPAN",Datos!M260="DIF MEXICALTZINGO")</f>
        <v>0</v>
      </c>
      <c r="J317" s="87" t="b">
        <f>OR(Datos!M260="FAMILIAR")</f>
        <v>0</v>
      </c>
      <c r="K317" s="87">
        <f t="shared" si="13"/>
        <v>0</v>
      </c>
      <c r="L317" s="39">
        <f>IF(K317=0,Datos!M260)</f>
        <v>0</v>
      </c>
      <c r="M317" s="87">
        <f>Datos!Z260</f>
        <v>0</v>
      </c>
      <c r="N317" s="87">
        <f>Datos!AA260</f>
        <v>0</v>
      </c>
      <c r="O317" s="87">
        <f>Datos!AB260</f>
        <v>0</v>
      </c>
      <c r="P317" s="87">
        <f>Datos!AC260</f>
        <v>0</v>
      </c>
      <c r="Q317" s="87">
        <f>Datos!AD260</f>
        <v>0</v>
      </c>
      <c r="R317" s="87">
        <f>Datos!AE260</f>
        <v>0</v>
      </c>
      <c r="S317" s="87">
        <f>Datos!AF260</f>
        <v>0</v>
      </c>
      <c r="T317" s="87">
        <f>Datos!AG260</f>
        <v>0</v>
      </c>
      <c r="U317" s="87">
        <f>Datos!AH260</f>
        <v>0</v>
      </c>
      <c r="V317" s="87">
        <f>Datos!AI260</f>
        <v>0</v>
      </c>
      <c r="W317" s="87">
        <f>Datos!AJ260</f>
        <v>0</v>
      </c>
      <c r="X317" s="87">
        <f>Datos!AK260</f>
        <v>0</v>
      </c>
      <c r="Y317" s="87">
        <f>Datos!AL260</f>
        <v>0</v>
      </c>
      <c r="Z317" s="87">
        <f>Datos!AM260</f>
        <v>0</v>
      </c>
      <c r="AA317" s="87">
        <f>Datos!AN260</f>
        <v>0</v>
      </c>
      <c r="AB317" s="87">
        <f>Datos!AO260</f>
        <v>0</v>
      </c>
      <c r="AC317" s="87">
        <f>Datos!AP260</f>
        <v>0</v>
      </c>
      <c r="AD317" s="87" t="str">
        <f>IF(Datos!J260="D.F.","D.F.","0")</f>
        <v>0</v>
      </c>
      <c r="AE317" s="87">
        <f>IF(Datos!J260="D.F.","D.F",Datos!J260)</f>
        <v>0</v>
      </c>
      <c r="AF317" s="87"/>
      <c r="AG317" s="87">
        <f>Datos!AU260</f>
        <v>0</v>
      </c>
      <c r="AH317" s="87">
        <f>Datos!AV260</f>
        <v>0</v>
      </c>
      <c r="AI317" s="87" t="e">
        <f>IF(Educativo!#REF!="GUARDERIA","SI",".")</f>
        <v>#REF!</v>
      </c>
      <c r="AJ317" s="87" t="e">
        <f>IF(Educativo!#REF!="PRESCOLAR","SI",".")</f>
        <v>#REF!</v>
      </c>
      <c r="AK317" s="87" t="e">
        <f>IF(Educativo!#REF!="PRIMARIA","SI",".")</f>
        <v>#REF!</v>
      </c>
      <c r="AL317" s="87" t="e">
        <f>IF(Educativo!#REF!="SECUNDARIA","SI",".")</f>
        <v>#REF!</v>
      </c>
      <c r="AM317" s="87" t="e">
        <f>IF(Educativo!#REF!="BACHILLERATO","SI",".")</f>
        <v>#REF!</v>
      </c>
      <c r="AN317" s="87" t="e">
        <f>IF(Educativo!#REF!="UNIVERSIDAD","SI",".")</f>
        <v>#REF!</v>
      </c>
      <c r="AO317" s="87">
        <f>Datos!BN260</f>
        <v>0</v>
      </c>
      <c r="AP317" s="87">
        <f>Datos!BP260</f>
        <v>0</v>
      </c>
      <c r="AQ317" s="87">
        <f>Datos!BQ260</f>
        <v>0</v>
      </c>
      <c r="AR317" s="26" t="str">
        <f>Datos!BY261</f>
        <v>SI</v>
      </c>
      <c r="AS317" s="26" t="str">
        <f>Datos!BZ261</f>
        <v>.</v>
      </c>
      <c r="AT317" s="26" t="str">
        <f>Datos!CA261</f>
        <v>.</v>
      </c>
      <c r="AU317" s="26" t="str">
        <f>Datos!CB261</f>
        <v>.</v>
      </c>
      <c r="AV317" s="26" t="str">
        <f>Datos!CC261</f>
        <v>.</v>
      </c>
      <c r="AW317" s="87" t="b">
        <f>OR(Datos!BV261="FAMILIA BIOLÓGICA")</f>
        <v>0</v>
      </c>
      <c r="AX317" s="87" t="b">
        <f>OR(Datos!BV261="FAMILIA AMPLIADA")</f>
        <v>0</v>
      </c>
      <c r="AY317" s="87" t="b">
        <f>OR(Datos!BV261="OTRO HOGAR")</f>
        <v>0</v>
      </c>
      <c r="AZ317" s="87">
        <f t="shared" si="14"/>
        <v>0</v>
      </c>
      <c r="BA317" s="87">
        <f>IF(AZ317=0,Datos!BV261,".")</f>
        <v>0</v>
      </c>
      <c r="BB317" s="117">
        <f>Datos!BU260</f>
        <v>0</v>
      </c>
      <c r="BC317" s="87">
        <f>Datos!BV260</f>
        <v>0</v>
      </c>
    </row>
    <row r="318" spans="1:55">
      <c r="A318" s="87">
        <f>Datos!A259</f>
        <v>0</v>
      </c>
      <c r="B318" s="20">
        <f>Datos!D261</f>
        <v>0</v>
      </c>
      <c r="C318" s="152">
        <f>Datos!E261</f>
        <v>0</v>
      </c>
      <c r="D318" s="20">
        <f>Datos!G261</f>
        <v>0</v>
      </c>
      <c r="E318" s="20" t="str">
        <f t="shared" si="12"/>
        <v>x</v>
      </c>
      <c r="F318" s="118">
        <f>Datos!X261</f>
        <v>0</v>
      </c>
      <c r="G318" s="87" t="b">
        <f>OR(Datos!M261="CASA ALIANZA",Datos!M261="AYUDA Y SOLID")</f>
        <v>0</v>
      </c>
      <c r="H318" s="87" t="b">
        <f>OR(Datos!M261="PROCURADURIA")</f>
        <v>0</v>
      </c>
      <c r="I318" s="87" t="b">
        <f>OR(Datos!M261="DIF HIDALGO-HUICHAPAN",Datos!M261="DIF HIDALGO",Datos!M261="DIF NAUCALPAN",Datos!M261="DIF MEXICALTZINGO")</f>
        <v>0</v>
      </c>
      <c r="J318" s="87" t="b">
        <f>OR(Datos!M261="FAMILIAR")</f>
        <v>0</v>
      </c>
      <c r="K318" s="87">
        <f t="shared" si="13"/>
        <v>0</v>
      </c>
      <c r="L318" s="39">
        <f>IF(K318=0,Datos!M261)</f>
        <v>0</v>
      </c>
      <c r="M318" s="87">
        <f>Datos!Z261</f>
        <v>0</v>
      </c>
      <c r="N318" s="87">
        <f>Datos!AA261</f>
        <v>0</v>
      </c>
      <c r="O318" s="87">
        <f>Datos!AB261</f>
        <v>0</v>
      </c>
      <c r="P318" s="87">
        <f>Datos!AC261</f>
        <v>0</v>
      </c>
      <c r="Q318" s="87">
        <f>Datos!AD261</f>
        <v>0</v>
      </c>
      <c r="R318" s="87">
        <f>Datos!AE261</f>
        <v>0</v>
      </c>
      <c r="S318" s="87">
        <f>Datos!AF261</f>
        <v>0</v>
      </c>
      <c r="T318" s="87">
        <f>Datos!AG261</f>
        <v>0</v>
      </c>
      <c r="U318" s="87">
        <f>Datos!AH261</f>
        <v>0</v>
      </c>
      <c r="V318" s="87">
        <f>Datos!AI261</f>
        <v>0</v>
      </c>
      <c r="W318" s="87">
        <f>Datos!AJ261</f>
        <v>0</v>
      </c>
      <c r="X318" s="87">
        <f>Datos!AK261</f>
        <v>0</v>
      </c>
      <c r="Y318" s="87">
        <f>Datos!AL261</f>
        <v>0</v>
      </c>
      <c r="Z318" s="87">
        <f>Datos!AM261</f>
        <v>0</v>
      </c>
      <c r="AA318" s="87">
        <f>Datos!AN261</f>
        <v>0</v>
      </c>
      <c r="AB318" s="87">
        <f>Datos!AO261</f>
        <v>0</v>
      </c>
      <c r="AC318" s="87">
        <f>Datos!AP261</f>
        <v>0</v>
      </c>
      <c r="AD318" s="87" t="str">
        <f>IF(Datos!J261="D.F.","D.F.","0")</f>
        <v>0</v>
      </c>
      <c r="AE318" s="87">
        <f>IF(Datos!J261="D.F.","D.F",Datos!J261)</f>
        <v>0</v>
      </c>
      <c r="AF318" s="87"/>
      <c r="AG318" s="87">
        <f>Datos!AU261</f>
        <v>0</v>
      </c>
      <c r="AH318" s="87">
        <f>Datos!AV261</f>
        <v>0</v>
      </c>
      <c r="AI318" s="87" t="e">
        <f>IF(Educativo!#REF!="GUARDERIA","SI",".")</f>
        <v>#REF!</v>
      </c>
      <c r="AJ318" s="87" t="e">
        <f>IF(Educativo!#REF!="PRESCOLAR","SI",".")</f>
        <v>#REF!</v>
      </c>
      <c r="AK318" s="87" t="e">
        <f>IF(Educativo!#REF!="PRIMARIA","SI",".")</f>
        <v>#REF!</v>
      </c>
      <c r="AL318" s="87" t="e">
        <f>IF(Educativo!#REF!="SECUNDARIA","SI",".")</f>
        <v>#REF!</v>
      </c>
      <c r="AM318" s="87" t="e">
        <f>IF(Educativo!#REF!="BACHILLERATO","SI",".")</f>
        <v>#REF!</v>
      </c>
      <c r="AN318" s="87" t="e">
        <f>IF(Educativo!#REF!="UNIVERSIDAD","SI",".")</f>
        <v>#REF!</v>
      </c>
      <c r="AO318" s="87">
        <f>Datos!BN261</f>
        <v>0</v>
      </c>
      <c r="AP318" s="87">
        <f>Datos!BP261</f>
        <v>0</v>
      </c>
      <c r="AQ318" s="87">
        <f>Datos!BQ261</f>
        <v>0</v>
      </c>
      <c r="AR318" s="26" t="str">
        <f>Datos!BY262</f>
        <v>SI</v>
      </c>
      <c r="AS318" s="26" t="str">
        <f>Datos!BZ262</f>
        <v>.</v>
      </c>
      <c r="AT318" s="26" t="str">
        <f>Datos!CA262</f>
        <v>.</v>
      </c>
      <c r="AU318" s="26" t="str">
        <f>Datos!CB262</f>
        <v>.</v>
      </c>
      <c r="AV318" s="26" t="str">
        <f>Datos!CC262</f>
        <v>.</v>
      </c>
      <c r="AW318" s="87" t="b">
        <f>OR(Datos!BV262="FAMILIA BIOLÓGICA")</f>
        <v>0</v>
      </c>
      <c r="AX318" s="87" t="b">
        <f>OR(Datos!BV262="FAMILIA AMPLIADA")</f>
        <v>0</v>
      </c>
      <c r="AY318" s="87" t="b">
        <f>OR(Datos!BV262="OTRO HOGAR")</f>
        <v>0</v>
      </c>
      <c r="AZ318" s="87">
        <f t="shared" si="14"/>
        <v>0</v>
      </c>
      <c r="BA318" s="87">
        <f>IF(AZ318=0,Datos!BV262,".")</f>
        <v>0</v>
      </c>
      <c r="BB318" s="117">
        <f>Datos!BU261</f>
        <v>0</v>
      </c>
      <c r="BC318" s="87">
        <f>Datos!BV261</f>
        <v>0</v>
      </c>
    </row>
    <row r="319" spans="1:55">
      <c r="A319" s="87">
        <f>Datos!A260</f>
        <v>0</v>
      </c>
      <c r="B319" s="20">
        <f>Datos!D262</f>
        <v>0</v>
      </c>
      <c r="C319" s="152">
        <f>Datos!E262</f>
        <v>0</v>
      </c>
      <c r="D319" s="20">
        <f>Datos!G262</f>
        <v>0</v>
      </c>
      <c r="E319" s="20" t="str">
        <f t="shared" si="12"/>
        <v>x</v>
      </c>
      <c r="F319" s="118">
        <f>Datos!X262</f>
        <v>0</v>
      </c>
      <c r="G319" s="87" t="b">
        <f>OR(Datos!M262="CASA ALIANZA",Datos!M262="AYUDA Y SOLID")</f>
        <v>0</v>
      </c>
      <c r="H319" s="87" t="b">
        <f>OR(Datos!M262="PROCURADURIA")</f>
        <v>0</v>
      </c>
      <c r="I319" s="87" t="b">
        <f>OR(Datos!M262="DIF HIDALGO-HUICHAPAN",Datos!M262="DIF HIDALGO",Datos!M262="DIF NAUCALPAN",Datos!M262="DIF MEXICALTZINGO")</f>
        <v>0</v>
      </c>
      <c r="J319" s="87" t="b">
        <f>OR(Datos!M262="FAMILIAR")</f>
        <v>0</v>
      </c>
      <c r="K319" s="87">
        <f t="shared" si="13"/>
        <v>0</v>
      </c>
      <c r="L319" s="39">
        <f>IF(K319=0,Datos!M262)</f>
        <v>0</v>
      </c>
      <c r="M319" s="87">
        <f>Datos!Z262</f>
        <v>0</v>
      </c>
      <c r="N319" s="87">
        <f>Datos!AA262</f>
        <v>0</v>
      </c>
      <c r="O319" s="87">
        <f>Datos!AB262</f>
        <v>0</v>
      </c>
      <c r="P319" s="87">
        <f>Datos!AC262</f>
        <v>0</v>
      </c>
      <c r="Q319" s="87">
        <f>Datos!AD262</f>
        <v>0</v>
      </c>
      <c r="R319" s="87">
        <f>Datos!AE262</f>
        <v>0</v>
      </c>
      <c r="S319" s="87">
        <f>Datos!AF262</f>
        <v>0</v>
      </c>
      <c r="T319" s="87">
        <f>Datos!AG262</f>
        <v>0</v>
      </c>
      <c r="U319" s="87">
        <f>Datos!AH262</f>
        <v>0</v>
      </c>
      <c r="V319" s="87">
        <f>Datos!AI262</f>
        <v>0</v>
      </c>
      <c r="W319" s="87">
        <f>Datos!AJ262</f>
        <v>0</v>
      </c>
      <c r="X319" s="87">
        <f>Datos!AK262</f>
        <v>0</v>
      </c>
      <c r="Y319" s="87">
        <f>Datos!AL262</f>
        <v>0</v>
      </c>
      <c r="Z319" s="87">
        <f>Datos!AM262</f>
        <v>0</v>
      </c>
      <c r="AA319" s="87">
        <f>Datos!AN262</f>
        <v>0</v>
      </c>
      <c r="AB319" s="87">
        <f>Datos!AO262</f>
        <v>0</v>
      </c>
      <c r="AC319" s="87">
        <f>Datos!AP262</f>
        <v>0</v>
      </c>
      <c r="AD319" s="87" t="str">
        <f>IF(Datos!J262="D.F.","D.F.","0")</f>
        <v>0</v>
      </c>
      <c r="AE319" s="87">
        <f>IF(Datos!J262="D.F.","D.F",Datos!J262)</f>
        <v>0</v>
      </c>
      <c r="AF319" s="87"/>
      <c r="AG319" s="87">
        <f>Datos!AU262</f>
        <v>0</v>
      </c>
      <c r="AH319" s="87">
        <f>Datos!AV262</f>
        <v>0</v>
      </c>
      <c r="AI319" s="87" t="e">
        <f>IF(Educativo!#REF!="GUARDERIA","SI",".")</f>
        <v>#REF!</v>
      </c>
      <c r="AJ319" s="87" t="e">
        <f>IF(Educativo!#REF!="PRESCOLAR","SI",".")</f>
        <v>#REF!</v>
      </c>
      <c r="AK319" s="87" t="e">
        <f>IF(Educativo!#REF!="PRIMARIA","SI",".")</f>
        <v>#REF!</v>
      </c>
      <c r="AL319" s="87" t="e">
        <f>IF(Educativo!#REF!="SECUNDARIA","SI",".")</f>
        <v>#REF!</v>
      </c>
      <c r="AM319" s="87" t="e">
        <f>IF(Educativo!#REF!="BACHILLERATO","SI",".")</f>
        <v>#REF!</v>
      </c>
      <c r="AN319" s="87" t="e">
        <f>IF(Educativo!#REF!="UNIVERSIDAD","SI",".")</f>
        <v>#REF!</v>
      </c>
      <c r="AO319" s="87">
        <f>Datos!BN262</f>
        <v>0</v>
      </c>
      <c r="AP319" s="87">
        <f>Datos!BP262</f>
        <v>0</v>
      </c>
      <c r="AQ319" s="87">
        <f>Datos!BQ262</f>
        <v>0</v>
      </c>
      <c r="AR319" s="26" t="str">
        <f>Datos!BY263</f>
        <v>SI</v>
      </c>
      <c r="AS319" s="26" t="str">
        <f>Datos!BZ263</f>
        <v>.</v>
      </c>
      <c r="AT319" s="26" t="str">
        <f>Datos!CA263</f>
        <v>.</v>
      </c>
      <c r="AU319" s="26" t="str">
        <f>Datos!CB263</f>
        <v>.</v>
      </c>
      <c r="AV319" s="26" t="str">
        <f>Datos!CC263</f>
        <v>.</v>
      </c>
      <c r="AW319" s="87" t="b">
        <f>OR(Datos!BV263="FAMILIA BIOLÓGICA")</f>
        <v>0</v>
      </c>
      <c r="AX319" s="87" t="b">
        <f>OR(Datos!BV263="FAMILIA AMPLIADA")</f>
        <v>0</v>
      </c>
      <c r="AY319" s="87" t="b">
        <f>OR(Datos!BV263="OTRO HOGAR")</f>
        <v>0</v>
      </c>
      <c r="AZ319" s="87">
        <f t="shared" si="14"/>
        <v>0</v>
      </c>
      <c r="BA319" s="87">
        <f>IF(AZ319=0,Datos!BV263,".")</f>
        <v>0</v>
      </c>
      <c r="BB319" s="117">
        <f>Datos!BU262</f>
        <v>0</v>
      </c>
      <c r="BC319" s="87">
        <f>Datos!BV262</f>
        <v>0</v>
      </c>
    </row>
    <row r="320" spans="1:55">
      <c r="A320" s="87">
        <f>Datos!A261</f>
        <v>0</v>
      </c>
      <c r="B320" s="20">
        <f>Datos!D263</f>
        <v>0</v>
      </c>
      <c r="C320" s="152">
        <f>Datos!E263</f>
        <v>0</v>
      </c>
      <c r="D320" s="20">
        <f>Datos!G263</f>
        <v>0</v>
      </c>
      <c r="E320" s="20" t="str">
        <f t="shared" si="12"/>
        <v>x</v>
      </c>
      <c r="F320" s="118">
        <f>Datos!X263</f>
        <v>0</v>
      </c>
      <c r="G320" s="87" t="b">
        <f>OR(Datos!M263="CASA ALIANZA",Datos!M263="AYUDA Y SOLID")</f>
        <v>0</v>
      </c>
      <c r="H320" s="87" t="b">
        <f>OR(Datos!M263="PROCURADURIA")</f>
        <v>0</v>
      </c>
      <c r="I320" s="87" t="b">
        <f>OR(Datos!M263="DIF HIDALGO-HUICHAPAN",Datos!M263="DIF HIDALGO",Datos!M263="DIF NAUCALPAN",Datos!M263="DIF MEXICALTZINGO")</f>
        <v>0</v>
      </c>
      <c r="J320" s="87" t="b">
        <f>OR(Datos!M263="FAMILIAR")</f>
        <v>0</v>
      </c>
      <c r="K320" s="87">
        <f t="shared" si="13"/>
        <v>0</v>
      </c>
      <c r="L320" s="39">
        <f>IF(K320=0,Datos!M263)</f>
        <v>0</v>
      </c>
      <c r="M320" s="87">
        <f>Datos!Z263</f>
        <v>0</v>
      </c>
      <c r="N320" s="87">
        <f>Datos!AA263</f>
        <v>0</v>
      </c>
      <c r="O320" s="87">
        <f>Datos!AB263</f>
        <v>0</v>
      </c>
      <c r="P320" s="87">
        <f>Datos!AC263</f>
        <v>0</v>
      </c>
      <c r="Q320" s="87">
        <f>Datos!AD263</f>
        <v>0</v>
      </c>
      <c r="R320" s="87">
        <f>Datos!AE263</f>
        <v>0</v>
      </c>
      <c r="S320" s="87">
        <f>Datos!AF263</f>
        <v>0</v>
      </c>
      <c r="T320" s="87">
        <f>Datos!AG263</f>
        <v>0</v>
      </c>
      <c r="U320" s="87">
        <f>Datos!AH263</f>
        <v>0</v>
      </c>
      <c r="V320" s="87">
        <f>Datos!AI263</f>
        <v>0</v>
      </c>
      <c r="W320" s="87">
        <f>Datos!AJ263</f>
        <v>0</v>
      </c>
      <c r="X320" s="87">
        <f>Datos!AK263</f>
        <v>0</v>
      </c>
      <c r="Y320" s="87">
        <f>Datos!AL263</f>
        <v>0</v>
      </c>
      <c r="Z320" s="87">
        <f>Datos!AM263</f>
        <v>0</v>
      </c>
      <c r="AA320" s="87">
        <f>Datos!AN263</f>
        <v>0</v>
      </c>
      <c r="AB320" s="87">
        <f>Datos!AO263</f>
        <v>0</v>
      </c>
      <c r="AC320" s="87">
        <f>Datos!AP263</f>
        <v>0</v>
      </c>
      <c r="AD320" s="87" t="str">
        <f>IF(Datos!J263="D.F.","D.F.","0")</f>
        <v>0</v>
      </c>
      <c r="AE320" s="87">
        <f>IF(Datos!J263="D.F.","D.F",Datos!J263)</f>
        <v>0</v>
      </c>
      <c r="AF320" s="87"/>
      <c r="AG320" s="87">
        <f>Datos!AU263</f>
        <v>0</v>
      </c>
      <c r="AH320" s="87">
        <f>Datos!AV263</f>
        <v>0</v>
      </c>
      <c r="AI320" s="87" t="e">
        <f>IF(Educativo!#REF!="GUARDERIA","SI",".")</f>
        <v>#REF!</v>
      </c>
      <c r="AJ320" s="87" t="e">
        <f>IF(Educativo!#REF!="PRESCOLAR","SI",".")</f>
        <v>#REF!</v>
      </c>
      <c r="AK320" s="87" t="e">
        <f>IF(Educativo!#REF!="PRIMARIA","SI",".")</f>
        <v>#REF!</v>
      </c>
      <c r="AL320" s="87" t="e">
        <f>IF(Educativo!#REF!="SECUNDARIA","SI",".")</f>
        <v>#REF!</v>
      </c>
      <c r="AM320" s="87" t="e">
        <f>IF(Educativo!#REF!="BACHILLERATO","SI",".")</f>
        <v>#REF!</v>
      </c>
      <c r="AN320" s="87" t="e">
        <f>IF(Educativo!#REF!="UNIVERSIDAD","SI",".")</f>
        <v>#REF!</v>
      </c>
      <c r="AO320" s="87">
        <f>Datos!BN263</f>
        <v>0</v>
      </c>
      <c r="AP320" s="87">
        <f>Datos!BP263</f>
        <v>0</v>
      </c>
      <c r="AQ320" s="87">
        <f>Datos!BQ263</f>
        <v>0</v>
      </c>
      <c r="AR320" s="26" t="str">
        <f>Datos!BY264</f>
        <v>SI</v>
      </c>
      <c r="AS320" s="26" t="str">
        <f>Datos!BZ264</f>
        <v>.</v>
      </c>
      <c r="AT320" s="26" t="str">
        <f>Datos!CA264</f>
        <v>.</v>
      </c>
      <c r="AU320" s="26" t="str">
        <f>Datos!CB264</f>
        <v>.</v>
      </c>
      <c r="AV320" s="26" t="str">
        <f>Datos!CC264</f>
        <v>.</v>
      </c>
      <c r="AW320" s="87" t="b">
        <f>OR(Datos!BV264="FAMILIA BIOLÓGICA")</f>
        <v>0</v>
      </c>
      <c r="AX320" s="87" t="b">
        <f>OR(Datos!BV264="FAMILIA AMPLIADA")</f>
        <v>0</v>
      </c>
      <c r="AY320" s="87" t="b">
        <f>OR(Datos!BV264="OTRO HOGAR")</f>
        <v>0</v>
      </c>
      <c r="AZ320" s="87">
        <f t="shared" si="14"/>
        <v>0</v>
      </c>
      <c r="BA320" s="87">
        <f>IF(AZ320=0,Datos!BV264,".")</f>
        <v>0</v>
      </c>
      <c r="BB320" s="117">
        <f>Datos!BU263</f>
        <v>0</v>
      </c>
      <c r="BC320" s="87">
        <f>Datos!BV263</f>
        <v>0</v>
      </c>
    </row>
    <row r="321" spans="1:55">
      <c r="A321" s="87">
        <f>Datos!A262</f>
        <v>0</v>
      </c>
      <c r="B321" s="20">
        <f>Datos!D264</f>
        <v>0</v>
      </c>
      <c r="C321" s="152">
        <f>Datos!E264</f>
        <v>0</v>
      </c>
      <c r="D321" s="20">
        <f>Datos!G264</f>
        <v>0</v>
      </c>
      <c r="E321" s="20" t="str">
        <f t="shared" si="12"/>
        <v>x</v>
      </c>
      <c r="F321" s="118">
        <f>Datos!X264</f>
        <v>0</v>
      </c>
      <c r="G321" s="87" t="b">
        <f>OR(Datos!M264="CASA ALIANZA",Datos!M264="AYUDA Y SOLID")</f>
        <v>0</v>
      </c>
      <c r="H321" s="87" t="b">
        <f>OR(Datos!M264="PROCURADURIA")</f>
        <v>0</v>
      </c>
      <c r="I321" s="87" t="b">
        <f>OR(Datos!M264="DIF HIDALGO-HUICHAPAN",Datos!M264="DIF HIDALGO",Datos!M264="DIF NAUCALPAN",Datos!M264="DIF MEXICALTZINGO")</f>
        <v>0</v>
      </c>
      <c r="J321" s="87" t="b">
        <f>OR(Datos!M264="FAMILIAR")</f>
        <v>0</v>
      </c>
      <c r="K321" s="87">
        <f t="shared" si="13"/>
        <v>0</v>
      </c>
      <c r="L321" s="39">
        <f>IF(K321=0,Datos!M264)</f>
        <v>0</v>
      </c>
      <c r="M321" s="87">
        <f>Datos!Z264</f>
        <v>0</v>
      </c>
      <c r="N321" s="87">
        <f>Datos!AA264</f>
        <v>0</v>
      </c>
      <c r="O321" s="87">
        <f>Datos!AB264</f>
        <v>0</v>
      </c>
      <c r="P321" s="87">
        <f>Datos!AC264</f>
        <v>0</v>
      </c>
      <c r="Q321" s="87">
        <f>Datos!AD264</f>
        <v>0</v>
      </c>
      <c r="R321" s="87">
        <f>Datos!AE264</f>
        <v>0</v>
      </c>
      <c r="S321" s="87">
        <f>Datos!AF264</f>
        <v>0</v>
      </c>
      <c r="T321" s="87">
        <f>Datos!AG264</f>
        <v>0</v>
      </c>
      <c r="U321" s="87">
        <f>Datos!AH264</f>
        <v>0</v>
      </c>
      <c r="V321" s="87">
        <f>Datos!AI264</f>
        <v>0</v>
      </c>
      <c r="W321" s="87">
        <f>Datos!AJ264</f>
        <v>0</v>
      </c>
      <c r="X321" s="87">
        <f>Datos!AK264</f>
        <v>0</v>
      </c>
      <c r="Y321" s="87">
        <f>Datos!AL264</f>
        <v>0</v>
      </c>
      <c r="Z321" s="87">
        <f>Datos!AM264</f>
        <v>0</v>
      </c>
      <c r="AA321" s="87">
        <f>Datos!AN264</f>
        <v>0</v>
      </c>
      <c r="AB321" s="87">
        <f>Datos!AO264</f>
        <v>0</v>
      </c>
      <c r="AC321" s="87">
        <f>Datos!AP264</f>
        <v>0</v>
      </c>
      <c r="AD321" s="87" t="str">
        <f>IF(Datos!J264="D.F.","D.F.","0")</f>
        <v>0</v>
      </c>
      <c r="AE321" s="87">
        <f>IF(Datos!J264="D.F.","D.F",Datos!J264)</f>
        <v>0</v>
      </c>
      <c r="AF321" s="87"/>
      <c r="AG321" s="87">
        <f>Datos!AU264</f>
        <v>0</v>
      </c>
      <c r="AH321" s="87">
        <f>Datos!AV264</f>
        <v>0</v>
      </c>
      <c r="AI321" s="87" t="e">
        <f>IF(Educativo!#REF!="GUARDERIA","SI",".")</f>
        <v>#REF!</v>
      </c>
      <c r="AJ321" s="87" t="e">
        <f>IF(Educativo!#REF!="PRESCOLAR","SI",".")</f>
        <v>#REF!</v>
      </c>
      <c r="AK321" s="87" t="e">
        <f>IF(Educativo!#REF!="PRIMARIA","SI",".")</f>
        <v>#REF!</v>
      </c>
      <c r="AL321" s="87" t="e">
        <f>IF(Educativo!#REF!="SECUNDARIA","SI",".")</f>
        <v>#REF!</v>
      </c>
      <c r="AM321" s="87" t="e">
        <f>IF(Educativo!#REF!="BACHILLERATO","SI",".")</f>
        <v>#REF!</v>
      </c>
      <c r="AN321" s="87" t="e">
        <f>IF(Educativo!#REF!="UNIVERSIDAD","SI",".")</f>
        <v>#REF!</v>
      </c>
      <c r="AO321" s="87">
        <f>Datos!BN264</f>
        <v>0</v>
      </c>
      <c r="AP321" s="87">
        <f>Datos!BP264</f>
        <v>0</v>
      </c>
      <c r="AQ321" s="87">
        <f>Datos!BQ264</f>
        <v>0</v>
      </c>
      <c r="AR321" s="26" t="str">
        <f>Datos!BY265</f>
        <v>SI</v>
      </c>
      <c r="AS321" s="26" t="str">
        <f>Datos!BZ265</f>
        <v>.</v>
      </c>
      <c r="AT321" s="26" t="str">
        <f>Datos!CA265</f>
        <v>.</v>
      </c>
      <c r="AU321" s="26" t="str">
        <f>Datos!CB265</f>
        <v>.</v>
      </c>
      <c r="AV321" s="26" t="str">
        <f>Datos!CC265</f>
        <v>.</v>
      </c>
      <c r="AW321" s="87" t="b">
        <f>OR(Datos!BV265="FAMILIA BIOLÓGICA")</f>
        <v>0</v>
      </c>
      <c r="AX321" s="87" t="b">
        <f>OR(Datos!BV265="FAMILIA AMPLIADA")</f>
        <v>0</v>
      </c>
      <c r="AY321" s="87" t="b">
        <f>OR(Datos!BV265="OTRO HOGAR")</f>
        <v>0</v>
      </c>
      <c r="AZ321" s="87">
        <f t="shared" si="14"/>
        <v>0</v>
      </c>
      <c r="BA321" s="87">
        <f>IF(AZ321=0,Datos!BV265,".")</f>
        <v>0</v>
      </c>
      <c r="BB321" s="117">
        <f>Datos!BU264</f>
        <v>0</v>
      </c>
      <c r="BC321" s="87">
        <f>Datos!BV264</f>
        <v>0</v>
      </c>
    </row>
    <row r="322" spans="1:55">
      <c r="A322" s="87">
        <f>Datos!A263</f>
        <v>0</v>
      </c>
      <c r="B322" s="20">
        <f>Datos!D265</f>
        <v>0</v>
      </c>
      <c r="C322" s="152">
        <f>Datos!E265</f>
        <v>0</v>
      </c>
      <c r="D322" s="20">
        <f>Datos!G265</f>
        <v>0</v>
      </c>
      <c r="E322" s="20" t="str">
        <f t="shared" si="12"/>
        <v>x</v>
      </c>
      <c r="F322" s="118">
        <f>Datos!X265</f>
        <v>0</v>
      </c>
      <c r="G322" s="87" t="b">
        <f>OR(Datos!M265="CASA ALIANZA",Datos!M265="AYUDA Y SOLID")</f>
        <v>0</v>
      </c>
      <c r="H322" s="87" t="b">
        <f>OR(Datos!M265="PROCURADURIA")</f>
        <v>0</v>
      </c>
      <c r="I322" s="87" t="b">
        <f>OR(Datos!M265="DIF HIDALGO-HUICHAPAN",Datos!M265="DIF HIDALGO",Datos!M265="DIF NAUCALPAN",Datos!M265="DIF MEXICALTZINGO")</f>
        <v>0</v>
      </c>
      <c r="J322" s="87" t="b">
        <f>OR(Datos!M265="FAMILIAR")</f>
        <v>0</v>
      </c>
      <c r="K322" s="87">
        <f t="shared" si="13"/>
        <v>0</v>
      </c>
      <c r="L322" s="39">
        <f>IF(K322=0,Datos!M265)</f>
        <v>0</v>
      </c>
      <c r="M322" s="87">
        <f>Datos!Z265</f>
        <v>0</v>
      </c>
      <c r="N322" s="87">
        <f>Datos!AA265</f>
        <v>0</v>
      </c>
      <c r="O322" s="87">
        <f>Datos!AB265</f>
        <v>0</v>
      </c>
      <c r="P322" s="87">
        <f>Datos!AC265</f>
        <v>0</v>
      </c>
      <c r="Q322" s="87">
        <f>Datos!AD265</f>
        <v>0</v>
      </c>
      <c r="R322" s="87">
        <f>Datos!AE265</f>
        <v>0</v>
      </c>
      <c r="S322" s="87">
        <f>Datos!AF265</f>
        <v>0</v>
      </c>
      <c r="T322" s="87">
        <f>Datos!AG265</f>
        <v>0</v>
      </c>
      <c r="U322" s="87">
        <f>Datos!AH265</f>
        <v>0</v>
      </c>
      <c r="V322" s="87">
        <f>Datos!AI265</f>
        <v>0</v>
      </c>
      <c r="W322" s="87">
        <f>Datos!AJ265</f>
        <v>0</v>
      </c>
      <c r="X322" s="87">
        <f>Datos!AK265</f>
        <v>0</v>
      </c>
      <c r="Y322" s="87">
        <f>Datos!AL265</f>
        <v>0</v>
      </c>
      <c r="Z322" s="87">
        <f>Datos!AM265</f>
        <v>0</v>
      </c>
      <c r="AA322" s="87">
        <f>Datos!AN265</f>
        <v>0</v>
      </c>
      <c r="AB322" s="87">
        <f>Datos!AO265</f>
        <v>0</v>
      </c>
      <c r="AC322" s="87">
        <f>Datos!AP265</f>
        <v>0</v>
      </c>
      <c r="AD322" s="87" t="str">
        <f>IF(Datos!J265="D.F.","D.F.","0")</f>
        <v>0</v>
      </c>
      <c r="AE322" s="87">
        <f>IF(Datos!J265="D.F.","D.F",Datos!J265)</f>
        <v>0</v>
      </c>
      <c r="AF322" s="87"/>
      <c r="AG322" s="87">
        <f>Datos!AU265</f>
        <v>0</v>
      </c>
      <c r="AH322" s="87">
        <f>Datos!AV265</f>
        <v>0</v>
      </c>
      <c r="AI322" s="87" t="e">
        <f>IF(Educativo!#REF!="GUARDERIA","SI",".")</f>
        <v>#REF!</v>
      </c>
      <c r="AJ322" s="87" t="e">
        <f>IF(Educativo!#REF!="PRESCOLAR","SI",".")</f>
        <v>#REF!</v>
      </c>
      <c r="AK322" s="87" t="e">
        <f>IF(Educativo!#REF!="PRIMARIA","SI",".")</f>
        <v>#REF!</v>
      </c>
      <c r="AL322" s="87" t="e">
        <f>IF(Educativo!#REF!="SECUNDARIA","SI",".")</f>
        <v>#REF!</v>
      </c>
      <c r="AM322" s="87" t="e">
        <f>IF(Educativo!#REF!="BACHILLERATO","SI",".")</f>
        <v>#REF!</v>
      </c>
      <c r="AN322" s="87" t="e">
        <f>IF(Educativo!#REF!="UNIVERSIDAD","SI",".")</f>
        <v>#REF!</v>
      </c>
      <c r="AO322" s="87">
        <f>Datos!BN265</f>
        <v>0</v>
      </c>
      <c r="AP322" s="87">
        <f>Datos!BP265</f>
        <v>0</v>
      </c>
      <c r="AQ322" s="87">
        <f>Datos!BQ265</f>
        <v>0</v>
      </c>
      <c r="AR322" s="26" t="str">
        <f>Datos!BY266</f>
        <v>SI</v>
      </c>
      <c r="AS322" s="26" t="str">
        <f>Datos!BZ266</f>
        <v>.</v>
      </c>
      <c r="AT322" s="26" t="str">
        <f>Datos!CA266</f>
        <v>.</v>
      </c>
      <c r="AU322" s="26" t="str">
        <f>Datos!CB266</f>
        <v>.</v>
      </c>
      <c r="AV322" s="26" t="str">
        <f>Datos!CC266</f>
        <v>.</v>
      </c>
      <c r="AW322" s="87" t="b">
        <f>OR(Datos!BV266="FAMILIA BIOLÓGICA")</f>
        <v>0</v>
      </c>
      <c r="AX322" s="87" t="b">
        <f>OR(Datos!BV266="FAMILIA AMPLIADA")</f>
        <v>0</v>
      </c>
      <c r="AY322" s="87" t="b">
        <f>OR(Datos!BV266="OTRO HOGAR")</f>
        <v>0</v>
      </c>
      <c r="AZ322" s="87">
        <f t="shared" si="14"/>
        <v>0</v>
      </c>
      <c r="BA322" s="87">
        <f>IF(AZ322=0,Datos!BV266,".")</f>
        <v>0</v>
      </c>
      <c r="BB322" s="117">
        <f>Datos!BU265</f>
        <v>0</v>
      </c>
      <c r="BC322" s="87">
        <f>Datos!BV265</f>
        <v>0</v>
      </c>
    </row>
    <row r="323" spans="1:55">
      <c r="A323" s="87">
        <f>Datos!A264</f>
        <v>0</v>
      </c>
      <c r="B323" s="20">
        <f>Datos!D266</f>
        <v>0</v>
      </c>
      <c r="C323" s="152">
        <f>Datos!E266</f>
        <v>0</v>
      </c>
      <c r="D323" s="20">
        <f>Datos!G266</f>
        <v>0</v>
      </c>
      <c r="E323" s="20" t="str">
        <f t="shared" si="12"/>
        <v>x</v>
      </c>
      <c r="F323" s="118">
        <f>Datos!X266</f>
        <v>0</v>
      </c>
      <c r="G323" s="87" t="b">
        <f>OR(Datos!M266="CASA ALIANZA",Datos!M266="AYUDA Y SOLID")</f>
        <v>0</v>
      </c>
      <c r="H323" s="87" t="b">
        <f>OR(Datos!M266="PROCURADURIA")</f>
        <v>0</v>
      </c>
      <c r="I323" s="87" t="b">
        <f>OR(Datos!M266="DIF HIDALGO-HUICHAPAN",Datos!M266="DIF HIDALGO",Datos!M266="DIF NAUCALPAN",Datos!M266="DIF MEXICALTZINGO")</f>
        <v>0</v>
      </c>
      <c r="J323" s="87" t="b">
        <f>OR(Datos!M266="FAMILIAR")</f>
        <v>0</v>
      </c>
      <c r="K323" s="87">
        <f t="shared" si="13"/>
        <v>0</v>
      </c>
      <c r="L323" s="39">
        <f>IF(K323=0,Datos!M266)</f>
        <v>0</v>
      </c>
      <c r="M323" s="87">
        <f>Datos!Z266</f>
        <v>0</v>
      </c>
      <c r="N323" s="87">
        <f>Datos!AA266</f>
        <v>0</v>
      </c>
      <c r="O323" s="87">
        <f>Datos!AB266</f>
        <v>0</v>
      </c>
      <c r="P323" s="87">
        <f>Datos!AC266</f>
        <v>0</v>
      </c>
      <c r="Q323" s="87">
        <f>Datos!AD266</f>
        <v>0</v>
      </c>
      <c r="R323" s="87">
        <f>Datos!AE266</f>
        <v>0</v>
      </c>
      <c r="S323" s="87">
        <f>Datos!AF266</f>
        <v>0</v>
      </c>
      <c r="T323" s="87">
        <f>Datos!AG266</f>
        <v>0</v>
      </c>
      <c r="U323" s="87">
        <f>Datos!AH266</f>
        <v>0</v>
      </c>
      <c r="V323" s="87">
        <f>Datos!AI266</f>
        <v>0</v>
      </c>
      <c r="W323" s="87">
        <f>Datos!AJ266</f>
        <v>0</v>
      </c>
      <c r="X323" s="87">
        <f>Datos!AK266</f>
        <v>0</v>
      </c>
      <c r="Y323" s="87">
        <f>Datos!AL266</f>
        <v>0</v>
      </c>
      <c r="Z323" s="87">
        <f>Datos!AM266</f>
        <v>0</v>
      </c>
      <c r="AA323" s="87">
        <f>Datos!AN266</f>
        <v>0</v>
      </c>
      <c r="AB323" s="87">
        <f>Datos!AO266</f>
        <v>0</v>
      </c>
      <c r="AC323" s="87">
        <f>Datos!AP266</f>
        <v>0</v>
      </c>
      <c r="AD323" s="87" t="str">
        <f>IF(Datos!J266="D.F.","D.F.","0")</f>
        <v>0</v>
      </c>
      <c r="AE323" s="87">
        <f>IF(Datos!J266="D.F.","D.F",Datos!J266)</f>
        <v>0</v>
      </c>
      <c r="AF323" s="87"/>
      <c r="AG323" s="87">
        <f>Datos!AU266</f>
        <v>0</v>
      </c>
      <c r="AH323" s="87">
        <f>Datos!AV266</f>
        <v>0</v>
      </c>
      <c r="AI323" s="87" t="e">
        <f>IF(Educativo!#REF!="GUARDERIA","SI",".")</f>
        <v>#REF!</v>
      </c>
      <c r="AJ323" s="87" t="e">
        <f>IF(Educativo!#REF!="PRESCOLAR","SI",".")</f>
        <v>#REF!</v>
      </c>
      <c r="AK323" s="87" t="e">
        <f>IF(Educativo!#REF!="PRIMARIA","SI",".")</f>
        <v>#REF!</v>
      </c>
      <c r="AL323" s="87" t="e">
        <f>IF(Educativo!#REF!="SECUNDARIA","SI",".")</f>
        <v>#REF!</v>
      </c>
      <c r="AM323" s="87" t="e">
        <f>IF(Educativo!#REF!="BACHILLERATO","SI",".")</f>
        <v>#REF!</v>
      </c>
      <c r="AN323" s="87" t="e">
        <f>IF(Educativo!#REF!="UNIVERSIDAD","SI",".")</f>
        <v>#REF!</v>
      </c>
      <c r="AO323" s="87">
        <f>Datos!BN266</f>
        <v>0</v>
      </c>
      <c r="AP323" s="87">
        <f>Datos!BP266</f>
        <v>0</v>
      </c>
      <c r="AQ323" s="87">
        <f>Datos!BQ266</f>
        <v>0</v>
      </c>
      <c r="AR323" s="26" t="str">
        <f>Datos!BY267</f>
        <v>SI</v>
      </c>
      <c r="AS323" s="26" t="str">
        <f>Datos!BZ267</f>
        <v>.</v>
      </c>
      <c r="AT323" s="26" t="str">
        <f>Datos!CA267</f>
        <v>.</v>
      </c>
      <c r="AU323" s="26" t="str">
        <f>Datos!CB267</f>
        <v>.</v>
      </c>
      <c r="AV323" s="26" t="str">
        <f>Datos!CC267</f>
        <v>.</v>
      </c>
      <c r="AW323" s="87" t="b">
        <f>OR(Datos!BV267="FAMILIA BIOLÓGICA")</f>
        <v>0</v>
      </c>
      <c r="AX323" s="87" t="b">
        <f>OR(Datos!BV267="FAMILIA AMPLIADA")</f>
        <v>0</v>
      </c>
      <c r="AY323" s="87" t="b">
        <f>OR(Datos!BV267="OTRO HOGAR")</f>
        <v>0</v>
      </c>
      <c r="AZ323" s="87">
        <f t="shared" si="14"/>
        <v>0</v>
      </c>
      <c r="BA323" s="87">
        <f>IF(AZ323=0,Datos!BV267,".")</f>
        <v>0</v>
      </c>
      <c r="BB323" s="117">
        <f>Datos!BU266</f>
        <v>0</v>
      </c>
      <c r="BC323" s="87">
        <f>Datos!BV266</f>
        <v>0</v>
      </c>
    </row>
    <row r="324" spans="1:55">
      <c r="A324" s="87">
        <f>Datos!A265</f>
        <v>0</v>
      </c>
      <c r="B324" s="20">
        <f>Datos!D267</f>
        <v>0</v>
      </c>
      <c r="C324" s="152">
        <f>Datos!E267</f>
        <v>0</v>
      </c>
      <c r="D324" s="20">
        <f>Datos!G267</f>
        <v>0</v>
      </c>
      <c r="E324" s="20" t="str">
        <f t="shared" si="12"/>
        <v>x</v>
      </c>
      <c r="F324" s="118">
        <f>Datos!X267</f>
        <v>0</v>
      </c>
      <c r="G324" s="87" t="b">
        <f>OR(Datos!M267="CASA ALIANZA",Datos!M267="AYUDA Y SOLID")</f>
        <v>0</v>
      </c>
      <c r="H324" s="87" t="b">
        <f>OR(Datos!M267="PROCURADURIA")</f>
        <v>0</v>
      </c>
      <c r="I324" s="87" t="b">
        <f>OR(Datos!M267="DIF HIDALGO-HUICHAPAN",Datos!M267="DIF HIDALGO",Datos!M267="DIF NAUCALPAN",Datos!M267="DIF MEXICALTZINGO")</f>
        <v>0</v>
      </c>
      <c r="J324" s="87" t="b">
        <f>OR(Datos!M267="FAMILIAR")</f>
        <v>0</v>
      </c>
      <c r="K324" s="87">
        <f t="shared" si="13"/>
        <v>0</v>
      </c>
      <c r="L324" s="39">
        <f>IF(K324=0,Datos!M267)</f>
        <v>0</v>
      </c>
      <c r="M324" s="87">
        <f>Datos!Z267</f>
        <v>0</v>
      </c>
      <c r="N324" s="87">
        <f>Datos!AA267</f>
        <v>0</v>
      </c>
      <c r="O324" s="87">
        <f>Datos!AB267</f>
        <v>0</v>
      </c>
      <c r="P324" s="87">
        <f>Datos!AC267</f>
        <v>0</v>
      </c>
      <c r="Q324" s="87">
        <f>Datos!AD267</f>
        <v>0</v>
      </c>
      <c r="R324" s="87">
        <f>Datos!AE267</f>
        <v>0</v>
      </c>
      <c r="S324" s="87">
        <f>Datos!AF267</f>
        <v>0</v>
      </c>
      <c r="T324" s="87">
        <f>Datos!AG267</f>
        <v>0</v>
      </c>
      <c r="U324" s="87">
        <f>Datos!AH267</f>
        <v>0</v>
      </c>
      <c r="V324" s="87">
        <f>Datos!AI267</f>
        <v>0</v>
      </c>
      <c r="W324" s="87">
        <f>Datos!AJ267</f>
        <v>0</v>
      </c>
      <c r="X324" s="87">
        <f>Datos!AK267</f>
        <v>0</v>
      </c>
      <c r="Y324" s="87">
        <f>Datos!AL267</f>
        <v>0</v>
      </c>
      <c r="Z324" s="87">
        <f>Datos!AM267</f>
        <v>0</v>
      </c>
      <c r="AA324" s="87">
        <f>Datos!AN267</f>
        <v>0</v>
      </c>
      <c r="AB324" s="87">
        <f>Datos!AO267</f>
        <v>0</v>
      </c>
      <c r="AC324" s="87">
        <f>Datos!AP267</f>
        <v>0</v>
      </c>
      <c r="AD324" s="87" t="str">
        <f>IF(Datos!J267="D.F.","D.F.","0")</f>
        <v>0</v>
      </c>
      <c r="AE324" s="87">
        <f>IF(Datos!J267="D.F.","D.F",Datos!J267)</f>
        <v>0</v>
      </c>
      <c r="AF324" s="87"/>
      <c r="AG324" s="87">
        <f>Datos!AU267</f>
        <v>0</v>
      </c>
      <c r="AH324" s="87">
        <f>Datos!AV267</f>
        <v>0</v>
      </c>
      <c r="AI324" s="87" t="e">
        <f>IF(Educativo!#REF!="GUARDERIA","SI",".")</f>
        <v>#REF!</v>
      </c>
      <c r="AJ324" s="87" t="e">
        <f>IF(Educativo!#REF!="PRESCOLAR","SI",".")</f>
        <v>#REF!</v>
      </c>
      <c r="AK324" s="87" t="e">
        <f>IF(Educativo!#REF!="PRIMARIA","SI",".")</f>
        <v>#REF!</v>
      </c>
      <c r="AL324" s="87" t="e">
        <f>IF(Educativo!#REF!="SECUNDARIA","SI",".")</f>
        <v>#REF!</v>
      </c>
      <c r="AM324" s="87" t="e">
        <f>IF(Educativo!#REF!="BACHILLERATO","SI",".")</f>
        <v>#REF!</v>
      </c>
      <c r="AN324" s="87" t="e">
        <f>IF(Educativo!#REF!="UNIVERSIDAD","SI",".")</f>
        <v>#REF!</v>
      </c>
      <c r="AO324" s="87">
        <f>Datos!BN267</f>
        <v>0</v>
      </c>
      <c r="AP324" s="87">
        <f>Datos!BP267</f>
        <v>0</v>
      </c>
      <c r="AQ324" s="87">
        <f>Datos!BQ267</f>
        <v>0</v>
      </c>
      <c r="AR324" s="26" t="str">
        <f>Datos!BY268</f>
        <v>SI</v>
      </c>
      <c r="AS324" s="26" t="str">
        <f>Datos!BZ268</f>
        <v>.</v>
      </c>
      <c r="AT324" s="26" t="str">
        <f>Datos!CA268</f>
        <v>.</v>
      </c>
      <c r="AU324" s="26" t="str">
        <f>Datos!CB268</f>
        <v>.</v>
      </c>
      <c r="AV324" s="26" t="str">
        <f>Datos!CC268</f>
        <v>.</v>
      </c>
      <c r="AW324" s="87" t="b">
        <f>OR(Datos!BV268="FAMILIA BIOLÓGICA")</f>
        <v>0</v>
      </c>
      <c r="AX324" s="87" t="b">
        <f>OR(Datos!BV268="FAMILIA AMPLIADA")</f>
        <v>0</v>
      </c>
      <c r="AY324" s="87" t="b">
        <f>OR(Datos!BV268="OTRO HOGAR")</f>
        <v>0</v>
      </c>
      <c r="AZ324" s="87">
        <f t="shared" si="14"/>
        <v>0</v>
      </c>
      <c r="BA324" s="87">
        <f>IF(AZ324=0,Datos!BV268,".")</f>
        <v>0</v>
      </c>
      <c r="BB324" s="117">
        <f>Datos!BU267</f>
        <v>0</v>
      </c>
      <c r="BC324" s="87">
        <f>Datos!BV267</f>
        <v>0</v>
      </c>
    </row>
    <row r="325" spans="1:55">
      <c r="A325" s="87">
        <f>Datos!A266</f>
        <v>0</v>
      </c>
      <c r="B325" s="20">
        <f>Datos!D268</f>
        <v>0</v>
      </c>
      <c r="C325" s="152">
        <f>Datos!E268</f>
        <v>0</v>
      </c>
      <c r="D325" s="20">
        <f>Datos!G268</f>
        <v>0</v>
      </c>
      <c r="E325" s="20" t="str">
        <f t="shared" si="12"/>
        <v>x</v>
      </c>
      <c r="F325" s="118">
        <f>Datos!X268</f>
        <v>0</v>
      </c>
      <c r="G325" s="87" t="b">
        <f>OR(Datos!M268="CASA ALIANZA",Datos!M268="AYUDA Y SOLID")</f>
        <v>0</v>
      </c>
      <c r="H325" s="87" t="b">
        <f>OR(Datos!M268="PROCURADURIA")</f>
        <v>0</v>
      </c>
      <c r="I325" s="87" t="b">
        <f>OR(Datos!M268="DIF HIDALGO-HUICHAPAN",Datos!M268="DIF HIDALGO",Datos!M268="DIF NAUCALPAN",Datos!M268="DIF MEXICALTZINGO")</f>
        <v>0</v>
      </c>
      <c r="J325" s="87" t="b">
        <f>OR(Datos!M268="FAMILIAR")</f>
        <v>0</v>
      </c>
      <c r="K325" s="87">
        <f t="shared" si="13"/>
        <v>0</v>
      </c>
      <c r="L325" s="39">
        <f>IF(K325=0,Datos!M268)</f>
        <v>0</v>
      </c>
      <c r="M325" s="87">
        <f>Datos!Z268</f>
        <v>0</v>
      </c>
      <c r="N325" s="87">
        <f>Datos!AA268</f>
        <v>0</v>
      </c>
      <c r="O325" s="87">
        <f>Datos!AB268</f>
        <v>0</v>
      </c>
      <c r="P325" s="87">
        <f>Datos!AC268</f>
        <v>0</v>
      </c>
      <c r="Q325" s="87">
        <f>Datos!AD268</f>
        <v>0</v>
      </c>
      <c r="R325" s="87">
        <f>Datos!AE268</f>
        <v>0</v>
      </c>
      <c r="S325" s="87">
        <f>Datos!AF268</f>
        <v>0</v>
      </c>
      <c r="T325" s="87">
        <f>Datos!AG268</f>
        <v>0</v>
      </c>
      <c r="U325" s="87">
        <f>Datos!AH268</f>
        <v>0</v>
      </c>
      <c r="V325" s="87">
        <f>Datos!AI268</f>
        <v>0</v>
      </c>
      <c r="W325" s="87">
        <f>Datos!AJ268</f>
        <v>0</v>
      </c>
      <c r="X325" s="87">
        <f>Datos!AK268</f>
        <v>0</v>
      </c>
      <c r="Y325" s="87">
        <f>Datos!AL268</f>
        <v>0</v>
      </c>
      <c r="Z325" s="87">
        <f>Datos!AM268</f>
        <v>0</v>
      </c>
      <c r="AA325" s="87">
        <f>Datos!AN268</f>
        <v>0</v>
      </c>
      <c r="AB325" s="87">
        <f>Datos!AO268</f>
        <v>0</v>
      </c>
      <c r="AC325" s="87">
        <f>Datos!AP268</f>
        <v>0</v>
      </c>
      <c r="AD325" s="87" t="str">
        <f>IF(Datos!J268="D.F.","D.F.","0")</f>
        <v>0</v>
      </c>
      <c r="AE325" s="87">
        <f>IF(Datos!J268="D.F.","D.F",Datos!J268)</f>
        <v>0</v>
      </c>
      <c r="AF325" s="87"/>
      <c r="AG325" s="87">
        <f>Datos!AU268</f>
        <v>0</v>
      </c>
      <c r="AH325" s="87">
        <f>Datos!AV268</f>
        <v>0</v>
      </c>
      <c r="AI325" s="87" t="e">
        <f>IF(Educativo!#REF!="GUARDERIA","SI",".")</f>
        <v>#REF!</v>
      </c>
      <c r="AJ325" s="87" t="e">
        <f>IF(Educativo!#REF!="PRESCOLAR","SI",".")</f>
        <v>#REF!</v>
      </c>
      <c r="AK325" s="87" t="e">
        <f>IF(Educativo!#REF!="PRIMARIA","SI",".")</f>
        <v>#REF!</v>
      </c>
      <c r="AL325" s="87" t="e">
        <f>IF(Educativo!#REF!="SECUNDARIA","SI",".")</f>
        <v>#REF!</v>
      </c>
      <c r="AM325" s="87" t="e">
        <f>IF(Educativo!#REF!="BACHILLERATO","SI",".")</f>
        <v>#REF!</v>
      </c>
      <c r="AN325" s="87" t="e">
        <f>IF(Educativo!#REF!="UNIVERSIDAD","SI",".")</f>
        <v>#REF!</v>
      </c>
      <c r="AO325" s="87">
        <f>Datos!BN268</f>
        <v>0</v>
      </c>
      <c r="AP325" s="87">
        <f>Datos!BP268</f>
        <v>0</v>
      </c>
      <c r="AQ325" s="87">
        <f>Datos!BQ268</f>
        <v>0</v>
      </c>
      <c r="AR325" s="26" t="str">
        <f>Datos!BY269</f>
        <v>SI</v>
      </c>
      <c r="AS325" s="26" t="str">
        <f>Datos!BZ269</f>
        <v>.</v>
      </c>
      <c r="AT325" s="26" t="str">
        <f>Datos!CA269</f>
        <v>.</v>
      </c>
      <c r="AU325" s="26" t="str">
        <f>Datos!CB269</f>
        <v>.</v>
      </c>
      <c r="AV325" s="26" t="str">
        <f>Datos!CC269</f>
        <v>.</v>
      </c>
      <c r="AW325" s="87" t="b">
        <f>OR(Datos!BV269="FAMILIA BIOLÓGICA")</f>
        <v>0</v>
      </c>
      <c r="AX325" s="87" t="b">
        <f>OR(Datos!BV269="FAMILIA AMPLIADA")</f>
        <v>0</v>
      </c>
      <c r="AY325" s="87" t="b">
        <f>OR(Datos!BV269="OTRO HOGAR")</f>
        <v>0</v>
      </c>
      <c r="AZ325" s="87">
        <f t="shared" si="14"/>
        <v>0</v>
      </c>
      <c r="BA325" s="87">
        <f>IF(AZ325=0,Datos!BV269,".")</f>
        <v>0</v>
      </c>
      <c r="BB325" s="117">
        <f>Datos!BU268</f>
        <v>0</v>
      </c>
      <c r="BC325" s="87">
        <f>Datos!BV268</f>
        <v>0</v>
      </c>
    </row>
    <row r="326" spans="1:55">
      <c r="A326" s="87">
        <f>Datos!A267</f>
        <v>0</v>
      </c>
      <c r="B326" s="20">
        <f>Datos!D269</f>
        <v>0</v>
      </c>
      <c r="C326" s="152">
        <f>Datos!E269</f>
        <v>0</v>
      </c>
      <c r="D326" s="20">
        <f>Datos!G269</f>
        <v>0</v>
      </c>
      <c r="E326" s="20" t="str">
        <f t="shared" si="12"/>
        <v>x</v>
      </c>
      <c r="F326" s="118">
        <f>Datos!X269</f>
        <v>0</v>
      </c>
      <c r="G326" s="87" t="b">
        <f>OR(Datos!M269="CASA ALIANZA",Datos!M269="AYUDA Y SOLID")</f>
        <v>0</v>
      </c>
      <c r="H326" s="87" t="b">
        <f>OR(Datos!M269="PROCURADURIA")</f>
        <v>0</v>
      </c>
      <c r="I326" s="87" t="b">
        <f>OR(Datos!M269="DIF HIDALGO-HUICHAPAN",Datos!M269="DIF HIDALGO",Datos!M269="DIF NAUCALPAN",Datos!M269="DIF MEXICALTZINGO")</f>
        <v>0</v>
      </c>
      <c r="J326" s="87" t="b">
        <f>OR(Datos!M269="FAMILIAR")</f>
        <v>0</v>
      </c>
      <c r="K326" s="87">
        <f t="shared" si="13"/>
        <v>0</v>
      </c>
      <c r="L326" s="39">
        <f>IF(K326=0,Datos!M269)</f>
        <v>0</v>
      </c>
      <c r="M326" s="87">
        <f>Datos!Z269</f>
        <v>0</v>
      </c>
      <c r="N326" s="87">
        <f>Datos!AA269</f>
        <v>0</v>
      </c>
      <c r="O326" s="87">
        <f>Datos!AB269</f>
        <v>0</v>
      </c>
      <c r="P326" s="87">
        <f>Datos!AC269</f>
        <v>0</v>
      </c>
      <c r="Q326" s="87">
        <f>Datos!AD269</f>
        <v>0</v>
      </c>
      <c r="R326" s="87">
        <f>Datos!AE269</f>
        <v>0</v>
      </c>
      <c r="S326" s="87">
        <f>Datos!AF269</f>
        <v>0</v>
      </c>
      <c r="T326" s="87">
        <f>Datos!AG269</f>
        <v>0</v>
      </c>
      <c r="U326" s="87">
        <f>Datos!AH269</f>
        <v>0</v>
      </c>
      <c r="V326" s="87">
        <f>Datos!AI269</f>
        <v>0</v>
      </c>
      <c r="W326" s="87">
        <f>Datos!AJ269</f>
        <v>0</v>
      </c>
      <c r="X326" s="87">
        <f>Datos!AK269</f>
        <v>0</v>
      </c>
      <c r="Y326" s="87">
        <f>Datos!AL269</f>
        <v>0</v>
      </c>
      <c r="Z326" s="87">
        <f>Datos!AM269</f>
        <v>0</v>
      </c>
      <c r="AA326" s="87">
        <f>Datos!AN269</f>
        <v>0</v>
      </c>
      <c r="AB326" s="87">
        <f>Datos!AO269</f>
        <v>0</v>
      </c>
      <c r="AC326" s="87">
        <f>Datos!AP269</f>
        <v>0</v>
      </c>
      <c r="AD326" s="87" t="str">
        <f>IF(Datos!J269="D.F.","D.F.","0")</f>
        <v>0</v>
      </c>
      <c r="AE326" s="87">
        <f>IF(Datos!J269="D.F.","D.F",Datos!J269)</f>
        <v>0</v>
      </c>
      <c r="AF326" s="87"/>
      <c r="AG326" s="87">
        <f>Datos!AU269</f>
        <v>0</v>
      </c>
      <c r="AH326" s="87">
        <f>Datos!AV269</f>
        <v>0</v>
      </c>
      <c r="AI326" s="87" t="e">
        <f>IF(Educativo!#REF!="GUARDERIA","SI",".")</f>
        <v>#REF!</v>
      </c>
      <c r="AJ326" s="87" t="e">
        <f>IF(Educativo!#REF!="PRESCOLAR","SI",".")</f>
        <v>#REF!</v>
      </c>
      <c r="AK326" s="87" t="e">
        <f>IF(Educativo!#REF!="PRIMARIA","SI",".")</f>
        <v>#REF!</v>
      </c>
      <c r="AL326" s="87" t="e">
        <f>IF(Educativo!#REF!="SECUNDARIA","SI",".")</f>
        <v>#REF!</v>
      </c>
      <c r="AM326" s="87" t="e">
        <f>IF(Educativo!#REF!="BACHILLERATO","SI",".")</f>
        <v>#REF!</v>
      </c>
      <c r="AN326" s="87" t="e">
        <f>IF(Educativo!#REF!="UNIVERSIDAD","SI",".")</f>
        <v>#REF!</v>
      </c>
      <c r="AO326" s="87">
        <f>Datos!BN269</f>
        <v>0</v>
      </c>
      <c r="AP326" s="87">
        <f>Datos!BP269</f>
        <v>0</v>
      </c>
      <c r="AQ326" s="87">
        <f>Datos!BQ269</f>
        <v>0</v>
      </c>
      <c r="AR326" s="26" t="str">
        <f>Datos!BY270</f>
        <v>SI</v>
      </c>
      <c r="AS326" s="26" t="str">
        <f>Datos!BZ270</f>
        <v>.</v>
      </c>
      <c r="AT326" s="26" t="str">
        <f>Datos!CA270</f>
        <v>.</v>
      </c>
      <c r="AU326" s="26" t="str">
        <f>Datos!CB270</f>
        <v>.</v>
      </c>
      <c r="AV326" s="26" t="str">
        <f>Datos!CC270</f>
        <v>.</v>
      </c>
      <c r="AW326" s="87" t="b">
        <f>OR(Datos!BV270="FAMILIA BIOLÓGICA")</f>
        <v>0</v>
      </c>
      <c r="AX326" s="87" t="b">
        <f>OR(Datos!BV270="FAMILIA AMPLIADA")</f>
        <v>0</v>
      </c>
      <c r="AY326" s="87" t="b">
        <f>OR(Datos!BV270="OTRO HOGAR")</f>
        <v>0</v>
      </c>
      <c r="AZ326" s="87">
        <f t="shared" si="14"/>
        <v>0</v>
      </c>
      <c r="BA326" s="87">
        <f>IF(AZ326=0,Datos!BV270,".")</f>
        <v>0</v>
      </c>
      <c r="BB326" s="117">
        <f>Datos!BU269</f>
        <v>0</v>
      </c>
      <c r="BC326" s="87">
        <f>Datos!BV269</f>
        <v>0</v>
      </c>
    </row>
    <row r="327" spans="1:55">
      <c r="A327" s="87">
        <f>Datos!A268</f>
        <v>0</v>
      </c>
      <c r="B327" s="20">
        <f>Datos!D270</f>
        <v>0</v>
      </c>
      <c r="C327" s="152">
        <f>Datos!E270</f>
        <v>0</v>
      </c>
      <c r="D327" s="20">
        <f>Datos!G270</f>
        <v>0</v>
      </c>
      <c r="E327" s="20" t="str">
        <f t="shared" si="12"/>
        <v>x</v>
      </c>
      <c r="F327" s="118">
        <f>Datos!X270</f>
        <v>0</v>
      </c>
      <c r="G327" s="87" t="b">
        <f>OR(Datos!M270="CASA ALIANZA",Datos!M270="AYUDA Y SOLID")</f>
        <v>0</v>
      </c>
      <c r="H327" s="87" t="b">
        <f>OR(Datos!M270="PROCURADURIA")</f>
        <v>0</v>
      </c>
      <c r="I327" s="87" t="b">
        <f>OR(Datos!M270="DIF HIDALGO-HUICHAPAN",Datos!M270="DIF HIDALGO",Datos!M270="DIF NAUCALPAN",Datos!M270="DIF MEXICALTZINGO")</f>
        <v>0</v>
      </c>
      <c r="J327" s="87" t="b">
        <f>OR(Datos!M270="FAMILIAR")</f>
        <v>0</v>
      </c>
      <c r="K327" s="87">
        <f t="shared" si="13"/>
        <v>0</v>
      </c>
      <c r="L327" s="39">
        <f>IF(K327=0,Datos!M270)</f>
        <v>0</v>
      </c>
      <c r="M327" s="87">
        <f>Datos!Z270</f>
        <v>0</v>
      </c>
      <c r="N327" s="87">
        <f>Datos!AA270</f>
        <v>0</v>
      </c>
      <c r="O327" s="87">
        <f>Datos!AB270</f>
        <v>0</v>
      </c>
      <c r="P327" s="87">
        <f>Datos!AC270</f>
        <v>0</v>
      </c>
      <c r="Q327" s="87">
        <f>Datos!AD270</f>
        <v>0</v>
      </c>
      <c r="R327" s="87">
        <f>Datos!AE270</f>
        <v>0</v>
      </c>
      <c r="S327" s="87">
        <f>Datos!AF270</f>
        <v>0</v>
      </c>
      <c r="T327" s="87">
        <f>Datos!AG270</f>
        <v>0</v>
      </c>
      <c r="U327" s="87">
        <f>Datos!AH270</f>
        <v>0</v>
      </c>
      <c r="V327" s="87">
        <f>Datos!AI270</f>
        <v>0</v>
      </c>
      <c r="W327" s="87">
        <f>Datos!AJ270</f>
        <v>0</v>
      </c>
      <c r="X327" s="87">
        <f>Datos!AK270</f>
        <v>0</v>
      </c>
      <c r="Y327" s="87">
        <f>Datos!AL270</f>
        <v>0</v>
      </c>
      <c r="Z327" s="87">
        <f>Datos!AM270</f>
        <v>0</v>
      </c>
      <c r="AA327" s="87">
        <f>Datos!AN270</f>
        <v>0</v>
      </c>
      <c r="AB327" s="87">
        <f>Datos!AO270</f>
        <v>0</v>
      </c>
      <c r="AC327" s="87">
        <f>Datos!AP270</f>
        <v>0</v>
      </c>
      <c r="AD327" s="87" t="str">
        <f>IF(Datos!J270="D.F.","D.F.","0")</f>
        <v>0</v>
      </c>
      <c r="AE327" s="87">
        <f>IF(Datos!J270="D.F.","D.F",Datos!J270)</f>
        <v>0</v>
      </c>
      <c r="AF327" s="87"/>
      <c r="AG327" s="87">
        <f>Datos!AU270</f>
        <v>0</v>
      </c>
      <c r="AH327" s="87">
        <f>Datos!AV270</f>
        <v>0</v>
      </c>
      <c r="AI327" s="87" t="e">
        <f>IF(Educativo!#REF!="GUARDERIA","SI",".")</f>
        <v>#REF!</v>
      </c>
      <c r="AJ327" s="87" t="e">
        <f>IF(Educativo!#REF!="PRESCOLAR","SI",".")</f>
        <v>#REF!</v>
      </c>
      <c r="AK327" s="87" t="e">
        <f>IF(Educativo!#REF!="PRIMARIA","SI",".")</f>
        <v>#REF!</v>
      </c>
      <c r="AL327" s="87" t="e">
        <f>IF(Educativo!#REF!="SECUNDARIA","SI",".")</f>
        <v>#REF!</v>
      </c>
      <c r="AM327" s="87" t="e">
        <f>IF(Educativo!#REF!="BACHILLERATO","SI",".")</f>
        <v>#REF!</v>
      </c>
      <c r="AN327" s="87" t="e">
        <f>IF(Educativo!#REF!="UNIVERSIDAD","SI",".")</f>
        <v>#REF!</v>
      </c>
      <c r="AO327" s="87">
        <f>Datos!BN270</f>
        <v>0</v>
      </c>
      <c r="AP327" s="87">
        <f>Datos!BP270</f>
        <v>0</v>
      </c>
      <c r="AQ327" s="87">
        <f>Datos!BQ270</f>
        <v>0</v>
      </c>
      <c r="AR327" s="26" t="str">
        <f>Datos!BY271</f>
        <v>SI</v>
      </c>
      <c r="AS327" s="26" t="str">
        <f>Datos!BZ271</f>
        <v>.</v>
      </c>
      <c r="AT327" s="26" t="str">
        <f>Datos!CA271</f>
        <v>.</v>
      </c>
      <c r="AU327" s="26" t="str">
        <f>Datos!CB271</f>
        <v>.</v>
      </c>
      <c r="AV327" s="26" t="str">
        <f>Datos!CC271</f>
        <v>.</v>
      </c>
      <c r="AW327" s="87" t="b">
        <f>OR(Datos!BV271="FAMILIA BIOLÓGICA")</f>
        <v>0</v>
      </c>
      <c r="AX327" s="87" t="b">
        <f>OR(Datos!BV271="FAMILIA AMPLIADA")</f>
        <v>0</v>
      </c>
      <c r="AY327" s="87" t="b">
        <f>OR(Datos!BV271="OTRO HOGAR")</f>
        <v>0</v>
      </c>
      <c r="AZ327" s="87">
        <f t="shared" si="14"/>
        <v>0</v>
      </c>
      <c r="BA327" s="87">
        <f>IF(AZ327=0,Datos!BV271,".")</f>
        <v>0</v>
      </c>
      <c r="BB327" s="117">
        <f>Datos!BU270</f>
        <v>0</v>
      </c>
      <c r="BC327" s="87">
        <f>Datos!BV270</f>
        <v>0</v>
      </c>
    </row>
    <row r="328" spans="1:55">
      <c r="A328" s="87">
        <f>Datos!A269</f>
        <v>0</v>
      </c>
      <c r="B328" s="20">
        <f>Datos!D271</f>
        <v>0</v>
      </c>
      <c r="C328" s="152">
        <f>Datos!E271</f>
        <v>0</v>
      </c>
      <c r="D328" s="20">
        <f>Datos!G271</f>
        <v>0</v>
      </c>
      <c r="E328" s="20" t="str">
        <f t="shared" si="12"/>
        <v>x</v>
      </c>
      <c r="F328" s="118">
        <f>Datos!X271</f>
        <v>0</v>
      </c>
      <c r="G328" s="87" t="b">
        <f>OR(Datos!M271="CASA ALIANZA",Datos!M271="AYUDA Y SOLID")</f>
        <v>0</v>
      </c>
      <c r="H328" s="87" t="b">
        <f>OR(Datos!M271="PROCURADURIA")</f>
        <v>0</v>
      </c>
      <c r="I328" s="87" t="b">
        <f>OR(Datos!M271="DIF HIDALGO-HUICHAPAN",Datos!M271="DIF HIDALGO",Datos!M271="DIF NAUCALPAN",Datos!M271="DIF MEXICALTZINGO")</f>
        <v>0</v>
      </c>
      <c r="J328" s="87" t="b">
        <f>OR(Datos!M271="FAMILIAR")</f>
        <v>0</v>
      </c>
      <c r="K328" s="87">
        <f t="shared" si="13"/>
        <v>0</v>
      </c>
      <c r="L328" s="39">
        <f>IF(K328=0,Datos!M271)</f>
        <v>0</v>
      </c>
      <c r="M328" s="87">
        <f>Datos!Z271</f>
        <v>0</v>
      </c>
      <c r="N328" s="87">
        <f>Datos!AA271</f>
        <v>0</v>
      </c>
      <c r="O328" s="87">
        <f>Datos!AB271</f>
        <v>0</v>
      </c>
      <c r="P328" s="87">
        <f>Datos!AC271</f>
        <v>0</v>
      </c>
      <c r="Q328" s="87">
        <f>Datos!AD271</f>
        <v>0</v>
      </c>
      <c r="R328" s="87">
        <f>Datos!AE271</f>
        <v>0</v>
      </c>
      <c r="S328" s="87">
        <f>Datos!AF271</f>
        <v>0</v>
      </c>
      <c r="T328" s="87">
        <f>Datos!AG271</f>
        <v>0</v>
      </c>
      <c r="U328" s="87">
        <f>Datos!AH271</f>
        <v>0</v>
      </c>
      <c r="V328" s="87">
        <f>Datos!AI271</f>
        <v>0</v>
      </c>
      <c r="W328" s="87">
        <f>Datos!AJ271</f>
        <v>0</v>
      </c>
      <c r="X328" s="87">
        <f>Datos!AK271</f>
        <v>0</v>
      </c>
      <c r="Y328" s="87">
        <f>Datos!AL271</f>
        <v>0</v>
      </c>
      <c r="Z328" s="87">
        <f>Datos!AM271</f>
        <v>0</v>
      </c>
      <c r="AA328" s="87">
        <f>Datos!AN271</f>
        <v>0</v>
      </c>
      <c r="AB328" s="87">
        <f>Datos!AO271</f>
        <v>0</v>
      </c>
      <c r="AC328" s="87">
        <f>Datos!AP271</f>
        <v>0</v>
      </c>
      <c r="AD328" s="87" t="str">
        <f>IF(Datos!J271="D.F.","D.F.","0")</f>
        <v>0</v>
      </c>
      <c r="AE328" s="87">
        <f>IF(Datos!J271="D.F.","D.F",Datos!J271)</f>
        <v>0</v>
      </c>
      <c r="AF328" s="87"/>
      <c r="AG328" s="87">
        <f>Datos!AU271</f>
        <v>0</v>
      </c>
      <c r="AH328" s="87">
        <f>Datos!AV271</f>
        <v>0</v>
      </c>
      <c r="AI328" s="87" t="e">
        <f>IF(Educativo!#REF!="GUARDERIA","SI",".")</f>
        <v>#REF!</v>
      </c>
      <c r="AJ328" s="87" t="e">
        <f>IF(Educativo!#REF!="PRESCOLAR","SI",".")</f>
        <v>#REF!</v>
      </c>
      <c r="AK328" s="87" t="e">
        <f>IF(Educativo!#REF!="PRIMARIA","SI",".")</f>
        <v>#REF!</v>
      </c>
      <c r="AL328" s="87" t="e">
        <f>IF(Educativo!#REF!="SECUNDARIA","SI",".")</f>
        <v>#REF!</v>
      </c>
      <c r="AM328" s="87" t="e">
        <f>IF(Educativo!#REF!="BACHILLERATO","SI",".")</f>
        <v>#REF!</v>
      </c>
      <c r="AN328" s="87" t="e">
        <f>IF(Educativo!#REF!="UNIVERSIDAD","SI",".")</f>
        <v>#REF!</v>
      </c>
      <c r="AO328" s="87">
        <f>Datos!BN271</f>
        <v>0</v>
      </c>
      <c r="AP328" s="87">
        <f>Datos!BP271</f>
        <v>0</v>
      </c>
      <c r="AQ328" s="87">
        <f>Datos!BQ271</f>
        <v>0</v>
      </c>
      <c r="AR328" s="26" t="str">
        <f>Datos!BY272</f>
        <v>SI</v>
      </c>
      <c r="AS328" s="26" t="str">
        <f>Datos!BZ272</f>
        <v>.</v>
      </c>
      <c r="AT328" s="26" t="str">
        <f>Datos!CA272</f>
        <v>.</v>
      </c>
      <c r="AU328" s="26" t="str">
        <f>Datos!CB272</f>
        <v>.</v>
      </c>
      <c r="AV328" s="26" t="str">
        <f>Datos!CC272</f>
        <v>.</v>
      </c>
      <c r="AW328" s="87" t="b">
        <f>OR(Datos!BV272="FAMILIA BIOLÓGICA")</f>
        <v>0</v>
      </c>
      <c r="AX328" s="87" t="b">
        <f>OR(Datos!BV272="FAMILIA AMPLIADA")</f>
        <v>0</v>
      </c>
      <c r="AY328" s="87" t="b">
        <f>OR(Datos!BV272="OTRO HOGAR")</f>
        <v>0</v>
      </c>
      <c r="AZ328" s="87">
        <f t="shared" si="14"/>
        <v>0</v>
      </c>
      <c r="BA328" s="87">
        <f>IF(AZ328=0,Datos!BV272,".")</f>
        <v>0</v>
      </c>
      <c r="BB328" s="117">
        <f>Datos!BU271</f>
        <v>0</v>
      </c>
      <c r="BC328" s="87">
        <f>Datos!BV271</f>
        <v>0</v>
      </c>
    </row>
    <row r="329" spans="1:55">
      <c r="A329" s="87">
        <f>Datos!A270</f>
        <v>0</v>
      </c>
      <c r="B329" s="20">
        <f>Datos!D272</f>
        <v>0</v>
      </c>
      <c r="C329" s="152">
        <f>Datos!E272</f>
        <v>0</v>
      </c>
      <c r="D329" s="20">
        <f>Datos!G272</f>
        <v>0</v>
      </c>
      <c r="E329" s="20" t="str">
        <f t="shared" si="12"/>
        <v>x</v>
      </c>
      <c r="F329" s="118">
        <f>Datos!X272</f>
        <v>0</v>
      </c>
      <c r="G329" s="87" t="b">
        <f>OR(Datos!M272="CASA ALIANZA",Datos!M272="AYUDA Y SOLID")</f>
        <v>0</v>
      </c>
      <c r="H329" s="87" t="b">
        <f>OR(Datos!M272="PROCURADURIA")</f>
        <v>0</v>
      </c>
      <c r="I329" s="87" t="b">
        <f>OR(Datos!M272="DIF HIDALGO-HUICHAPAN",Datos!M272="DIF HIDALGO",Datos!M272="DIF NAUCALPAN",Datos!M272="DIF MEXICALTZINGO")</f>
        <v>0</v>
      </c>
      <c r="J329" s="87" t="b">
        <f>OR(Datos!M272="FAMILIAR")</f>
        <v>0</v>
      </c>
      <c r="K329" s="87">
        <f t="shared" si="13"/>
        <v>0</v>
      </c>
      <c r="L329" s="39">
        <f>IF(K329=0,Datos!M272)</f>
        <v>0</v>
      </c>
      <c r="M329" s="87">
        <f>Datos!Z272</f>
        <v>0</v>
      </c>
      <c r="N329" s="87">
        <f>Datos!AA272</f>
        <v>0</v>
      </c>
      <c r="O329" s="87">
        <f>Datos!AB272</f>
        <v>0</v>
      </c>
      <c r="P329" s="87">
        <f>Datos!AC272</f>
        <v>0</v>
      </c>
      <c r="Q329" s="87">
        <f>Datos!AD272</f>
        <v>0</v>
      </c>
      <c r="R329" s="87">
        <f>Datos!AE272</f>
        <v>0</v>
      </c>
      <c r="S329" s="87">
        <f>Datos!AF272</f>
        <v>0</v>
      </c>
      <c r="T329" s="87">
        <f>Datos!AG272</f>
        <v>0</v>
      </c>
      <c r="U329" s="87">
        <f>Datos!AH272</f>
        <v>0</v>
      </c>
      <c r="V329" s="87">
        <f>Datos!AI272</f>
        <v>0</v>
      </c>
      <c r="W329" s="87">
        <f>Datos!AJ272</f>
        <v>0</v>
      </c>
      <c r="X329" s="87">
        <f>Datos!AK272</f>
        <v>0</v>
      </c>
      <c r="Y329" s="87">
        <f>Datos!AL272</f>
        <v>0</v>
      </c>
      <c r="Z329" s="87">
        <f>Datos!AM272</f>
        <v>0</v>
      </c>
      <c r="AA329" s="87">
        <f>Datos!AN272</f>
        <v>0</v>
      </c>
      <c r="AB329" s="87">
        <f>Datos!AO272</f>
        <v>0</v>
      </c>
      <c r="AC329" s="87">
        <f>Datos!AP272</f>
        <v>0</v>
      </c>
      <c r="AD329" s="87" t="str">
        <f>IF(Datos!J272="D.F.","D.F.","0")</f>
        <v>0</v>
      </c>
      <c r="AE329" s="87">
        <f>IF(Datos!J272="D.F.","D.F",Datos!J272)</f>
        <v>0</v>
      </c>
      <c r="AF329" s="87"/>
      <c r="AG329" s="87">
        <f>Datos!AU272</f>
        <v>0</v>
      </c>
      <c r="AH329" s="87">
        <f>Datos!AV272</f>
        <v>0</v>
      </c>
      <c r="AI329" s="87" t="e">
        <f>IF(Educativo!#REF!="GUARDERIA","SI",".")</f>
        <v>#REF!</v>
      </c>
      <c r="AJ329" s="87" t="e">
        <f>IF(Educativo!#REF!="PRESCOLAR","SI",".")</f>
        <v>#REF!</v>
      </c>
      <c r="AK329" s="87" t="e">
        <f>IF(Educativo!#REF!="PRIMARIA","SI",".")</f>
        <v>#REF!</v>
      </c>
      <c r="AL329" s="87" t="e">
        <f>IF(Educativo!#REF!="SECUNDARIA","SI",".")</f>
        <v>#REF!</v>
      </c>
      <c r="AM329" s="87" t="e">
        <f>IF(Educativo!#REF!="BACHILLERATO","SI",".")</f>
        <v>#REF!</v>
      </c>
      <c r="AN329" s="87" t="e">
        <f>IF(Educativo!#REF!="UNIVERSIDAD","SI",".")</f>
        <v>#REF!</v>
      </c>
      <c r="AO329" s="87">
        <f>Datos!BN272</f>
        <v>0</v>
      </c>
      <c r="AP329" s="87">
        <f>Datos!BP272</f>
        <v>0</v>
      </c>
      <c r="AQ329" s="87">
        <f>Datos!BQ272</f>
        <v>0</v>
      </c>
      <c r="AR329" s="26" t="str">
        <f>Datos!BY273</f>
        <v>SI</v>
      </c>
      <c r="AS329" s="26" t="str">
        <f>Datos!BZ273</f>
        <v>.</v>
      </c>
      <c r="AT329" s="26" t="str">
        <f>Datos!CA273</f>
        <v>.</v>
      </c>
      <c r="AU329" s="26" t="str">
        <f>Datos!CB273</f>
        <v>.</v>
      </c>
      <c r="AV329" s="26" t="str">
        <f>Datos!CC273</f>
        <v>.</v>
      </c>
      <c r="AW329" s="87" t="b">
        <f>OR(Datos!BV273="FAMILIA BIOLÓGICA")</f>
        <v>0</v>
      </c>
      <c r="AX329" s="87" t="b">
        <f>OR(Datos!BV273="FAMILIA AMPLIADA")</f>
        <v>0</v>
      </c>
      <c r="AY329" s="87" t="b">
        <f>OR(Datos!BV273="OTRO HOGAR")</f>
        <v>0</v>
      </c>
      <c r="AZ329" s="87">
        <f t="shared" si="14"/>
        <v>0</v>
      </c>
      <c r="BA329" s="87">
        <f>IF(AZ329=0,Datos!BV273,".")</f>
        <v>0</v>
      </c>
      <c r="BB329" s="117">
        <f>Datos!BU272</f>
        <v>0</v>
      </c>
      <c r="BC329" s="87">
        <f>Datos!BV272</f>
        <v>0</v>
      </c>
    </row>
    <row r="330" spans="1:55">
      <c r="A330" s="87">
        <f>Datos!A271</f>
        <v>0</v>
      </c>
      <c r="B330" s="20">
        <f>Datos!D273</f>
        <v>0</v>
      </c>
      <c r="C330" s="152">
        <f>Datos!E273</f>
        <v>0</v>
      </c>
      <c r="D330" s="20">
        <f>Datos!G273</f>
        <v>0</v>
      </c>
      <c r="E330" s="20" t="str">
        <f t="shared" si="12"/>
        <v>x</v>
      </c>
      <c r="F330" s="118">
        <f>Datos!X273</f>
        <v>0</v>
      </c>
      <c r="G330" s="87" t="b">
        <f>OR(Datos!M273="CASA ALIANZA",Datos!M273="AYUDA Y SOLID")</f>
        <v>0</v>
      </c>
      <c r="H330" s="87" t="b">
        <f>OR(Datos!M273="PROCURADURIA")</f>
        <v>0</v>
      </c>
      <c r="I330" s="87" t="b">
        <f>OR(Datos!M273="DIF HIDALGO-HUICHAPAN",Datos!M273="DIF HIDALGO",Datos!M273="DIF NAUCALPAN",Datos!M273="DIF MEXICALTZINGO")</f>
        <v>0</v>
      </c>
      <c r="J330" s="87" t="b">
        <f>OR(Datos!M273="FAMILIAR")</f>
        <v>0</v>
      </c>
      <c r="K330" s="87">
        <f t="shared" si="13"/>
        <v>0</v>
      </c>
      <c r="L330" s="39">
        <f>IF(K330=0,Datos!M273)</f>
        <v>0</v>
      </c>
      <c r="M330" s="87">
        <f>Datos!Z273</f>
        <v>0</v>
      </c>
      <c r="N330" s="87">
        <f>Datos!AA273</f>
        <v>0</v>
      </c>
      <c r="O330" s="87">
        <f>Datos!AB273</f>
        <v>0</v>
      </c>
      <c r="P330" s="87">
        <f>Datos!AC273</f>
        <v>0</v>
      </c>
      <c r="Q330" s="87">
        <f>Datos!AD273</f>
        <v>0</v>
      </c>
      <c r="R330" s="87">
        <f>Datos!AE273</f>
        <v>0</v>
      </c>
      <c r="S330" s="87">
        <f>Datos!AF273</f>
        <v>0</v>
      </c>
      <c r="T330" s="87">
        <f>Datos!AG273</f>
        <v>0</v>
      </c>
      <c r="U330" s="87">
        <f>Datos!AH273</f>
        <v>0</v>
      </c>
      <c r="V330" s="87">
        <f>Datos!AI273</f>
        <v>0</v>
      </c>
      <c r="W330" s="87">
        <f>Datos!AJ273</f>
        <v>0</v>
      </c>
      <c r="X330" s="87">
        <f>Datos!AK273</f>
        <v>0</v>
      </c>
      <c r="Y330" s="87">
        <f>Datos!AL273</f>
        <v>0</v>
      </c>
      <c r="Z330" s="87">
        <f>Datos!AM273</f>
        <v>0</v>
      </c>
      <c r="AA330" s="87">
        <f>Datos!AN273</f>
        <v>0</v>
      </c>
      <c r="AB330" s="87">
        <f>Datos!AO273</f>
        <v>0</v>
      </c>
      <c r="AC330" s="87">
        <f>Datos!AP273</f>
        <v>0</v>
      </c>
      <c r="AD330" s="87" t="str">
        <f>IF(Datos!J273="D.F.","D.F.","0")</f>
        <v>0</v>
      </c>
      <c r="AE330" s="87">
        <f>IF(Datos!J273="D.F.","D.F",Datos!J273)</f>
        <v>0</v>
      </c>
      <c r="AF330" s="87"/>
      <c r="AG330" s="87">
        <f>Datos!AU273</f>
        <v>0</v>
      </c>
      <c r="AH330" s="87">
        <f>Datos!AV273</f>
        <v>0</v>
      </c>
      <c r="AI330" s="87" t="e">
        <f>IF(Educativo!#REF!="GUARDERIA","SI",".")</f>
        <v>#REF!</v>
      </c>
      <c r="AJ330" s="87" t="e">
        <f>IF(Educativo!#REF!="PRESCOLAR","SI",".")</f>
        <v>#REF!</v>
      </c>
      <c r="AK330" s="87" t="e">
        <f>IF(Educativo!#REF!="PRIMARIA","SI",".")</f>
        <v>#REF!</v>
      </c>
      <c r="AL330" s="87" t="e">
        <f>IF(Educativo!#REF!="SECUNDARIA","SI",".")</f>
        <v>#REF!</v>
      </c>
      <c r="AM330" s="87" t="e">
        <f>IF(Educativo!#REF!="BACHILLERATO","SI",".")</f>
        <v>#REF!</v>
      </c>
      <c r="AN330" s="87" t="e">
        <f>IF(Educativo!#REF!="UNIVERSIDAD","SI",".")</f>
        <v>#REF!</v>
      </c>
      <c r="AO330" s="87">
        <f>Datos!BN273</f>
        <v>0</v>
      </c>
      <c r="AP330" s="87">
        <f>Datos!BP273</f>
        <v>0</v>
      </c>
      <c r="AQ330" s="87">
        <f>Datos!BQ273</f>
        <v>0</v>
      </c>
      <c r="AR330" s="26" t="str">
        <f>Datos!BY274</f>
        <v>SI</v>
      </c>
      <c r="AS330" s="26" t="str">
        <f>Datos!BZ274</f>
        <v>.</v>
      </c>
      <c r="AT330" s="26" t="str">
        <f>Datos!CA274</f>
        <v>.</v>
      </c>
      <c r="AU330" s="26" t="str">
        <f>Datos!CB274</f>
        <v>.</v>
      </c>
      <c r="AV330" s="26" t="str">
        <f>Datos!CC274</f>
        <v>.</v>
      </c>
      <c r="AW330" s="87" t="b">
        <f>OR(Datos!BV274="FAMILIA BIOLÓGICA")</f>
        <v>0</v>
      </c>
      <c r="AX330" s="87" t="b">
        <f>OR(Datos!BV274="FAMILIA AMPLIADA")</f>
        <v>0</v>
      </c>
      <c r="AY330" s="87" t="b">
        <f>OR(Datos!BV274="OTRO HOGAR")</f>
        <v>0</v>
      </c>
      <c r="AZ330" s="87">
        <f t="shared" si="14"/>
        <v>0</v>
      </c>
      <c r="BA330" s="87">
        <f>IF(AZ330=0,Datos!BV274,".")</f>
        <v>0</v>
      </c>
      <c r="BB330" s="117">
        <f>Datos!BU273</f>
        <v>0</v>
      </c>
      <c r="BC330" s="87">
        <f>Datos!BV273</f>
        <v>0</v>
      </c>
    </row>
    <row r="331" spans="1:55">
      <c r="A331" s="87">
        <f>Datos!A272</f>
        <v>0</v>
      </c>
      <c r="B331" s="20">
        <f>Datos!D274</f>
        <v>0</v>
      </c>
      <c r="C331" s="152">
        <f>Datos!E274</f>
        <v>0</v>
      </c>
      <c r="D331" s="20">
        <f>Datos!G274</f>
        <v>0</v>
      </c>
      <c r="E331" s="20" t="str">
        <f t="shared" si="12"/>
        <v>x</v>
      </c>
      <c r="F331" s="118">
        <f>Datos!X274</f>
        <v>0</v>
      </c>
      <c r="G331" s="87" t="b">
        <f>OR(Datos!M274="CASA ALIANZA",Datos!M274="AYUDA Y SOLID")</f>
        <v>0</v>
      </c>
      <c r="H331" s="87" t="b">
        <f>OR(Datos!M274="PROCURADURIA")</f>
        <v>0</v>
      </c>
      <c r="I331" s="87" t="b">
        <f>OR(Datos!M274="DIF HIDALGO-HUICHAPAN",Datos!M274="DIF HIDALGO",Datos!M274="DIF NAUCALPAN",Datos!M274="DIF MEXICALTZINGO")</f>
        <v>0</v>
      </c>
      <c r="J331" s="87" t="b">
        <f>OR(Datos!M274="FAMILIAR")</f>
        <v>0</v>
      </c>
      <c r="K331" s="87">
        <f t="shared" si="13"/>
        <v>0</v>
      </c>
      <c r="L331" s="39">
        <f>IF(K331=0,Datos!M274)</f>
        <v>0</v>
      </c>
      <c r="M331" s="87">
        <f>Datos!Z274</f>
        <v>0</v>
      </c>
      <c r="N331" s="87">
        <f>Datos!AA274</f>
        <v>0</v>
      </c>
      <c r="O331" s="87">
        <f>Datos!AB274</f>
        <v>0</v>
      </c>
      <c r="P331" s="87">
        <f>Datos!AC274</f>
        <v>0</v>
      </c>
      <c r="Q331" s="87">
        <f>Datos!AD274</f>
        <v>0</v>
      </c>
      <c r="R331" s="87">
        <f>Datos!AE274</f>
        <v>0</v>
      </c>
      <c r="S331" s="87">
        <f>Datos!AF274</f>
        <v>0</v>
      </c>
      <c r="T331" s="87">
        <f>Datos!AG274</f>
        <v>0</v>
      </c>
      <c r="U331" s="87">
        <f>Datos!AH274</f>
        <v>0</v>
      </c>
      <c r="V331" s="87">
        <f>Datos!AI274</f>
        <v>0</v>
      </c>
      <c r="W331" s="87">
        <f>Datos!AJ274</f>
        <v>0</v>
      </c>
      <c r="X331" s="87">
        <f>Datos!AK274</f>
        <v>0</v>
      </c>
      <c r="Y331" s="87">
        <f>Datos!AL274</f>
        <v>0</v>
      </c>
      <c r="Z331" s="87">
        <f>Datos!AM274</f>
        <v>0</v>
      </c>
      <c r="AA331" s="87">
        <f>Datos!AN274</f>
        <v>0</v>
      </c>
      <c r="AB331" s="87">
        <f>Datos!AO274</f>
        <v>0</v>
      </c>
      <c r="AC331" s="87">
        <f>Datos!AP274</f>
        <v>0</v>
      </c>
      <c r="AD331" s="87" t="str">
        <f>IF(Datos!J274="D.F.","D.F.","0")</f>
        <v>0</v>
      </c>
      <c r="AE331" s="87">
        <f>IF(Datos!J274="D.F.","D.F",Datos!J274)</f>
        <v>0</v>
      </c>
      <c r="AF331" s="87"/>
      <c r="AG331" s="87">
        <f>Datos!AU274</f>
        <v>0</v>
      </c>
      <c r="AH331" s="87">
        <f>Datos!AV274</f>
        <v>0</v>
      </c>
      <c r="AI331" s="87" t="e">
        <f>IF(Educativo!#REF!="GUARDERIA","SI",".")</f>
        <v>#REF!</v>
      </c>
      <c r="AJ331" s="87" t="e">
        <f>IF(Educativo!#REF!="PRESCOLAR","SI",".")</f>
        <v>#REF!</v>
      </c>
      <c r="AK331" s="87" t="e">
        <f>IF(Educativo!#REF!="PRIMARIA","SI",".")</f>
        <v>#REF!</v>
      </c>
      <c r="AL331" s="87" t="e">
        <f>IF(Educativo!#REF!="SECUNDARIA","SI",".")</f>
        <v>#REF!</v>
      </c>
      <c r="AM331" s="87" t="e">
        <f>IF(Educativo!#REF!="BACHILLERATO","SI",".")</f>
        <v>#REF!</v>
      </c>
      <c r="AN331" s="87" t="e">
        <f>IF(Educativo!#REF!="UNIVERSIDAD","SI",".")</f>
        <v>#REF!</v>
      </c>
      <c r="AO331" s="87">
        <f>Datos!BN274</f>
        <v>0</v>
      </c>
      <c r="AP331" s="87">
        <f>Datos!BP274</f>
        <v>0</v>
      </c>
      <c r="AQ331" s="87">
        <f>Datos!BQ274</f>
        <v>0</v>
      </c>
      <c r="AR331" s="26" t="str">
        <f>Datos!BY275</f>
        <v>SI</v>
      </c>
      <c r="AS331" s="26" t="str">
        <f>Datos!BZ275</f>
        <v>.</v>
      </c>
      <c r="AT331" s="26" t="str">
        <f>Datos!CA275</f>
        <v>.</v>
      </c>
      <c r="AU331" s="26" t="str">
        <f>Datos!CB275</f>
        <v>.</v>
      </c>
      <c r="AV331" s="26" t="str">
        <f>Datos!CC275</f>
        <v>.</v>
      </c>
      <c r="AW331" s="87" t="b">
        <f>OR(Datos!BV275="FAMILIA BIOLÓGICA")</f>
        <v>0</v>
      </c>
      <c r="AX331" s="87" t="b">
        <f>OR(Datos!BV275="FAMILIA AMPLIADA")</f>
        <v>0</v>
      </c>
      <c r="AY331" s="87" t="b">
        <f>OR(Datos!BV275="OTRO HOGAR")</f>
        <v>0</v>
      </c>
      <c r="AZ331" s="87">
        <f t="shared" si="14"/>
        <v>0</v>
      </c>
      <c r="BA331" s="87">
        <f>IF(AZ331=0,Datos!BV275,".")</f>
        <v>0</v>
      </c>
      <c r="BB331" s="117">
        <f>Datos!BU274</f>
        <v>0</v>
      </c>
      <c r="BC331" s="87">
        <f>Datos!BV274</f>
        <v>0</v>
      </c>
    </row>
    <row r="332" spans="1:55">
      <c r="A332" s="87">
        <f>Datos!A273</f>
        <v>0</v>
      </c>
      <c r="B332" s="20">
        <f>Datos!D275</f>
        <v>0</v>
      </c>
      <c r="C332" s="152">
        <f>Datos!E275</f>
        <v>0</v>
      </c>
      <c r="D332" s="20">
        <f>Datos!G275</f>
        <v>0</v>
      </c>
      <c r="E332" s="20" t="str">
        <f t="shared" si="12"/>
        <v>x</v>
      </c>
      <c r="F332" s="118">
        <f>Datos!X275</f>
        <v>0</v>
      </c>
      <c r="G332" s="87" t="b">
        <f>OR(Datos!M275="CASA ALIANZA",Datos!M275="AYUDA Y SOLID")</f>
        <v>0</v>
      </c>
      <c r="H332" s="87" t="b">
        <f>OR(Datos!M275="PROCURADURIA")</f>
        <v>0</v>
      </c>
      <c r="I332" s="87" t="b">
        <f>OR(Datos!M275="DIF HIDALGO-HUICHAPAN",Datos!M275="DIF HIDALGO",Datos!M275="DIF NAUCALPAN",Datos!M275="DIF MEXICALTZINGO")</f>
        <v>0</v>
      </c>
      <c r="J332" s="87" t="b">
        <f>OR(Datos!M275="FAMILIAR")</f>
        <v>0</v>
      </c>
      <c r="K332" s="87">
        <f t="shared" si="13"/>
        <v>0</v>
      </c>
      <c r="L332" s="39">
        <f>IF(K332=0,Datos!M275)</f>
        <v>0</v>
      </c>
      <c r="M332" s="87">
        <f>Datos!Z275</f>
        <v>0</v>
      </c>
      <c r="N332" s="87">
        <f>Datos!AA275</f>
        <v>0</v>
      </c>
      <c r="O332" s="87">
        <f>Datos!AB275</f>
        <v>0</v>
      </c>
      <c r="P332" s="87">
        <f>Datos!AC275</f>
        <v>0</v>
      </c>
      <c r="Q332" s="87">
        <f>Datos!AD275</f>
        <v>0</v>
      </c>
      <c r="R332" s="87">
        <f>Datos!AE275</f>
        <v>0</v>
      </c>
      <c r="S332" s="87">
        <f>Datos!AF275</f>
        <v>0</v>
      </c>
      <c r="T332" s="87">
        <f>Datos!AG275</f>
        <v>0</v>
      </c>
      <c r="U332" s="87">
        <f>Datos!AH275</f>
        <v>0</v>
      </c>
      <c r="V332" s="87">
        <f>Datos!AI275</f>
        <v>0</v>
      </c>
      <c r="W332" s="87">
        <f>Datos!AJ275</f>
        <v>0</v>
      </c>
      <c r="X332" s="87">
        <f>Datos!AK275</f>
        <v>0</v>
      </c>
      <c r="Y332" s="87">
        <f>Datos!AL275</f>
        <v>0</v>
      </c>
      <c r="Z332" s="87">
        <f>Datos!AM275</f>
        <v>0</v>
      </c>
      <c r="AA332" s="87">
        <f>Datos!AN275</f>
        <v>0</v>
      </c>
      <c r="AB332" s="87">
        <f>Datos!AO275</f>
        <v>0</v>
      </c>
      <c r="AC332" s="87">
        <f>Datos!AP275</f>
        <v>0</v>
      </c>
      <c r="AD332" s="87" t="str">
        <f>IF(Datos!J275="D.F.","D.F.","0")</f>
        <v>0</v>
      </c>
      <c r="AE332" s="87">
        <f>IF(Datos!J275="D.F.","D.F",Datos!J275)</f>
        <v>0</v>
      </c>
      <c r="AF332" s="87"/>
      <c r="AG332" s="87">
        <f>Datos!AU275</f>
        <v>0</v>
      </c>
      <c r="AH332" s="87">
        <f>Datos!AV275</f>
        <v>0</v>
      </c>
      <c r="AI332" s="87" t="e">
        <f>IF(Educativo!#REF!="GUARDERIA","SI",".")</f>
        <v>#REF!</v>
      </c>
      <c r="AJ332" s="87" t="e">
        <f>IF(Educativo!#REF!="PRESCOLAR","SI",".")</f>
        <v>#REF!</v>
      </c>
      <c r="AK332" s="87" t="e">
        <f>IF(Educativo!#REF!="PRIMARIA","SI",".")</f>
        <v>#REF!</v>
      </c>
      <c r="AL332" s="87" t="e">
        <f>IF(Educativo!#REF!="SECUNDARIA","SI",".")</f>
        <v>#REF!</v>
      </c>
      <c r="AM332" s="87" t="e">
        <f>IF(Educativo!#REF!="BACHILLERATO","SI",".")</f>
        <v>#REF!</v>
      </c>
      <c r="AN332" s="87" t="e">
        <f>IF(Educativo!#REF!="UNIVERSIDAD","SI",".")</f>
        <v>#REF!</v>
      </c>
      <c r="AO332" s="87">
        <f>Datos!BN275</f>
        <v>0</v>
      </c>
      <c r="AP332" s="87">
        <f>Datos!BP275</f>
        <v>0</v>
      </c>
      <c r="AQ332" s="87">
        <f>Datos!BQ275</f>
        <v>0</v>
      </c>
      <c r="AR332" s="26" t="str">
        <f>Datos!BY276</f>
        <v>SI</v>
      </c>
      <c r="AS332" s="26" t="str">
        <f>Datos!BZ276</f>
        <v>.</v>
      </c>
      <c r="AT332" s="26" t="str">
        <f>Datos!CA276</f>
        <v>.</v>
      </c>
      <c r="AU332" s="26" t="str">
        <f>Datos!CB276</f>
        <v>.</v>
      </c>
      <c r="AV332" s="26" t="str">
        <f>Datos!CC276</f>
        <v>.</v>
      </c>
      <c r="AW332" s="87" t="b">
        <f>OR(Datos!BV276="FAMILIA BIOLÓGICA")</f>
        <v>0</v>
      </c>
      <c r="AX332" s="87" t="b">
        <f>OR(Datos!BV276="FAMILIA AMPLIADA")</f>
        <v>0</v>
      </c>
      <c r="AY332" s="87" t="b">
        <f>OR(Datos!BV276="OTRO HOGAR")</f>
        <v>0</v>
      </c>
      <c r="AZ332" s="87">
        <f t="shared" si="14"/>
        <v>0</v>
      </c>
      <c r="BA332" s="87">
        <f>IF(AZ332=0,Datos!BV276,".")</f>
        <v>0</v>
      </c>
      <c r="BB332" s="117">
        <f>Datos!BU275</f>
        <v>0</v>
      </c>
      <c r="BC332" s="87">
        <f>Datos!BV275</f>
        <v>0</v>
      </c>
    </row>
    <row r="333" spans="1:55">
      <c r="A333" s="87">
        <f>Datos!A274</f>
        <v>0</v>
      </c>
      <c r="B333" s="20">
        <f>Datos!D276</f>
        <v>0</v>
      </c>
      <c r="C333" s="152">
        <f>Datos!E276</f>
        <v>0</v>
      </c>
      <c r="D333" s="20">
        <f>Datos!G276</f>
        <v>0</v>
      </c>
      <c r="E333" s="20" t="str">
        <f t="shared" si="12"/>
        <v>x</v>
      </c>
      <c r="F333" s="118">
        <f>Datos!X276</f>
        <v>0</v>
      </c>
      <c r="G333" s="87" t="b">
        <f>OR(Datos!M276="CASA ALIANZA",Datos!M276="AYUDA Y SOLID")</f>
        <v>0</v>
      </c>
      <c r="H333" s="87" t="b">
        <f>OR(Datos!M276="PROCURADURIA")</f>
        <v>0</v>
      </c>
      <c r="I333" s="87" t="b">
        <f>OR(Datos!M276="DIF HIDALGO-HUICHAPAN",Datos!M276="DIF HIDALGO",Datos!M276="DIF NAUCALPAN",Datos!M276="DIF MEXICALTZINGO")</f>
        <v>0</v>
      </c>
      <c r="J333" s="87" t="b">
        <f>OR(Datos!M276="FAMILIAR")</f>
        <v>0</v>
      </c>
      <c r="K333" s="87">
        <f t="shared" si="13"/>
        <v>0</v>
      </c>
      <c r="L333" s="39">
        <f>IF(K333=0,Datos!M276)</f>
        <v>0</v>
      </c>
      <c r="M333" s="87">
        <f>Datos!Z276</f>
        <v>0</v>
      </c>
      <c r="N333" s="87">
        <f>Datos!AA276</f>
        <v>0</v>
      </c>
      <c r="O333" s="87">
        <f>Datos!AB276</f>
        <v>0</v>
      </c>
      <c r="P333" s="87">
        <f>Datos!AC276</f>
        <v>0</v>
      </c>
      <c r="Q333" s="87">
        <f>Datos!AD276</f>
        <v>0</v>
      </c>
      <c r="R333" s="87">
        <f>Datos!AE276</f>
        <v>0</v>
      </c>
      <c r="S333" s="87">
        <f>Datos!AF276</f>
        <v>0</v>
      </c>
      <c r="T333" s="87">
        <f>Datos!AG276</f>
        <v>0</v>
      </c>
      <c r="U333" s="87">
        <f>Datos!AH276</f>
        <v>0</v>
      </c>
      <c r="V333" s="87">
        <f>Datos!AI276</f>
        <v>0</v>
      </c>
      <c r="W333" s="87">
        <f>Datos!AJ276</f>
        <v>0</v>
      </c>
      <c r="X333" s="87">
        <f>Datos!AK276</f>
        <v>0</v>
      </c>
      <c r="Y333" s="87">
        <f>Datos!AL276</f>
        <v>0</v>
      </c>
      <c r="Z333" s="87">
        <f>Datos!AM276</f>
        <v>0</v>
      </c>
      <c r="AA333" s="87">
        <f>Datos!AN276</f>
        <v>0</v>
      </c>
      <c r="AB333" s="87">
        <f>Datos!AO276</f>
        <v>0</v>
      </c>
      <c r="AC333" s="87">
        <f>Datos!AP276</f>
        <v>0</v>
      </c>
      <c r="AD333" s="87" t="str">
        <f>IF(Datos!J276="D.F.","D.F.","0")</f>
        <v>0</v>
      </c>
      <c r="AE333" s="87">
        <f>IF(Datos!J276="D.F.","D.F",Datos!J276)</f>
        <v>0</v>
      </c>
      <c r="AF333" s="87"/>
      <c r="AG333" s="87">
        <f>Datos!AU276</f>
        <v>0</v>
      </c>
      <c r="AH333" s="87">
        <f>Datos!AV276</f>
        <v>0</v>
      </c>
      <c r="AI333" s="87" t="e">
        <f>IF(Educativo!#REF!="GUARDERIA","SI",".")</f>
        <v>#REF!</v>
      </c>
      <c r="AJ333" s="87" t="e">
        <f>IF(Educativo!#REF!="PRESCOLAR","SI",".")</f>
        <v>#REF!</v>
      </c>
      <c r="AK333" s="87" t="e">
        <f>IF(Educativo!#REF!="PRIMARIA","SI",".")</f>
        <v>#REF!</v>
      </c>
      <c r="AL333" s="87" t="e">
        <f>IF(Educativo!#REF!="SECUNDARIA","SI",".")</f>
        <v>#REF!</v>
      </c>
      <c r="AM333" s="87" t="e">
        <f>IF(Educativo!#REF!="BACHILLERATO","SI",".")</f>
        <v>#REF!</v>
      </c>
      <c r="AN333" s="87" t="e">
        <f>IF(Educativo!#REF!="UNIVERSIDAD","SI",".")</f>
        <v>#REF!</v>
      </c>
      <c r="AO333" s="87">
        <f>Datos!BN276</f>
        <v>0</v>
      </c>
      <c r="AP333" s="87">
        <f>Datos!BP276</f>
        <v>0</v>
      </c>
      <c r="AQ333" s="87">
        <f>Datos!BQ276</f>
        <v>0</v>
      </c>
      <c r="AR333" s="26" t="str">
        <f>Datos!BY277</f>
        <v>SI</v>
      </c>
      <c r="AS333" s="26" t="str">
        <f>Datos!BZ277</f>
        <v>.</v>
      </c>
      <c r="AT333" s="26" t="str">
        <f>Datos!CA277</f>
        <v>.</v>
      </c>
      <c r="AU333" s="26" t="str">
        <f>Datos!CB277</f>
        <v>.</v>
      </c>
      <c r="AV333" s="26" t="str">
        <f>Datos!CC277</f>
        <v>.</v>
      </c>
      <c r="AW333" s="87" t="b">
        <f>OR(Datos!BV277="FAMILIA BIOLÓGICA")</f>
        <v>0</v>
      </c>
      <c r="AX333" s="87" t="b">
        <f>OR(Datos!BV277="FAMILIA AMPLIADA")</f>
        <v>0</v>
      </c>
      <c r="AY333" s="87" t="b">
        <f>OR(Datos!BV277="OTRO HOGAR")</f>
        <v>0</v>
      </c>
      <c r="AZ333" s="87">
        <f t="shared" si="14"/>
        <v>0</v>
      </c>
      <c r="BA333" s="87">
        <f>IF(AZ333=0,Datos!BV277,".")</f>
        <v>0</v>
      </c>
      <c r="BB333" s="117">
        <f>Datos!BU276</f>
        <v>0</v>
      </c>
      <c r="BC333" s="87">
        <f>Datos!BV276</f>
        <v>0</v>
      </c>
    </row>
    <row r="334" spans="1:55">
      <c r="A334" s="87">
        <f>Datos!A275</f>
        <v>0</v>
      </c>
      <c r="B334" s="20">
        <f>Datos!D277</f>
        <v>0</v>
      </c>
      <c r="C334" s="152">
        <f>Datos!E277</f>
        <v>0</v>
      </c>
      <c r="D334" s="20">
        <f>Datos!G277</f>
        <v>0</v>
      </c>
      <c r="E334" s="20" t="str">
        <f t="shared" ref="E334:E397" si="15">IF(D334=0,"x")</f>
        <v>x</v>
      </c>
      <c r="F334" s="118">
        <f>Datos!X277</f>
        <v>0</v>
      </c>
      <c r="G334" s="87" t="b">
        <f>OR(Datos!M277="CASA ALIANZA",Datos!M277="AYUDA Y SOLID")</f>
        <v>0</v>
      </c>
      <c r="H334" s="87" t="b">
        <f>OR(Datos!M277="PROCURADURIA")</f>
        <v>0</v>
      </c>
      <c r="I334" s="87" t="b">
        <f>OR(Datos!M277="DIF HIDALGO-HUICHAPAN",Datos!M277="DIF HIDALGO",Datos!M277="DIF NAUCALPAN",Datos!M277="DIF MEXICALTZINGO")</f>
        <v>0</v>
      </c>
      <c r="J334" s="87" t="b">
        <f>OR(Datos!M277="FAMILIAR")</f>
        <v>0</v>
      </c>
      <c r="K334" s="87">
        <f t="shared" ref="K334:K397" si="16">COUNTIFS(G334:J334,TRUE)</f>
        <v>0</v>
      </c>
      <c r="L334" s="39">
        <f>IF(K334=0,Datos!M277)</f>
        <v>0</v>
      </c>
      <c r="M334" s="87">
        <f>Datos!Z277</f>
        <v>0</v>
      </c>
      <c r="N334" s="87">
        <f>Datos!AA277</f>
        <v>0</v>
      </c>
      <c r="O334" s="87">
        <f>Datos!AB277</f>
        <v>0</v>
      </c>
      <c r="P334" s="87">
        <f>Datos!AC277</f>
        <v>0</v>
      </c>
      <c r="Q334" s="87">
        <f>Datos!AD277</f>
        <v>0</v>
      </c>
      <c r="R334" s="87">
        <f>Datos!AE277</f>
        <v>0</v>
      </c>
      <c r="S334" s="87">
        <f>Datos!AF277</f>
        <v>0</v>
      </c>
      <c r="T334" s="87">
        <f>Datos!AG277</f>
        <v>0</v>
      </c>
      <c r="U334" s="87">
        <f>Datos!AH277</f>
        <v>0</v>
      </c>
      <c r="V334" s="87">
        <f>Datos!AI277</f>
        <v>0</v>
      </c>
      <c r="W334" s="87">
        <f>Datos!AJ277</f>
        <v>0</v>
      </c>
      <c r="X334" s="87">
        <f>Datos!AK277</f>
        <v>0</v>
      </c>
      <c r="Y334" s="87">
        <f>Datos!AL277</f>
        <v>0</v>
      </c>
      <c r="Z334" s="87">
        <f>Datos!AM277</f>
        <v>0</v>
      </c>
      <c r="AA334" s="87">
        <f>Datos!AN277</f>
        <v>0</v>
      </c>
      <c r="AB334" s="87">
        <f>Datos!AO277</f>
        <v>0</v>
      </c>
      <c r="AC334" s="87">
        <f>Datos!AP277</f>
        <v>0</v>
      </c>
      <c r="AD334" s="87" t="str">
        <f>IF(Datos!J277="D.F.","D.F.","0")</f>
        <v>0</v>
      </c>
      <c r="AE334" s="87">
        <f>IF(Datos!J277="D.F.","D.F",Datos!J277)</f>
        <v>0</v>
      </c>
      <c r="AF334" s="87"/>
      <c r="AG334" s="87">
        <f>Datos!AU277</f>
        <v>0</v>
      </c>
      <c r="AH334" s="87">
        <f>Datos!AV277</f>
        <v>0</v>
      </c>
      <c r="AI334" s="87" t="e">
        <f>IF(Educativo!#REF!="GUARDERIA","SI",".")</f>
        <v>#REF!</v>
      </c>
      <c r="AJ334" s="87" t="e">
        <f>IF(Educativo!#REF!="PRESCOLAR","SI",".")</f>
        <v>#REF!</v>
      </c>
      <c r="AK334" s="87" t="e">
        <f>IF(Educativo!#REF!="PRIMARIA","SI",".")</f>
        <v>#REF!</v>
      </c>
      <c r="AL334" s="87" t="e">
        <f>IF(Educativo!#REF!="SECUNDARIA","SI",".")</f>
        <v>#REF!</v>
      </c>
      <c r="AM334" s="87" t="e">
        <f>IF(Educativo!#REF!="BACHILLERATO","SI",".")</f>
        <v>#REF!</v>
      </c>
      <c r="AN334" s="87" t="e">
        <f>IF(Educativo!#REF!="UNIVERSIDAD","SI",".")</f>
        <v>#REF!</v>
      </c>
      <c r="AO334" s="87">
        <f>Datos!BN277</f>
        <v>0</v>
      </c>
      <c r="AP334" s="87">
        <f>Datos!BP277</f>
        <v>0</v>
      </c>
      <c r="AQ334" s="87">
        <f>Datos!BQ277</f>
        <v>0</v>
      </c>
      <c r="AR334" s="26" t="str">
        <f>Datos!BY278</f>
        <v>SI</v>
      </c>
      <c r="AS334" s="26" t="str">
        <f>Datos!BZ278</f>
        <v>.</v>
      </c>
      <c r="AT334" s="26" t="str">
        <f>Datos!CA278</f>
        <v>.</v>
      </c>
      <c r="AU334" s="26" t="str">
        <f>Datos!CB278</f>
        <v>.</v>
      </c>
      <c r="AV334" s="26" t="str">
        <f>Datos!CC278</f>
        <v>.</v>
      </c>
      <c r="AW334" s="87" t="b">
        <f>OR(Datos!BV278="FAMILIA BIOLÓGICA")</f>
        <v>0</v>
      </c>
      <c r="AX334" s="87" t="b">
        <f>OR(Datos!BV278="FAMILIA AMPLIADA")</f>
        <v>0</v>
      </c>
      <c r="AY334" s="87" t="b">
        <f>OR(Datos!BV278="OTRO HOGAR")</f>
        <v>0</v>
      </c>
      <c r="AZ334" s="87">
        <f t="shared" ref="AZ334:AZ397" si="17">COUNTIFS(AW334:AY334,TRUE)</f>
        <v>0</v>
      </c>
      <c r="BA334" s="87">
        <f>IF(AZ334=0,Datos!BV278,".")</f>
        <v>0</v>
      </c>
      <c r="BB334" s="117">
        <f>Datos!BU277</f>
        <v>0</v>
      </c>
      <c r="BC334" s="87">
        <f>Datos!BV277</f>
        <v>0</v>
      </c>
    </row>
    <row r="335" spans="1:55">
      <c r="A335" s="87">
        <f>Datos!A276</f>
        <v>0</v>
      </c>
      <c r="B335" s="20">
        <f>Datos!D278</f>
        <v>0</v>
      </c>
      <c r="C335" s="152">
        <f>Datos!E278</f>
        <v>0</v>
      </c>
      <c r="D335" s="20">
        <f>Datos!G278</f>
        <v>0</v>
      </c>
      <c r="E335" s="20" t="str">
        <f t="shared" si="15"/>
        <v>x</v>
      </c>
      <c r="F335" s="118">
        <f>Datos!X278</f>
        <v>0</v>
      </c>
      <c r="G335" s="87" t="b">
        <f>OR(Datos!M278="CASA ALIANZA",Datos!M278="AYUDA Y SOLID")</f>
        <v>0</v>
      </c>
      <c r="H335" s="87" t="b">
        <f>OR(Datos!M278="PROCURADURIA")</f>
        <v>0</v>
      </c>
      <c r="I335" s="87" t="b">
        <f>OR(Datos!M278="DIF HIDALGO-HUICHAPAN",Datos!M278="DIF HIDALGO",Datos!M278="DIF NAUCALPAN",Datos!M278="DIF MEXICALTZINGO")</f>
        <v>0</v>
      </c>
      <c r="J335" s="87" t="b">
        <f>OR(Datos!M278="FAMILIAR")</f>
        <v>0</v>
      </c>
      <c r="K335" s="87">
        <f t="shared" si="16"/>
        <v>0</v>
      </c>
      <c r="L335" s="39">
        <f>IF(K335=0,Datos!M278)</f>
        <v>0</v>
      </c>
      <c r="M335" s="87">
        <f>Datos!Z278</f>
        <v>0</v>
      </c>
      <c r="N335" s="87">
        <f>Datos!AA278</f>
        <v>0</v>
      </c>
      <c r="O335" s="87">
        <f>Datos!AB278</f>
        <v>0</v>
      </c>
      <c r="P335" s="87">
        <f>Datos!AC278</f>
        <v>0</v>
      </c>
      <c r="Q335" s="87">
        <f>Datos!AD278</f>
        <v>0</v>
      </c>
      <c r="R335" s="87">
        <f>Datos!AE278</f>
        <v>0</v>
      </c>
      <c r="S335" s="87">
        <f>Datos!AF278</f>
        <v>0</v>
      </c>
      <c r="T335" s="87">
        <f>Datos!AG278</f>
        <v>0</v>
      </c>
      <c r="U335" s="87">
        <f>Datos!AH278</f>
        <v>0</v>
      </c>
      <c r="V335" s="87">
        <f>Datos!AI278</f>
        <v>0</v>
      </c>
      <c r="W335" s="87">
        <f>Datos!AJ278</f>
        <v>0</v>
      </c>
      <c r="X335" s="87">
        <f>Datos!AK278</f>
        <v>0</v>
      </c>
      <c r="Y335" s="87">
        <f>Datos!AL278</f>
        <v>0</v>
      </c>
      <c r="Z335" s="87">
        <f>Datos!AM278</f>
        <v>0</v>
      </c>
      <c r="AA335" s="87">
        <f>Datos!AN278</f>
        <v>0</v>
      </c>
      <c r="AB335" s="87">
        <f>Datos!AO278</f>
        <v>0</v>
      </c>
      <c r="AC335" s="87">
        <f>Datos!AP278</f>
        <v>0</v>
      </c>
      <c r="AD335" s="87" t="str">
        <f>IF(Datos!J278="D.F.","D.F.","0")</f>
        <v>0</v>
      </c>
      <c r="AE335" s="87">
        <f>IF(Datos!J278="D.F.","D.F",Datos!J278)</f>
        <v>0</v>
      </c>
      <c r="AF335" s="87"/>
      <c r="AG335" s="87">
        <f>Datos!AU278</f>
        <v>0</v>
      </c>
      <c r="AH335" s="87">
        <f>Datos!AV278</f>
        <v>0</v>
      </c>
      <c r="AI335" s="87" t="e">
        <f>IF(Educativo!#REF!="GUARDERIA","SI",".")</f>
        <v>#REF!</v>
      </c>
      <c r="AJ335" s="87" t="e">
        <f>IF(Educativo!#REF!="PRESCOLAR","SI",".")</f>
        <v>#REF!</v>
      </c>
      <c r="AK335" s="87" t="e">
        <f>IF(Educativo!#REF!="PRIMARIA","SI",".")</f>
        <v>#REF!</v>
      </c>
      <c r="AL335" s="87" t="e">
        <f>IF(Educativo!#REF!="SECUNDARIA","SI",".")</f>
        <v>#REF!</v>
      </c>
      <c r="AM335" s="87" t="e">
        <f>IF(Educativo!#REF!="BACHILLERATO","SI",".")</f>
        <v>#REF!</v>
      </c>
      <c r="AN335" s="87" t="e">
        <f>IF(Educativo!#REF!="UNIVERSIDAD","SI",".")</f>
        <v>#REF!</v>
      </c>
      <c r="AO335" s="87">
        <f>Datos!BN278</f>
        <v>0</v>
      </c>
      <c r="AP335" s="87">
        <f>Datos!BP278</f>
        <v>0</v>
      </c>
      <c r="AQ335" s="87">
        <f>Datos!BQ278</f>
        <v>0</v>
      </c>
      <c r="AR335" s="26" t="str">
        <f>Datos!BY279</f>
        <v>SI</v>
      </c>
      <c r="AS335" s="26" t="str">
        <f>Datos!BZ279</f>
        <v>.</v>
      </c>
      <c r="AT335" s="26" t="str">
        <f>Datos!CA279</f>
        <v>.</v>
      </c>
      <c r="AU335" s="26" t="str">
        <f>Datos!CB279</f>
        <v>.</v>
      </c>
      <c r="AV335" s="26" t="str">
        <f>Datos!CC279</f>
        <v>.</v>
      </c>
      <c r="AW335" s="87" t="b">
        <f>OR(Datos!BV279="FAMILIA BIOLÓGICA")</f>
        <v>0</v>
      </c>
      <c r="AX335" s="87" t="b">
        <f>OR(Datos!BV279="FAMILIA AMPLIADA")</f>
        <v>0</v>
      </c>
      <c r="AY335" s="87" t="b">
        <f>OR(Datos!BV279="OTRO HOGAR")</f>
        <v>0</v>
      </c>
      <c r="AZ335" s="87">
        <f t="shared" si="17"/>
        <v>0</v>
      </c>
      <c r="BA335" s="87">
        <f>IF(AZ335=0,Datos!BV279,".")</f>
        <v>0</v>
      </c>
      <c r="BB335" s="117">
        <f>Datos!BU278</f>
        <v>0</v>
      </c>
      <c r="BC335" s="87">
        <f>Datos!BV278</f>
        <v>0</v>
      </c>
    </row>
    <row r="336" spans="1:55">
      <c r="A336" s="87">
        <f>Datos!A277</f>
        <v>0</v>
      </c>
      <c r="B336" s="20">
        <f>Datos!D279</f>
        <v>0</v>
      </c>
      <c r="C336" s="152">
        <f>Datos!E279</f>
        <v>0</v>
      </c>
      <c r="D336" s="20">
        <f>Datos!G279</f>
        <v>0</v>
      </c>
      <c r="E336" s="20" t="str">
        <f t="shared" si="15"/>
        <v>x</v>
      </c>
      <c r="F336" s="118">
        <f>Datos!X279</f>
        <v>0</v>
      </c>
      <c r="G336" s="87" t="b">
        <f>OR(Datos!M279="CASA ALIANZA",Datos!M279="AYUDA Y SOLID")</f>
        <v>0</v>
      </c>
      <c r="H336" s="87" t="b">
        <f>OR(Datos!M279="PROCURADURIA")</f>
        <v>0</v>
      </c>
      <c r="I336" s="87" t="b">
        <f>OR(Datos!M279="DIF HIDALGO-HUICHAPAN",Datos!M279="DIF HIDALGO",Datos!M279="DIF NAUCALPAN",Datos!M279="DIF MEXICALTZINGO")</f>
        <v>0</v>
      </c>
      <c r="J336" s="87" t="b">
        <f>OR(Datos!M279="FAMILIAR")</f>
        <v>0</v>
      </c>
      <c r="K336" s="87">
        <f t="shared" si="16"/>
        <v>0</v>
      </c>
      <c r="L336" s="39">
        <f>IF(K336=0,Datos!M279)</f>
        <v>0</v>
      </c>
      <c r="M336" s="87">
        <f>Datos!Z279</f>
        <v>0</v>
      </c>
      <c r="N336" s="87">
        <f>Datos!AA279</f>
        <v>0</v>
      </c>
      <c r="O336" s="87">
        <f>Datos!AB279</f>
        <v>0</v>
      </c>
      <c r="P336" s="87">
        <f>Datos!AC279</f>
        <v>0</v>
      </c>
      <c r="Q336" s="87">
        <f>Datos!AD279</f>
        <v>0</v>
      </c>
      <c r="R336" s="87">
        <f>Datos!AE279</f>
        <v>0</v>
      </c>
      <c r="S336" s="87">
        <f>Datos!AF279</f>
        <v>0</v>
      </c>
      <c r="T336" s="87">
        <f>Datos!AG279</f>
        <v>0</v>
      </c>
      <c r="U336" s="87">
        <f>Datos!AH279</f>
        <v>0</v>
      </c>
      <c r="V336" s="87">
        <f>Datos!AI279</f>
        <v>0</v>
      </c>
      <c r="W336" s="87">
        <f>Datos!AJ279</f>
        <v>0</v>
      </c>
      <c r="X336" s="87">
        <f>Datos!AK279</f>
        <v>0</v>
      </c>
      <c r="Y336" s="87">
        <f>Datos!AL279</f>
        <v>0</v>
      </c>
      <c r="Z336" s="87">
        <f>Datos!AM279</f>
        <v>0</v>
      </c>
      <c r="AA336" s="87">
        <f>Datos!AN279</f>
        <v>0</v>
      </c>
      <c r="AB336" s="87">
        <f>Datos!AO279</f>
        <v>0</v>
      </c>
      <c r="AC336" s="87">
        <f>Datos!AP279</f>
        <v>0</v>
      </c>
      <c r="AD336" s="87" t="str">
        <f>IF(Datos!J279="D.F.","D.F.","0")</f>
        <v>0</v>
      </c>
      <c r="AE336" s="87">
        <f>IF(Datos!J279="D.F.","D.F",Datos!J279)</f>
        <v>0</v>
      </c>
      <c r="AF336" s="87"/>
      <c r="AG336" s="87">
        <f>Datos!AU279</f>
        <v>0</v>
      </c>
      <c r="AH336" s="87">
        <f>Datos!AV279</f>
        <v>0</v>
      </c>
      <c r="AI336" s="87" t="e">
        <f>IF(Educativo!#REF!="GUARDERIA","SI",".")</f>
        <v>#REF!</v>
      </c>
      <c r="AJ336" s="87" t="e">
        <f>IF(Educativo!#REF!="PRESCOLAR","SI",".")</f>
        <v>#REF!</v>
      </c>
      <c r="AK336" s="87" t="e">
        <f>IF(Educativo!#REF!="PRIMARIA","SI",".")</f>
        <v>#REF!</v>
      </c>
      <c r="AL336" s="87" t="e">
        <f>IF(Educativo!#REF!="SECUNDARIA","SI",".")</f>
        <v>#REF!</v>
      </c>
      <c r="AM336" s="87" t="e">
        <f>IF(Educativo!#REF!="BACHILLERATO","SI",".")</f>
        <v>#REF!</v>
      </c>
      <c r="AN336" s="87" t="e">
        <f>IF(Educativo!#REF!="UNIVERSIDAD","SI",".")</f>
        <v>#REF!</v>
      </c>
      <c r="AO336" s="87">
        <f>Datos!BN279</f>
        <v>0</v>
      </c>
      <c r="AP336" s="87">
        <f>Datos!BP279</f>
        <v>0</v>
      </c>
      <c r="AQ336" s="87">
        <f>Datos!BQ279</f>
        <v>0</v>
      </c>
      <c r="AR336" s="26" t="str">
        <f>Datos!BY280</f>
        <v>SI</v>
      </c>
      <c r="AS336" s="26" t="str">
        <f>Datos!BZ280</f>
        <v>.</v>
      </c>
      <c r="AT336" s="26" t="str">
        <f>Datos!CA280</f>
        <v>.</v>
      </c>
      <c r="AU336" s="26" t="str">
        <f>Datos!CB280</f>
        <v>.</v>
      </c>
      <c r="AV336" s="26" t="str">
        <f>Datos!CC280</f>
        <v>.</v>
      </c>
      <c r="AW336" s="87" t="b">
        <f>OR(Datos!BV280="FAMILIA BIOLÓGICA")</f>
        <v>0</v>
      </c>
      <c r="AX336" s="87" t="b">
        <f>OR(Datos!BV280="FAMILIA AMPLIADA")</f>
        <v>0</v>
      </c>
      <c r="AY336" s="87" t="b">
        <f>OR(Datos!BV280="OTRO HOGAR")</f>
        <v>0</v>
      </c>
      <c r="AZ336" s="87">
        <f t="shared" si="17"/>
        <v>0</v>
      </c>
      <c r="BA336" s="87">
        <f>IF(AZ336=0,Datos!BV280,".")</f>
        <v>0</v>
      </c>
      <c r="BB336" s="117">
        <f>Datos!BU279</f>
        <v>0</v>
      </c>
      <c r="BC336" s="87">
        <f>Datos!BV279</f>
        <v>0</v>
      </c>
    </row>
    <row r="337" spans="1:55">
      <c r="A337" s="87">
        <f>Datos!A278</f>
        <v>0</v>
      </c>
      <c r="B337" s="20">
        <f>Datos!D280</f>
        <v>0</v>
      </c>
      <c r="C337" s="152">
        <f>Datos!E280</f>
        <v>0</v>
      </c>
      <c r="D337" s="20">
        <f>Datos!G280</f>
        <v>0</v>
      </c>
      <c r="E337" s="20" t="str">
        <f t="shared" si="15"/>
        <v>x</v>
      </c>
      <c r="F337" s="118">
        <f>Datos!X280</f>
        <v>0</v>
      </c>
      <c r="G337" s="87" t="b">
        <f>OR(Datos!M280="CASA ALIANZA",Datos!M280="AYUDA Y SOLID")</f>
        <v>0</v>
      </c>
      <c r="H337" s="87" t="b">
        <f>OR(Datos!M280="PROCURADURIA")</f>
        <v>0</v>
      </c>
      <c r="I337" s="87" t="b">
        <f>OR(Datos!M280="DIF HIDALGO-HUICHAPAN",Datos!M280="DIF HIDALGO",Datos!M280="DIF NAUCALPAN",Datos!M280="DIF MEXICALTZINGO")</f>
        <v>0</v>
      </c>
      <c r="J337" s="87" t="b">
        <f>OR(Datos!M280="FAMILIAR")</f>
        <v>0</v>
      </c>
      <c r="K337" s="87">
        <f t="shared" si="16"/>
        <v>0</v>
      </c>
      <c r="L337" s="39">
        <f>IF(K337=0,Datos!M280)</f>
        <v>0</v>
      </c>
      <c r="M337" s="87">
        <f>Datos!Z280</f>
        <v>0</v>
      </c>
      <c r="N337" s="87">
        <f>Datos!AA280</f>
        <v>0</v>
      </c>
      <c r="O337" s="87">
        <f>Datos!AB280</f>
        <v>0</v>
      </c>
      <c r="P337" s="87">
        <f>Datos!AC280</f>
        <v>0</v>
      </c>
      <c r="Q337" s="87">
        <f>Datos!AD280</f>
        <v>0</v>
      </c>
      <c r="R337" s="87">
        <f>Datos!AE280</f>
        <v>0</v>
      </c>
      <c r="S337" s="87">
        <f>Datos!AF280</f>
        <v>0</v>
      </c>
      <c r="T337" s="87">
        <f>Datos!AG280</f>
        <v>0</v>
      </c>
      <c r="U337" s="87">
        <f>Datos!AH280</f>
        <v>0</v>
      </c>
      <c r="V337" s="87">
        <f>Datos!AI280</f>
        <v>0</v>
      </c>
      <c r="W337" s="87">
        <f>Datos!AJ280</f>
        <v>0</v>
      </c>
      <c r="X337" s="87">
        <f>Datos!AK280</f>
        <v>0</v>
      </c>
      <c r="Y337" s="87">
        <f>Datos!AL280</f>
        <v>0</v>
      </c>
      <c r="Z337" s="87">
        <f>Datos!AM280</f>
        <v>0</v>
      </c>
      <c r="AA337" s="87">
        <f>Datos!AN280</f>
        <v>0</v>
      </c>
      <c r="AB337" s="87">
        <f>Datos!AO280</f>
        <v>0</v>
      </c>
      <c r="AC337" s="87">
        <f>Datos!AP280</f>
        <v>0</v>
      </c>
      <c r="AD337" s="87" t="str">
        <f>IF(Datos!J280="D.F.","D.F.","0")</f>
        <v>0</v>
      </c>
      <c r="AE337" s="87">
        <f>IF(Datos!J280="D.F.","D.F",Datos!J280)</f>
        <v>0</v>
      </c>
      <c r="AF337" s="87"/>
      <c r="AG337" s="87">
        <f>Datos!AU280</f>
        <v>0</v>
      </c>
      <c r="AH337" s="87">
        <f>Datos!AV280</f>
        <v>0</v>
      </c>
      <c r="AI337" s="87" t="e">
        <f>IF(Educativo!#REF!="GUARDERIA","SI",".")</f>
        <v>#REF!</v>
      </c>
      <c r="AJ337" s="87" t="e">
        <f>IF(Educativo!#REF!="PRESCOLAR","SI",".")</f>
        <v>#REF!</v>
      </c>
      <c r="AK337" s="87" t="e">
        <f>IF(Educativo!#REF!="PRIMARIA","SI",".")</f>
        <v>#REF!</v>
      </c>
      <c r="AL337" s="87" t="e">
        <f>IF(Educativo!#REF!="SECUNDARIA","SI",".")</f>
        <v>#REF!</v>
      </c>
      <c r="AM337" s="87" t="e">
        <f>IF(Educativo!#REF!="BACHILLERATO","SI",".")</f>
        <v>#REF!</v>
      </c>
      <c r="AN337" s="87" t="e">
        <f>IF(Educativo!#REF!="UNIVERSIDAD","SI",".")</f>
        <v>#REF!</v>
      </c>
      <c r="AO337" s="87">
        <f>Datos!BN280</f>
        <v>0</v>
      </c>
      <c r="AP337" s="87">
        <f>Datos!BP280</f>
        <v>0</v>
      </c>
      <c r="AQ337" s="87">
        <f>Datos!BQ280</f>
        <v>0</v>
      </c>
      <c r="AR337" s="26" t="str">
        <f>Datos!BY281</f>
        <v>SI</v>
      </c>
      <c r="AS337" s="26" t="str">
        <f>Datos!BZ281</f>
        <v>.</v>
      </c>
      <c r="AT337" s="26" t="str">
        <f>Datos!CA281</f>
        <v>.</v>
      </c>
      <c r="AU337" s="26" t="str">
        <f>Datos!CB281</f>
        <v>.</v>
      </c>
      <c r="AV337" s="26" t="str">
        <f>Datos!CC281</f>
        <v>.</v>
      </c>
      <c r="AW337" s="87" t="b">
        <f>OR(Datos!BV281="FAMILIA BIOLÓGICA")</f>
        <v>0</v>
      </c>
      <c r="AX337" s="87" t="b">
        <f>OR(Datos!BV281="FAMILIA AMPLIADA")</f>
        <v>0</v>
      </c>
      <c r="AY337" s="87" t="b">
        <f>OR(Datos!BV281="OTRO HOGAR")</f>
        <v>0</v>
      </c>
      <c r="AZ337" s="87">
        <f t="shared" si="17"/>
        <v>0</v>
      </c>
      <c r="BA337" s="87">
        <f>IF(AZ337=0,Datos!BV281,".")</f>
        <v>0</v>
      </c>
      <c r="BB337" s="117">
        <f>Datos!BU280</f>
        <v>0</v>
      </c>
      <c r="BC337" s="87">
        <f>Datos!BV280</f>
        <v>0</v>
      </c>
    </row>
    <row r="338" spans="1:55">
      <c r="A338" s="87">
        <f>Datos!A279</f>
        <v>0</v>
      </c>
      <c r="B338" s="20">
        <f>Datos!D281</f>
        <v>0</v>
      </c>
      <c r="C338" s="152">
        <f>Datos!E281</f>
        <v>0</v>
      </c>
      <c r="D338" s="20">
        <f>Datos!G281</f>
        <v>0</v>
      </c>
      <c r="E338" s="20" t="str">
        <f t="shared" si="15"/>
        <v>x</v>
      </c>
      <c r="F338" s="118">
        <f>Datos!X281</f>
        <v>0</v>
      </c>
      <c r="G338" s="87" t="b">
        <f>OR(Datos!M281="CASA ALIANZA",Datos!M281="AYUDA Y SOLID")</f>
        <v>0</v>
      </c>
      <c r="H338" s="87" t="b">
        <f>OR(Datos!M281="PROCURADURIA")</f>
        <v>0</v>
      </c>
      <c r="I338" s="87" t="b">
        <f>OR(Datos!M281="DIF HIDALGO-HUICHAPAN",Datos!M281="DIF HIDALGO",Datos!M281="DIF NAUCALPAN",Datos!M281="DIF MEXICALTZINGO")</f>
        <v>0</v>
      </c>
      <c r="J338" s="87" t="b">
        <f>OR(Datos!M281="FAMILIAR")</f>
        <v>0</v>
      </c>
      <c r="K338" s="87">
        <f t="shared" si="16"/>
        <v>0</v>
      </c>
      <c r="L338" s="39">
        <f>IF(K338=0,Datos!M281)</f>
        <v>0</v>
      </c>
      <c r="M338" s="87">
        <f>Datos!Z281</f>
        <v>0</v>
      </c>
      <c r="N338" s="87">
        <f>Datos!AA281</f>
        <v>0</v>
      </c>
      <c r="O338" s="87">
        <f>Datos!AB281</f>
        <v>0</v>
      </c>
      <c r="P338" s="87">
        <f>Datos!AC281</f>
        <v>0</v>
      </c>
      <c r="Q338" s="87">
        <f>Datos!AD281</f>
        <v>0</v>
      </c>
      <c r="R338" s="87">
        <f>Datos!AE281</f>
        <v>0</v>
      </c>
      <c r="S338" s="87">
        <f>Datos!AF281</f>
        <v>0</v>
      </c>
      <c r="T338" s="87">
        <f>Datos!AG281</f>
        <v>0</v>
      </c>
      <c r="U338" s="87">
        <f>Datos!AH281</f>
        <v>0</v>
      </c>
      <c r="V338" s="87">
        <f>Datos!AI281</f>
        <v>0</v>
      </c>
      <c r="W338" s="87">
        <f>Datos!AJ281</f>
        <v>0</v>
      </c>
      <c r="X338" s="87">
        <f>Datos!AK281</f>
        <v>0</v>
      </c>
      <c r="Y338" s="87">
        <f>Datos!AL281</f>
        <v>0</v>
      </c>
      <c r="Z338" s="87">
        <f>Datos!AM281</f>
        <v>0</v>
      </c>
      <c r="AA338" s="87">
        <f>Datos!AN281</f>
        <v>0</v>
      </c>
      <c r="AB338" s="87">
        <f>Datos!AO281</f>
        <v>0</v>
      </c>
      <c r="AC338" s="87">
        <f>Datos!AP281</f>
        <v>0</v>
      </c>
      <c r="AD338" s="87" t="str">
        <f>IF(Datos!J281="D.F.","D.F.","0")</f>
        <v>0</v>
      </c>
      <c r="AE338" s="87">
        <f>IF(Datos!J281="D.F.","D.F",Datos!J281)</f>
        <v>0</v>
      </c>
      <c r="AF338" s="87"/>
      <c r="AG338" s="87">
        <f>Datos!AU281</f>
        <v>0</v>
      </c>
      <c r="AH338" s="87">
        <f>Datos!AV281</f>
        <v>0</v>
      </c>
      <c r="AI338" s="87" t="e">
        <f>IF(Educativo!#REF!="GUARDERIA","SI",".")</f>
        <v>#REF!</v>
      </c>
      <c r="AJ338" s="87" t="e">
        <f>IF(Educativo!#REF!="PRESCOLAR","SI",".")</f>
        <v>#REF!</v>
      </c>
      <c r="AK338" s="87" t="e">
        <f>IF(Educativo!#REF!="PRIMARIA","SI",".")</f>
        <v>#REF!</v>
      </c>
      <c r="AL338" s="87" t="e">
        <f>IF(Educativo!#REF!="SECUNDARIA","SI",".")</f>
        <v>#REF!</v>
      </c>
      <c r="AM338" s="87" t="e">
        <f>IF(Educativo!#REF!="BACHILLERATO","SI",".")</f>
        <v>#REF!</v>
      </c>
      <c r="AN338" s="87" t="e">
        <f>IF(Educativo!#REF!="UNIVERSIDAD","SI",".")</f>
        <v>#REF!</v>
      </c>
      <c r="AO338" s="87">
        <f>Datos!BN281</f>
        <v>0</v>
      </c>
      <c r="AP338" s="87">
        <f>Datos!BP281</f>
        <v>0</v>
      </c>
      <c r="AQ338" s="87">
        <f>Datos!BQ281</f>
        <v>0</v>
      </c>
      <c r="AR338" s="26" t="str">
        <f>Datos!BY282</f>
        <v>SI</v>
      </c>
      <c r="AS338" s="26" t="str">
        <f>Datos!BZ282</f>
        <v>.</v>
      </c>
      <c r="AT338" s="26" t="str">
        <f>Datos!CA282</f>
        <v>.</v>
      </c>
      <c r="AU338" s="26" t="str">
        <f>Datos!CB282</f>
        <v>.</v>
      </c>
      <c r="AV338" s="26" t="str">
        <f>Datos!CC282</f>
        <v>.</v>
      </c>
      <c r="AW338" s="87" t="b">
        <f>OR(Datos!BV282="FAMILIA BIOLÓGICA")</f>
        <v>0</v>
      </c>
      <c r="AX338" s="87" t="b">
        <f>OR(Datos!BV282="FAMILIA AMPLIADA")</f>
        <v>0</v>
      </c>
      <c r="AY338" s="87" t="b">
        <f>OR(Datos!BV282="OTRO HOGAR")</f>
        <v>0</v>
      </c>
      <c r="AZ338" s="87">
        <f t="shared" si="17"/>
        <v>0</v>
      </c>
      <c r="BA338" s="87">
        <f>IF(AZ338=0,Datos!BV282,".")</f>
        <v>0</v>
      </c>
      <c r="BB338" s="117">
        <f>Datos!BU281</f>
        <v>0</v>
      </c>
      <c r="BC338" s="87">
        <f>Datos!BV281</f>
        <v>0</v>
      </c>
    </row>
    <row r="339" spans="1:55">
      <c r="A339" s="87">
        <f>Datos!A280</f>
        <v>0</v>
      </c>
      <c r="B339" s="20">
        <f>Datos!D282</f>
        <v>0</v>
      </c>
      <c r="C339" s="152">
        <f>Datos!E282</f>
        <v>0</v>
      </c>
      <c r="D339" s="20">
        <f>Datos!G282</f>
        <v>0</v>
      </c>
      <c r="E339" s="20" t="str">
        <f t="shared" si="15"/>
        <v>x</v>
      </c>
      <c r="F339" s="118">
        <f>Datos!X282</f>
        <v>0</v>
      </c>
      <c r="G339" s="87" t="b">
        <f>OR(Datos!M282="CASA ALIANZA",Datos!M282="AYUDA Y SOLID")</f>
        <v>0</v>
      </c>
      <c r="H339" s="87" t="b">
        <f>OR(Datos!M282="PROCURADURIA")</f>
        <v>0</v>
      </c>
      <c r="I339" s="87" t="b">
        <f>OR(Datos!M282="DIF HIDALGO-HUICHAPAN",Datos!M282="DIF HIDALGO",Datos!M282="DIF NAUCALPAN",Datos!M282="DIF MEXICALTZINGO")</f>
        <v>0</v>
      </c>
      <c r="J339" s="87" t="b">
        <f>OR(Datos!M282="FAMILIAR")</f>
        <v>0</v>
      </c>
      <c r="K339" s="87">
        <f t="shared" si="16"/>
        <v>0</v>
      </c>
      <c r="L339" s="39">
        <f>IF(K339=0,Datos!M282)</f>
        <v>0</v>
      </c>
      <c r="M339" s="87">
        <f>Datos!Z282</f>
        <v>0</v>
      </c>
      <c r="N339" s="87">
        <f>Datos!AA282</f>
        <v>0</v>
      </c>
      <c r="O339" s="87">
        <f>Datos!AB282</f>
        <v>0</v>
      </c>
      <c r="P339" s="87">
        <f>Datos!AC282</f>
        <v>0</v>
      </c>
      <c r="Q339" s="87">
        <f>Datos!AD282</f>
        <v>0</v>
      </c>
      <c r="R339" s="87">
        <f>Datos!AE282</f>
        <v>0</v>
      </c>
      <c r="S339" s="87">
        <f>Datos!AF282</f>
        <v>0</v>
      </c>
      <c r="T339" s="87">
        <f>Datos!AG282</f>
        <v>0</v>
      </c>
      <c r="U339" s="87">
        <f>Datos!AH282</f>
        <v>0</v>
      </c>
      <c r="V339" s="87">
        <f>Datos!AI282</f>
        <v>0</v>
      </c>
      <c r="W339" s="87">
        <f>Datos!AJ282</f>
        <v>0</v>
      </c>
      <c r="X339" s="87">
        <f>Datos!AK282</f>
        <v>0</v>
      </c>
      <c r="Y339" s="87">
        <f>Datos!AL282</f>
        <v>0</v>
      </c>
      <c r="Z339" s="87">
        <f>Datos!AM282</f>
        <v>0</v>
      </c>
      <c r="AA339" s="87">
        <f>Datos!AN282</f>
        <v>0</v>
      </c>
      <c r="AB339" s="87">
        <f>Datos!AO282</f>
        <v>0</v>
      </c>
      <c r="AC339" s="87">
        <f>Datos!AP282</f>
        <v>0</v>
      </c>
      <c r="AD339" s="87" t="str">
        <f>IF(Datos!J282="D.F.","D.F.","0")</f>
        <v>0</v>
      </c>
      <c r="AE339" s="87">
        <f>IF(Datos!J282="D.F.","D.F",Datos!J282)</f>
        <v>0</v>
      </c>
      <c r="AF339" s="87"/>
      <c r="AG339" s="87">
        <f>Datos!AU282</f>
        <v>0</v>
      </c>
      <c r="AH339" s="87">
        <f>Datos!AV282</f>
        <v>0</v>
      </c>
      <c r="AI339" s="87" t="e">
        <f>IF(Educativo!#REF!="GUARDERIA","SI",".")</f>
        <v>#REF!</v>
      </c>
      <c r="AJ339" s="87" t="e">
        <f>IF(Educativo!#REF!="PRESCOLAR","SI",".")</f>
        <v>#REF!</v>
      </c>
      <c r="AK339" s="87" t="e">
        <f>IF(Educativo!#REF!="PRIMARIA","SI",".")</f>
        <v>#REF!</v>
      </c>
      <c r="AL339" s="87" t="e">
        <f>IF(Educativo!#REF!="SECUNDARIA","SI",".")</f>
        <v>#REF!</v>
      </c>
      <c r="AM339" s="87" t="e">
        <f>IF(Educativo!#REF!="BACHILLERATO","SI",".")</f>
        <v>#REF!</v>
      </c>
      <c r="AN339" s="87" t="e">
        <f>IF(Educativo!#REF!="UNIVERSIDAD","SI",".")</f>
        <v>#REF!</v>
      </c>
      <c r="AO339" s="87">
        <f>Datos!BN282</f>
        <v>0</v>
      </c>
      <c r="AP339" s="87">
        <f>Datos!BP282</f>
        <v>0</v>
      </c>
      <c r="AQ339" s="87">
        <f>Datos!BQ282</f>
        <v>0</v>
      </c>
      <c r="AR339" s="26" t="str">
        <f>Datos!BY283</f>
        <v>SI</v>
      </c>
      <c r="AS339" s="26" t="str">
        <f>Datos!BZ283</f>
        <v>.</v>
      </c>
      <c r="AT339" s="26" t="str">
        <f>Datos!CA283</f>
        <v>.</v>
      </c>
      <c r="AU339" s="26" t="str">
        <f>Datos!CB283</f>
        <v>.</v>
      </c>
      <c r="AV339" s="26" t="str">
        <f>Datos!CC283</f>
        <v>.</v>
      </c>
      <c r="AW339" s="87" t="b">
        <f>OR(Datos!BV283="FAMILIA BIOLÓGICA")</f>
        <v>0</v>
      </c>
      <c r="AX339" s="87" t="b">
        <f>OR(Datos!BV283="FAMILIA AMPLIADA")</f>
        <v>0</v>
      </c>
      <c r="AY339" s="87" t="b">
        <f>OR(Datos!BV283="OTRO HOGAR")</f>
        <v>0</v>
      </c>
      <c r="AZ339" s="87">
        <f t="shared" si="17"/>
        <v>0</v>
      </c>
      <c r="BA339" s="87">
        <f>IF(AZ339=0,Datos!BV283,".")</f>
        <v>0</v>
      </c>
      <c r="BB339" s="117">
        <f>Datos!BU282</f>
        <v>0</v>
      </c>
      <c r="BC339" s="87">
        <f>Datos!BV282</f>
        <v>0</v>
      </c>
    </row>
    <row r="340" spans="1:55">
      <c r="A340" s="87">
        <f>Datos!A281</f>
        <v>0</v>
      </c>
      <c r="B340" s="20">
        <f>Datos!D283</f>
        <v>0</v>
      </c>
      <c r="C340" s="152">
        <f>Datos!E283</f>
        <v>0</v>
      </c>
      <c r="D340" s="20">
        <f>Datos!G283</f>
        <v>0</v>
      </c>
      <c r="E340" s="20" t="str">
        <f t="shared" si="15"/>
        <v>x</v>
      </c>
      <c r="F340" s="118">
        <f>Datos!X283</f>
        <v>0</v>
      </c>
      <c r="G340" s="87" t="b">
        <f>OR(Datos!M283="CASA ALIANZA",Datos!M283="AYUDA Y SOLID")</f>
        <v>0</v>
      </c>
      <c r="H340" s="87" t="b">
        <f>OR(Datos!M283="PROCURADURIA")</f>
        <v>0</v>
      </c>
      <c r="I340" s="87" t="b">
        <f>OR(Datos!M283="DIF HIDALGO-HUICHAPAN",Datos!M283="DIF HIDALGO",Datos!M283="DIF NAUCALPAN",Datos!M283="DIF MEXICALTZINGO")</f>
        <v>0</v>
      </c>
      <c r="J340" s="87" t="b">
        <f>OR(Datos!M283="FAMILIAR")</f>
        <v>0</v>
      </c>
      <c r="K340" s="87">
        <f t="shared" si="16"/>
        <v>0</v>
      </c>
      <c r="L340" s="39">
        <f>IF(K340=0,Datos!M283)</f>
        <v>0</v>
      </c>
      <c r="M340" s="87">
        <f>Datos!Z283</f>
        <v>0</v>
      </c>
      <c r="N340" s="87">
        <f>Datos!AA283</f>
        <v>0</v>
      </c>
      <c r="O340" s="87">
        <f>Datos!AB283</f>
        <v>0</v>
      </c>
      <c r="P340" s="87">
        <f>Datos!AC283</f>
        <v>0</v>
      </c>
      <c r="Q340" s="87">
        <f>Datos!AD283</f>
        <v>0</v>
      </c>
      <c r="R340" s="87">
        <f>Datos!AE283</f>
        <v>0</v>
      </c>
      <c r="S340" s="87">
        <f>Datos!AF283</f>
        <v>0</v>
      </c>
      <c r="T340" s="87">
        <f>Datos!AG283</f>
        <v>0</v>
      </c>
      <c r="U340" s="87">
        <f>Datos!AH283</f>
        <v>0</v>
      </c>
      <c r="V340" s="87">
        <f>Datos!AI283</f>
        <v>0</v>
      </c>
      <c r="W340" s="87">
        <f>Datos!AJ283</f>
        <v>0</v>
      </c>
      <c r="X340" s="87">
        <f>Datos!AK283</f>
        <v>0</v>
      </c>
      <c r="Y340" s="87">
        <f>Datos!AL283</f>
        <v>0</v>
      </c>
      <c r="Z340" s="87">
        <f>Datos!AM283</f>
        <v>0</v>
      </c>
      <c r="AA340" s="87">
        <f>Datos!AN283</f>
        <v>0</v>
      </c>
      <c r="AB340" s="87">
        <f>Datos!AO283</f>
        <v>0</v>
      </c>
      <c r="AC340" s="87">
        <f>Datos!AP283</f>
        <v>0</v>
      </c>
      <c r="AD340" s="87" t="str">
        <f>IF(Datos!J283="D.F.","D.F.","0")</f>
        <v>0</v>
      </c>
      <c r="AE340" s="87">
        <f>IF(Datos!J283="D.F.","D.F",Datos!J283)</f>
        <v>0</v>
      </c>
      <c r="AF340" s="87"/>
      <c r="AG340" s="87">
        <f>Datos!AU283</f>
        <v>0</v>
      </c>
      <c r="AH340" s="87">
        <f>Datos!AV283</f>
        <v>0</v>
      </c>
      <c r="AI340" s="87" t="e">
        <f>IF(Educativo!#REF!="GUARDERIA","SI",".")</f>
        <v>#REF!</v>
      </c>
      <c r="AJ340" s="87" t="e">
        <f>IF(Educativo!#REF!="PRESCOLAR","SI",".")</f>
        <v>#REF!</v>
      </c>
      <c r="AK340" s="87" t="e">
        <f>IF(Educativo!#REF!="PRIMARIA","SI",".")</f>
        <v>#REF!</v>
      </c>
      <c r="AL340" s="87" t="e">
        <f>IF(Educativo!#REF!="SECUNDARIA","SI",".")</f>
        <v>#REF!</v>
      </c>
      <c r="AM340" s="87" t="e">
        <f>IF(Educativo!#REF!="BACHILLERATO","SI",".")</f>
        <v>#REF!</v>
      </c>
      <c r="AN340" s="87" t="e">
        <f>IF(Educativo!#REF!="UNIVERSIDAD","SI",".")</f>
        <v>#REF!</v>
      </c>
      <c r="AO340" s="87">
        <f>Datos!BN283</f>
        <v>0</v>
      </c>
      <c r="AP340" s="87">
        <f>Datos!BP283</f>
        <v>0</v>
      </c>
      <c r="AQ340" s="87">
        <f>Datos!BQ283</f>
        <v>0</v>
      </c>
      <c r="AR340" s="26" t="str">
        <f>Datos!BY284</f>
        <v>SI</v>
      </c>
      <c r="AS340" s="26" t="str">
        <f>Datos!BZ284</f>
        <v>.</v>
      </c>
      <c r="AT340" s="26" t="str">
        <f>Datos!CA284</f>
        <v>.</v>
      </c>
      <c r="AU340" s="26" t="str">
        <f>Datos!CB284</f>
        <v>.</v>
      </c>
      <c r="AV340" s="26" t="str">
        <f>Datos!CC284</f>
        <v>.</v>
      </c>
      <c r="AW340" s="87" t="b">
        <f>OR(Datos!BV284="FAMILIA BIOLÓGICA")</f>
        <v>0</v>
      </c>
      <c r="AX340" s="87" t="b">
        <f>OR(Datos!BV284="FAMILIA AMPLIADA")</f>
        <v>0</v>
      </c>
      <c r="AY340" s="87" t="b">
        <f>OR(Datos!BV284="OTRO HOGAR")</f>
        <v>0</v>
      </c>
      <c r="AZ340" s="87">
        <f t="shared" si="17"/>
        <v>0</v>
      </c>
      <c r="BA340" s="87">
        <f>IF(AZ340=0,Datos!BV284,".")</f>
        <v>0</v>
      </c>
      <c r="BB340" s="117">
        <f>Datos!BU283</f>
        <v>0</v>
      </c>
      <c r="BC340" s="87">
        <f>Datos!BV283</f>
        <v>0</v>
      </c>
    </row>
    <row r="341" spans="1:55">
      <c r="A341" s="87">
        <f>Datos!A282</f>
        <v>0</v>
      </c>
      <c r="B341" s="20">
        <f>Datos!D284</f>
        <v>0</v>
      </c>
      <c r="C341" s="152">
        <f>Datos!E284</f>
        <v>0</v>
      </c>
      <c r="D341" s="20">
        <f>Datos!G284</f>
        <v>0</v>
      </c>
      <c r="E341" s="20" t="str">
        <f t="shared" si="15"/>
        <v>x</v>
      </c>
      <c r="F341" s="118">
        <f>Datos!X284</f>
        <v>0</v>
      </c>
      <c r="G341" s="87" t="b">
        <f>OR(Datos!M284="CASA ALIANZA",Datos!M284="AYUDA Y SOLID")</f>
        <v>0</v>
      </c>
      <c r="H341" s="87" t="b">
        <f>OR(Datos!M284="PROCURADURIA")</f>
        <v>0</v>
      </c>
      <c r="I341" s="87" t="b">
        <f>OR(Datos!M284="DIF HIDALGO-HUICHAPAN",Datos!M284="DIF HIDALGO",Datos!M284="DIF NAUCALPAN",Datos!M284="DIF MEXICALTZINGO")</f>
        <v>0</v>
      </c>
      <c r="J341" s="87" t="b">
        <f>OR(Datos!M284="FAMILIAR")</f>
        <v>0</v>
      </c>
      <c r="K341" s="87">
        <f t="shared" si="16"/>
        <v>0</v>
      </c>
      <c r="L341" s="39">
        <f>IF(K341=0,Datos!M284)</f>
        <v>0</v>
      </c>
      <c r="M341" s="87">
        <f>Datos!Z284</f>
        <v>0</v>
      </c>
      <c r="N341" s="87">
        <f>Datos!AA284</f>
        <v>0</v>
      </c>
      <c r="O341" s="87">
        <f>Datos!AB284</f>
        <v>0</v>
      </c>
      <c r="P341" s="87">
        <f>Datos!AC284</f>
        <v>0</v>
      </c>
      <c r="Q341" s="87">
        <f>Datos!AD284</f>
        <v>0</v>
      </c>
      <c r="R341" s="87">
        <f>Datos!AE284</f>
        <v>0</v>
      </c>
      <c r="S341" s="87">
        <f>Datos!AF284</f>
        <v>0</v>
      </c>
      <c r="T341" s="87">
        <f>Datos!AG284</f>
        <v>0</v>
      </c>
      <c r="U341" s="87">
        <f>Datos!AH284</f>
        <v>0</v>
      </c>
      <c r="V341" s="87">
        <f>Datos!AI284</f>
        <v>0</v>
      </c>
      <c r="W341" s="87">
        <f>Datos!AJ284</f>
        <v>0</v>
      </c>
      <c r="X341" s="87">
        <f>Datos!AK284</f>
        <v>0</v>
      </c>
      <c r="Y341" s="87">
        <f>Datos!AL284</f>
        <v>0</v>
      </c>
      <c r="Z341" s="87">
        <f>Datos!AM284</f>
        <v>0</v>
      </c>
      <c r="AA341" s="87">
        <f>Datos!AN284</f>
        <v>0</v>
      </c>
      <c r="AB341" s="87">
        <f>Datos!AO284</f>
        <v>0</v>
      </c>
      <c r="AC341" s="87">
        <f>Datos!AP284</f>
        <v>0</v>
      </c>
      <c r="AD341" s="87" t="str">
        <f>IF(Datos!J284="D.F.","D.F.","0")</f>
        <v>0</v>
      </c>
      <c r="AE341" s="87">
        <f>IF(Datos!J284="D.F.","D.F",Datos!J284)</f>
        <v>0</v>
      </c>
      <c r="AF341" s="87"/>
      <c r="AG341" s="87">
        <f>Datos!AU284</f>
        <v>0</v>
      </c>
      <c r="AH341" s="87">
        <f>Datos!AV284</f>
        <v>0</v>
      </c>
      <c r="AI341" s="87" t="e">
        <f>IF(Educativo!#REF!="GUARDERIA","SI",".")</f>
        <v>#REF!</v>
      </c>
      <c r="AJ341" s="87" t="e">
        <f>IF(Educativo!#REF!="PRESCOLAR","SI",".")</f>
        <v>#REF!</v>
      </c>
      <c r="AK341" s="87" t="e">
        <f>IF(Educativo!#REF!="PRIMARIA","SI",".")</f>
        <v>#REF!</v>
      </c>
      <c r="AL341" s="87" t="e">
        <f>IF(Educativo!#REF!="SECUNDARIA","SI",".")</f>
        <v>#REF!</v>
      </c>
      <c r="AM341" s="87" t="e">
        <f>IF(Educativo!#REF!="BACHILLERATO","SI",".")</f>
        <v>#REF!</v>
      </c>
      <c r="AN341" s="87" t="e">
        <f>IF(Educativo!#REF!="UNIVERSIDAD","SI",".")</f>
        <v>#REF!</v>
      </c>
      <c r="AO341" s="87">
        <f>Datos!BN284</f>
        <v>0</v>
      </c>
      <c r="AP341" s="87">
        <f>Datos!BP284</f>
        <v>0</v>
      </c>
      <c r="AQ341" s="87">
        <f>Datos!BQ284</f>
        <v>0</v>
      </c>
      <c r="AR341" s="26" t="str">
        <f>Datos!BY285</f>
        <v>SI</v>
      </c>
      <c r="AS341" s="26" t="str">
        <f>Datos!BZ285</f>
        <v>.</v>
      </c>
      <c r="AT341" s="26" t="str">
        <f>Datos!CA285</f>
        <v>.</v>
      </c>
      <c r="AU341" s="26" t="str">
        <f>Datos!CB285</f>
        <v>.</v>
      </c>
      <c r="AV341" s="26" t="str">
        <f>Datos!CC285</f>
        <v>.</v>
      </c>
      <c r="AW341" s="87" t="b">
        <f>OR(Datos!BV285="FAMILIA BIOLÓGICA")</f>
        <v>0</v>
      </c>
      <c r="AX341" s="87" t="b">
        <f>OR(Datos!BV285="FAMILIA AMPLIADA")</f>
        <v>0</v>
      </c>
      <c r="AY341" s="87" t="b">
        <f>OR(Datos!BV285="OTRO HOGAR")</f>
        <v>0</v>
      </c>
      <c r="AZ341" s="87">
        <f t="shared" si="17"/>
        <v>0</v>
      </c>
      <c r="BA341" s="87">
        <f>IF(AZ341=0,Datos!BV285,".")</f>
        <v>0</v>
      </c>
      <c r="BB341" s="117">
        <f>Datos!BU284</f>
        <v>0</v>
      </c>
      <c r="BC341" s="87">
        <f>Datos!BV284</f>
        <v>0</v>
      </c>
    </row>
    <row r="342" spans="1:55">
      <c r="A342" s="87">
        <f>Datos!A283</f>
        <v>0</v>
      </c>
      <c r="B342" s="20">
        <f>Datos!D285</f>
        <v>0</v>
      </c>
      <c r="C342" s="152">
        <f>Datos!E285</f>
        <v>0</v>
      </c>
      <c r="D342" s="20">
        <f>Datos!G285</f>
        <v>0</v>
      </c>
      <c r="E342" s="20" t="str">
        <f t="shared" si="15"/>
        <v>x</v>
      </c>
      <c r="F342" s="118">
        <f>Datos!X285</f>
        <v>0</v>
      </c>
      <c r="G342" s="87" t="b">
        <f>OR(Datos!M285="CASA ALIANZA",Datos!M285="AYUDA Y SOLID")</f>
        <v>0</v>
      </c>
      <c r="H342" s="87" t="b">
        <f>OR(Datos!M285="PROCURADURIA")</f>
        <v>0</v>
      </c>
      <c r="I342" s="87" t="b">
        <f>OR(Datos!M285="DIF HIDALGO-HUICHAPAN",Datos!M285="DIF HIDALGO",Datos!M285="DIF NAUCALPAN",Datos!M285="DIF MEXICALTZINGO")</f>
        <v>0</v>
      </c>
      <c r="J342" s="87" t="b">
        <f>OR(Datos!M285="FAMILIAR")</f>
        <v>0</v>
      </c>
      <c r="K342" s="87">
        <f t="shared" si="16"/>
        <v>0</v>
      </c>
      <c r="L342" s="39">
        <f>IF(K342=0,Datos!M285)</f>
        <v>0</v>
      </c>
      <c r="M342" s="87">
        <f>Datos!Z285</f>
        <v>0</v>
      </c>
      <c r="N342" s="87">
        <f>Datos!AA285</f>
        <v>0</v>
      </c>
      <c r="O342" s="87">
        <f>Datos!AB285</f>
        <v>0</v>
      </c>
      <c r="P342" s="87">
        <f>Datos!AC285</f>
        <v>0</v>
      </c>
      <c r="Q342" s="87">
        <f>Datos!AD285</f>
        <v>0</v>
      </c>
      <c r="R342" s="87">
        <f>Datos!AE285</f>
        <v>0</v>
      </c>
      <c r="S342" s="87">
        <f>Datos!AF285</f>
        <v>0</v>
      </c>
      <c r="T342" s="87">
        <f>Datos!AG285</f>
        <v>0</v>
      </c>
      <c r="U342" s="87">
        <f>Datos!AH285</f>
        <v>0</v>
      </c>
      <c r="V342" s="87">
        <f>Datos!AI285</f>
        <v>0</v>
      </c>
      <c r="W342" s="87">
        <f>Datos!AJ285</f>
        <v>0</v>
      </c>
      <c r="X342" s="87">
        <f>Datos!AK285</f>
        <v>0</v>
      </c>
      <c r="Y342" s="87">
        <f>Datos!AL285</f>
        <v>0</v>
      </c>
      <c r="Z342" s="87">
        <f>Datos!AM285</f>
        <v>0</v>
      </c>
      <c r="AA342" s="87">
        <f>Datos!AN285</f>
        <v>0</v>
      </c>
      <c r="AB342" s="87">
        <f>Datos!AO285</f>
        <v>0</v>
      </c>
      <c r="AC342" s="87">
        <f>Datos!AP285</f>
        <v>0</v>
      </c>
      <c r="AD342" s="87" t="str">
        <f>IF(Datos!J285="D.F.","D.F.","0")</f>
        <v>0</v>
      </c>
      <c r="AE342" s="87">
        <f>IF(Datos!J285="D.F.","D.F",Datos!J285)</f>
        <v>0</v>
      </c>
      <c r="AF342" s="87"/>
      <c r="AG342" s="87">
        <f>Datos!AU285</f>
        <v>0</v>
      </c>
      <c r="AH342" s="87">
        <f>Datos!AV285</f>
        <v>0</v>
      </c>
      <c r="AI342" s="87" t="e">
        <f>IF(Educativo!#REF!="GUARDERIA","SI",".")</f>
        <v>#REF!</v>
      </c>
      <c r="AJ342" s="87" t="e">
        <f>IF(Educativo!#REF!="PRESCOLAR","SI",".")</f>
        <v>#REF!</v>
      </c>
      <c r="AK342" s="87" t="e">
        <f>IF(Educativo!#REF!="PRIMARIA","SI",".")</f>
        <v>#REF!</v>
      </c>
      <c r="AL342" s="87" t="e">
        <f>IF(Educativo!#REF!="SECUNDARIA","SI",".")</f>
        <v>#REF!</v>
      </c>
      <c r="AM342" s="87" t="e">
        <f>IF(Educativo!#REF!="BACHILLERATO","SI",".")</f>
        <v>#REF!</v>
      </c>
      <c r="AN342" s="87" t="e">
        <f>IF(Educativo!#REF!="UNIVERSIDAD","SI",".")</f>
        <v>#REF!</v>
      </c>
      <c r="AO342" s="87">
        <f>Datos!BN285</f>
        <v>0</v>
      </c>
      <c r="AP342" s="87">
        <f>Datos!BP285</f>
        <v>0</v>
      </c>
      <c r="AQ342" s="87">
        <f>Datos!BQ285</f>
        <v>0</v>
      </c>
      <c r="AR342" s="26" t="str">
        <f>Datos!BY286</f>
        <v>SI</v>
      </c>
      <c r="AS342" s="26" t="str">
        <f>Datos!BZ286</f>
        <v>.</v>
      </c>
      <c r="AT342" s="26" t="str">
        <f>Datos!CA286</f>
        <v>.</v>
      </c>
      <c r="AU342" s="26" t="str">
        <f>Datos!CB286</f>
        <v>.</v>
      </c>
      <c r="AV342" s="26" t="str">
        <f>Datos!CC286</f>
        <v>.</v>
      </c>
      <c r="AW342" s="87" t="b">
        <f>OR(Datos!BV286="FAMILIA BIOLÓGICA")</f>
        <v>0</v>
      </c>
      <c r="AX342" s="87" t="b">
        <f>OR(Datos!BV286="FAMILIA AMPLIADA")</f>
        <v>0</v>
      </c>
      <c r="AY342" s="87" t="b">
        <f>OR(Datos!BV286="OTRO HOGAR")</f>
        <v>0</v>
      </c>
      <c r="AZ342" s="87">
        <f t="shared" si="17"/>
        <v>0</v>
      </c>
      <c r="BA342" s="87">
        <f>IF(AZ342=0,Datos!BV286,".")</f>
        <v>0</v>
      </c>
      <c r="BB342" s="117">
        <f>Datos!BU285</f>
        <v>0</v>
      </c>
      <c r="BC342" s="87">
        <f>Datos!BV285</f>
        <v>0</v>
      </c>
    </row>
    <row r="343" spans="1:55">
      <c r="A343" s="87">
        <f>Datos!A284</f>
        <v>0</v>
      </c>
      <c r="B343" s="20">
        <f>Datos!D286</f>
        <v>0</v>
      </c>
      <c r="C343" s="152">
        <f>Datos!E286</f>
        <v>0</v>
      </c>
      <c r="D343" s="20">
        <f>Datos!G286</f>
        <v>0</v>
      </c>
      <c r="E343" s="20" t="str">
        <f t="shared" si="15"/>
        <v>x</v>
      </c>
      <c r="F343" s="118">
        <f>Datos!X286</f>
        <v>0</v>
      </c>
      <c r="G343" s="87" t="b">
        <f>OR(Datos!M286="CASA ALIANZA",Datos!M286="AYUDA Y SOLID")</f>
        <v>0</v>
      </c>
      <c r="H343" s="87" t="b">
        <f>OR(Datos!M286="PROCURADURIA")</f>
        <v>0</v>
      </c>
      <c r="I343" s="87" t="b">
        <f>OR(Datos!M286="DIF HIDALGO-HUICHAPAN",Datos!M286="DIF HIDALGO",Datos!M286="DIF NAUCALPAN",Datos!M286="DIF MEXICALTZINGO")</f>
        <v>0</v>
      </c>
      <c r="J343" s="87" t="b">
        <f>OR(Datos!M286="FAMILIAR")</f>
        <v>0</v>
      </c>
      <c r="K343" s="87">
        <f t="shared" si="16"/>
        <v>0</v>
      </c>
      <c r="L343" s="39">
        <f>IF(K343=0,Datos!M286)</f>
        <v>0</v>
      </c>
      <c r="M343" s="87">
        <f>Datos!Z286</f>
        <v>0</v>
      </c>
      <c r="N343" s="87">
        <f>Datos!AA286</f>
        <v>0</v>
      </c>
      <c r="O343" s="87">
        <f>Datos!AB286</f>
        <v>0</v>
      </c>
      <c r="P343" s="87">
        <f>Datos!AC286</f>
        <v>0</v>
      </c>
      <c r="Q343" s="87">
        <f>Datos!AD286</f>
        <v>0</v>
      </c>
      <c r="R343" s="87">
        <f>Datos!AE286</f>
        <v>0</v>
      </c>
      <c r="S343" s="87">
        <f>Datos!AF286</f>
        <v>0</v>
      </c>
      <c r="T343" s="87">
        <f>Datos!AG286</f>
        <v>0</v>
      </c>
      <c r="U343" s="87">
        <f>Datos!AH286</f>
        <v>0</v>
      </c>
      <c r="V343" s="87">
        <f>Datos!AI286</f>
        <v>0</v>
      </c>
      <c r="W343" s="87">
        <f>Datos!AJ286</f>
        <v>0</v>
      </c>
      <c r="X343" s="87">
        <f>Datos!AK286</f>
        <v>0</v>
      </c>
      <c r="Y343" s="87">
        <f>Datos!AL286</f>
        <v>0</v>
      </c>
      <c r="Z343" s="87">
        <f>Datos!AM286</f>
        <v>0</v>
      </c>
      <c r="AA343" s="87">
        <f>Datos!AN286</f>
        <v>0</v>
      </c>
      <c r="AB343" s="87">
        <f>Datos!AO286</f>
        <v>0</v>
      </c>
      <c r="AC343" s="87">
        <f>Datos!AP286</f>
        <v>0</v>
      </c>
      <c r="AD343" s="87" t="str">
        <f>IF(Datos!J286="D.F.","D.F.","0")</f>
        <v>0</v>
      </c>
      <c r="AE343" s="87">
        <f>IF(Datos!J286="D.F.","D.F",Datos!J286)</f>
        <v>0</v>
      </c>
      <c r="AF343" s="87"/>
      <c r="AG343" s="87">
        <f>Datos!AU286</f>
        <v>0</v>
      </c>
      <c r="AH343" s="87">
        <f>Datos!AV286</f>
        <v>0</v>
      </c>
      <c r="AI343" s="87" t="e">
        <f>IF(Educativo!#REF!="GUARDERIA","SI",".")</f>
        <v>#REF!</v>
      </c>
      <c r="AJ343" s="87" t="e">
        <f>IF(Educativo!#REF!="PRESCOLAR","SI",".")</f>
        <v>#REF!</v>
      </c>
      <c r="AK343" s="87" t="e">
        <f>IF(Educativo!#REF!="PRIMARIA","SI",".")</f>
        <v>#REF!</v>
      </c>
      <c r="AL343" s="87" t="e">
        <f>IF(Educativo!#REF!="SECUNDARIA","SI",".")</f>
        <v>#REF!</v>
      </c>
      <c r="AM343" s="87" t="e">
        <f>IF(Educativo!#REF!="BACHILLERATO","SI",".")</f>
        <v>#REF!</v>
      </c>
      <c r="AN343" s="87" t="e">
        <f>IF(Educativo!#REF!="UNIVERSIDAD","SI",".")</f>
        <v>#REF!</v>
      </c>
      <c r="AO343" s="87">
        <f>Datos!BN286</f>
        <v>0</v>
      </c>
      <c r="AP343" s="87">
        <f>Datos!BP286</f>
        <v>0</v>
      </c>
      <c r="AQ343" s="87">
        <f>Datos!BQ286</f>
        <v>0</v>
      </c>
      <c r="AR343" s="26" t="str">
        <f>Datos!BY287</f>
        <v>SI</v>
      </c>
      <c r="AS343" s="26" t="str">
        <f>Datos!BZ287</f>
        <v>.</v>
      </c>
      <c r="AT343" s="26" t="str">
        <f>Datos!CA287</f>
        <v>.</v>
      </c>
      <c r="AU343" s="26" t="str">
        <f>Datos!CB287</f>
        <v>.</v>
      </c>
      <c r="AV343" s="26" t="str">
        <f>Datos!CC287</f>
        <v>.</v>
      </c>
      <c r="AW343" s="87" t="b">
        <f>OR(Datos!BV287="FAMILIA BIOLÓGICA")</f>
        <v>0</v>
      </c>
      <c r="AX343" s="87" t="b">
        <f>OR(Datos!BV287="FAMILIA AMPLIADA")</f>
        <v>0</v>
      </c>
      <c r="AY343" s="87" t="b">
        <f>OR(Datos!BV287="OTRO HOGAR")</f>
        <v>0</v>
      </c>
      <c r="AZ343" s="87">
        <f t="shared" si="17"/>
        <v>0</v>
      </c>
      <c r="BA343" s="87">
        <f>IF(AZ343=0,Datos!BV287,".")</f>
        <v>0</v>
      </c>
      <c r="BB343" s="117">
        <f>Datos!BU286</f>
        <v>0</v>
      </c>
      <c r="BC343" s="87">
        <f>Datos!BV286</f>
        <v>0</v>
      </c>
    </row>
    <row r="344" spans="1:55">
      <c r="A344" s="87">
        <f>Datos!A285</f>
        <v>0</v>
      </c>
      <c r="B344" s="20">
        <f>Datos!D287</f>
        <v>0</v>
      </c>
      <c r="C344" s="152">
        <f>Datos!E287</f>
        <v>0</v>
      </c>
      <c r="D344" s="20">
        <f>Datos!G287</f>
        <v>0</v>
      </c>
      <c r="E344" s="20" t="str">
        <f t="shared" si="15"/>
        <v>x</v>
      </c>
      <c r="F344" s="118">
        <f>Datos!X287</f>
        <v>0</v>
      </c>
      <c r="G344" s="87" t="b">
        <f>OR(Datos!M287="CASA ALIANZA",Datos!M287="AYUDA Y SOLID")</f>
        <v>0</v>
      </c>
      <c r="H344" s="87" t="b">
        <f>OR(Datos!M287="PROCURADURIA")</f>
        <v>0</v>
      </c>
      <c r="I344" s="87" t="b">
        <f>OR(Datos!M287="DIF HIDALGO-HUICHAPAN",Datos!M287="DIF HIDALGO",Datos!M287="DIF NAUCALPAN",Datos!M287="DIF MEXICALTZINGO")</f>
        <v>0</v>
      </c>
      <c r="J344" s="87" t="b">
        <f>OR(Datos!M287="FAMILIAR")</f>
        <v>0</v>
      </c>
      <c r="K344" s="87">
        <f t="shared" si="16"/>
        <v>0</v>
      </c>
      <c r="L344" s="39">
        <f>IF(K344=0,Datos!M287)</f>
        <v>0</v>
      </c>
      <c r="M344" s="87">
        <f>Datos!Z287</f>
        <v>0</v>
      </c>
      <c r="N344" s="87">
        <f>Datos!AA287</f>
        <v>0</v>
      </c>
      <c r="O344" s="87">
        <f>Datos!AB287</f>
        <v>0</v>
      </c>
      <c r="P344" s="87">
        <f>Datos!AC287</f>
        <v>0</v>
      </c>
      <c r="Q344" s="87">
        <f>Datos!AD287</f>
        <v>0</v>
      </c>
      <c r="R344" s="87">
        <f>Datos!AE287</f>
        <v>0</v>
      </c>
      <c r="S344" s="87">
        <f>Datos!AF287</f>
        <v>0</v>
      </c>
      <c r="T344" s="87">
        <f>Datos!AG287</f>
        <v>0</v>
      </c>
      <c r="U344" s="87">
        <f>Datos!AH287</f>
        <v>0</v>
      </c>
      <c r="V344" s="87">
        <f>Datos!AI287</f>
        <v>0</v>
      </c>
      <c r="W344" s="87">
        <f>Datos!AJ287</f>
        <v>0</v>
      </c>
      <c r="X344" s="87">
        <f>Datos!AK287</f>
        <v>0</v>
      </c>
      <c r="Y344" s="87">
        <f>Datos!AL287</f>
        <v>0</v>
      </c>
      <c r="Z344" s="87">
        <f>Datos!AM287</f>
        <v>0</v>
      </c>
      <c r="AA344" s="87">
        <f>Datos!AN287</f>
        <v>0</v>
      </c>
      <c r="AB344" s="87">
        <f>Datos!AO287</f>
        <v>0</v>
      </c>
      <c r="AC344" s="87">
        <f>Datos!AP287</f>
        <v>0</v>
      </c>
      <c r="AD344" s="87" t="str">
        <f>IF(Datos!J287="D.F.","D.F.","0")</f>
        <v>0</v>
      </c>
      <c r="AE344" s="87">
        <f>IF(Datos!J287="D.F.","D.F",Datos!J287)</f>
        <v>0</v>
      </c>
      <c r="AF344" s="87"/>
      <c r="AG344" s="87">
        <f>Datos!AU287</f>
        <v>0</v>
      </c>
      <c r="AH344" s="87">
        <f>Datos!AV287</f>
        <v>0</v>
      </c>
      <c r="AI344" s="87" t="e">
        <f>IF(Educativo!#REF!="GUARDERIA","SI",".")</f>
        <v>#REF!</v>
      </c>
      <c r="AJ344" s="87" t="e">
        <f>IF(Educativo!#REF!="PRESCOLAR","SI",".")</f>
        <v>#REF!</v>
      </c>
      <c r="AK344" s="87" t="e">
        <f>IF(Educativo!#REF!="PRIMARIA","SI",".")</f>
        <v>#REF!</v>
      </c>
      <c r="AL344" s="87" t="e">
        <f>IF(Educativo!#REF!="SECUNDARIA","SI",".")</f>
        <v>#REF!</v>
      </c>
      <c r="AM344" s="87" t="e">
        <f>IF(Educativo!#REF!="BACHILLERATO","SI",".")</f>
        <v>#REF!</v>
      </c>
      <c r="AN344" s="87" t="e">
        <f>IF(Educativo!#REF!="UNIVERSIDAD","SI",".")</f>
        <v>#REF!</v>
      </c>
      <c r="AO344" s="87">
        <f>Datos!BN287</f>
        <v>0</v>
      </c>
      <c r="AP344" s="87">
        <f>Datos!BP287</f>
        <v>0</v>
      </c>
      <c r="AQ344" s="87">
        <f>Datos!BQ287</f>
        <v>0</v>
      </c>
      <c r="AR344" s="26" t="str">
        <f>Datos!BY288</f>
        <v>SI</v>
      </c>
      <c r="AS344" s="26" t="str">
        <f>Datos!BZ288</f>
        <v>.</v>
      </c>
      <c r="AT344" s="26" t="str">
        <f>Datos!CA288</f>
        <v>.</v>
      </c>
      <c r="AU344" s="26" t="str">
        <f>Datos!CB288</f>
        <v>.</v>
      </c>
      <c r="AV344" s="26" t="str">
        <f>Datos!CC288</f>
        <v>.</v>
      </c>
      <c r="AW344" s="87" t="b">
        <f>OR(Datos!BV288="FAMILIA BIOLÓGICA")</f>
        <v>0</v>
      </c>
      <c r="AX344" s="87" t="b">
        <f>OR(Datos!BV288="FAMILIA AMPLIADA")</f>
        <v>0</v>
      </c>
      <c r="AY344" s="87" t="b">
        <f>OR(Datos!BV288="OTRO HOGAR")</f>
        <v>0</v>
      </c>
      <c r="AZ344" s="87">
        <f t="shared" si="17"/>
        <v>0</v>
      </c>
      <c r="BA344" s="87">
        <f>IF(AZ344=0,Datos!BV288,".")</f>
        <v>0</v>
      </c>
      <c r="BB344" s="117">
        <f>Datos!BU287</f>
        <v>0</v>
      </c>
      <c r="BC344" s="87">
        <f>Datos!BV287</f>
        <v>0</v>
      </c>
    </row>
    <row r="345" spans="1:55">
      <c r="A345" s="87">
        <f>Datos!A286</f>
        <v>0</v>
      </c>
      <c r="B345" s="20">
        <f>Datos!D288</f>
        <v>0</v>
      </c>
      <c r="C345" s="152">
        <f>Datos!E288</f>
        <v>0</v>
      </c>
      <c r="D345" s="20">
        <f>Datos!G288</f>
        <v>0</v>
      </c>
      <c r="E345" s="20" t="str">
        <f t="shared" si="15"/>
        <v>x</v>
      </c>
      <c r="F345" s="118">
        <f>Datos!X288</f>
        <v>0</v>
      </c>
      <c r="G345" s="87" t="b">
        <f>OR(Datos!M288="CASA ALIANZA",Datos!M288="AYUDA Y SOLID")</f>
        <v>0</v>
      </c>
      <c r="H345" s="87" t="b">
        <f>OR(Datos!M288="PROCURADURIA")</f>
        <v>0</v>
      </c>
      <c r="I345" s="87" t="b">
        <f>OR(Datos!M288="DIF HIDALGO-HUICHAPAN",Datos!M288="DIF HIDALGO",Datos!M288="DIF NAUCALPAN",Datos!M288="DIF MEXICALTZINGO")</f>
        <v>0</v>
      </c>
      <c r="J345" s="87" t="b">
        <f>OR(Datos!M288="FAMILIAR")</f>
        <v>0</v>
      </c>
      <c r="K345" s="87">
        <f t="shared" si="16"/>
        <v>0</v>
      </c>
      <c r="L345" s="39">
        <f>IF(K345=0,Datos!M288)</f>
        <v>0</v>
      </c>
      <c r="M345" s="87">
        <f>Datos!Z288</f>
        <v>0</v>
      </c>
      <c r="N345" s="87">
        <f>Datos!AA288</f>
        <v>0</v>
      </c>
      <c r="O345" s="87">
        <f>Datos!AB288</f>
        <v>0</v>
      </c>
      <c r="P345" s="87">
        <f>Datos!AC288</f>
        <v>0</v>
      </c>
      <c r="Q345" s="87">
        <f>Datos!AD288</f>
        <v>0</v>
      </c>
      <c r="R345" s="87">
        <f>Datos!AE288</f>
        <v>0</v>
      </c>
      <c r="S345" s="87">
        <f>Datos!AF288</f>
        <v>0</v>
      </c>
      <c r="T345" s="87">
        <f>Datos!AG288</f>
        <v>0</v>
      </c>
      <c r="U345" s="87">
        <f>Datos!AH288</f>
        <v>0</v>
      </c>
      <c r="V345" s="87">
        <f>Datos!AI288</f>
        <v>0</v>
      </c>
      <c r="W345" s="87">
        <f>Datos!AJ288</f>
        <v>0</v>
      </c>
      <c r="X345" s="87">
        <f>Datos!AK288</f>
        <v>0</v>
      </c>
      <c r="Y345" s="87">
        <f>Datos!AL288</f>
        <v>0</v>
      </c>
      <c r="Z345" s="87">
        <f>Datos!AM288</f>
        <v>0</v>
      </c>
      <c r="AA345" s="87">
        <f>Datos!AN288</f>
        <v>0</v>
      </c>
      <c r="AB345" s="87">
        <f>Datos!AO288</f>
        <v>0</v>
      </c>
      <c r="AC345" s="87">
        <f>Datos!AP288</f>
        <v>0</v>
      </c>
      <c r="AD345" s="87" t="str">
        <f>IF(Datos!J288="D.F.","D.F.","0")</f>
        <v>0</v>
      </c>
      <c r="AE345" s="87">
        <f>IF(Datos!J288="D.F.","D.F",Datos!J288)</f>
        <v>0</v>
      </c>
      <c r="AF345" s="87"/>
      <c r="AG345" s="87">
        <f>Datos!AU288</f>
        <v>0</v>
      </c>
      <c r="AH345" s="87">
        <f>Datos!AV288</f>
        <v>0</v>
      </c>
      <c r="AI345" s="87" t="e">
        <f>IF(Educativo!#REF!="GUARDERIA","SI",".")</f>
        <v>#REF!</v>
      </c>
      <c r="AJ345" s="87" t="e">
        <f>IF(Educativo!#REF!="PRESCOLAR","SI",".")</f>
        <v>#REF!</v>
      </c>
      <c r="AK345" s="87" t="e">
        <f>IF(Educativo!#REF!="PRIMARIA","SI",".")</f>
        <v>#REF!</v>
      </c>
      <c r="AL345" s="87" t="e">
        <f>IF(Educativo!#REF!="SECUNDARIA","SI",".")</f>
        <v>#REF!</v>
      </c>
      <c r="AM345" s="87" t="e">
        <f>IF(Educativo!#REF!="BACHILLERATO","SI",".")</f>
        <v>#REF!</v>
      </c>
      <c r="AN345" s="87" t="e">
        <f>IF(Educativo!#REF!="UNIVERSIDAD","SI",".")</f>
        <v>#REF!</v>
      </c>
      <c r="AO345" s="87">
        <f>Datos!BN288</f>
        <v>0</v>
      </c>
      <c r="AP345" s="87">
        <f>Datos!BP288</f>
        <v>0</v>
      </c>
      <c r="AQ345" s="87">
        <f>Datos!BQ288</f>
        <v>0</v>
      </c>
      <c r="AR345" s="26" t="str">
        <f>Datos!BY289</f>
        <v>SI</v>
      </c>
      <c r="AS345" s="26" t="str">
        <f>Datos!BZ289</f>
        <v>.</v>
      </c>
      <c r="AT345" s="26" t="str">
        <f>Datos!CA289</f>
        <v>.</v>
      </c>
      <c r="AU345" s="26" t="str">
        <f>Datos!CB289</f>
        <v>.</v>
      </c>
      <c r="AV345" s="26" t="str">
        <f>Datos!CC289</f>
        <v>.</v>
      </c>
      <c r="AW345" s="87" t="b">
        <f>OR(Datos!BV289="FAMILIA BIOLÓGICA")</f>
        <v>0</v>
      </c>
      <c r="AX345" s="87" t="b">
        <f>OR(Datos!BV289="FAMILIA AMPLIADA")</f>
        <v>0</v>
      </c>
      <c r="AY345" s="87" t="b">
        <f>OR(Datos!BV289="OTRO HOGAR")</f>
        <v>0</v>
      </c>
      <c r="AZ345" s="87">
        <f t="shared" si="17"/>
        <v>0</v>
      </c>
      <c r="BA345" s="87">
        <f>IF(AZ345=0,Datos!BV289,".")</f>
        <v>0</v>
      </c>
      <c r="BB345" s="117">
        <f>Datos!BU288</f>
        <v>0</v>
      </c>
      <c r="BC345" s="87">
        <f>Datos!BV288</f>
        <v>0</v>
      </c>
    </row>
    <row r="346" spans="1:55">
      <c r="A346" s="87">
        <f>Datos!A287</f>
        <v>0</v>
      </c>
      <c r="B346" s="20">
        <f>Datos!D289</f>
        <v>0</v>
      </c>
      <c r="C346" s="152">
        <f>Datos!E289</f>
        <v>0</v>
      </c>
      <c r="D346" s="20">
        <f>Datos!G289</f>
        <v>0</v>
      </c>
      <c r="E346" s="20" t="str">
        <f t="shared" si="15"/>
        <v>x</v>
      </c>
      <c r="F346" s="118">
        <f>Datos!X289</f>
        <v>0</v>
      </c>
      <c r="G346" s="87" t="b">
        <f>OR(Datos!M289="CASA ALIANZA",Datos!M289="AYUDA Y SOLID")</f>
        <v>0</v>
      </c>
      <c r="H346" s="87" t="b">
        <f>OR(Datos!M289="PROCURADURIA")</f>
        <v>0</v>
      </c>
      <c r="I346" s="87" t="b">
        <f>OR(Datos!M289="DIF HIDALGO-HUICHAPAN",Datos!M289="DIF HIDALGO",Datos!M289="DIF NAUCALPAN",Datos!M289="DIF MEXICALTZINGO")</f>
        <v>0</v>
      </c>
      <c r="J346" s="87" t="b">
        <f>OR(Datos!M289="FAMILIAR")</f>
        <v>0</v>
      </c>
      <c r="K346" s="87">
        <f t="shared" si="16"/>
        <v>0</v>
      </c>
      <c r="L346" s="39">
        <f>IF(K346=0,Datos!M289)</f>
        <v>0</v>
      </c>
      <c r="M346" s="87">
        <f>Datos!Z289</f>
        <v>0</v>
      </c>
      <c r="N346" s="87">
        <f>Datos!AA289</f>
        <v>0</v>
      </c>
      <c r="O346" s="87">
        <f>Datos!AB289</f>
        <v>0</v>
      </c>
      <c r="P346" s="87">
        <f>Datos!AC289</f>
        <v>0</v>
      </c>
      <c r="Q346" s="87">
        <f>Datos!AD289</f>
        <v>0</v>
      </c>
      <c r="R346" s="87">
        <f>Datos!AE289</f>
        <v>0</v>
      </c>
      <c r="S346" s="87">
        <f>Datos!AF289</f>
        <v>0</v>
      </c>
      <c r="T346" s="87">
        <f>Datos!AG289</f>
        <v>0</v>
      </c>
      <c r="U346" s="87">
        <f>Datos!AH289</f>
        <v>0</v>
      </c>
      <c r="V346" s="87">
        <f>Datos!AI289</f>
        <v>0</v>
      </c>
      <c r="W346" s="87">
        <f>Datos!AJ289</f>
        <v>0</v>
      </c>
      <c r="X346" s="87">
        <f>Datos!AK289</f>
        <v>0</v>
      </c>
      <c r="Y346" s="87">
        <f>Datos!AL289</f>
        <v>0</v>
      </c>
      <c r="Z346" s="87">
        <f>Datos!AM289</f>
        <v>0</v>
      </c>
      <c r="AA346" s="87">
        <f>Datos!AN289</f>
        <v>0</v>
      </c>
      <c r="AB346" s="87">
        <f>Datos!AO289</f>
        <v>0</v>
      </c>
      <c r="AC346" s="87">
        <f>Datos!AP289</f>
        <v>0</v>
      </c>
      <c r="AD346" s="87" t="str">
        <f>IF(Datos!J289="D.F.","D.F.","0")</f>
        <v>0</v>
      </c>
      <c r="AE346" s="87">
        <f>IF(Datos!J289="D.F.","D.F",Datos!J289)</f>
        <v>0</v>
      </c>
      <c r="AF346" s="87"/>
      <c r="AG346" s="87">
        <f>Datos!AU289</f>
        <v>0</v>
      </c>
      <c r="AH346" s="87">
        <f>Datos!AV289</f>
        <v>0</v>
      </c>
      <c r="AI346" s="87" t="e">
        <f>IF(Educativo!#REF!="GUARDERIA","SI",".")</f>
        <v>#REF!</v>
      </c>
      <c r="AJ346" s="87" t="e">
        <f>IF(Educativo!#REF!="PRESCOLAR","SI",".")</f>
        <v>#REF!</v>
      </c>
      <c r="AK346" s="87" t="e">
        <f>IF(Educativo!#REF!="PRIMARIA","SI",".")</f>
        <v>#REF!</v>
      </c>
      <c r="AL346" s="87" t="e">
        <f>IF(Educativo!#REF!="SECUNDARIA","SI",".")</f>
        <v>#REF!</v>
      </c>
      <c r="AM346" s="87" t="e">
        <f>IF(Educativo!#REF!="BACHILLERATO","SI",".")</f>
        <v>#REF!</v>
      </c>
      <c r="AN346" s="87" t="e">
        <f>IF(Educativo!#REF!="UNIVERSIDAD","SI",".")</f>
        <v>#REF!</v>
      </c>
      <c r="AO346" s="87">
        <f>Datos!BN289</f>
        <v>0</v>
      </c>
      <c r="AP346" s="87">
        <f>Datos!BP289</f>
        <v>0</v>
      </c>
      <c r="AQ346" s="87">
        <f>Datos!BQ289</f>
        <v>0</v>
      </c>
      <c r="AR346" s="26" t="str">
        <f>Datos!BY290</f>
        <v>SI</v>
      </c>
      <c r="AS346" s="26" t="str">
        <f>Datos!BZ290</f>
        <v>.</v>
      </c>
      <c r="AT346" s="26" t="str">
        <f>Datos!CA290</f>
        <v>.</v>
      </c>
      <c r="AU346" s="26" t="str">
        <f>Datos!CB290</f>
        <v>.</v>
      </c>
      <c r="AV346" s="26" t="str">
        <f>Datos!CC290</f>
        <v>.</v>
      </c>
      <c r="AW346" s="87" t="b">
        <f>OR(Datos!BV290="FAMILIA BIOLÓGICA")</f>
        <v>0</v>
      </c>
      <c r="AX346" s="87" t="b">
        <f>OR(Datos!BV290="FAMILIA AMPLIADA")</f>
        <v>0</v>
      </c>
      <c r="AY346" s="87" t="b">
        <f>OR(Datos!BV290="OTRO HOGAR")</f>
        <v>0</v>
      </c>
      <c r="AZ346" s="87">
        <f t="shared" si="17"/>
        <v>0</v>
      </c>
      <c r="BA346" s="87">
        <f>IF(AZ346=0,Datos!BV290,".")</f>
        <v>0</v>
      </c>
      <c r="BB346" s="117">
        <f>Datos!BU289</f>
        <v>0</v>
      </c>
      <c r="BC346" s="87">
        <f>Datos!BV289</f>
        <v>0</v>
      </c>
    </row>
    <row r="347" spans="1:55">
      <c r="A347" s="87">
        <f>Datos!A288</f>
        <v>0</v>
      </c>
      <c r="B347" s="20">
        <f>Datos!D290</f>
        <v>0</v>
      </c>
      <c r="C347" s="152">
        <f>Datos!E290</f>
        <v>0</v>
      </c>
      <c r="D347" s="20">
        <f>Datos!G290</f>
        <v>0</v>
      </c>
      <c r="E347" s="20" t="str">
        <f t="shared" si="15"/>
        <v>x</v>
      </c>
      <c r="F347" s="118">
        <f>Datos!X290</f>
        <v>0</v>
      </c>
      <c r="G347" s="87" t="b">
        <f>OR(Datos!M290="CASA ALIANZA",Datos!M290="AYUDA Y SOLID")</f>
        <v>0</v>
      </c>
      <c r="H347" s="87" t="b">
        <f>OR(Datos!M290="PROCURADURIA")</f>
        <v>0</v>
      </c>
      <c r="I347" s="87" t="b">
        <f>OR(Datos!M290="DIF HIDALGO-HUICHAPAN",Datos!M290="DIF HIDALGO",Datos!M290="DIF NAUCALPAN",Datos!M290="DIF MEXICALTZINGO")</f>
        <v>0</v>
      </c>
      <c r="J347" s="87" t="b">
        <f>OR(Datos!M290="FAMILIAR")</f>
        <v>0</v>
      </c>
      <c r="K347" s="87">
        <f t="shared" si="16"/>
        <v>0</v>
      </c>
      <c r="L347" s="39">
        <f>IF(K347=0,Datos!M290)</f>
        <v>0</v>
      </c>
      <c r="M347" s="87">
        <f>Datos!Z290</f>
        <v>0</v>
      </c>
      <c r="N347" s="87">
        <f>Datos!AA290</f>
        <v>0</v>
      </c>
      <c r="O347" s="87">
        <f>Datos!AB290</f>
        <v>0</v>
      </c>
      <c r="P347" s="87">
        <f>Datos!AC290</f>
        <v>0</v>
      </c>
      <c r="Q347" s="87">
        <f>Datos!AD290</f>
        <v>0</v>
      </c>
      <c r="R347" s="87">
        <f>Datos!AE290</f>
        <v>0</v>
      </c>
      <c r="S347" s="87">
        <f>Datos!AF290</f>
        <v>0</v>
      </c>
      <c r="T347" s="87">
        <f>Datos!AG290</f>
        <v>0</v>
      </c>
      <c r="U347" s="87">
        <f>Datos!AH290</f>
        <v>0</v>
      </c>
      <c r="V347" s="87">
        <f>Datos!AI290</f>
        <v>0</v>
      </c>
      <c r="W347" s="87">
        <f>Datos!AJ290</f>
        <v>0</v>
      </c>
      <c r="X347" s="87">
        <f>Datos!AK290</f>
        <v>0</v>
      </c>
      <c r="Y347" s="87">
        <f>Datos!AL290</f>
        <v>0</v>
      </c>
      <c r="Z347" s="87">
        <f>Datos!AM290</f>
        <v>0</v>
      </c>
      <c r="AA347" s="87">
        <f>Datos!AN290</f>
        <v>0</v>
      </c>
      <c r="AB347" s="87">
        <f>Datos!AO290</f>
        <v>0</v>
      </c>
      <c r="AC347" s="87">
        <f>Datos!AP290</f>
        <v>0</v>
      </c>
      <c r="AD347" s="87" t="str">
        <f>IF(Datos!J290="D.F.","D.F.","0")</f>
        <v>0</v>
      </c>
      <c r="AE347" s="87">
        <f>IF(Datos!J290="D.F.","D.F",Datos!J290)</f>
        <v>0</v>
      </c>
      <c r="AF347" s="87"/>
      <c r="AG347" s="87">
        <f>Datos!AU290</f>
        <v>0</v>
      </c>
      <c r="AH347" s="87">
        <f>Datos!AV290</f>
        <v>0</v>
      </c>
      <c r="AI347" s="87" t="e">
        <f>IF(Educativo!#REF!="GUARDERIA","SI",".")</f>
        <v>#REF!</v>
      </c>
      <c r="AJ347" s="87" t="e">
        <f>IF(Educativo!#REF!="PRESCOLAR","SI",".")</f>
        <v>#REF!</v>
      </c>
      <c r="AK347" s="87" t="e">
        <f>IF(Educativo!#REF!="PRIMARIA","SI",".")</f>
        <v>#REF!</v>
      </c>
      <c r="AL347" s="87" t="e">
        <f>IF(Educativo!#REF!="SECUNDARIA","SI",".")</f>
        <v>#REF!</v>
      </c>
      <c r="AM347" s="87" t="e">
        <f>IF(Educativo!#REF!="BACHILLERATO","SI",".")</f>
        <v>#REF!</v>
      </c>
      <c r="AN347" s="87" t="e">
        <f>IF(Educativo!#REF!="UNIVERSIDAD","SI",".")</f>
        <v>#REF!</v>
      </c>
      <c r="AO347" s="87">
        <f>Datos!BN290</f>
        <v>0</v>
      </c>
      <c r="AP347" s="87">
        <f>Datos!BP290</f>
        <v>0</v>
      </c>
      <c r="AQ347" s="87">
        <f>Datos!BQ290</f>
        <v>0</v>
      </c>
      <c r="AR347" s="26" t="str">
        <f>Datos!BY291</f>
        <v>SI</v>
      </c>
      <c r="AS347" s="26" t="str">
        <f>Datos!BZ291</f>
        <v>.</v>
      </c>
      <c r="AT347" s="26" t="str">
        <f>Datos!CA291</f>
        <v>.</v>
      </c>
      <c r="AU347" s="26" t="str">
        <f>Datos!CB291</f>
        <v>.</v>
      </c>
      <c r="AV347" s="26" t="str">
        <f>Datos!CC291</f>
        <v>.</v>
      </c>
      <c r="AW347" s="87" t="b">
        <f>OR(Datos!BV291="FAMILIA BIOLÓGICA")</f>
        <v>0</v>
      </c>
      <c r="AX347" s="87" t="b">
        <f>OR(Datos!BV291="FAMILIA AMPLIADA")</f>
        <v>0</v>
      </c>
      <c r="AY347" s="87" t="b">
        <f>OR(Datos!BV291="OTRO HOGAR")</f>
        <v>0</v>
      </c>
      <c r="AZ347" s="87">
        <f t="shared" si="17"/>
        <v>0</v>
      </c>
      <c r="BA347" s="87">
        <f>IF(AZ347=0,Datos!BV291,".")</f>
        <v>0</v>
      </c>
      <c r="BB347" s="117">
        <f>Datos!BU290</f>
        <v>0</v>
      </c>
      <c r="BC347" s="87">
        <f>Datos!BV290</f>
        <v>0</v>
      </c>
    </row>
    <row r="348" spans="1:55">
      <c r="A348" s="87">
        <f>Datos!A289</f>
        <v>0</v>
      </c>
      <c r="B348" s="20">
        <f>Datos!D291</f>
        <v>0</v>
      </c>
      <c r="C348" s="152">
        <f>Datos!E291</f>
        <v>0</v>
      </c>
      <c r="D348" s="20">
        <f>Datos!G291</f>
        <v>0</v>
      </c>
      <c r="E348" s="20" t="str">
        <f t="shared" si="15"/>
        <v>x</v>
      </c>
      <c r="F348" s="118">
        <f>Datos!X291</f>
        <v>0</v>
      </c>
      <c r="G348" s="87" t="b">
        <f>OR(Datos!M291="CASA ALIANZA",Datos!M291="AYUDA Y SOLID")</f>
        <v>0</v>
      </c>
      <c r="H348" s="87" t="b">
        <f>OR(Datos!M291="PROCURADURIA")</f>
        <v>0</v>
      </c>
      <c r="I348" s="87" t="b">
        <f>OR(Datos!M291="DIF HIDALGO-HUICHAPAN",Datos!M291="DIF HIDALGO",Datos!M291="DIF NAUCALPAN",Datos!M291="DIF MEXICALTZINGO")</f>
        <v>0</v>
      </c>
      <c r="J348" s="87" t="b">
        <f>OR(Datos!M291="FAMILIAR")</f>
        <v>0</v>
      </c>
      <c r="K348" s="87">
        <f t="shared" si="16"/>
        <v>0</v>
      </c>
      <c r="L348" s="39">
        <f>IF(K348=0,Datos!M291)</f>
        <v>0</v>
      </c>
      <c r="M348" s="87">
        <f>Datos!Z291</f>
        <v>0</v>
      </c>
      <c r="N348" s="87">
        <f>Datos!AA291</f>
        <v>0</v>
      </c>
      <c r="O348" s="87">
        <f>Datos!AB291</f>
        <v>0</v>
      </c>
      <c r="P348" s="87">
        <f>Datos!AC291</f>
        <v>0</v>
      </c>
      <c r="Q348" s="87">
        <f>Datos!AD291</f>
        <v>0</v>
      </c>
      <c r="R348" s="87">
        <f>Datos!AE291</f>
        <v>0</v>
      </c>
      <c r="S348" s="87">
        <f>Datos!AF291</f>
        <v>0</v>
      </c>
      <c r="T348" s="87">
        <f>Datos!AG291</f>
        <v>0</v>
      </c>
      <c r="U348" s="87">
        <f>Datos!AH291</f>
        <v>0</v>
      </c>
      <c r="V348" s="87">
        <f>Datos!AI291</f>
        <v>0</v>
      </c>
      <c r="W348" s="87">
        <f>Datos!AJ291</f>
        <v>0</v>
      </c>
      <c r="X348" s="87">
        <f>Datos!AK291</f>
        <v>0</v>
      </c>
      <c r="Y348" s="87">
        <f>Datos!AL291</f>
        <v>0</v>
      </c>
      <c r="Z348" s="87">
        <f>Datos!AM291</f>
        <v>0</v>
      </c>
      <c r="AA348" s="87">
        <f>Datos!AN291</f>
        <v>0</v>
      </c>
      <c r="AB348" s="87">
        <f>Datos!AO291</f>
        <v>0</v>
      </c>
      <c r="AC348" s="87">
        <f>Datos!AP291</f>
        <v>0</v>
      </c>
      <c r="AD348" s="87" t="str">
        <f>IF(Datos!J291="D.F.","D.F.","0")</f>
        <v>0</v>
      </c>
      <c r="AE348" s="87">
        <f>IF(Datos!J291="D.F.","D.F",Datos!J291)</f>
        <v>0</v>
      </c>
      <c r="AF348" s="87"/>
      <c r="AG348" s="87">
        <f>Datos!AU291</f>
        <v>0</v>
      </c>
      <c r="AH348" s="87">
        <f>Datos!AV291</f>
        <v>0</v>
      </c>
      <c r="AI348" s="87" t="e">
        <f>IF(Educativo!#REF!="GUARDERIA","SI",".")</f>
        <v>#REF!</v>
      </c>
      <c r="AJ348" s="87" t="e">
        <f>IF(Educativo!#REF!="PRESCOLAR","SI",".")</f>
        <v>#REF!</v>
      </c>
      <c r="AK348" s="87" t="e">
        <f>IF(Educativo!#REF!="PRIMARIA","SI",".")</f>
        <v>#REF!</v>
      </c>
      <c r="AL348" s="87" t="e">
        <f>IF(Educativo!#REF!="SECUNDARIA","SI",".")</f>
        <v>#REF!</v>
      </c>
      <c r="AM348" s="87" t="e">
        <f>IF(Educativo!#REF!="BACHILLERATO","SI",".")</f>
        <v>#REF!</v>
      </c>
      <c r="AN348" s="87" t="e">
        <f>IF(Educativo!#REF!="UNIVERSIDAD","SI",".")</f>
        <v>#REF!</v>
      </c>
      <c r="AO348" s="87">
        <f>Datos!BN291</f>
        <v>0</v>
      </c>
      <c r="AP348" s="87">
        <f>Datos!BP291</f>
        <v>0</v>
      </c>
      <c r="AQ348" s="87">
        <f>Datos!BQ291</f>
        <v>0</v>
      </c>
      <c r="AR348" s="26" t="str">
        <f>Datos!BY292</f>
        <v>SI</v>
      </c>
      <c r="AS348" s="26" t="str">
        <f>Datos!BZ292</f>
        <v>.</v>
      </c>
      <c r="AT348" s="26" t="str">
        <f>Datos!CA292</f>
        <v>.</v>
      </c>
      <c r="AU348" s="26" t="str">
        <f>Datos!CB292</f>
        <v>.</v>
      </c>
      <c r="AV348" s="26" t="str">
        <f>Datos!CC292</f>
        <v>.</v>
      </c>
      <c r="AW348" s="87" t="b">
        <f>OR(Datos!BV292="FAMILIA BIOLÓGICA")</f>
        <v>0</v>
      </c>
      <c r="AX348" s="87" t="b">
        <f>OR(Datos!BV292="FAMILIA AMPLIADA")</f>
        <v>0</v>
      </c>
      <c r="AY348" s="87" t="b">
        <f>OR(Datos!BV292="OTRO HOGAR")</f>
        <v>0</v>
      </c>
      <c r="AZ348" s="87">
        <f t="shared" si="17"/>
        <v>0</v>
      </c>
      <c r="BA348" s="87">
        <f>IF(AZ348=0,Datos!BV292,".")</f>
        <v>0</v>
      </c>
      <c r="BB348" s="117">
        <f>Datos!BU291</f>
        <v>0</v>
      </c>
      <c r="BC348" s="87">
        <f>Datos!BV291</f>
        <v>0</v>
      </c>
    </row>
    <row r="349" spans="1:55">
      <c r="A349" s="87">
        <f>Datos!A290</f>
        <v>0</v>
      </c>
      <c r="B349" s="20">
        <f>Datos!D292</f>
        <v>0</v>
      </c>
      <c r="C349" s="152">
        <f>Datos!E292</f>
        <v>0</v>
      </c>
      <c r="D349" s="20">
        <f>Datos!G292</f>
        <v>0</v>
      </c>
      <c r="E349" s="20" t="str">
        <f t="shared" si="15"/>
        <v>x</v>
      </c>
      <c r="F349" s="118">
        <f>Datos!X292</f>
        <v>0</v>
      </c>
      <c r="G349" s="87" t="b">
        <f>OR(Datos!M292="CASA ALIANZA",Datos!M292="AYUDA Y SOLID")</f>
        <v>0</v>
      </c>
      <c r="H349" s="87" t="b">
        <f>OR(Datos!M292="PROCURADURIA")</f>
        <v>0</v>
      </c>
      <c r="I349" s="87" t="b">
        <f>OR(Datos!M292="DIF HIDALGO-HUICHAPAN",Datos!M292="DIF HIDALGO",Datos!M292="DIF NAUCALPAN",Datos!M292="DIF MEXICALTZINGO")</f>
        <v>0</v>
      </c>
      <c r="J349" s="87" t="b">
        <f>OR(Datos!M292="FAMILIAR")</f>
        <v>0</v>
      </c>
      <c r="K349" s="87">
        <f t="shared" si="16"/>
        <v>0</v>
      </c>
      <c r="L349" s="39">
        <f>IF(K349=0,Datos!M292)</f>
        <v>0</v>
      </c>
      <c r="M349" s="87">
        <f>Datos!Z292</f>
        <v>0</v>
      </c>
      <c r="N349" s="87">
        <f>Datos!AA292</f>
        <v>0</v>
      </c>
      <c r="O349" s="87">
        <f>Datos!AB292</f>
        <v>0</v>
      </c>
      <c r="P349" s="87">
        <f>Datos!AC292</f>
        <v>0</v>
      </c>
      <c r="Q349" s="87">
        <f>Datos!AD292</f>
        <v>0</v>
      </c>
      <c r="R349" s="87">
        <f>Datos!AE292</f>
        <v>0</v>
      </c>
      <c r="S349" s="87">
        <f>Datos!AF292</f>
        <v>0</v>
      </c>
      <c r="T349" s="87">
        <f>Datos!AG292</f>
        <v>0</v>
      </c>
      <c r="U349" s="87">
        <f>Datos!AH292</f>
        <v>0</v>
      </c>
      <c r="V349" s="87">
        <f>Datos!AI292</f>
        <v>0</v>
      </c>
      <c r="W349" s="87">
        <f>Datos!AJ292</f>
        <v>0</v>
      </c>
      <c r="X349" s="87">
        <f>Datos!AK292</f>
        <v>0</v>
      </c>
      <c r="Y349" s="87">
        <f>Datos!AL292</f>
        <v>0</v>
      </c>
      <c r="Z349" s="87">
        <f>Datos!AM292</f>
        <v>0</v>
      </c>
      <c r="AA349" s="87">
        <f>Datos!AN292</f>
        <v>0</v>
      </c>
      <c r="AB349" s="87">
        <f>Datos!AO292</f>
        <v>0</v>
      </c>
      <c r="AC349" s="87">
        <f>Datos!AP292</f>
        <v>0</v>
      </c>
      <c r="AD349" s="87" t="str">
        <f>IF(Datos!J292="D.F.","D.F.","0")</f>
        <v>0</v>
      </c>
      <c r="AE349" s="87">
        <f>IF(Datos!J292="D.F.","D.F",Datos!J292)</f>
        <v>0</v>
      </c>
      <c r="AF349" s="87"/>
      <c r="AG349" s="87">
        <f>Datos!AU292</f>
        <v>0</v>
      </c>
      <c r="AH349" s="87">
        <f>Datos!AV292</f>
        <v>0</v>
      </c>
      <c r="AI349" s="87" t="e">
        <f>IF(Educativo!#REF!="GUARDERIA","SI",".")</f>
        <v>#REF!</v>
      </c>
      <c r="AJ349" s="87" t="e">
        <f>IF(Educativo!#REF!="PRESCOLAR","SI",".")</f>
        <v>#REF!</v>
      </c>
      <c r="AK349" s="87" t="e">
        <f>IF(Educativo!#REF!="PRIMARIA","SI",".")</f>
        <v>#REF!</v>
      </c>
      <c r="AL349" s="87" t="e">
        <f>IF(Educativo!#REF!="SECUNDARIA","SI",".")</f>
        <v>#REF!</v>
      </c>
      <c r="AM349" s="87" t="e">
        <f>IF(Educativo!#REF!="BACHILLERATO","SI",".")</f>
        <v>#REF!</v>
      </c>
      <c r="AN349" s="87" t="e">
        <f>IF(Educativo!#REF!="UNIVERSIDAD","SI",".")</f>
        <v>#REF!</v>
      </c>
      <c r="AO349" s="87">
        <f>Datos!BN292</f>
        <v>0</v>
      </c>
      <c r="AP349" s="87">
        <f>Datos!BP292</f>
        <v>0</v>
      </c>
      <c r="AQ349" s="87">
        <f>Datos!BQ292</f>
        <v>0</v>
      </c>
      <c r="AR349" s="26" t="str">
        <f>Datos!BY293</f>
        <v>SI</v>
      </c>
      <c r="AS349" s="26" t="str">
        <f>Datos!BZ293</f>
        <v>.</v>
      </c>
      <c r="AT349" s="26" t="str">
        <f>Datos!CA293</f>
        <v>.</v>
      </c>
      <c r="AU349" s="26" t="str">
        <f>Datos!CB293</f>
        <v>.</v>
      </c>
      <c r="AV349" s="26" t="str">
        <f>Datos!CC293</f>
        <v>.</v>
      </c>
      <c r="AW349" s="87" t="b">
        <f>OR(Datos!BV293="FAMILIA BIOLÓGICA")</f>
        <v>0</v>
      </c>
      <c r="AX349" s="87" t="b">
        <f>OR(Datos!BV293="FAMILIA AMPLIADA")</f>
        <v>0</v>
      </c>
      <c r="AY349" s="87" t="b">
        <f>OR(Datos!BV293="OTRO HOGAR")</f>
        <v>0</v>
      </c>
      <c r="AZ349" s="87">
        <f t="shared" si="17"/>
        <v>0</v>
      </c>
      <c r="BA349" s="87">
        <f>IF(AZ349=0,Datos!BV293,".")</f>
        <v>0</v>
      </c>
      <c r="BB349" s="117">
        <f>Datos!BU292</f>
        <v>0</v>
      </c>
      <c r="BC349" s="87">
        <f>Datos!BV292</f>
        <v>0</v>
      </c>
    </row>
    <row r="350" spans="1:55">
      <c r="A350" s="87">
        <f>Datos!A291</f>
        <v>0</v>
      </c>
      <c r="B350" s="20">
        <f>Datos!D293</f>
        <v>0</v>
      </c>
      <c r="C350" s="152">
        <f>Datos!E293</f>
        <v>0</v>
      </c>
      <c r="D350" s="20">
        <f>Datos!G293</f>
        <v>0</v>
      </c>
      <c r="E350" s="20" t="str">
        <f t="shared" si="15"/>
        <v>x</v>
      </c>
      <c r="F350" s="118">
        <f>Datos!X293</f>
        <v>0</v>
      </c>
      <c r="G350" s="87" t="b">
        <f>OR(Datos!M293="CASA ALIANZA",Datos!M293="AYUDA Y SOLID")</f>
        <v>0</v>
      </c>
      <c r="H350" s="87" t="b">
        <f>OR(Datos!M293="PROCURADURIA")</f>
        <v>0</v>
      </c>
      <c r="I350" s="87" t="b">
        <f>OR(Datos!M293="DIF HIDALGO-HUICHAPAN",Datos!M293="DIF HIDALGO",Datos!M293="DIF NAUCALPAN",Datos!M293="DIF MEXICALTZINGO")</f>
        <v>0</v>
      </c>
      <c r="J350" s="87" t="b">
        <f>OR(Datos!M293="FAMILIAR")</f>
        <v>0</v>
      </c>
      <c r="K350" s="87">
        <f t="shared" si="16"/>
        <v>0</v>
      </c>
      <c r="L350" s="39">
        <f>IF(K350=0,Datos!M293)</f>
        <v>0</v>
      </c>
      <c r="M350" s="87">
        <f>Datos!Z293</f>
        <v>0</v>
      </c>
      <c r="N350" s="87">
        <f>Datos!AA293</f>
        <v>0</v>
      </c>
      <c r="O350" s="87">
        <f>Datos!AB293</f>
        <v>0</v>
      </c>
      <c r="P350" s="87">
        <f>Datos!AC293</f>
        <v>0</v>
      </c>
      <c r="Q350" s="87">
        <f>Datos!AD293</f>
        <v>0</v>
      </c>
      <c r="R350" s="87">
        <f>Datos!AE293</f>
        <v>0</v>
      </c>
      <c r="S350" s="87">
        <f>Datos!AF293</f>
        <v>0</v>
      </c>
      <c r="T350" s="87">
        <f>Datos!AG293</f>
        <v>0</v>
      </c>
      <c r="U350" s="87">
        <f>Datos!AH293</f>
        <v>0</v>
      </c>
      <c r="V350" s="87">
        <f>Datos!AI293</f>
        <v>0</v>
      </c>
      <c r="W350" s="87">
        <f>Datos!AJ293</f>
        <v>0</v>
      </c>
      <c r="X350" s="87">
        <f>Datos!AK293</f>
        <v>0</v>
      </c>
      <c r="Y350" s="87">
        <f>Datos!AL293</f>
        <v>0</v>
      </c>
      <c r="Z350" s="87">
        <f>Datos!AM293</f>
        <v>0</v>
      </c>
      <c r="AA350" s="87">
        <f>Datos!AN293</f>
        <v>0</v>
      </c>
      <c r="AB350" s="87">
        <f>Datos!AO293</f>
        <v>0</v>
      </c>
      <c r="AC350" s="87">
        <f>Datos!AP293</f>
        <v>0</v>
      </c>
      <c r="AD350" s="87" t="str">
        <f>IF(Datos!J293="D.F.","D.F.","0")</f>
        <v>0</v>
      </c>
      <c r="AE350" s="87">
        <f>IF(Datos!J293="D.F.","D.F",Datos!J293)</f>
        <v>0</v>
      </c>
      <c r="AF350" s="87"/>
      <c r="AG350" s="87">
        <f>Datos!AU293</f>
        <v>0</v>
      </c>
      <c r="AH350" s="87">
        <f>Datos!AV293</f>
        <v>0</v>
      </c>
      <c r="AI350" s="87" t="e">
        <f>IF(Educativo!#REF!="GUARDERIA","SI",".")</f>
        <v>#REF!</v>
      </c>
      <c r="AJ350" s="87" t="e">
        <f>IF(Educativo!#REF!="PRESCOLAR","SI",".")</f>
        <v>#REF!</v>
      </c>
      <c r="AK350" s="87" t="e">
        <f>IF(Educativo!#REF!="PRIMARIA","SI",".")</f>
        <v>#REF!</v>
      </c>
      <c r="AL350" s="87" t="e">
        <f>IF(Educativo!#REF!="SECUNDARIA","SI",".")</f>
        <v>#REF!</v>
      </c>
      <c r="AM350" s="87" t="e">
        <f>IF(Educativo!#REF!="BACHILLERATO","SI",".")</f>
        <v>#REF!</v>
      </c>
      <c r="AN350" s="87" t="e">
        <f>IF(Educativo!#REF!="UNIVERSIDAD","SI",".")</f>
        <v>#REF!</v>
      </c>
      <c r="AO350" s="87">
        <f>Datos!BN293</f>
        <v>0</v>
      </c>
      <c r="AP350" s="87">
        <f>Datos!BP293</f>
        <v>0</v>
      </c>
      <c r="AQ350" s="87">
        <f>Datos!BQ293</f>
        <v>0</v>
      </c>
      <c r="AR350" s="26" t="str">
        <f>Datos!BY294</f>
        <v>SI</v>
      </c>
      <c r="AS350" s="26" t="str">
        <f>Datos!BZ294</f>
        <v>.</v>
      </c>
      <c r="AT350" s="26" t="str">
        <f>Datos!CA294</f>
        <v>.</v>
      </c>
      <c r="AU350" s="26" t="str">
        <f>Datos!CB294</f>
        <v>.</v>
      </c>
      <c r="AV350" s="26" t="str">
        <f>Datos!CC294</f>
        <v>.</v>
      </c>
      <c r="AW350" s="87" t="b">
        <f>OR(Datos!BV294="FAMILIA BIOLÓGICA")</f>
        <v>0</v>
      </c>
      <c r="AX350" s="87" t="b">
        <f>OR(Datos!BV294="FAMILIA AMPLIADA")</f>
        <v>0</v>
      </c>
      <c r="AY350" s="87" t="b">
        <f>OR(Datos!BV294="OTRO HOGAR")</f>
        <v>0</v>
      </c>
      <c r="AZ350" s="87">
        <f t="shared" si="17"/>
        <v>0</v>
      </c>
      <c r="BA350" s="87">
        <f>IF(AZ350=0,Datos!BV294,".")</f>
        <v>0</v>
      </c>
      <c r="BB350" s="117">
        <f>Datos!BU293</f>
        <v>0</v>
      </c>
      <c r="BC350" s="87">
        <f>Datos!BV293</f>
        <v>0</v>
      </c>
    </row>
    <row r="351" spans="1:55">
      <c r="A351" s="87">
        <f>Datos!A292</f>
        <v>0</v>
      </c>
      <c r="B351" s="20">
        <f>Datos!D294</f>
        <v>0</v>
      </c>
      <c r="C351" s="152">
        <f>Datos!E294</f>
        <v>0</v>
      </c>
      <c r="D351" s="20">
        <f>Datos!G294</f>
        <v>0</v>
      </c>
      <c r="E351" s="20" t="str">
        <f t="shared" si="15"/>
        <v>x</v>
      </c>
      <c r="F351" s="118">
        <f>Datos!X294</f>
        <v>0</v>
      </c>
      <c r="G351" s="87" t="b">
        <f>OR(Datos!M294="CASA ALIANZA",Datos!M294="AYUDA Y SOLID")</f>
        <v>0</v>
      </c>
      <c r="H351" s="87" t="b">
        <f>OR(Datos!M294="PROCURADURIA")</f>
        <v>0</v>
      </c>
      <c r="I351" s="87" t="b">
        <f>OR(Datos!M294="DIF HIDALGO-HUICHAPAN",Datos!M294="DIF HIDALGO",Datos!M294="DIF NAUCALPAN",Datos!M294="DIF MEXICALTZINGO")</f>
        <v>0</v>
      </c>
      <c r="J351" s="87" t="b">
        <f>OR(Datos!M294="FAMILIAR")</f>
        <v>0</v>
      </c>
      <c r="K351" s="87">
        <f t="shared" si="16"/>
        <v>0</v>
      </c>
      <c r="L351" s="39">
        <f>IF(K351=0,Datos!M294)</f>
        <v>0</v>
      </c>
      <c r="M351" s="87">
        <f>Datos!Z294</f>
        <v>0</v>
      </c>
      <c r="N351" s="87">
        <f>Datos!AA294</f>
        <v>0</v>
      </c>
      <c r="O351" s="87">
        <f>Datos!AB294</f>
        <v>0</v>
      </c>
      <c r="P351" s="87">
        <f>Datos!AC294</f>
        <v>0</v>
      </c>
      <c r="Q351" s="87">
        <f>Datos!AD294</f>
        <v>0</v>
      </c>
      <c r="R351" s="87">
        <f>Datos!AE294</f>
        <v>0</v>
      </c>
      <c r="S351" s="87">
        <f>Datos!AF294</f>
        <v>0</v>
      </c>
      <c r="T351" s="87">
        <f>Datos!AG294</f>
        <v>0</v>
      </c>
      <c r="U351" s="87">
        <f>Datos!AH294</f>
        <v>0</v>
      </c>
      <c r="V351" s="87">
        <f>Datos!AI294</f>
        <v>0</v>
      </c>
      <c r="W351" s="87">
        <f>Datos!AJ294</f>
        <v>0</v>
      </c>
      <c r="X351" s="87">
        <f>Datos!AK294</f>
        <v>0</v>
      </c>
      <c r="Y351" s="87">
        <f>Datos!AL294</f>
        <v>0</v>
      </c>
      <c r="Z351" s="87">
        <f>Datos!AM294</f>
        <v>0</v>
      </c>
      <c r="AA351" s="87">
        <f>Datos!AN294</f>
        <v>0</v>
      </c>
      <c r="AB351" s="87">
        <f>Datos!AO294</f>
        <v>0</v>
      </c>
      <c r="AC351" s="87">
        <f>Datos!AP294</f>
        <v>0</v>
      </c>
      <c r="AD351" s="87" t="str">
        <f>IF(Datos!J294="D.F.","D.F.","0")</f>
        <v>0</v>
      </c>
      <c r="AE351" s="87">
        <f>IF(Datos!J294="D.F.","D.F",Datos!J294)</f>
        <v>0</v>
      </c>
      <c r="AF351" s="87"/>
      <c r="AG351" s="87">
        <f>Datos!AU294</f>
        <v>0</v>
      </c>
      <c r="AH351" s="87">
        <f>Datos!AV294</f>
        <v>0</v>
      </c>
      <c r="AI351" s="87" t="e">
        <f>IF(Educativo!#REF!="GUARDERIA","SI",".")</f>
        <v>#REF!</v>
      </c>
      <c r="AJ351" s="87" t="e">
        <f>IF(Educativo!#REF!="PRESCOLAR","SI",".")</f>
        <v>#REF!</v>
      </c>
      <c r="AK351" s="87" t="e">
        <f>IF(Educativo!#REF!="PRIMARIA","SI",".")</f>
        <v>#REF!</v>
      </c>
      <c r="AL351" s="87" t="e">
        <f>IF(Educativo!#REF!="SECUNDARIA","SI",".")</f>
        <v>#REF!</v>
      </c>
      <c r="AM351" s="87" t="e">
        <f>IF(Educativo!#REF!="BACHILLERATO","SI",".")</f>
        <v>#REF!</v>
      </c>
      <c r="AN351" s="87" t="e">
        <f>IF(Educativo!#REF!="UNIVERSIDAD","SI",".")</f>
        <v>#REF!</v>
      </c>
      <c r="AO351" s="87">
        <f>Datos!BN294</f>
        <v>0</v>
      </c>
      <c r="AP351" s="87">
        <f>Datos!BP294</f>
        <v>0</v>
      </c>
      <c r="AQ351" s="87">
        <f>Datos!BQ294</f>
        <v>0</v>
      </c>
      <c r="AR351" s="26" t="str">
        <f>Datos!BY295</f>
        <v>SI</v>
      </c>
      <c r="AS351" s="26" t="str">
        <f>Datos!BZ295</f>
        <v>.</v>
      </c>
      <c r="AT351" s="26" t="str">
        <f>Datos!CA295</f>
        <v>.</v>
      </c>
      <c r="AU351" s="26" t="str">
        <f>Datos!CB295</f>
        <v>.</v>
      </c>
      <c r="AV351" s="26" t="str">
        <f>Datos!CC295</f>
        <v>.</v>
      </c>
      <c r="AW351" s="87" t="b">
        <f>OR(Datos!BV295="FAMILIA BIOLÓGICA")</f>
        <v>0</v>
      </c>
      <c r="AX351" s="87" t="b">
        <f>OR(Datos!BV295="FAMILIA AMPLIADA")</f>
        <v>0</v>
      </c>
      <c r="AY351" s="87" t="b">
        <f>OR(Datos!BV295="OTRO HOGAR")</f>
        <v>0</v>
      </c>
      <c r="AZ351" s="87">
        <f t="shared" si="17"/>
        <v>0</v>
      </c>
      <c r="BA351" s="87">
        <f>IF(AZ351=0,Datos!BV295,".")</f>
        <v>0</v>
      </c>
      <c r="BB351" s="117">
        <f>Datos!BU294</f>
        <v>0</v>
      </c>
      <c r="BC351" s="87">
        <f>Datos!BV294</f>
        <v>0</v>
      </c>
    </row>
    <row r="352" spans="1:55">
      <c r="A352" s="87">
        <f>Datos!A293</f>
        <v>0</v>
      </c>
      <c r="B352" s="20">
        <f>Datos!D295</f>
        <v>0</v>
      </c>
      <c r="C352" s="152">
        <f>Datos!E295</f>
        <v>0</v>
      </c>
      <c r="D352" s="20">
        <f>Datos!G295</f>
        <v>0</v>
      </c>
      <c r="E352" s="20" t="str">
        <f t="shared" si="15"/>
        <v>x</v>
      </c>
      <c r="F352" s="118">
        <f>Datos!X295</f>
        <v>0</v>
      </c>
      <c r="G352" s="87" t="b">
        <f>OR(Datos!M295="CASA ALIANZA",Datos!M295="AYUDA Y SOLID")</f>
        <v>0</v>
      </c>
      <c r="H352" s="87" t="b">
        <f>OR(Datos!M295="PROCURADURIA")</f>
        <v>0</v>
      </c>
      <c r="I352" s="87" t="b">
        <f>OR(Datos!M295="DIF HIDALGO-HUICHAPAN",Datos!M295="DIF HIDALGO",Datos!M295="DIF NAUCALPAN",Datos!M295="DIF MEXICALTZINGO")</f>
        <v>0</v>
      </c>
      <c r="J352" s="87" t="b">
        <f>OR(Datos!M295="FAMILIAR")</f>
        <v>0</v>
      </c>
      <c r="K352" s="87">
        <f t="shared" si="16"/>
        <v>0</v>
      </c>
      <c r="L352" s="39">
        <f>IF(K352=0,Datos!M295)</f>
        <v>0</v>
      </c>
      <c r="M352" s="87">
        <f>Datos!Z295</f>
        <v>0</v>
      </c>
      <c r="N352" s="87">
        <f>Datos!AA295</f>
        <v>0</v>
      </c>
      <c r="O352" s="87">
        <f>Datos!AB295</f>
        <v>0</v>
      </c>
      <c r="P352" s="87">
        <f>Datos!AC295</f>
        <v>0</v>
      </c>
      <c r="Q352" s="87">
        <f>Datos!AD295</f>
        <v>0</v>
      </c>
      <c r="R352" s="87">
        <f>Datos!AE295</f>
        <v>0</v>
      </c>
      <c r="S352" s="87">
        <f>Datos!AF295</f>
        <v>0</v>
      </c>
      <c r="T352" s="87">
        <f>Datos!AG295</f>
        <v>0</v>
      </c>
      <c r="U352" s="87">
        <f>Datos!AH295</f>
        <v>0</v>
      </c>
      <c r="V352" s="87">
        <f>Datos!AI295</f>
        <v>0</v>
      </c>
      <c r="W352" s="87">
        <f>Datos!AJ295</f>
        <v>0</v>
      </c>
      <c r="X352" s="87">
        <f>Datos!AK295</f>
        <v>0</v>
      </c>
      <c r="Y352" s="87">
        <f>Datos!AL295</f>
        <v>0</v>
      </c>
      <c r="Z352" s="87">
        <f>Datos!AM295</f>
        <v>0</v>
      </c>
      <c r="AA352" s="87">
        <f>Datos!AN295</f>
        <v>0</v>
      </c>
      <c r="AB352" s="87">
        <f>Datos!AO295</f>
        <v>0</v>
      </c>
      <c r="AC352" s="87">
        <f>Datos!AP295</f>
        <v>0</v>
      </c>
      <c r="AD352" s="87" t="str">
        <f>IF(Datos!J295="D.F.","D.F.","0")</f>
        <v>0</v>
      </c>
      <c r="AE352" s="87">
        <f>IF(Datos!J295="D.F.","D.F",Datos!J295)</f>
        <v>0</v>
      </c>
      <c r="AF352" s="87"/>
      <c r="AG352" s="87">
        <f>Datos!AU295</f>
        <v>0</v>
      </c>
      <c r="AH352" s="87">
        <f>Datos!AV295</f>
        <v>0</v>
      </c>
      <c r="AI352" s="87" t="e">
        <f>IF(Educativo!#REF!="GUARDERIA","SI",".")</f>
        <v>#REF!</v>
      </c>
      <c r="AJ352" s="87" t="e">
        <f>IF(Educativo!#REF!="PRESCOLAR","SI",".")</f>
        <v>#REF!</v>
      </c>
      <c r="AK352" s="87" t="e">
        <f>IF(Educativo!#REF!="PRIMARIA","SI",".")</f>
        <v>#REF!</v>
      </c>
      <c r="AL352" s="87" t="e">
        <f>IF(Educativo!#REF!="SECUNDARIA","SI",".")</f>
        <v>#REF!</v>
      </c>
      <c r="AM352" s="87" t="e">
        <f>IF(Educativo!#REF!="BACHILLERATO","SI",".")</f>
        <v>#REF!</v>
      </c>
      <c r="AN352" s="87" t="e">
        <f>IF(Educativo!#REF!="UNIVERSIDAD","SI",".")</f>
        <v>#REF!</v>
      </c>
      <c r="AO352" s="87">
        <f>Datos!BN295</f>
        <v>0</v>
      </c>
      <c r="AP352" s="87">
        <f>Datos!BP295</f>
        <v>0</v>
      </c>
      <c r="AQ352" s="87">
        <f>Datos!BQ295</f>
        <v>0</v>
      </c>
      <c r="AR352" s="26" t="str">
        <f>Datos!BY296</f>
        <v>SI</v>
      </c>
      <c r="AS352" s="26" t="str">
        <f>Datos!BZ296</f>
        <v>.</v>
      </c>
      <c r="AT352" s="26" t="str">
        <f>Datos!CA296</f>
        <v>.</v>
      </c>
      <c r="AU352" s="26" t="str">
        <f>Datos!CB296</f>
        <v>.</v>
      </c>
      <c r="AV352" s="26" t="str">
        <f>Datos!CC296</f>
        <v>.</v>
      </c>
      <c r="AW352" s="87" t="b">
        <f>OR(Datos!BV296="FAMILIA BIOLÓGICA")</f>
        <v>0</v>
      </c>
      <c r="AX352" s="87" t="b">
        <f>OR(Datos!BV296="FAMILIA AMPLIADA")</f>
        <v>0</v>
      </c>
      <c r="AY352" s="87" t="b">
        <f>OR(Datos!BV296="OTRO HOGAR")</f>
        <v>0</v>
      </c>
      <c r="AZ352" s="87">
        <f t="shared" si="17"/>
        <v>0</v>
      </c>
      <c r="BA352" s="87">
        <f>IF(AZ352=0,Datos!BV296,".")</f>
        <v>0</v>
      </c>
      <c r="BB352" s="117">
        <f>Datos!BU295</f>
        <v>0</v>
      </c>
      <c r="BC352" s="87">
        <f>Datos!BV295</f>
        <v>0</v>
      </c>
    </row>
    <row r="353" spans="1:55">
      <c r="A353" s="87">
        <f>Datos!A294</f>
        <v>0</v>
      </c>
      <c r="B353" s="20">
        <f>Datos!D296</f>
        <v>0</v>
      </c>
      <c r="C353" s="152">
        <f>Datos!E296</f>
        <v>0</v>
      </c>
      <c r="D353" s="20">
        <f>Datos!G296</f>
        <v>0</v>
      </c>
      <c r="E353" s="20" t="str">
        <f t="shared" si="15"/>
        <v>x</v>
      </c>
      <c r="F353" s="118">
        <f>Datos!X296</f>
        <v>0</v>
      </c>
      <c r="G353" s="87" t="b">
        <f>OR(Datos!M296="CASA ALIANZA",Datos!M296="AYUDA Y SOLID")</f>
        <v>0</v>
      </c>
      <c r="H353" s="87" t="b">
        <f>OR(Datos!M296="PROCURADURIA")</f>
        <v>0</v>
      </c>
      <c r="I353" s="87" t="b">
        <f>OR(Datos!M296="DIF HIDALGO-HUICHAPAN",Datos!M296="DIF HIDALGO",Datos!M296="DIF NAUCALPAN",Datos!M296="DIF MEXICALTZINGO")</f>
        <v>0</v>
      </c>
      <c r="J353" s="87" t="b">
        <f>OR(Datos!M296="FAMILIAR")</f>
        <v>0</v>
      </c>
      <c r="K353" s="87">
        <f t="shared" si="16"/>
        <v>0</v>
      </c>
      <c r="L353" s="39">
        <f>IF(K353=0,Datos!M296)</f>
        <v>0</v>
      </c>
      <c r="M353" s="87">
        <f>Datos!Z296</f>
        <v>0</v>
      </c>
      <c r="N353" s="87">
        <f>Datos!AA296</f>
        <v>0</v>
      </c>
      <c r="O353" s="87">
        <f>Datos!AB296</f>
        <v>0</v>
      </c>
      <c r="P353" s="87">
        <f>Datos!AC296</f>
        <v>0</v>
      </c>
      <c r="Q353" s="87">
        <f>Datos!AD296</f>
        <v>0</v>
      </c>
      <c r="R353" s="87">
        <f>Datos!AE296</f>
        <v>0</v>
      </c>
      <c r="S353" s="87">
        <f>Datos!AF296</f>
        <v>0</v>
      </c>
      <c r="T353" s="87">
        <f>Datos!AG296</f>
        <v>0</v>
      </c>
      <c r="U353" s="87">
        <f>Datos!AH296</f>
        <v>0</v>
      </c>
      <c r="V353" s="87">
        <f>Datos!AI296</f>
        <v>0</v>
      </c>
      <c r="W353" s="87">
        <f>Datos!AJ296</f>
        <v>0</v>
      </c>
      <c r="X353" s="87">
        <f>Datos!AK296</f>
        <v>0</v>
      </c>
      <c r="Y353" s="87">
        <f>Datos!AL296</f>
        <v>0</v>
      </c>
      <c r="Z353" s="87">
        <f>Datos!AM296</f>
        <v>0</v>
      </c>
      <c r="AA353" s="87">
        <f>Datos!AN296</f>
        <v>0</v>
      </c>
      <c r="AB353" s="87">
        <f>Datos!AO296</f>
        <v>0</v>
      </c>
      <c r="AC353" s="87">
        <f>Datos!AP296</f>
        <v>0</v>
      </c>
      <c r="AD353" s="87" t="str">
        <f>IF(Datos!J296="D.F.","D.F.","0")</f>
        <v>0</v>
      </c>
      <c r="AE353" s="87">
        <f>IF(Datos!J296="D.F.","D.F",Datos!J296)</f>
        <v>0</v>
      </c>
      <c r="AF353" s="87"/>
      <c r="AG353" s="87">
        <f>Datos!AU296</f>
        <v>0</v>
      </c>
      <c r="AH353" s="87">
        <f>Datos!AV296</f>
        <v>0</v>
      </c>
      <c r="AI353" s="87" t="e">
        <f>IF(Educativo!#REF!="GUARDERIA","SI",".")</f>
        <v>#REF!</v>
      </c>
      <c r="AJ353" s="87" t="e">
        <f>IF(Educativo!#REF!="PRESCOLAR","SI",".")</f>
        <v>#REF!</v>
      </c>
      <c r="AK353" s="87" t="e">
        <f>IF(Educativo!#REF!="PRIMARIA","SI",".")</f>
        <v>#REF!</v>
      </c>
      <c r="AL353" s="87" t="e">
        <f>IF(Educativo!#REF!="SECUNDARIA","SI",".")</f>
        <v>#REF!</v>
      </c>
      <c r="AM353" s="87" t="e">
        <f>IF(Educativo!#REF!="BACHILLERATO","SI",".")</f>
        <v>#REF!</v>
      </c>
      <c r="AN353" s="87" t="e">
        <f>IF(Educativo!#REF!="UNIVERSIDAD","SI",".")</f>
        <v>#REF!</v>
      </c>
      <c r="AO353" s="87">
        <f>Datos!BN296</f>
        <v>0</v>
      </c>
      <c r="AP353" s="87">
        <f>Datos!BP296</f>
        <v>0</v>
      </c>
      <c r="AQ353" s="87">
        <f>Datos!BQ296</f>
        <v>0</v>
      </c>
      <c r="AR353" s="26" t="str">
        <f>Datos!BY297</f>
        <v>SI</v>
      </c>
      <c r="AS353" s="26" t="str">
        <f>Datos!BZ297</f>
        <v>.</v>
      </c>
      <c r="AT353" s="26" t="str">
        <f>Datos!CA297</f>
        <v>.</v>
      </c>
      <c r="AU353" s="26" t="str">
        <f>Datos!CB297</f>
        <v>.</v>
      </c>
      <c r="AV353" s="26" t="str">
        <f>Datos!CC297</f>
        <v>.</v>
      </c>
      <c r="AW353" s="87" t="b">
        <f>OR(Datos!BV297="FAMILIA BIOLÓGICA")</f>
        <v>0</v>
      </c>
      <c r="AX353" s="87" t="b">
        <f>OR(Datos!BV297="FAMILIA AMPLIADA")</f>
        <v>0</v>
      </c>
      <c r="AY353" s="87" t="b">
        <f>OR(Datos!BV297="OTRO HOGAR")</f>
        <v>0</v>
      </c>
      <c r="AZ353" s="87">
        <f t="shared" si="17"/>
        <v>0</v>
      </c>
      <c r="BA353" s="87">
        <f>IF(AZ353=0,Datos!BV297,".")</f>
        <v>0</v>
      </c>
      <c r="BB353" s="117">
        <f>Datos!BU296</f>
        <v>0</v>
      </c>
      <c r="BC353" s="87">
        <f>Datos!BV296</f>
        <v>0</v>
      </c>
    </row>
    <row r="354" spans="1:55">
      <c r="A354" s="87">
        <f>Datos!A295</f>
        <v>0</v>
      </c>
      <c r="B354" s="20">
        <f>Datos!D297</f>
        <v>0</v>
      </c>
      <c r="C354" s="152">
        <f>Datos!E297</f>
        <v>0</v>
      </c>
      <c r="D354" s="20">
        <f>Datos!G297</f>
        <v>0</v>
      </c>
      <c r="E354" s="20" t="str">
        <f t="shared" si="15"/>
        <v>x</v>
      </c>
      <c r="F354" s="118">
        <f>Datos!X297</f>
        <v>0</v>
      </c>
      <c r="G354" s="87" t="b">
        <f>OR(Datos!M297="CASA ALIANZA",Datos!M297="AYUDA Y SOLID")</f>
        <v>0</v>
      </c>
      <c r="H354" s="87" t="b">
        <f>OR(Datos!M297="PROCURADURIA")</f>
        <v>0</v>
      </c>
      <c r="I354" s="87" t="b">
        <f>OR(Datos!M297="DIF HIDALGO-HUICHAPAN",Datos!M297="DIF HIDALGO",Datos!M297="DIF NAUCALPAN",Datos!M297="DIF MEXICALTZINGO")</f>
        <v>0</v>
      </c>
      <c r="J354" s="87" t="b">
        <f>OR(Datos!M297="FAMILIAR")</f>
        <v>0</v>
      </c>
      <c r="K354" s="87">
        <f t="shared" si="16"/>
        <v>0</v>
      </c>
      <c r="L354" s="39">
        <f>IF(K354=0,Datos!M297)</f>
        <v>0</v>
      </c>
      <c r="M354" s="87">
        <f>Datos!Z297</f>
        <v>0</v>
      </c>
      <c r="N354" s="87">
        <f>Datos!AA297</f>
        <v>0</v>
      </c>
      <c r="O354" s="87">
        <f>Datos!AB297</f>
        <v>0</v>
      </c>
      <c r="P354" s="87">
        <f>Datos!AC297</f>
        <v>0</v>
      </c>
      <c r="Q354" s="87">
        <f>Datos!AD297</f>
        <v>0</v>
      </c>
      <c r="R354" s="87">
        <f>Datos!AE297</f>
        <v>0</v>
      </c>
      <c r="S354" s="87">
        <f>Datos!AF297</f>
        <v>0</v>
      </c>
      <c r="T354" s="87">
        <f>Datos!AG297</f>
        <v>0</v>
      </c>
      <c r="U354" s="87">
        <f>Datos!AH297</f>
        <v>0</v>
      </c>
      <c r="V354" s="87">
        <f>Datos!AI297</f>
        <v>0</v>
      </c>
      <c r="W354" s="87">
        <f>Datos!AJ297</f>
        <v>0</v>
      </c>
      <c r="X354" s="87">
        <f>Datos!AK297</f>
        <v>0</v>
      </c>
      <c r="Y354" s="87">
        <f>Datos!AL297</f>
        <v>0</v>
      </c>
      <c r="Z354" s="87">
        <f>Datos!AM297</f>
        <v>0</v>
      </c>
      <c r="AA354" s="87">
        <f>Datos!AN297</f>
        <v>0</v>
      </c>
      <c r="AB354" s="87">
        <f>Datos!AO297</f>
        <v>0</v>
      </c>
      <c r="AC354" s="87">
        <f>Datos!AP297</f>
        <v>0</v>
      </c>
      <c r="AD354" s="87" t="str">
        <f>IF(Datos!J297="D.F.","D.F.","0")</f>
        <v>0</v>
      </c>
      <c r="AE354" s="87">
        <f>IF(Datos!J297="D.F.","D.F",Datos!J297)</f>
        <v>0</v>
      </c>
      <c r="AF354" s="87"/>
      <c r="AG354" s="87">
        <f>Datos!AU297</f>
        <v>0</v>
      </c>
      <c r="AH354" s="87">
        <f>Datos!AV297</f>
        <v>0</v>
      </c>
      <c r="AI354" s="87" t="e">
        <f>IF(Educativo!#REF!="GUARDERIA","SI",".")</f>
        <v>#REF!</v>
      </c>
      <c r="AJ354" s="87" t="e">
        <f>IF(Educativo!#REF!="PRESCOLAR","SI",".")</f>
        <v>#REF!</v>
      </c>
      <c r="AK354" s="87" t="e">
        <f>IF(Educativo!#REF!="PRIMARIA","SI",".")</f>
        <v>#REF!</v>
      </c>
      <c r="AL354" s="87" t="e">
        <f>IF(Educativo!#REF!="SECUNDARIA","SI",".")</f>
        <v>#REF!</v>
      </c>
      <c r="AM354" s="87" t="e">
        <f>IF(Educativo!#REF!="BACHILLERATO","SI",".")</f>
        <v>#REF!</v>
      </c>
      <c r="AN354" s="87" t="e">
        <f>IF(Educativo!#REF!="UNIVERSIDAD","SI",".")</f>
        <v>#REF!</v>
      </c>
      <c r="AO354" s="87">
        <f>Datos!BN297</f>
        <v>0</v>
      </c>
      <c r="AP354" s="87">
        <f>Datos!BP297</f>
        <v>0</v>
      </c>
      <c r="AQ354" s="87">
        <f>Datos!BQ297</f>
        <v>0</v>
      </c>
      <c r="AR354" s="26" t="str">
        <f>Datos!BY298</f>
        <v>SI</v>
      </c>
      <c r="AS354" s="26" t="str">
        <f>Datos!BZ298</f>
        <v>.</v>
      </c>
      <c r="AT354" s="26" t="str">
        <f>Datos!CA298</f>
        <v>.</v>
      </c>
      <c r="AU354" s="26" t="str">
        <f>Datos!CB298</f>
        <v>.</v>
      </c>
      <c r="AV354" s="26" t="str">
        <f>Datos!CC298</f>
        <v>.</v>
      </c>
      <c r="AW354" s="87" t="b">
        <f>OR(Datos!BV298="FAMILIA BIOLÓGICA")</f>
        <v>0</v>
      </c>
      <c r="AX354" s="87" t="b">
        <f>OR(Datos!BV298="FAMILIA AMPLIADA")</f>
        <v>0</v>
      </c>
      <c r="AY354" s="87" t="b">
        <f>OR(Datos!BV298="OTRO HOGAR")</f>
        <v>0</v>
      </c>
      <c r="AZ354" s="87">
        <f t="shared" si="17"/>
        <v>0</v>
      </c>
      <c r="BA354" s="87">
        <f>IF(AZ354=0,Datos!BV298,".")</f>
        <v>0</v>
      </c>
      <c r="BB354" s="117">
        <f>Datos!BU297</f>
        <v>0</v>
      </c>
      <c r="BC354" s="87">
        <f>Datos!BV297</f>
        <v>0</v>
      </c>
    </row>
    <row r="355" spans="1:55">
      <c r="A355" s="87">
        <f>Datos!A296</f>
        <v>0</v>
      </c>
      <c r="B355" s="20">
        <f>Datos!D298</f>
        <v>0</v>
      </c>
      <c r="C355" s="152">
        <f>Datos!E298</f>
        <v>0</v>
      </c>
      <c r="D355" s="20">
        <f>Datos!G298</f>
        <v>0</v>
      </c>
      <c r="E355" s="20" t="str">
        <f t="shared" si="15"/>
        <v>x</v>
      </c>
      <c r="F355" s="118">
        <f>Datos!X298</f>
        <v>0</v>
      </c>
      <c r="G355" s="87" t="b">
        <f>OR(Datos!M298="CASA ALIANZA",Datos!M298="AYUDA Y SOLID")</f>
        <v>0</v>
      </c>
      <c r="H355" s="87" t="b">
        <f>OR(Datos!M298="PROCURADURIA")</f>
        <v>0</v>
      </c>
      <c r="I355" s="87" t="b">
        <f>OR(Datos!M298="DIF HIDALGO-HUICHAPAN",Datos!M298="DIF HIDALGO",Datos!M298="DIF NAUCALPAN",Datos!M298="DIF MEXICALTZINGO")</f>
        <v>0</v>
      </c>
      <c r="J355" s="87" t="b">
        <f>OR(Datos!M298="FAMILIAR")</f>
        <v>0</v>
      </c>
      <c r="K355" s="87">
        <f t="shared" si="16"/>
        <v>0</v>
      </c>
      <c r="L355" s="39">
        <f>IF(K355=0,Datos!M298)</f>
        <v>0</v>
      </c>
      <c r="M355" s="87">
        <f>Datos!Z298</f>
        <v>0</v>
      </c>
      <c r="N355" s="87">
        <f>Datos!AA298</f>
        <v>0</v>
      </c>
      <c r="O355" s="87">
        <f>Datos!AB298</f>
        <v>0</v>
      </c>
      <c r="P355" s="87">
        <f>Datos!AC298</f>
        <v>0</v>
      </c>
      <c r="Q355" s="87">
        <f>Datos!AD298</f>
        <v>0</v>
      </c>
      <c r="R355" s="87">
        <f>Datos!AE298</f>
        <v>0</v>
      </c>
      <c r="S355" s="87">
        <f>Datos!AF298</f>
        <v>0</v>
      </c>
      <c r="T355" s="87">
        <f>Datos!AG298</f>
        <v>0</v>
      </c>
      <c r="U355" s="87">
        <f>Datos!AH298</f>
        <v>0</v>
      </c>
      <c r="V355" s="87">
        <f>Datos!AI298</f>
        <v>0</v>
      </c>
      <c r="W355" s="87">
        <f>Datos!AJ298</f>
        <v>0</v>
      </c>
      <c r="X355" s="87">
        <f>Datos!AK298</f>
        <v>0</v>
      </c>
      <c r="Y355" s="87">
        <f>Datos!AL298</f>
        <v>0</v>
      </c>
      <c r="Z355" s="87">
        <f>Datos!AM298</f>
        <v>0</v>
      </c>
      <c r="AA355" s="87">
        <f>Datos!AN298</f>
        <v>0</v>
      </c>
      <c r="AB355" s="87">
        <f>Datos!AO298</f>
        <v>0</v>
      </c>
      <c r="AC355" s="87">
        <f>Datos!AP298</f>
        <v>0</v>
      </c>
      <c r="AD355" s="87" t="str">
        <f>IF(Datos!J298="D.F.","D.F.","0")</f>
        <v>0</v>
      </c>
      <c r="AE355" s="87">
        <f>IF(Datos!J298="D.F.","D.F",Datos!J298)</f>
        <v>0</v>
      </c>
      <c r="AF355" s="87"/>
      <c r="AG355" s="87">
        <f>Datos!AU298</f>
        <v>0</v>
      </c>
      <c r="AH355" s="87">
        <f>Datos!AV298</f>
        <v>0</v>
      </c>
      <c r="AI355" s="87" t="e">
        <f>IF(Educativo!#REF!="GUARDERIA","SI",".")</f>
        <v>#REF!</v>
      </c>
      <c r="AJ355" s="87" t="e">
        <f>IF(Educativo!#REF!="PRESCOLAR","SI",".")</f>
        <v>#REF!</v>
      </c>
      <c r="AK355" s="87" t="e">
        <f>IF(Educativo!#REF!="PRIMARIA","SI",".")</f>
        <v>#REF!</v>
      </c>
      <c r="AL355" s="87" t="e">
        <f>IF(Educativo!#REF!="SECUNDARIA","SI",".")</f>
        <v>#REF!</v>
      </c>
      <c r="AM355" s="87" t="e">
        <f>IF(Educativo!#REF!="BACHILLERATO","SI",".")</f>
        <v>#REF!</v>
      </c>
      <c r="AN355" s="87" t="e">
        <f>IF(Educativo!#REF!="UNIVERSIDAD","SI",".")</f>
        <v>#REF!</v>
      </c>
      <c r="AO355" s="87">
        <f>Datos!BN298</f>
        <v>0</v>
      </c>
      <c r="AP355" s="87">
        <f>Datos!BP298</f>
        <v>0</v>
      </c>
      <c r="AQ355" s="87">
        <f>Datos!BQ298</f>
        <v>0</v>
      </c>
      <c r="AR355" s="26" t="str">
        <f>Datos!BY299</f>
        <v>SI</v>
      </c>
      <c r="AS355" s="26" t="str">
        <f>Datos!BZ299</f>
        <v>.</v>
      </c>
      <c r="AT355" s="26" t="str">
        <f>Datos!CA299</f>
        <v>.</v>
      </c>
      <c r="AU355" s="26" t="str">
        <f>Datos!CB299</f>
        <v>.</v>
      </c>
      <c r="AV355" s="26" t="str">
        <f>Datos!CC299</f>
        <v>.</v>
      </c>
      <c r="AW355" s="87" t="b">
        <f>OR(Datos!BV299="FAMILIA BIOLÓGICA")</f>
        <v>0</v>
      </c>
      <c r="AX355" s="87" t="b">
        <f>OR(Datos!BV299="FAMILIA AMPLIADA")</f>
        <v>0</v>
      </c>
      <c r="AY355" s="87" t="b">
        <f>OR(Datos!BV299="OTRO HOGAR")</f>
        <v>0</v>
      </c>
      <c r="AZ355" s="87">
        <f t="shared" si="17"/>
        <v>0</v>
      </c>
      <c r="BA355" s="87">
        <f>IF(AZ355=0,Datos!BV299,".")</f>
        <v>0</v>
      </c>
      <c r="BB355" s="117">
        <f>Datos!BU298</f>
        <v>0</v>
      </c>
      <c r="BC355" s="87">
        <f>Datos!BV298</f>
        <v>0</v>
      </c>
    </row>
    <row r="356" spans="1:55">
      <c r="A356" s="87">
        <f>Datos!A297</f>
        <v>0</v>
      </c>
      <c r="B356" s="20">
        <f>Datos!D299</f>
        <v>0</v>
      </c>
      <c r="C356" s="152">
        <f>Datos!E299</f>
        <v>0</v>
      </c>
      <c r="D356" s="20">
        <f>Datos!G299</f>
        <v>0</v>
      </c>
      <c r="E356" s="20" t="str">
        <f t="shared" si="15"/>
        <v>x</v>
      </c>
      <c r="F356" s="118">
        <f>Datos!X299</f>
        <v>0</v>
      </c>
      <c r="G356" s="87" t="b">
        <f>OR(Datos!M299="CASA ALIANZA",Datos!M299="AYUDA Y SOLID")</f>
        <v>0</v>
      </c>
      <c r="H356" s="87" t="b">
        <f>OR(Datos!M299="PROCURADURIA")</f>
        <v>0</v>
      </c>
      <c r="I356" s="87" t="b">
        <f>OR(Datos!M299="DIF HIDALGO-HUICHAPAN",Datos!M299="DIF HIDALGO",Datos!M299="DIF NAUCALPAN",Datos!M299="DIF MEXICALTZINGO")</f>
        <v>0</v>
      </c>
      <c r="J356" s="87" t="b">
        <f>OR(Datos!M299="FAMILIAR")</f>
        <v>0</v>
      </c>
      <c r="K356" s="87">
        <f t="shared" si="16"/>
        <v>0</v>
      </c>
      <c r="L356" s="39">
        <f>IF(K356=0,Datos!M299)</f>
        <v>0</v>
      </c>
      <c r="M356" s="87">
        <f>Datos!Z299</f>
        <v>0</v>
      </c>
      <c r="N356" s="87">
        <f>Datos!AA299</f>
        <v>0</v>
      </c>
      <c r="O356" s="87">
        <f>Datos!AB299</f>
        <v>0</v>
      </c>
      <c r="P356" s="87">
        <f>Datos!AC299</f>
        <v>0</v>
      </c>
      <c r="Q356" s="87">
        <f>Datos!AD299</f>
        <v>0</v>
      </c>
      <c r="R356" s="87">
        <f>Datos!AE299</f>
        <v>0</v>
      </c>
      <c r="S356" s="87">
        <f>Datos!AF299</f>
        <v>0</v>
      </c>
      <c r="T356" s="87">
        <f>Datos!AG299</f>
        <v>0</v>
      </c>
      <c r="U356" s="87">
        <f>Datos!AH299</f>
        <v>0</v>
      </c>
      <c r="V356" s="87">
        <f>Datos!AI299</f>
        <v>0</v>
      </c>
      <c r="W356" s="87">
        <f>Datos!AJ299</f>
        <v>0</v>
      </c>
      <c r="X356" s="87">
        <f>Datos!AK299</f>
        <v>0</v>
      </c>
      <c r="Y356" s="87">
        <f>Datos!AL299</f>
        <v>0</v>
      </c>
      <c r="Z356" s="87">
        <f>Datos!AM299</f>
        <v>0</v>
      </c>
      <c r="AA356" s="87">
        <f>Datos!AN299</f>
        <v>0</v>
      </c>
      <c r="AB356" s="87">
        <f>Datos!AO299</f>
        <v>0</v>
      </c>
      <c r="AC356" s="87">
        <f>Datos!AP299</f>
        <v>0</v>
      </c>
      <c r="AD356" s="87" t="str">
        <f>IF(Datos!J299="D.F.","D.F.","0")</f>
        <v>0</v>
      </c>
      <c r="AE356" s="87">
        <f>IF(Datos!J299="D.F.","D.F",Datos!J299)</f>
        <v>0</v>
      </c>
      <c r="AF356" s="87"/>
      <c r="AG356" s="87">
        <f>Datos!AU299</f>
        <v>0</v>
      </c>
      <c r="AH356" s="87">
        <f>Datos!AV299</f>
        <v>0</v>
      </c>
      <c r="AI356" s="87" t="e">
        <f>IF(Educativo!#REF!="GUARDERIA","SI",".")</f>
        <v>#REF!</v>
      </c>
      <c r="AJ356" s="87" t="e">
        <f>IF(Educativo!#REF!="PRESCOLAR","SI",".")</f>
        <v>#REF!</v>
      </c>
      <c r="AK356" s="87" t="e">
        <f>IF(Educativo!#REF!="PRIMARIA","SI",".")</f>
        <v>#REF!</v>
      </c>
      <c r="AL356" s="87" t="e">
        <f>IF(Educativo!#REF!="SECUNDARIA","SI",".")</f>
        <v>#REF!</v>
      </c>
      <c r="AM356" s="87" t="e">
        <f>IF(Educativo!#REF!="BACHILLERATO","SI",".")</f>
        <v>#REF!</v>
      </c>
      <c r="AN356" s="87" t="e">
        <f>IF(Educativo!#REF!="UNIVERSIDAD","SI",".")</f>
        <v>#REF!</v>
      </c>
      <c r="AO356" s="87">
        <f>Datos!BN299</f>
        <v>0</v>
      </c>
      <c r="AP356" s="87">
        <f>Datos!BP299</f>
        <v>0</v>
      </c>
      <c r="AQ356" s="87">
        <f>Datos!BQ299</f>
        <v>0</v>
      </c>
      <c r="AR356" s="26" t="str">
        <f>Datos!BY300</f>
        <v>SI</v>
      </c>
      <c r="AS356" s="26" t="str">
        <f>Datos!BZ300</f>
        <v>.</v>
      </c>
      <c r="AT356" s="26" t="str">
        <f>Datos!CA300</f>
        <v>.</v>
      </c>
      <c r="AU356" s="26" t="str">
        <f>Datos!CB300</f>
        <v>.</v>
      </c>
      <c r="AV356" s="26" t="str">
        <f>Datos!CC300</f>
        <v>.</v>
      </c>
      <c r="AW356" s="87" t="b">
        <f>OR(Datos!BV300="FAMILIA BIOLÓGICA")</f>
        <v>0</v>
      </c>
      <c r="AX356" s="87" t="b">
        <f>OR(Datos!BV300="FAMILIA AMPLIADA")</f>
        <v>0</v>
      </c>
      <c r="AY356" s="87" t="b">
        <f>OR(Datos!BV300="OTRO HOGAR")</f>
        <v>0</v>
      </c>
      <c r="AZ356" s="87">
        <f t="shared" si="17"/>
        <v>0</v>
      </c>
      <c r="BA356" s="87">
        <f>IF(AZ356=0,Datos!BV300,".")</f>
        <v>0</v>
      </c>
      <c r="BB356" s="117">
        <f>Datos!BU299</f>
        <v>0</v>
      </c>
      <c r="BC356" s="87">
        <f>Datos!BV299</f>
        <v>0</v>
      </c>
    </row>
    <row r="357" spans="1:55">
      <c r="A357" s="87">
        <f>Datos!A298</f>
        <v>0</v>
      </c>
      <c r="B357" s="20">
        <f>Datos!D300</f>
        <v>0</v>
      </c>
      <c r="C357" s="152">
        <f>Datos!E300</f>
        <v>0</v>
      </c>
      <c r="D357" s="20">
        <f>Datos!G300</f>
        <v>0</v>
      </c>
      <c r="E357" s="20" t="str">
        <f t="shared" si="15"/>
        <v>x</v>
      </c>
      <c r="F357" s="118">
        <f>Datos!X300</f>
        <v>0</v>
      </c>
      <c r="G357" s="87" t="b">
        <f>OR(Datos!M300="CASA ALIANZA",Datos!M300="AYUDA Y SOLID")</f>
        <v>0</v>
      </c>
      <c r="H357" s="87" t="b">
        <f>OR(Datos!M300="PROCURADURIA")</f>
        <v>0</v>
      </c>
      <c r="I357" s="87" t="b">
        <f>OR(Datos!M300="DIF HIDALGO-HUICHAPAN",Datos!M300="DIF HIDALGO",Datos!M300="DIF NAUCALPAN",Datos!M300="DIF MEXICALTZINGO")</f>
        <v>0</v>
      </c>
      <c r="J357" s="87" t="b">
        <f>OR(Datos!M300="FAMILIAR")</f>
        <v>0</v>
      </c>
      <c r="K357" s="87">
        <f t="shared" si="16"/>
        <v>0</v>
      </c>
      <c r="L357" s="39">
        <f>IF(K357=0,Datos!M300)</f>
        <v>0</v>
      </c>
      <c r="M357" s="87">
        <f>Datos!Z300</f>
        <v>0</v>
      </c>
      <c r="N357" s="87">
        <f>Datos!AA300</f>
        <v>0</v>
      </c>
      <c r="O357" s="87">
        <f>Datos!AB300</f>
        <v>0</v>
      </c>
      <c r="P357" s="87">
        <f>Datos!AC300</f>
        <v>0</v>
      </c>
      <c r="Q357" s="87">
        <f>Datos!AD300</f>
        <v>0</v>
      </c>
      <c r="R357" s="87">
        <f>Datos!AE300</f>
        <v>0</v>
      </c>
      <c r="S357" s="87">
        <f>Datos!AF300</f>
        <v>0</v>
      </c>
      <c r="T357" s="87">
        <f>Datos!AG300</f>
        <v>0</v>
      </c>
      <c r="U357" s="87">
        <f>Datos!AH300</f>
        <v>0</v>
      </c>
      <c r="V357" s="87">
        <f>Datos!AI300</f>
        <v>0</v>
      </c>
      <c r="W357" s="87">
        <f>Datos!AJ300</f>
        <v>0</v>
      </c>
      <c r="X357" s="87">
        <f>Datos!AK300</f>
        <v>0</v>
      </c>
      <c r="Y357" s="87">
        <f>Datos!AL300</f>
        <v>0</v>
      </c>
      <c r="Z357" s="87">
        <f>Datos!AM300</f>
        <v>0</v>
      </c>
      <c r="AA357" s="87">
        <f>Datos!AN300</f>
        <v>0</v>
      </c>
      <c r="AB357" s="87">
        <f>Datos!AO300</f>
        <v>0</v>
      </c>
      <c r="AC357" s="87">
        <f>Datos!AP300</f>
        <v>0</v>
      </c>
      <c r="AD357" s="87" t="str">
        <f>IF(Datos!J300="D.F.","D.F.","0")</f>
        <v>0</v>
      </c>
      <c r="AE357" s="87">
        <f>IF(Datos!J300="D.F.","D.F",Datos!J300)</f>
        <v>0</v>
      </c>
      <c r="AF357" s="87"/>
      <c r="AG357" s="87">
        <f>Datos!AU300</f>
        <v>0</v>
      </c>
      <c r="AH357" s="87">
        <f>Datos!AV300</f>
        <v>0</v>
      </c>
      <c r="AI357" s="87" t="e">
        <f>IF(Educativo!#REF!="GUARDERIA","SI",".")</f>
        <v>#REF!</v>
      </c>
      <c r="AJ357" s="87" t="e">
        <f>IF(Educativo!#REF!="PRESCOLAR","SI",".")</f>
        <v>#REF!</v>
      </c>
      <c r="AK357" s="87" t="e">
        <f>IF(Educativo!#REF!="PRIMARIA","SI",".")</f>
        <v>#REF!</v>
      </c>
      <c r="AL357" s="87" t="e">
        <f>IF(Educativo!#REF!="SECUNDARIA","SI",".")</f>
        <v>#REF!</v>
      </c>
      <c r="AM357" s="87" t="e">
        <f>IF(Educativo!#REF!="BACHILLERATO","SI",".")</f>
        <v>#REF!</v>
      </c>
      <c r="AN357" s="87" t="e">
        <f>IF(Educativo!#REF!="UNIVERSIDAD","SI",".")</f>
        <v>#REF!</v>
      </c>
      <c r="AO357" s="87">
        <f>Datos!BN300</f>
        <v>0</v>
      </c>
      <c r="AP357" s="87">
        <f>Datos!BP300</f>
        <v>0</v>
      </c>
      <c r="AQ357" s="87">
        <f>Datos!BQ300</f>
        <v>0</v>
      </c>
      <c r="AR357" s="26" t="str">
        <f>Datos!BY301</f>
        <v>SI</v>
      </c>
      <c r="AS357" s="26" t="str">
        <f>Datos!BZ301</f>
        <v>.</v>
      </c>
      <c r="AT357" s="26" t="str">
        <f>Datos!CA301</f>
        <v>.</v>
      </c>
      <c r="AU357" s="26" t="str">
        <f>Datos!CB301</f>
        <v>.</v>
      </c>
      <c r="AV357" s="26" t="str">
        <f>Datos!CC301</f>
        <v>.</v>
      </c>
      <c r="AW357" s="87" t="b">
        <f>OR(Datos!BV301="FAMILIA BIOLÓGICA")</f>
        <v>0</v>
      </c>
      <c r="AX357" s="87" t="b">
        <f>OR(Datos!BV301="FAMILIA AMPLIADA")</f>
        <v>0</v>
      </c>
      <c r="AY357" s="87" t="b">
        <f>OR(Datos!BV301="OTRO HOGAR")</f>
        <v>0</v>
      </c>
      <c r="AZ357" s="87">
        <f t="shared" si="17"/>
        <v>0</v>
      </c>
      <c r="BA357" s="87">
        <f>IF(AZ357=0,Datos!BV301,".")</f>
        <v>0</v>
      </c>
      <c r="BB357" s="117">
        <f>Datos!BU300</f>
        <v>0</v>
      </c>
      <c r="BC357" s="87">
        <f>Datos!BV300</f>
        <v>0</v>
      </c>
    </row>
    <row r="358" spans="1:55">
      <c r="A358" s="87">
        <f>Datos!A299</f>
        <v>0</v>
      </c>
      <c r="B358" s="20">
        <f>Datos!D301</f>
        <v>0</v>
      </c>
      <c r="C358" s="152">
        <f>Datos!E301</f>
        <v>0</v>
      </c>
      <c r="D358" s="20">
        <f>Datos!G301</f>
        <v>0</v>
      </c>
      <c r="E358" s="20" t="str">
        <f t="shared" si="15"/>
        <v>x</v>
      </c>
      <c r="F358" s="118">
        <f>Datos!X301</f>
        <v>0</v>
      </c>
      <c r="G358" s="87" t="b">
        <f>OR(Datos!M301="CASA ALIANZA",Datos!M301="AYUDA Y SOLID")</f>
        <v>0</v>
      </c>
      <c r="H358" s="87" t="b">
        <f>OR(Datos!M301="PROCURADURIA")</f>
        <v>0</v>
      </c>
      <c r="I358" s="87" t="b">
        <f>OR(Datos!M301="DIF HIDALGO-HUICHAPAN",Datos!M301="DIF HIDALGO",Datos!M301="DIF NAUCALPAN",Datos!M301="DIF MEXICALTZINGO")</f>
        <v>0</v>
      </c>
      <c r="J358" s="87" t="b">
        <f>OR(Datos!M301="FAMILIAR")</f>
        <v>0</v>
      </c>
      <c r="K358" s="87">
        <f t="shared" si="16"/>
        <v>0</v>
      </c>
      <c r="L358" s="39">
        <f>IF(K358=0,Datos!M301)</f>
        <v>0</v>
      </c>
      <c r="M358" s="87">
        <f>Datos!Z301</f>
        <v>0</v>
      </c>
      <c r="N358" s="87">
        <f>Datos!AA301</f>
        <v>0</v>
      </c>
      <c r="O358" s="87">
        <f>Datos!AB301</f>
        <v>0</v>
      </c>
      <c r="P358" s="87">
        <f>Datos!AC301</f>
        <v>0</v>
      </c>
      <c r="Q358" s="87">
        <f>Datos!AD301</f>
        <v>0</v>
      </c>
      <c r="R358" s="87">
        <f>Datos!AE301</f>
        <v>0</v>
      </c>
      <c r="S358" s="87">
        <f>Datos!AF301</f>
        <v>0</v>
      </c>
      <c r="T358" s="87">
        <f>Datos!AG301</f>
        <v>0</v>
      </c>
      <c r="U358" s="87">
        <f>Datos!AH301</f>
        <v>0</v>
      </c>
      <c r="V358" s="87">
        <f>Datos!AI301</f>
        <v>0</v>
      </c>
      <c r="W358" s="87">
        <f>Datos!AJ301</f>
        <v>0</v>
      </c>
      <c r="X358" s="87">
        <f>Datos!AK301</f>
        <v>0</v>
      </c>
      <c r="Y358" s="87">
        <f>Datos!AL301</f>
        <v>0</v>
      </c>
      <c r="Z358" s="87">
        <f>Datos!AM301</f>
        <v>0</v>
      </c>
      <c r="AA358" s="87">
        <f>Datos!AN301</f>
        <v>0</v>
      </c>
      <c r="AB358" s="87">
        <f>Datos!AO301</f>
        <v>0</v>
      </c>
      <c r="AC358" s="87">
        <f>Datos!AP301</f>
        <v>0</v>
      </c>
      <c r="AD358" s="87" t="str">
        <f>IF(Datos!J301="D.F.","D.F.","0")</f>
        <v>0</v>
      </c>
      <c r="AE358" s="87">
        <f>IF(Datos!J301="D.F.","D.F",Datos!J301)</f>
        <v>0</v>
      </c>
      <c r="AF358" s="87"/>
      <c r="AG358" s="87">
        <f>Datos!AU301</f>
        <v>0</v>
      </c>
      <c r="AH358" s="87">
        <f>Datos!AV301</f>
        <v>0</v>
      </c>
      <c r="AI358" s="87" t="e">
        <f>IF(Educativo!#REF!="GUARDERIA","SI",".")</f>
        <v>#REF!</v>
      </c>
      <c r="AJ358" s="87" t="e">
        <f>IF(Educativo!#REF!="PRESCOLAR","SI",".")</f>
        <v>#REF!</v>
      </c>
      <c r="AK358" s="87" t="e">
        <f>IF(Educativo!#REF!="PRIMARIA","SI",".")</f>
        <v>#REF!</v>
      </c>
      <c r="AL358" s="87" t="e">
        <f>IF(Educativo!#REF!="SECUNDARIA","SI",".")</f>
        <v>#REF!</v>
      </c>
      <c r="AM358" s="87" t="e">
        <f>IF(Educativo!#REF!="BACHILLERATO","SI",".")</f>
        <v>#REF!</v>
      </c>
      <c r="AN358" s="87" t="e">
        <f>IF(Educativo!#REF!="UNIVERSIDAD","SI",".")</f>
        <v>#REF!</v>
      </c>
      <c r="AO358" s="87">
        <f>Datos!BN301</f>
        <v>0</v>
      </c>
      <c r="AP358" s="87">
        <f>Datos!BP301</f>
        <v>0</v>
      </c>
      <c r="AQ358" s="87">
        <f>Datos!BQ301</f>
        <v>0</v>
      </c>
      <c r="AR358" s="26" t="str">
        <f>Datos!BY302</f>
        <v>SI</v>
      </c>
      <c r="AS358" s="26" t="str">
        <f>Datos!BZ302</f>
        <v>.</v>
      </c>
      <c r="AT358" s="26" t="str">
        <f>Datos!CA302</f>
        <v>.</v>
      </c>
      <c r="AU358" s="26" t="str">
        <f>Datos!CB302</f>
        <v>.</v>
      </c>
      <c r="AV358" s="26" t="str">
        <f>Datos!CC302</f>
        <v>.</v>
      </c>
      <c r="AW358" s="87" t="b">
        <f>OR(Datos!BV302="FAMILIA BIOLÓGICA")</f>
        <v>0</v>
      </c>
      <c r="AX358" s="87" t="b">
        <f>OR(Datos!BV302="FAMILIA AMPLIADA")</f>
        <v>0</v>
      </c>
      <c r="AY358" s="87" t="b">
        <f>OR(Datos!BV302="OTRO HOGAR")</f>
        <v>0</v>
      </c>
      <c r="AZ358" s="87">
        <f t="shared" si="17"/>
        <v>0</v>
      </c>
      <c r="BA358" s="87">
        <f>IF(AZ358=0,Datos!BV302,".")</f>
        <v>0</v>
      </c>
      <c r="BB358" s="117">
        <f>Datos!BU301</f>
        <v>0</v>
      </c>
      <c r="BC358" s="87">
        <f>Datos!BV301</f>
        <v>0</v>
      </c>
    </row>
    <row r="359" spans="1:55">
      <c r="A359" s="87">
        <f>Datos!A300</f>
        <v>0</v>
      </c>
      <c r="B359" s="20">
        <f>Datos!D302</f>
        <v>0</v>
      </c>
      <c r="C359" s="152">
        <f>Datos!E302</f>
        <v>0</v>
      </c>
      <c r="D359" s="20">
        <f>Datos!G302</f>
        <v>0</v>
      </c>
      <c r="E359" s="20" t="str">
        <f t="shared" si="15"/>
        <v>x</v>
      </c>
      <c r="F359" s="118">
        <f>Datos!X302</f>
        <v>0</v>
      </c>
      <c r="G359" s="87" t="b">
        <f>OR(Datos!M302="CASA ALIANZA",Datos!M302="AYUDA Y SOLID")</f>
        <v>0</v>
      </c>
      <c r="H359" s="87" t="b">
        <f>OR(Datos!M302="PROCURADURIA")</f>
        <v>0</v>
      </c>
      <c r="I359" s="87" t="b">
        <f>OR(Datos!M302="DIF HIDALGO-HUICHAPAN",Datos!M302="DIF HIDALGO",Datos!M302="DIF NAUCALPAN",Datos!M302="DIF MEXICALTZINGO")</f>
        <v>0</v>
      </c>
      <c r="J359" s="87" t="b">
        <f>OR(Datos!M302="FAMILIAR")</f>
        <v>0</v>
      </c>
      <c r="K359" s="87">
        <f t="shared" si="16"/>
        <v>0</v>
      </c>
      <c r="L359" s="39">
        <f>IF(K359=0,Datos!M302)</f>
        <v>0</v>
      </c>
      <c r="M359" s="87">
        <f>Datos!Z302</f>
        <v>0</v>
      </c>
      <c r="N359" s="87">
        <f>Datos!AA302</f>
        <v>0</v>
      </c>
      <c r="O359" s="87">
        <f>Datos!AB302</f>
        <v>0</v>
      </c>
      <c r="P359" s="87">
        <f>Datos!AC302</f>
        <v>0</v>
      </c>
      <c r="Q359" s="87">
        <f>Datos!AD302</f>
        <v>0</v>
      </c>
      <c r="R359" s="87">
        <f>Datos!AE302</f>
        <v>0</v>
      </c>
      <c r="S359" s="87">
        <f>Datos!AF302</f>
        <v>0</v>
      </c>
      <c r="T359" s="87">
        <f>Datos!AG302</f>
        <v>0</v>
      </c>
      <c r="U359" s="87">
        <f>Datos!AH302</f>
        <v>0</v>
      </c>
      <c r="V359" s="87">
        <f>Datos!AI302</f>
        <v>0</v>
      </c>
      <c r="W359" s="87">
        <f>Datos!AJ302</f>
        <v>0</v>
      </c>
      <c r="X359" s="87">
        <f>Datos!AK302</f>
        <v>0</v>
      </c>
      <c r="Y359" s="87">
        <f>Datos!AL302</f>
        <v>0</v>
      </c>
      <c r="Z359" s="87">
        <f>Datos!AM302</f>
        <v>0</v>
      </c>
      <c r="AA359" s="87">
        <f>Datos!AN302</f>
        <v>0</v>
      </c>
      <c r="AB359" s="87">
        <f>Datos!AO302</f>
        <v>0</v>
      </c>
      <c r="AC359" s="87">
        <f>Datos!AP302</f>
        <v>0</v>
      </c>
      <c r="AD359" s="87" t="str">
        <f>IF(Datos!J302="D.F.","D.F.","0")</f>
        <v>0</v>
      </c>
      <c r="AE359" s="87">
        <f>IF(Datos!J302="D.F.","D.F",Datos!J302)</f>
        <v>0</v>
      </c>
      <c r="AF359" s="87"/>
      <c r="AG359" s="87">
        <f>Datos!AU302</f>
        <v>0</v>
      </c>
      <c r="AH359" s="87">
        <f>Datos!AV302</f>
        <v>0</v>
      </c>
      <c r="AI359" s="87" t="e">
        <f>IF(Educativo!#REF!="GUARDERIA","SI",".")</f>
        <v>#REF!</v>
      </c>
      <c r="AJ359" s="87" t="e">
        <f>IF(Educativo!#REF!="PRESCOLAR","SI",".")</f>
        <v>#REF!</v>
      </c>
      <c r="AK359" s="87" t="e">
        <f>IF(Educativo!#REF!="PRIMARIA","SI",".")</f>
        <v>#REF!</v>
      </c>
      <c r="AL359" s="87" t="e">
        <f>IF(Educativo!#REF!="SECUNDARIA","SI",".")</f>
        <v>#REF!</v>
      </c>
      <c r="AM359" s="87" t="e">
        <f>IF(Educativo!#REF!="BACHILLERATO","SI",".")</f>
        <v>#REF!</v>
      </c>
      <c r="AN359" s="87" t="e">
        <f>IF(Educativo!#REF!="UNIVERSIDAD","SI",".")</f>
        <v>#REF!</v>
      </c>
      <c r="AO359" s="87">
        <f>Datos!BN302</f>
        <v>0</v>
      </c>
      <c r="AP359" s="87">
        <f>Datos!BP302</f>
        <v>0</v>
      </c>
      <c r="AQ359" s="87">
        <f>Datos!BQ302</f>
        <v>0</v>
      </c>
      <c r="AR359" s="26" t="str">
        <f>Datos!BY303</f>
        <v>SI</v>
      </c>
      <c r="AS359" s="26" t="str">
        <f>Datos!BZ303</f>
        <v>.</v>
      </c>
      <c r="AT359" s="26" t="str">
        <f>Datos!CA303</f>
        <v>.</v>
      </c>
      <c r="AU359" s="26" t="str">
        <f>Datos!CB303</f>
        <v>.</v>
      </c>
      <c r="AV359" s="26" t="str">
        <f>Datos!CC303</f>
        <v>.</v>
      </c>
      <c r="AW359" s="87" t="b">
        <f>OR(Datos!BV303="FAMILIA BIOLÓGICA")</f>
        <v>0</v>
      </c>
      <c r="AX359" s="87" t="b">
        <f>OR(Datos!BV303="FAMILIA AMPLIADA")</f>
        <v>0</v>
      </c>
      <c r="AY359" s="87" t="b">
        <f>OR(Datos!BV303="OTRO HOGAR")</f>
        <v>0</v>
      </c>
      <c r="AZ359" s="87">
        <f t="shared" si="17"/>
        <v>0</v>
      </c>
      <c r="BA359" s="87">
        <f>IF(AZ359=0,Datos!BV303,".")</f>
        <v>0</v>
      </c>
      <c r="BB359" s="117">
        <f>Datos!BU302</f>
        <v>0</v>
      </c>
      <c r="BC359" s="87">
        <f>Datos!BV302</f>
        <v>0</v>
      </c>
    </row>
    <row r="360" spans="1:55">
      <c r="A360" s="87">
        <f>Datos!A301</f>
        <v>0</v>
      </c>
      <c r="B360" s="20">
        <f>Datos!D303</f>
        <v>0</v>
      </c>
      <c r="C360" s="152">
        <f>Datos!E303</f>
        <v>0</v>
      </c>
      <c r="D360" s="20">
        <f>Datos!G303</f>
        <v>0</v>
      </c>
      <c r="E360" s="20" t="str">
        <f t="shared" si="15"/>
        <v>x</v>
      </c>
      <c r="F360" s="118">
        <f>Datos!X303</f>
        <v>0</v>
      </c>
      <c r="G360" s="87" t="b">
        <f>OR(Datos!M303="CASA ALIANZA",Datos!M303="AYUDA Y SOLID")</f>
        <v>0</v>
      </c>
      <c r="H360" s="87" t="b">
        <f>OR(Datos!M303="PROCURADURIA")</f>
        <v>0</v>
      </c>
      <c r="I360" s="87" t="b">
        <f>OR(Datos!M303="DIF HIDALGO-HUICHAPAN",Datos!M303="DIF HIDALGO",Datos!M303="DIF NAUCALPAN",Datos!M303="DIF MEXICALTZINGO")</f>
        <v>0</v>
      </c>
      <c r="J360" s="87" t="b">
        <f>OR(Datos!M303="FAMILIAR")</f>
        <v>0</v>
      </c>
      <c r="K360" s="87">
        <f t="shared" si="16"/>
        <v>0</v>
      </c>
      <c r="L360" s="39">
        <f>IF(K360=0,Datos!M303)</f>
        <v>0</v>
      </c>
      <c r="M360" s="87">
        <f>Datos!Z303</f>
        <v>0</v>
      </c>
      <c r="N360" s="87">
        <f>Datos!AA303</f>
        <v>0</v>
      </c>
      <c r="O360" s="87">
        <f>Datos!AB303</f>
        <v>0</v>
      </c>
      <c r="P360" s="87">
        <f>Datos!AC303</f>
        <v>0</v>
      </c>
      <c r="Q360" s="87">
        <f>Datos!AD303</f>
        <v>0</v>
      </c>
      <c r="R360" s="87">
        <f>Datos!AE303</f>
        <v>0</v>
      </c>
      <c r="S360" s="87">
        <f>Datos!AF303</f>
        <v>0</v>
      </c>
      <c r="T360" s="87">
        <f>Datos!AG303</f>
        <v>0</v>
      </c>
      <c r="U360" s="87">
        <f>Datos!AH303</f>
        <v>0</v>
      </c>
      <c r="V360" s="87">
        <f>Datos!AI303</f>
        <v>0</v>
      </c>
      <c r="W360" s="87">
        <f>Datos!AJ303</f>
        <v>0</v>
      </c>
      <c r="X360" s="87">
        <f>Datos!AK303</f>
        <v>0</v>
      </c>
      <c r="Y360" s="87">
        <f>Datos!AL303</f>
        <v>0</v>
      </c>
      <c r="Z360" s="87">
        <f>Datos!AM303</f>
        <v>0</v>
      </c>
      <c r="AA360" s="87">
        <f>Datos!AN303</f>
        <v>0</v>
      </c>
      <c r="AB360" s="87">
        <f>Datos!AO303</f>
        <v>0</v>
      </c>
      <c r="AC360" s="87">
        <f>Datos!AP303</f>
        <v>0</v>
      </c>
      <c r="AD360" s="87" t="str">
        <f>IF(Datos!J303="D.F.","D.F.","0")</f>
        <v>0</v>
      </c>
      <c r="AE360" s="87">
        <f>IF(Datos!J303="D.F.","D.F",Datos!J303)</f>
        <v>0</v>
      </c>
      <c r="AF360" s="87"/>
      <c r="AG360" s="87">
        <f>Datos!AU303</f>
        <v>0</v>
      </c>
      <c r="AH360" s="87">
        <f>Datos!AV303</f>
        <v>0</v>
      </c>
      <c r="AI360" s="87" t="e">
        <f>IF(Educativo!#REF!="GUARDERIA","SI",".")</f>
        <v>#REF!</v>
      </c>
      <c r="AJ360" s="87" t="e">
        <f>IF(Educativo!#REF!="PRESCOLAR","SI",".")</f>
        <v>#REF!</v>
      </c>
      <c r="AK360" s="87" t="e">
        <f>IF(Educativo!#REF!="PRIMARIA","SI",".")</f>
        <v>#REF!</v>
      </c>
      <c r="AL360" s="87" t="e">
        <f>IF(Educativo!#REF!="SECUNDARIA","SI",".")</f>
        <v>#REF!</v>
      </c>
      <c r="AM360" s="87" t="e">
        <f>IF(Educativo!#REF!="BACHILLERATO","SI",".")</f>
        <v>#REF!</v>
      </c>
      <c r="AN360" s="87" t="e">
        <f>IF(Educativo!#REF!="UNIVERSIDAD","SI",".")</f>
        <v>#REF!</v>
      </c>
      <c r="AO360" s="87">
        <f>Datos!BN303</f>
        <v>0</v>
      </c>
      <c r="AP360" s="87">
        <f>Datos!BP303</f>
        <v>0</v>
      </c>
      <c r="AQ360" s="87">
        <f>Datos!BQ303</f>
        <v>0</v>
      </c>
      <c r="AR360" s="26" t="str">
        <f>Datos!BY304</f>
        <v>SI</v>
      </c>
      <c r="AS360" s="26" t="str">
        <f>Datos!BZ304</f>
        <v>.</v>
      </c>
      <c r="AT360" s="26" t="str">
        <f>Datos!CA304</f>
        <v>.</v>
      </c>
      <c r="AU360" s="26" t="str">
        <f>Datos!CB304</f>
        <v>.</v>
      </c>
      <c r="AV360" s="26" t="str">
        <f>Datos!CC304</f>
        <v>.</v>
      </c>
      <c r="AW360" s="87" t="b">
        <f>OR(Datos!BV304="FAMILIA BIOLÓGICA")</f>
        <v>0</v>
      </c>
      <c r="AX360" s="87" t="b">
        <f>OR(Datos!BV304="FAMILIA AMPLIADA")</f>
        <v>0</v>
      </c>
      <c r="AY360" s="87" t="b">
        <f>OR(Datos!BV304="OTRO HOGAR")</f>
        <v>0</v>
      </c>
      <c r="AZ360" s="87">
        <f t="shared" si="17"/>
        <v>0</v>
      </c>
      <c r="BA360" s="87">
        <f>IF(AZ360=0,Datos!BV304,".")</f>
        <v>0</v>
      </c>
      <c r="BB360" s="117">
        <f>Datos!BU303</f>
        <v>0</v>
      </c>
      <c r="BC360" s="87">
        <f>Datos!BV303</f>
        <v>0</v>
      </c>
    </row>
    <row r="361" spans="1:55">
      <c r="A361" s="87">
        <f>Datos!A302</f>
        <v>0</v>
      </c>
      <c r="B361" s="20">
        <f>Datos!D304</f>
        <v>0</v>
      </c>
      <c r="C361" s="152">
        <f>Datos!E304</f>
        <v>0</v>
      </c>
      <c r="D361" s="20">
        <f>Datos!G304</f>
        <v>0</v>
      </c>
      <c r="E361" s="20" t="str">
        <f t="shared" si="15"/>
        <v>x</v>
      </c>
      <c r="F361" s="118">
        <f>Datos!X304</f>
        <v>0</v>
      </c>
      <c r="G361" s="87" t="b">
        <f>OR(Datos!M304="CASA ALIANZA",Datos!M304="AYUDA Y SOLID")</f>
        <v>0</v>
      </c>
      <c r="H361" s="87" t="b">
        <f>OR(Datos!M304="PROCURADURIA")</f>
        <v>0</v>
      </c>
      <c r="I361" s="87" t="b">
        <f>OR(Datos!M304="DIF HIDALGO-HUICHAPAN",Datos!M304="DIF HIDALGO",Datos!M304="DIF NAUCALPAN",Datos!M304="DIF MEXICALTZINGO")</f>
        <v>0</v>
      </c>
      <c r="J361" s="87" t="b">
        <f>OR(Datos!M304="FAMILIAR")</f>
        <v>0</v>
      </c>
      <c r="K361" s="87">
        <f t="shared" si="16"/>
        <v>0</v>
      </c>
      <c r="L361" s="39">
        <f>IF(K361=0,Datos!M304)</f>
        <v>0</v>
      </c>
      <c r="M361" s="87">
        <f>Datos!Z304</f>
        <v>0</v>
      </c>
      <c r="N361" s="87">
        <f>Datos!AA304</f>
        <v>0</v>
      </c>
      <c r="O361" s="87">
        <f>Datos!AB304</f>
        <v>0</v>
      </c>
      <c r="P361" s="87">
        <f>Datos!AC304</f>
        <v>0</v>
      </c>
      <c r="Q361" s="87">
        <f>Datos!AD304</f>
        <v>0</v>
      </c>
      <c r="R361" s="87">
        <f>Datos!AE304</f>
        <v>0</v>
      </c>
      <c r="S361" s="87">
        <f>Datos!AF304</f>
        <v>0</v>
      </c>
      <c r="T361" s="87">
        <f>Datos!AG304</f>
        <v>0</v>
      </c>
      <c r="U361" s="87">
        <f>Datos!AH304</f>
        <v>0</v>
      </c>
      <c r="V361" s="87">
        <f>Datos!AI304</f>
        <v>0</v>
      </c>
      <c r="W361" s="87">
        <f>Datos!AJ304</f>
        <v>0</v>
      </c>
      <c r="X361" s="87">
        <f>Datos!AK304</f>
        <v>0</v>
      </c>
      <c r="Y361" s="87">
        <f>Datos!AL304</f>
        <v>0</v>
      </c>
      <c r="Z361" s="87">
        <f>Datos!AM304</f>
        <v>0</v>
      </c>
      <c r="AA361" s="87">
        <f>Datos!AN304</f>
        <v>0</v>
      </c>
      <c r="AB361" s="87">
        <f>Datos!AO304</f>
        <v>0</v>
      </c>
      <c r="AC361" s="87">
        <f>Datos!AP304</f>
        <v>0</v>
      </c>
      <c r="AD361" s="87" t="str">
        <f>IF(Datos!J304="D.F.","D.F.","0")</f>
        <v>0</v>
      </c>
      <c r="AE361" s="87">
        <f>IF(Datos!J304="D.F.","D.F",Datos!J304)</f>
        <v>0</v>
      </c>
      <c r="AF361" s="87"/>
      <c r="AG361" s="87">
        <f>Datos!AU304</f>
        <v>0</v>
      </c>
      <c r="AH361" s="87">
        <f>Datos!AV304</f>
        <v>0</v>
      </c>
      <c r="AI361" s="87" t="e">
        <f>IF(Educativo!#REF!="GUARDERIA","SI",".")</f>
        <v>#REF!</v>
      </c>
      <c r="AJ361" s="87" t="e">
        <f>IF(Educativo!#REF!="PRESCOLAR","SI",".")</f>
        <v>#REF!</v>
      </c>
      <c r="AK361" s="87" t="e">
        <f>IF(Educativo!#REF!="PRIMARIA","SI",".")</f>
        <v>#REF!</v>
      </c>
      <c r="AL361" s="87" t="e">
        <f>IF(Educativo!#REF!="SECUNDARIA","SI",".")</f>
        <v>#REF!</v>
      </c>
      <c r="AM361" s="87" t="e">
        <f>IF(Educativo!#REF!="BACHILLERATO","SI",".")</f>
        <v>#REF!</v>
      </c>
      <c r="AN361" s="87" t="e">
        <f>IF(Educativo!#REF!="UNIVERSIDAD","SI",".")</f>
        <v>#REF!</v>
      </c>
      <c r="AO361" s="87">
        <f>Datos!BN304</f>
        <v>0</v>
      </c>
      <c r="AP361" s="87">
        <f>Datos!BP304</f>
        <v>0</v>
      </c>
      <c r="AQ361" s="87">
        <f>Datos!BQ304</f>
        <v>0</v>
      </c>
      <c r="AR361" s="26" t="str">
        <f>Datos!BY305</f>
        <v>SI</v>
      </c>
      <c r="AS361" s="26" t="str">
        <f>Datos!BZ305</f>
        <v>.</v>
      </c>
      <c r="AT361" s="26" t="str">
        <f>Datos!CA305</f>
        <v>.</v>
      </c>
      <c r="AU361" s="26" t="str">
        <f>Datos!CB305</f>
        <v>.</v>
      </c>
      <c r="AV361" s="26" t="str">
        <f>Datos!CC305</f>
        <v>.</v>
      </c>
      <c r="AW361" s="87" t="b">
        <f>OR(Datos!BV305="FAMILIA BIOLÓGICA")</f>
        <v>0</v>
      </c>
      <c r="AX361" s="87" t="b">
        <f>OR(Datos!BV305="FAMILIA AMPLIADA")</f>
        <v>0</v>
      </c>
      <c r="AY361" s="87" t="b">
        <f>OR(Datos!BV305="OTRO HOGAR")</f>
        <v>0</v>
      </c>
      <c r="AZ361" s="87">
        <f t="shared" si="17"/>
        <v>0</v>
      </c>
      <c r="BA361" s="87">
        <f>IF(AZ361=0,Datos!BV305,".")</f>
        <v>0</v>
      </c>
      <c r="BB361" s="117">
        <f>Datos!BU304</f>
        <v>0</v>
      </c>
      <c r="BC361" s="87">
        <f>Datos!BV304</f>
        <v>0</v>
      </c>
    </row>
    <row r="362" spans="1:55">
      <c r="A362" s="87">
        <f>Datos!A303</f>
        <v>0</v>
      </c>
      <c r="B362" s="20">
        <f>Datos!D305</f>
        <v>0</v>
      </c>
      <c r="C362" s="152">
        <f>Datos!E305</f>
        <v>0</v>
      </c>
      <c r="D362" s="20">
        <f>Datos!G305</f>
        <v>0</v>
      </c>
      <c r="E362" s="20" t="str">
        <f t="shared" si="15"/>
        <v>x</v>
      </c>
      <c r="F362" s="118">
        <f>Datos!X305</f>
        <v>0</v>
      </c>
      <c r="G362" s="87" t="b">
        <f>OR(Datos!M305="CASA ALIANZA",Datos!M305="AYUDA Y SOLID")</f>
        <v>0</v>
      </c>
      <c r="H362" s="87" t="b">
        <f>OR(Datos!M305="PROCURADURIA")</f>
        <v>0</v>
      </c>
      <c r="I362" s="87" t="b">
        <f>OR(Datos!M305="DIF HIDALGO-HUICHAPAN",Datos!M305="DIF HIDALGO",Datos!M305="DIF NAUCALPAN",Datos!M305="DIF MEXICALTZINGO")</f>
        <v>0</v>
      </c>
      <c r="J362" s="87" t="b">
        <f>OR(Datos!M305="FAMILIAR")</f>
        <v>0</v>
      </c>
      <c r="K362" s="87">
        <f t="shared" si="16"/>
        <v>0</v>
      </c>
      <c r="L362" s="39">
        <f>IF(K362=0,Datos!M305)</f>
        <v>0</v>
      </c>
      <c r="M362" s="87">
        <f>Datos!Z305</f>
        <v>0</v>
      </c>
      <c r="N362" s="87">
        <f>Datos!AA305</f>
        <v>0</v>
      </c>
      <c r="O362" s="87">
        <f>Datos!AB305</f>
        <v>0</v>
      </c>
      <c r="P362" s="87">
        <f>Datos!AC305</f>
        <v>0</v>
      </c>
      <c r="Q362" s="87">
        <f>Datos!AD305</f>
        <v>0</v>
      </c>
      <c r="R362" s="87">
        <f>Datos!AE305</f>
        <v>0</v>
      </c>
      <c r="S362" s="87">
        <f>Datos!AF305</f>
        <v>0</v>
      </c>
      <c r="T362" s="87">
        <f>Datos!AG305</f>
        <v>0</v>
      </c>
      <c r="U362" s="87">
        <f>Datos!AH305</f>
        <v>0</v>
      </c>
      <c r="V362" s="87">
        <f>Datos!AI305</f>
        <v>0</v>
      </c>
      <c r="W362" s="87">
        <f>Datos!AJ305</f>
        <v>0</v>
      </c>
      <c r="X362" s="87">
        <f>Datos!AK305</f>
        <v>0</v>
      </c>
      <c r="Y362" s="87">
        <f>Datos!AL305</f>
        <v>0</v>
      </c>
      <c r="Z362" s="87">
        <f>Datos!AM305</f>
        <v>0</v>
      </c>
      <c r="AA362" s="87">
        <f>Datos!AN305</f>
        <v>0</v>
      </c>
      <c r="AB362" s="87">
        <f>Datos!AO305</f>
        <v>0</v>
      </c>
      <c r="AC362" s="87">
        <f>Datos!AP305</f>
        <v>0</v>
      </c>
      <c r="AD362" s="87" t="str">
        <f>IF(Datos!J305="D.F.","D.F.","0")</f>
        <v>0</v>
      </c>
      <c r="AE362" s="87">
        <f>IF(Datos!J305="D.F.","D.F",Datos!J305)</f>
        <v>0</v>
      </c>
      <c r="AF362" s="87"/>
      <c r="AG362" s="87">
        <f>Datos!AU305</f>
        <v>0</v>
      </c>
      <c r="AH362" s="87">
        <f>Datos!AV305</f>
        <v>0</v>
      </c>
      <c r="AI362" s="87" t="e">
        <f>IF(Educativo!#REF!="GUARDERIA","SI",".")</f>
        <v>#REF!</v>
      </c>
      <c r="AJ362" s="87" t="e">
        <f>IF(Educativo!#REF!="PRESCOLAR","SI",".")</f>
        <v>#REF!</v>
      </c>
      <c r="AK362" s="87" t="e">
        <f>IF(Educativo!#REF!="PRIMARIA","SI",".")</f>
        <v>#REF!</v>
      </c>
      <c r="AL362" s="87" t="e">
        <f>IF(Educativo!#REF!="SECUNDARIA","SI",".")</f>
        <v>#REF!</v>
      </c>
      <c r="AM362" s="87" t="e">
        <f>IF(Educativo!#REF!="BACHILLERATO","SI",".")</f>
        <v>#REF!</v>
      </c>
      <c r="AN362" s="87" t="e">
        <f>IF(Educativo!#REF!="UNIVERSIDAD","SI",".")</f>
        <v>#REF!</v>
      </c>
      <c r="AO362" s="87">
        <f>Datos!BN305</f>
        <v>0</v>
      </c>
      <c r="AP362" s="87">
        <f>Datos!BP305</f>
        <v>0</v>
      </c>
      <c r="AQ362" s="87">
        <f>Datos!BQ305</f>
        <v>0</v>
      </c>
      <c r="AR362" s="26" t="str">
        <f>Datos!BY306</f>
        <v>SI</v>
      </c>
      <c r="AS362" s="26" t="str">
        <f>Datos!BZ306</f>
        <v>.</v>
      </c>
      <c r="AT362" s="26" t="str">
        <f>Datos!CA306</f>
        <v>.</v>
      </c>
      <c r="AU362" s="26" t="str">
        <f>Datos!CB306</f>
        <v>.</v>
      </c>
      <c r="AV362" s="26" t="str">
        <f>Datos!CC306</f>
        <v>.</v>
      </c>
      <c r="AW362" s="87" t="b">
        <f>OR(Datos!BV306="FAMILIA BIOLÓGICA")</f>
        <v>0</v>
      </c>
      <c r="AX362" s="87" t="b">
        <f>OR(Datos!BV306="FAMILIA AMPLIADA")</f>
        <v>0</v>
      </c>
      <c r="AY362" s="87" t="b">
        <f>OR(Datos!BV306="OTRO HOGAR")</f>
        <v>0</v>
      </c>
      <c r="AZ362" s="87">
        <f t="shared" si="17"/>
        <v>0</v>
      </c>
      <c r="BA362" s="87">
        <f>IF(AZ362=0,Datos!BV306,".")</f>
        <v>0</v>
      </c>
      <c r="BB362" s="117">
        <f>Datos!BU305</f>
        <v>0</v>
      </c>
      <c r="BC362" s="87">
        <f>Datos!BV305</f>
        <v>0</v>
      </c>
    </row>
    <row r="363" spans="1:55">
      <c r="A363" s="87">
        <f>Datos!A304</f>
        <v>0</v>
      </c>
      <c r="B363" s="20">
        <f>Datos!D306</f>
        <v>0</v>
      </c>
      <c r="C363" s="152">
        <f>Datos!E306</f>
        <v>0</v>
      </c>
      <c r="D363" s="20">
        <f>Datos!G306</f>
        <v>0</v>
      </c>
      <c r="E363" s="20" t="str">
        <f t="shared" si="15"/>
        <v>x</v>
      </c>
      <c r="F363" s="118">
        <f>Datos!X306</f>
        <v>0</v>
      </c>
      <c r="G363" s="87" t="b">
        <f>OR(Datos!M306="CASA ALIANZA",Datos!M306="AYUDA Y SOLID")</f>
        <v>0</v>
      </c>
      <c r="H363" s="87" t="b">
        <f>OR(Datos!M306="PROCURADURIA")</f>
        <v>0</v>
      </c>
      <c r="I363" s="87" t="b">
        <f>OR(Datos!M306="DIF HIDALGO-HUICHAPAN",Datos!M306="DIF HIDALGO",Datos!M306="DIF NAUCALPAN",Datos!M306="DIF MEXICALTZINGO")</f>
        <v>0</v>
      </c>
      <c r="J363" s="87" t="b">
        <f>OR(Datos!M306="FAMILIAR")</f>
        <v>0</v>
      </c>
      <c r="K363" s="87">
        <f t="shared" si="16"/>
        <v>0</v>
      </c>
      <c r="L363" s="39">
        <f>IF(K363=0,Datos!M306)</f>
        <v>0</v>
      </c>
      <c r="M363" s="87">
        <f>Datos!Z306</f>
        <v>0</v>
      </c>
      <c r="N363" s="87">
        <f>Datos!AA306</f>
        <v>0</v>
      </c>
      <c r="O363" s="87">
        <f>Datos!AB306</f>
        <v>0</v>
      </c>
      <c r="P363" s="87">
        <f>Datos!AC306</f>
        <v>0</v>
      </c>
      <c r="Q363" s="87">
        <f>Datos!AD306</f>
        <v>0</v>
      </c>
      <c r="R363" s="87">
        <f>Datos!AE306</f>
        <v>0</v>
      </c>
      <c r="S363" s="87">
        <f>Datos!AF306</f>
        <v>0</v>
      </c>
      <c r="T363" s="87">
        <f>Datos!AG306</f>
        <v>0</v>
      </c>
      <c r="U363" s="87">
        <f>Datos!AH306</f>
        <v>0</v>
      </c>
      <c r="V363" s="87">
        <f>Datos!AI306</f>
        <v>0</v>
      </c>
      <c r="W363" s="87">
        <f>Datos!AJ306</f>
        <v>0</v>
      </c>
      <c r="X363" s="87">
        <f>Datos!AK306</f>
        <v>0</v>
      </c>
      <c r="Y363" s="87">
        <f>Datos!AL306</f>
        <v>0</v>
      </c>
      <c r="Z363" s="87">
        <f>Datos!AM306</f>
        <v>0</v>
      </c>
      <c r="AA363" s="87">
        <f>Datos!AN306</f>
        <v>0</v>
      </c>
      <c r="AB363" s="87">
        <f>Datos!AO306</f>
        <v>0</v>
      </c>
      <c r="AC363" s="87">
        <f>Datos!AP306</f>
        <v>0</v>
      </c>
      <c r="AD363" s="87" t="str">
        <f>IF(Datos!J306="D.F.","D.F.","0")</f>
        <v>0</v>
      </c>
      <c r="AE363" s="87">
        <f>IF(Datos!J306="D.F.","D.F",Datos!J306)</f>
        <v>0</v>
      </c>
      <c r="AF363" s="87"/>
      <c r="AG363" s="87">
        <f>Datos!AU306</f>
        <v>0</v>
      </c>
      <c r="AH363" s="87">
        <f>Datos!AV306</f>
        <v>0</v>
      </c>
      <c r="AI363" s="87" t="e">
        <f>IF(Educativo!#REF!="GUARDERIA","SI",".")</f>
        <v>#REF!</v>
      </c>
      <c r="AJ363" s="87" t="e">
        <f>IF(Educativo!#REF!="PRESCOLAR","SI",".")</f>
        <v>#REF!</v>
      </c>
      <c r="AK363" s="87" t="e">
        <f>IF(Educativo!#REF!="PRIMARIA","SI",".")</f>
        <v>#REF!</v>
      </c>
      <c r="AL363" s="87" t="e">
        <f>IF(Educativo!#REF!="SECUNDARIA","SI",".")</f>
        <v>#REF!</v>
      </c>
      <c r="AM363" s="87" t="e">
        <f>IF(Educativo!#REF!="BACHILLERATO","SI",".")</f>
        <v>#REF!</v>
      </c>
      <c r="AN363" s="87" t="e">
        <f>IF(Educativo!#REF!="UNIVERSIDAD","SI",".")</f>
        <v>#REF!</v>
      </c>
      <c r="AO363" s="87">
        <f>Datos!BN306</f>
        <v>0</v>
      </c>
      <c r="AP363" s="87">
        <f>Datos!BP306</f>
        <v>0</v>
      </c>
      <c r="AQ363" s="87">
        <f>Datos!BQ306</f>
        <v>0</v>
      </c>
      <c r="AR363" s="26" t="str">
        <f>Datos!BY307</f>
        <v>SI</v>
      </c>
      <c r="AS363" s="26" t="str">
        <f>Datos!BZ307</f>
        <v>.</v>
      </c>
      <c r="AT363" s="26" t="str">
        <f>Datos!CA307</f>
        <v>.</v>
      </c>
      <c r="AU363" s="26" t="str">
        <f>Datos!CB307</f>
        <v>.</v>
      </c>
      <c r="AV363" s="26" t="str">
        <f>Datos!CC307</f>
        <v>.</v>
      </c>
      <c r="AW363" s="87" t="b">
        <f>OR(Datos!BV307="FAMILIA BIOLÓGICA")</f>
        <v>0</v>
      </c>
      <c r="AX363" s="87" t="b">
        <f>OR(Datos!BV307="FAMILIA AMPLIADA")</f>
        <v>0</v>
      </c>
      <c r="AY363" s="87" t="b">
        <f>OR(Datos!BV307="OTRO HOGAR")</f>
        <v>0</v>
      </c>
      <c r="AZ363" s="87">
        <f t="shared" si="17"/>
        <v>0</v>
      </c>
      <c r="BA363" s="87">
        <f>IF(AZ363=0,Datos!BV307,".")</f>
        <v>0</v>
      </c>
      <c r="BB363" s="117">
        <f>Datos!BU306</f>
        <v>0</v>
      </c>
      <c r="BC363" s="87">
        <f>Datos!BV306</f>
        <v>0</v>
      </c>
    </row>
    <row r="364" spans="1:55">
      <c r="A364" s="87">
        <f>Datos!A305</f>
        <v>0</v>
      </c>
      <c r="B364" s="20">
        <f>Datos!D307</f>
        <v>0</v>
      </c>
      <c r="C364" s="152">
        <f>Datos!E307</f>
        <v>0</v>
      </c>
      <c r="D364" s="20">
        <f>Datos!G307</f>
        <v>0</v>
      </c>
      <c r="E364" s="20" t="str">
        <f t="shared" si="15"/>
        <v>x</v>
      </c>
      <c r="F364" s="118">
        <f>Datos!X307</f>
        <v>0</v>
      </c>
      <c r="G364" s="87" t="b">
        <f>OR(Datos!M307="CASA ALIANZA",Datos!M307="AYUDA Y SOLID")</f>
        <v>0</v>
      </c>
      <c r="H364" s="87" t="b">
        <f>OR(Datos!M307="PROCURADURIA")</f>
        <v>0</v>
      </c>
      <c r="I364" s="87" t="b">
        <f>OR(Datos!M307="DIF HIDALGO-HUICHAPAN",Datos!M307="DIF HIDALGO",Datos!M307="DIF NAUCALPAN",Datos!M307="DIF MEXICALTZINGO")</f>
        <v>0</v>
      </c>
      <c r="J364" s="87" t="b">
        <f>OR(Datos!M307="FAMILIAR")</f>
        <v>0</v>
      </c>
      <c r="K364" s="87">
        <f t="shared" si="16"/>
        <v>0</v>
      </c>
      <c r="L364" s="39">
        <f>IF(K364=0,Datos!M307)</f>
        <v>0</v>
      </c>
      <c r="M364" s="87">
        <f>Datos!Z307</f>
        <v>0</v>
      </c>
      <c r="N364" s="87">
        <f>Datos!AA307</f>
        <v>0</v>
      </c>
      <c r="O364" s="87">
        <f>Datos!AB307</f>
        <v>0</v>
      </c>
      <c r="P364" s="87">
        <f>Datos!AC307</f>
        <v>0</v>
      </c>
      <c r="Q364" s="87">
        <f>Datos!AD307</f>
        <v>0</v>
      </c>
      <c r="R364" s="87">
        <f>Datos!AE307</f>
        <v>0</v>
      </c>
      <c r="S364" s="87">
        <f>Datos!AF307</f>
        <v>0</v>
      </c>
      <c r="T364" s="87">
        <f>Datos!AG307</f>
        <v>0</v>
      </c>
      <c r="U364" s="87">
        <f>Datos!AH307</f>
        <v>0</v>
      </c>
      <c r="V364" s="87">
        <f>Datos!AI307</f>
        <v>0</v>
      </c>
      <c r="W364" s="87">
        <f>Datos!AJ307</f>
        <v>0</v>
      </c>
      <c r="X364" s="87">
        <f>Datos!AK307</f>
        <v>0</v>
      </c>
      <c r="Y364" s="87">
        <f>Datos!AL307</f>
        <v>0</v>
      </c>
      <c r="Z364" s="87">
        <f>Datos!AM307</f>
        <v>0</v>
      </c>
      <c r="AA364" s="87">
        <f>Datos!AN307</f>
        <v>0</v>
      </c>
      <c r="AB364" s="87">
        <f>Datos!AO307</f>
        <v>0</v>
      </c>
      <c r="AC364" s="87">
        <f>Datos!AP307</f>
        <v>0</v>
      </c>
      <c r="AD364" s="87" t="str">
        <f>IF(Datos!J307="D.F.","D.F.","0")</f>
        <v>0</v>
      </c>
      <c r="AE364" s="87">
        <f>IF(Datos!J307="D.F.","D.F",Datos!J307)</f>
        <v>0</v>
      </c>
      <c r="AF364" s="87"/>
      <c r="AG364" s="87">
        <f>Datos!AU307</f>
        <v>0</v>
      </c>
      <c r="AH364" s="87">
        <f>Datos!AV307</f>
        <v>0</v>
      </c>
      <c r="AI364" s="87" t="e">
        <f>IF(Educativo!#REF!="GUARDERIA","SI",".")</f>
        <v>#REF!</v>
      </c>
      <c r="AJ364" s="87" t="e">
        <f>IF(Educativo!#REF!="PRESCOLAR","SI",".")</f>
        <v>#REF!</v>
      </c>
      <c r="AK364" s="87" t="e">
        <f>IF(Educativo!#REF!="PRIMARIA","SI",".")</f>
        <v>#REF!</v>
      </c>
      <c r="AL364" s="87" t="e">
        <f>IF(Educativo!#REF!="SECUNDARIA","SI",".")</f>
        <v>#REF!</v>
      </c>
      <c r="AM364" s="87" t="e">
        <f>IF(Educativo!#REF!="BACHILLERATO","SI",".")</f>
        <v>#REF!</v>
      </c>
      <c r="AN364" s="87" t="e">
        <f>IF(Educativo!#REF!="UNIVERSIDAD","SI",".")</f>
        <v>#REF!</v>
      </c>
      <c r="AO364" s="87">
        <f>Datos!BN307</f>
        <v>0</v>
      </c>
      <c r="AP364" s="87">
        <f>Datos!BP307</f>
        <v>0</v>
      </c>
      <c r="AQ364" s="87">
        <f>Datos!BQ307</f>
        <v>0</v>
      </c>
      <c r="AR364" s="26" t="str">
        <f>Datos!BY308</f>
        <v>SI</v>
      </c>
      <c r="AS364" s="26" t="str">
        <f>Datos!BZ308</f>
        <v>.</v>
      </c>
      <c r="AT364" s="26" t="str">
        <f>Datos!CA308</f>
        <v>.</v>
      </c>
      <c r="AU364" s="26" t="str">
        <f>Datos!CB308</f>
        <v>.</v>
      </c>
      <c r="AV364" s="26" t="str">
        <f>Datos!CC308</f>
        <v>.</v>
      </c>
      <c r="AW364" s="87" t="b">
        <f>OR(Datos!BV308="FAMILIA BIOLÓGICA")</f>
        <v>0</v>
      </c>
      <c r="AX364" s="87" t="b">
        <f>OR(Datos!BV308="FAMILIA AMPLIADA")</f>
        <v>0</v>
      </c>
      <c r="AY364" s="87" t="b">
        <f>OR(Datos!BV308="OTRO HOGAR")</f>
        <v>0</v>
      </c>
      <c r="AZ364" s="87">
        <f t="shared" si="17"/>
        <v>0</v>
      </c>
      <c r="BA364" s="87">
        <f>IF(AZ364=0,Datos!BV308,".")</f>
        <v>0</v>
      </c>
      <c r="BB364" s="117">
        <f>Datos!BU307</f>
        <v>0</v>
      </c>
      <c r="BC364" s="87">
        <f>Datos!BV307</f>
        <v>0</v>
      </c>
    </row>
    <row r="365" spans="1:55">
      <c r="A365" s="87">
        <f>Datos!A306</f>
        <v>0</v>
      </c>
      <c r="B365" s="20">
        <f>Datos!D308</f>
        <v>0</v>
      </c>
      <c r="C365" s="152">
        <f>Datos!E308</f>
        <v>0</v>
      </c>
      <c r="D365" s="20">
        <f>Datos!G308</f>
        <v>0</v>
      </c>
      <c r="E365" s="20" t="str">
        <f t="shared" si="15"/>
        <v>x</v>
      </c>
      <c r="F365" s="118">
        <f>Datos!X308</f>
        <v>0</v>
      </c>
      <c r="G365" s="87" t="b">
        <f>OR(Datos!M308="CASA ALIANZA",Datos!M308="AYUDA Y SOLID")</f>
        <v>0</v>
      </c>
      <c r="H365" s="87" t="b">
        <f>OR(Datos!M308="PROCURADURIA")</f>
        <v>0</v>
      </c>
      <c r="I365" s="87" t="b">
        <f>OR(Datos!M308="DIF HIDALGO-HUICHAPAN",Datos!M308="DIF HIDALGO",Datos!M308="DIF NAUCALPAN",Datos!M308="DIF MEXICALTZINGO")</f>
        <v>0</v>
      </c>
      <c r="J365" s="87" t="b">
        <f>OR(Datos!M308="FAMILIAR")</f>
        <v>0</v>
      </c>
      <c r="K365" s="87">
        <f t="shared" si="16"/>
        <v>0</v>
      </c>
      <c r="L365" s="39">
        <f>IF(K365=0,Datos!M308)</f>
        <v>0</v>
      </c>
      <c r="M365" s="87">
        <f>Datos!Z308</f>
        <v>0</v>
      </c>
      <c r="N365" s="87">
        <f>Datos!AA308</f>
        <v>0</v>
      </c>
      <c r="O365" s="87">
        <f>Datos!AB308</f>
        <v>0</v>
      </c>
      <c r="P365" s="87">
        <f>Datos!AC308</f>
        <v>0</v>
      </c>
      <c r="Q365" s="87">
        <f>Datos!AD308</f>
        <v>0</v>
      </c>
      <c r="R365" s="87">
        <f>Datos!AE308</f>
        <v>0</v>
      </c>
      <c r="S365" s="87">
        <f>Datos!AF308</f>
        <v>0</v>
      </c>
      <c r="T365" s="87">
        <f>Datos!AG308</f>
        <v>0</v>
      </c>
      <c r="U365" s="87">
        <f>Datos!AH308</f>
        <v>0</v>
      </c>
      <c r="V365" s="87">
        <f>Datos!AI308</f>
        <v>0</v>
      </c>
      <c r="W365" s="87">
        <f>Datos!AJ308</f>
        <v>0</v>
      </c>
      <c r="X365" s="87">
        <f>Datos!AK308</f>
        <v>0</v>
      </c>
      <c r="Y365" s="87">
        <f>Datos!AL308</f>
        <v>0</v>
      </c>
      <c r="Z365" s="87">
        <f>Datos!AM308</f>
        <v>0</v>
      </c>
      <c r="AA365" s="87">
        <f>Datos!AN308</f>
        <v>0</v>
      </c>
      <c r="AB365" s="87">
        <f>Datos!AO308</f>
        <v>0</v>
      </c>
      <c r="AC365" s="87">
        <f>Datos!AP308</f>
        <v>0</v>
      </c>
      <c r="AD365" s="87" t="str">
        <f>IF(Datos!J308="D.F.","D.F.","0")</f>
        <v>0</v>
      </c>
      <c r="AE365" s="87">
        <f>IF(Datos!J308="D.F.","D.F",Datos!J308)</f>
        <v>0</v>
      </c>
      <c r="AF365" s="87"/>
      <c r="AG365" s="87">
        <f>Datos!AU308</f>
        <v>0</v>
      </c>
      <c r="AH365" s="87">
        <f>Datos!AV308</f>
        <v>0</v>
      </c>
      <c r="AI365" s="87" t="e">
        <f>IF(Educativo!#REF!="GUARDERIA","SI",".")</f>
        <v>#REF!</v>
      </c>
      <c r="AJ365" s="87" t="e">
        <f>IF(Educativo!#REF!="PRESCOLAR","SI",".")</f>
        <v>#REF!</v>
      </c>
      <c r="AK365" s="87" t="e">
        <f>IF(Educativo!#REF!="PRIMARIA","SI",".")</f>
        <v>#REF!</v>
      </c>
      <c r="AL365" s="87" t="e">
        <f>IF(Educativo!#REF!="SECUNDARIA","SI",".")</f>
        <v>#REF!</v>
      </c>
      <c r="AM365" s="87" t="e">
        <f>IF(Educativo!#REF!="BACHILLERATO","SI",".")</f>
        <v>#REF!</v>
      </c>
      <c r="AN365" s="87" t="e">
        <f>IF(Educativo!#REF!="UNIVERSIDAD","SI",".")</f>
        <v>#REF!</v>
      </c>
      <c r="AO365" s="87">
        <f>Datos!BN308</f>
        <v>0</v>
      </c>
      <c r="AP365" s="87">
        <f>Datos!BP308</f>
        <v>0</v>
      </c>
      <c r="AQ365" s="87">
        <f>Datos!BQ308</f>
        <v>0</v>
      </c>
      <c r="AR365" s="26" t="str">
        <f>Datos!BY309</f>
        <v>SI</v>
      </c>
      <c r="AS365" s="26" t="str">
        <f>Datos!BZ309</f>
        <v>.</v>
      </c>
      <c r="AT365" s="26" t="str">
        <f>Datos!CA309</f>
        <v>.</v>
      </c>
      <c r="AU365" s="26" t="str">
        <f>Datos!CB309</f>
        <v>.</v>
      </c>
      <c r="AV365" s="26" t="str">
        <f>Datos!CC309</f>
        <v>.</v>
      </c>
      <c r="AW365" s="87" t="b">
        <f>OR(Datos!BV309="FAMILIA BIOLÓGICA")</f>
        <v>0</v>
      </c>
      <c r="AX365" s="87" t="b">
        <f>OR(Datos!BV309="FAMILIA AMPLIADA")</f>
        <v>0</v>
      </c>
      <c r="AY365" s="87" t="b">
        <f>OR(Datos!BV309="OTRO HOGAR")</f>
        <v>0</v>
      </c>
      <c r="AZ365" s="87">
        <f t="shared" si="17"/>
        <v>0</v>
      </c>
      <c r="BA365" s="87">
        <f>IF(AZ365=0,Datos!BV309,".")</f>
        <v>0</v>
      </c>
      <c r="BB365" s="117">
        <f>Datos!BU308</f>
        <v>0</v>
      </c>
      <c r="BC365" s="87">
        <f>Datos!BV308</f>
        <v>0</v>
      </c>
    </row>
    <row r="366" spans="1:55">
      <c r="A366" s="87">
        <f>Datos!A307</f>
        <v>0</v>
      </c>
      <c r="B366" s="20">
        <f>Datos!D309</f>
        <v>0</v>
      </c>
      <c r="C366" s="152">
        <f>Datos!E309</f>
        <v>0</v>
      </c>
      <c r="D366" s="20">
        <f>Datos!G309</f>
        <v>0</v>
      </c>
      <c r="E366" s="20" t="str">
        <f t="shared" si="15"/>
        <v>x</v>
      </c>
      <c r="F366" s="118">
        <f>Datos!X309</f>
        <v>0</v>
      </c>
      <c r="G366" s="87" t="b">
        <f>OR(Datos!M309="CASA ALIANZA",Datos!M309="AYUDA Y SOLID")</f>
        <v>0</v>
      </c>
      <c r="H366" s="87" t="b">
        <f>OR(Datos!M309="PROCURADURIA")</f>
        <v>0</v>
      </c>
      <c r="I366" s="87" t="b">
        <f>OR(Datos!M309="DIF HIDALGO-HUICHAPAN",Datos!M309="DIF HIDALGO",Datos!M309="DIF NAUCALPAN",Datos!M309="DIF MEXICALTZINGO")</f>
        <v>0</v>
      </c>
      <c r="J366" s="87" t="b">
        <f>OR(Datos!M309="FAMILIAR")</f>
        <v>0</v>
      </c>
      <c r="K366" s="87">
        <f t="shared" si="16"/>
        <v>0</v>
      </c>
      <c r="L366" s="39">
        <f>IF(K366=0,Datos!M309)</f>
        <v>0</v>
      </c>
      <c r="M366" s="87">
        <f>Datos!Z309</f>
        <v>0</v>
      </c>
      <c r="N366" s="87">
        <f>Datos!AA309</f>
        <v>0</v>
      </c>
      <c r="O366" s="87">
        <f>Datos!AB309</f>
        <v>0</v>
      </c>
      <c r="P366" s="87">
        <f>Datos!AC309</f>
        <v>0</v>
      </c>
      <c r="Q366" s="87">
        <f>Datos!AD309</f>
        <v>0</v>
      </c>
      <c r="R366" s="87">
        <f>Datos!AE309</f>
        <v>0</v>
      </c>
      <c r="S366" s="87">
        <f>Datos!AF309</f>
        <v>0</v>
      </c>
      <c r="T366" s="87">
        <f>Datos!AG309</f>
        <v>0</v>
      </c>
      <c r="U366" s="87">
        <f>Datos!AH309</f>
        <v>0</v>
      </c>
      <c r="V366" s="87">
        <f>Datos!AI309</f>
        <v>0</v>
      </c>
      <c r="W366" s="87">
        <f>Datos!AJ309</f>
        <v>0</v>
      </c>
      <c r="X366" s="87">
        <f>Datos!AK309</f>
        <v>0</v>
      </c>
      <c r="Y366" s="87">
        <f>Datos!AL309</f>
        <v>0</v>
      </c>
      <c r="Z366" s="87">
        <f>Datos!AM309</f>
        <v>0</v>
      </c>
      <c r="AA366" s="87">
        <f>Datos!AN309</f>
        <v>0</v>
      </c>
      <c r="AB366" s="87">
        <f>Datos!AO309</f>
        <v>0</v>
      </c>
      <c r="AC366" s="87">
        <f>Datos!AP309</f>
        <v>0</v>
      </c>
      <c r="AD366" s="87" t="str">
        <f>IF(Datos!J309="D.F.","D.F.","0")</f>
        <v>0</v>
      </c>
      <c r="AE366" s="87">
        <f>IF(Datos!J309="D.F.","D.F",Datos!J309)</f>
        <v>0</v>
      </c>
      <c r="AF366" s="87"/>
      <c r="AG366" s="87">
        <f>Datos!AU309</f>
        <v>0</v>
      </c>
      <c r="AH366" s="87">
        <f>Datos!AV309</f>
        <v>0</v>
      </c>
      <c r="AI366" s="87" t="e">
        <f>IF(Educativo!#REF!="GUARDERIA","SI",".")</f>
        <v>#REF!</v>
      </c>
      <c r="AJ366" s="87" t="e">
        <f>IF(Educativo!#REF!="PRESCOLAR","SI",".")</f>
        <v>#REF!</v>
      </c>
      <c r="AK366" s="87" t="e">
        <f>IF(Educativo!#REF!="PRIMARIA","SI",".")</f>
        <v>#REF!</v>
      </c>
      <c r="AL366" s="87" t="e">
        <f>IF(Educativo!#REF!="SECUNDARIA","SI",".")</f>
        <v>#REF!</v>
      </c>
      <c r="AM366" s="87" t="e">
        <f>IF(Educativo!#REF!="BACHILLERATO","SI",".")</f>
        <v>#REF!</v>
      </c>
      <c r="AN366" s="87" t="e">
        <f>IF(Educativo!#REF!="UNIVERSIDAD","SI",".")</f>
        <v>#REF!</v>
      </c>
      <c r="AO366" s="87">
        <f>Datos!BN309</f>
        <v>0</v>
      </c>
      <c r="AP366" s="87">
        <f>Datos!BP309</f>
        <v>0</v>
      </c>
      <c r="AQ366" s="87">
        <f>Datos!BQ309</f>
        <v>0</v>
      </c>
      <c r="AR366" s="26" t="str">
        <f>Datos!BY310</f>
        <v>SI</v>
      </c>
      <c r="AS366" s="26" t="str">
        <f>Datos!BZ310</f>
        <v>.</v>
      </c>
      <c r="AT366" s="26" t="str">
        <f>Datos!CA310</f>
        <v>.</v>
      </c>
      <c r="AU366" s="26" t="str">
        <f>Datos!CB310</f>
        <v>.</v>
      </c>
      <c r="AV366" s="26" t="str">
        <f>Datos!CC310</f>
        <v>.</v>
      </c>
      <c r="AW366" s="87" t="b">
        <f>OR(Datos!BV310="FAMILIA BIOLÓGICA")</f>
        <v>0</v>
      </c>
      <c r="AX366" s="87" t="b">
        <f>OR(Datos!BV310="FAMILIA AMPLIADA")</f>
        <v>0</v>
      </c>
      <c r="AY366" s="87" t="b">
        <f>OR(Datos!BV310="OTRO HOGAR")</f>
        <v>0</v>
      </c>
      <c r="AZ366" s="87">
        <f t="shared" si="17"/>
        <v>0</v>
      </c>
      <c r="BA366" s="87">
        <f>IF(AZ366=0,Datos!BV310,".")</f>
        <v>0</v>
      </c>
      <c r="BB366" s="117">
        <f>Datos!BU309</f>
        <v>0</v>
      </c>
      <c r="BC366" s="87">
        <f>Datos!BV309</f>
        <v>0</v>
      </c>
    </row>
    <row r="367" spans="1:55">
      <c r="A367" s="87">
        <f>Datos!A308</f>
        <v>0</v>
      </c>
      <c r="B367" s="20">
        <f>Datos!D310</f>
        <v>0</v>
      </c>
      <c r="C367" s="152">
        <f>Datos!E310</f>
        <v>0</v>
      </c>
      <c r="D367" s="20">
        <f>Datos!G310</f>
        <v>0</v>
      </c>
      <c r="E367" s="20" t="str">
        <f t="shared" si="15"/>
        <v>x</v>
      </c>
      <c r="F367" s="118">
        <f>Datos!X310</f>
        <v>0</v>
      </c>
      <c r="G367" s="87" t="b">
        <f>OR(Datos!M310="CASA ALIANZA",Datos!M310="AYUDA Y SOLID")</f>
        <v>0</v>
      </c>
      <c r="H367" s="87" t="b">
        <f>OR(Datos!M310="PROCURADURIA")</f>
        <v>0</v>
      </c>
      <c r="I367" s="87" t="b">
        <f>OR(Datos!M310="DIF HIDALGO-HUICHAPAN",Datos!M310="DIF HIDALGO",Datos!M310="DIF NAUCALPAN",Datos!M310="DIF MEXICALTZINGO")</f>
        <v>0</v>
      </c>
      <c r="J367" s="87" t="b">
        <f>OR(Datos!M310="FAMILIAR")</f>
        <v>0</v>
      </c>
      <c r="K367" s="87">
        <f t="shared" si="16"/>
        <v>0</v>
      </c>
      <c r="L367" s="39">
        <f>IF(K367=0,Datos!M310)</f>
        <v>0</v>
      </c>
      <c r="M367" s="87">
        <f>Datos!Z310</f>
        <v>0</v>
      </c>
      <c r="N367" s="87">
        <f>Datos!AA310</f>
        <v>0</v>
      </c>
      <c r="O367" s="87">
        <f>Datos!AB310</f>
        <v>0</v>
      </c>
      <c r="P367" s="87">
        <f>Datos!AC310</f>
        <v>0</v>
      </c>
      <c r="Q367" s="87">
        <f>Datos!AD310</f>
        <v>0</v>
      </c>
      <c r="R367" s="87">
        <f>Datos!AE310</f>
        <v>0</v>
      </c>
      <c r="S367" s="87">
        <f>Datos!AF310</f>
        <v>0</v>
      </c>
      <c r="T367" s="87">
        <f>Datos!AG310</f>
        <v>0</v>
      </c>
      <c r="U367" s="87">
        <f>Datos!AH310</f>
        <v>0</v>
      </c>
      <c r="V367" s="87">
        <f>Datos!AI310</f>
        <v>0</v>
      </c>
      <c r="W367" s="87">
        <f>Datos!AJ310</f>
        <v>0</v>
      </c>
      <c r="X367" s="87">
        <f>Datos!AK310</f>
        <v>0</v>
      </c>
      <c r="Y367" s="87">
        <f>Datos!AL310</f>
        <v>0</v>
      </c>
      <c r="Z367" s="87">
        <f>Datos!AM310</f>
        <v>0</v>
      </c>
      <c r="AA367" s="87">
        <f>Datos!AN310</f>
        <v>0</v>
      </c>
      <c r="AB367" s="87">
        <f>Datos!AO310</f>
        <v>0</v>
      </c>
      <c r="AC367" s="87">
        <f>Datos!AP310</f>
        <v>0</v>
      </c>
      <c r="AD367" s="87" t="str">
        <f>IF(Datos!J310="D.F.","D.F.","0")</f>
        <v>0</v>
      </c>
      <c r="AE367" s="87">
        <f>IF(Datos!J310="D.F.","D.F",Datos!J310)</f>
        <v>0</v>
      </c>
      <c r="AF367" s="87"/>
      <c r="AG367" s="87">
        <f>Datos!AU310</f>
        <v>0</v>
      </c>
      <c r="AH367" s="87">
        <f>Datos!AV310</f>
        <v>0</v>
      </c>
      <c r="AI367" s="87" t="e">
        <f>IF(Educativo!#REF!="GUARDERIA","SI",".")</f>
        <v>#REF!</v>
      </c>
      <c r="AJ367" s="87" t="e">
        <f>IF(Educativo!#REF!="PRESCOLAR","SI",".")</f>
        <v>#REF!</v>
      </c>
      <c r="AK367" s="87" t="e">
        <f>IF(Educativo!#REF!="PRIMARIA","SI",".")</f>
        <v>#REF!</v>
      </c>
      <c r="AL367" s="87" t="e">
        <f>IF(Educativo!#REF!="SECUNDARIA","SI",".")</f>
        <v>#REF!</v>
      </c>
      <c r="AM367" s="87" t="e">
        <f>IF(Educativo!#REF!="BACHILLERATO","SI",".")</f>
        <v>#REF!</v>
      </c>
      <c r="AN367" s="87" t="e">
        <f>IF(Educativo!#REF!="UNIVERSIDAD","SI",".")</f>
        <v>#REF!</v>
      </c>
      <c r="AO367" s="87">
        <f>Datos!BN310</f>
        <v>0</v>
      </c>
      <c r="AP367" s="87">
        <f>Datos!BP310</f>
        <v>0</v>
      </c>
      <c r="AQ367" s="87">
        <f>Datos!BQ310</f>
        <v>0</v>
      </c>
      <c r="AR367" s="26" t="str">
        <f>Datos!BY311</f>
        <v>SI</v>
      </c>
      <c r="AS367" s="26" t="str">
        <f>Datos!BZ311</f>
        <v>.</v>
      </c>
      <c r="AT367" s="26" t="str">
        <f>Datos!CA311</f>
        <v>.</v>
      </c>
      <c r="AU367" s="26" t="str">
        <f>Datos!CB311</f>
        <v>.</v>
      </c>
      <c r="AV367" s="26" t="str">
        <f>Datos!CC311</f>
        <v>.</v>
      </c>
      <c r="AW367" s="87" t="b">
        <f>OR(Datos!BV311="FAMILIA BIOLÓGICA")</f>
        <v>0</v>
      </c>
      <c r="AX367" s="87" t="b">
        <f>OR(Datos!BV311="FAMILIA AMPLIADA")</f>
        <v>0</v>
      </c>
      <c r="AY367" s="87" t="b">
        <f>OR(Datos!BV311="OTRO HOGAR")</f>
        <v>0</v>
      </c>
      <c r="AZ367" s="87">
        <f t="shared" si="17"/>
        <v>0</v>
      </c>
      <c r="BA367" s="87">
        <f>IF(AZ367=0,Datos!BV311,".")</f>
        <v>0</v>
      </c>
      <c r="BB367" s="117">
        <f>Datos!BU310</f>
        <v>0</v>
      </c>
      <c r="BC367" s="87">
        <f>Datos!BV310</f>
        <v>0</v>
      </c>
    </row>
    <row r="368" spans="1:55">
      <c r="A368" s="87">
        <f>Datos!A309</f>
        <v>0</v>
      </c>
      <c r="B368" s="20">
        <f>Datos!D311</f>
        <v>0</v>
      </c>
      <c r="C368" s="152">
        <f>Datos!E311</f>
        <v>0</v>
      </c>
      <c r="D368" s="20">
        <f>Datos!G311</f>
        <v>0</v>
      </c>
      <c r="E368" s="20" t="str">
        <f t="shared" si="15"/>
        <v>x</v>
      </c>
      <c r="F368" s="118">
        <f>Datos!X311</f>
        <v>0</v>
      </c>
      <c r="G368" s="87" t="b">
        <f>OR(Datos!M311="CASA ALIANZA",Datos!M311="AYUDA Y SOLID")</f>
        <v>0</v>
      </c>
      <c r="H368" s="87" t="b">
        <f>OR(Datos!M311="PROCURADURIA")</f>
        <v>0</v>
      </c>
      <c r="I368" s="87" t="b">
        <f>OR(Datos!M311="DIF HIDALGO-HUICHAPAN",Datos!M311="DIF HIDALGO",Datos!M311="DIF NAUCALPAN",Datos!M311="DIF MEXICALTZINGO")</f>
        <v>0</v>
      </c>
      <c r="J368" s="87" t="b">
        <f>OR(Datos!M311="FAMILIAR")</f>
        <v>0</v>
      </c>
      <c r="K368" s="87">
        <f t="shared" si="16"/>
        <v>0</v>
      </c>
      <c r="L368" s="39">
        <f>IF(K368=0,Datos!M311)</f>
        <v>0</v>
      </c>
      <c r="M368" s="87">
        <f>Datos!Z311</f>
        <v>0</v>
      </c>
      <c r="N368" s="87">
        <f>Datos!AA311</f>
        <v>0</v>
      </c>
      <c r="O368" s="87">
        <f>Datos!AB311</f>
        <v>0</v>
      </c>
      <c r="P368" s="87">
        <f>Datos!AC311</f>
        <v>0</v>
      </c>
      <c r="Q368" s="87">
        <f>Datos!AD311</f>
        <v>0</v>
      </c>
      <c r="R368" s="87">
        <f>Datos!AE311</f>
        <v>0</v>
      </c>
      <c r="S368" s="87">
        <f>Datos!AF311</f>
        <v>0</v>
      </c>
      <c r="T368" s="87">
        <f>Datos!AG311</f>
        <v>0</v>
      </c>
      <c r="U368" s="87">
        <f>Datos!AH311</f>
        <v>0</v>
      </c>
      <c r="V368" s="87">
        <f>Datos!AI311</f>
        <v>0</v>
      </c>
      <c r="W368" s="87">
        <f>Datos!AJ311</f>
        <v>0</v>
      </c>
      <c r="X368" s="87">
        <f>Datos!AK311</f>
        <v>0</v>
      </c>
      <c r="Y368" s="87">
        <f>Datos!AL311</f>
        <v>0</v>
      </c>
      <c r="Z368" s="87">
        <f>Datos!AM311</f>
        <v>0</v>
      </c>
      <c r="AA368" s="87">
        <f>Datos!AN311</f>
        <v>0</v>
      </c>
      <c r="AB368" s="87">
        <f>Datos!AO311</f>
        <v>0</v>
      </c>
      <c r="AC368" s="87">
        <f>Datos!AP311</f>
        <v>0</v>
      </c>
      <c r="AD368" s="87" t="str">
        <f>IF(Datos!J311="D.F.","D.F.","0")</f>
        <v>0</v>
      </c>
      <c r="AE368" s="87">
        <f>IF(Datos!J311="D.F.","D.F",Datos!J311)</f>
        <v>0</v>
      </c>
      <c r="AF368" s="87"/>
      <c r="AG368" s="87">
        <f>Datos!AU311</f>
        <v>0</v>
      </c>
      <c r="AH368" s="87">
        <f>Datos!AV311</f>
        <v>0</v>
      </c>
      <c r="AI368" s="87" t="e">
        <f>IF(Educativo!#REF!="GUARDERIA","SI",".")</f>
        <v>#REF!</v>
      </c>
      <c r="AJ368" s="87" t="e">
        <f>IF(Educativo!#REF!="PRESCOLAR","SI",".")</f>
        <v>#REF!</v>
      </c>
      <c r="AK368" s="87" t="e">
        <f>IF(Educativo!#REF!="PRIMARIA","SI",".")</f>
        <v>#REF!</v>
      </c>
      <c r="AL368" s="87" t="e">
        <f>IF(Educativo!#REF!="SECUNDARIA","SI",".")</f>
        <v>#REF!</v>
      </c>
      <c r="AM368" s="87" t="e">
        <f>IF(Educativo!#REF!="BACHILLERATO","SI",".")</f>
        <v>#REF!</v>
      </c>
      <c r="AN368" s="87" t="e">
        <f>IF(Educativo!#REF!="UNIVERSIDAD","SI",".")</f>
        <v>#REF!</v>
      </c>
      <c r="AO368" s="87">
        <f>Datos!BN311</f>
        <v>0</v>
      </c>
      <c r="AP368" s="87">
        <f>Datos!BP311</f>
        <v>0</v>
      </c>
      <c r="AQ368" s="87">
        <f>Datos!BQ311</f>
        <v>0</v>
      </c>
      <c r="AR368" s="26" t="str">
        <f>Datos!BY312</f>
        <v>SI</v>
      </c>
      <c r="AS368" s="26" t="str">
        <f>Datos!BZ312</f>
        <v>.</v>
      </c>
      <c r="AT368" s="26" t="str">
        <f>Datos!CA312</f>
        <v>.</v>
      </c>
      <c r="AU368" s="26" t="str">
        <f>Datos!CB312</f>
        <v>.</v>
      </c>
      <c r="AV368" s="26" t="str">
        <f>Datos!CC312</f>
        <v>.</v>
      </c>
      <c r="AW368" s="87" t="b">
        <f>OR(Datos!BV312="FAMILIA BIOLÓGICA")</f>
        <v>0</v>
      </c>
      <c r="AX368" s="87" t="b">
        <f>OR(Datos!BV312="FAMILIA AMPLIADA")</f>
        <v>0</v>
      </c>
      <c r="AY368" s="87" t="b">
        <f>OR(Datos!BV312="OTRO HOGAR")</f>
        <v>0</v>
      </c>
      <c r="AZ368" s="87">
        <f t="shared" si="17"/>
        <v>0</v>
      </c>
      <c r="BA368" s="87">
        <f>IF(AZ368=0,Datos!BV312,".")</f>
        <v>0</v>
      </c>
      <c r="BB368" s="117">
        <f>Datos!BU311</f>
        <v>0</v>
      </c>
      <c r="BC368" s="87">
        <f>Datos!BV311</f>
        <v>0</v>
      </c>
    </row>
    <row r="369" spans="1:55">
      <c r="A369" s="87">
        <f>Datos!A310</f>
        <v>0</v>
      </c>
      <c r="B369" s="20">
        <f>Datos!D312</f>
        <v>0</v>
      </c>
      <c r="C369" s="152">
        <f>Datos!E312</f>
        <v>0</v>
      </c>
      <c r="D369" s="20">
        <f>Datos!G312</f>
        <v>0</v>
      </c>
      <c r="E369" s="20" t="str">
        <f t="shared" si="15"/>
        <v>x</v>
      </c>
      <c r="F369" s="118">
        <f>Datos!X312</f>
        <v>0</v>
      </c>
      <c r="G369" s="87" t="b">
        <f>OR(Datos!M312="CASA ALIANZA",Datos!M312="AYUDA Y SOLID")</f>
        <v>0</v>
      </c>
      <c r="H369" s="87" t="b">
        <f>OR(Datos!M312="PROCURADURIA")</f>
        <v>0</v>
      </c>
      <c r="I369" s="87" t="b">
        <f>OR(Datos!M312="DIF HIDALGO-HUICHAPAN",Datos!M312="DIF HIDALGO",Datos!M312="DIF NAUCALPAN",Datos!M312="DIF MEXICALTZINGO")</f>
        <v>0</v>
      </c>
      <c r="J369" s="87" t="b">
        <f>OR(Datos!M312="FAMILIAR")</f>
        <v>0</v>
      </c>
      <c r="K369" s="87">
        <f t="shared" si="16"/>
        <v>0</v>
      </c>
      <c r="L369" s="39">
        <f>IF(K369=0,Datos!M312)</f>
        <v>0</v>
      </c>
      <c r="M369" s="87">
        <f>Datos!Z312</f>
        <v>0</v>
      </c>
      <c r="N369" s="87">
        <f>Datos!AA312</f>
        <v>0</v>
      </c>
      <c r="O369" s="87">
        <f>Datos!AB312</f>
        <v>0</v>
      </c>
      <c r="P369" s="87">
        <f>Datos!AC312</f>
        <v>0</v>
      </c>
      <c r="Q369" s="87">
        <f>Datos!AD312</f>
        <v>0</v>
      </c>
      <c r="R369" s="87">
        <f>Datos!AE312</f>
        <v>0</v>
      </c>
      <c r="S369" s="87">
        <f>Datos!AF312</f>
        <v>0</v>
      </c>
      <c r="T369" s="87">
        <f>Datos!AG312</f>
        <v>0</v>
      </c>
      <c r="U369" s="87">
        <f>Datos!AH312</f>
        <v>0</v>
      </c>
      <c r="V369" s="87">
        <f>Datos!AI312</f>
        <v>0</v>
      </c>
      <c r="W369" s="87">
        <f>Datos!AJ312</f>
        <v>0</v>
      </c>
      <c r="X369" s="87">
        <f>Datos!AK312</f>
        <v>0</v>
      </c>
      <c r="Y369" s="87">
        <f>Datos!AL312</f>
        <v>0</v>
      </c>
      <c r="Z369" s="87">
        <f>Datos!AM312</f>
        <v>0</v>
      </c>
      <c r="AA369" s="87">
        <f>Datos!AN312</f>
        <v>0</v>
      </c>
      <c r="AB369" s="87">
        <f>Datos!AO312</f>
        <v>0</v>
      </c>
      <c r="AC369" s="87">
        <f>Datos!AP312</f>
        <v>0</v>
      </c>
      <c r="AD369" s="87" t="str">
        <f>IF(Datos!J312="D.F.","D.F.","0")</f>
        <v>0</v>
      </c>
      <c r="AE369" s="87">
        <f>IF(Datos!J312="D.F.","D.F",Datos!J312)</f>
        <v>0</v>
      </c>
      <c r="AF369" s="87"/>
      <c r="AG369" s="87">
        <f>Datos!AU312</f>
        <v>0</v>
      </c>
      <c r="AH369" s="87">
        <f>Datos!AV312</f>
        <v>0</v>
      </c>
      <c r="AI369" s="87" t="e">
        <f>IF(Educativo!#REF!="GUARDERIA","SI",".")</f>
        <v>#REF!</v>
      </c>
      <c r="AJ369" s="87" t="e">
        <f>IF(Educativo!#REF!="PRESCOLAR","SI",".")</f>
        <v>#REF!</v>
      </c>
      <c r="AK369" s="87" t="e">
        <f>IF(Educativo!#REF!="PRIMARIA","SI",".")</f>
        <v>#REF!</v>
      </c>
      <c r="AL369" s="87" t="e">
        <f>IF(Educativo!#REF!="SECUNDARIA","SI",".")</f>
        <v>#REF!</v>
      </c>
      <c r="AM369" s="87" t="e">
        <f>IF(Educativo!#REF!="BACHILLERATO","SI",".")</f>
        <v>#REF!</v>
      </c>
      <c r="AN369" s="87" t="e">
        <f>IF(Educativo!#REF!="UNIVERSIDAD","SI",".")</f>
        <v>#REF!</v>
      </c>
      <c r="AO369" s="87">
        <f>Datos!BN312</f>
        <v>0</v>
      </c>
      <c r="AP369" s="87">
        <f>Datos!BP312</f>
        <v>0</v>
      </c>
      <c r="AQ369" s="87">
        <f>Datos!BQ312</f>
        <v>0</v>
      </c>
      <c r="AR369" s="26" t="str">
        <f>Datos!BY313</f>
        <v>SI</v>
      </c>
      <c r="AS369" s="26" t="str">
        <f>Datos!BZ313</f>
        <v>.</v>
      </c>
      <c r="AT369" s="26" t="str">
        <f>Datos!CA313</f>
        <v>.</v>
      </c>
      <c r="AU369" s="26" t="str">
        <f>Datos!CB313</f>
        <v>.</v>
      </c>
      <c r="AV369" s="26" t="str">
        <f>Datos!CC313</f>
        <v>.</v>
      </c>
      <c r="AW369" s="87" t="b">
        <f>OR(Datos!BV313="FAMILIA BIOLÓGICA")</f>
        <v>0</v>
      </c>
      <c r="AX369" s="87" t="b">
        <f>OR(Datos!BV313="FAMILIA AMPLIADA")</f>
        <v>0</v>
      </c>
      <c r="AY369" s="87" t="b">
        <f>OR(Datos!BV313="OTRO HOGAR")</f>
        <v>0</v>
      </c>
      <c r="AZ369" s="87">
        <f t="shared" si="17"/>
        <v>0</v>
      </c>
      <c r="BA369" s="87">
        <f>IF(AZ369=0,Datos!BV313,".")</f>
        <v>0</v>
      </c>
      <c r="BB369" s="117">
        <f>Datos!BU312</f>
        <v>0</v>
      </c>
      <c r="BC369" s="87">
        <f>Datos!BV312</f>
        <v>0</v>
      </c>
    </row>
    <row r="370" spans="1:55">
      <c r="A370" s="87">
        <f>Datos!A311</f>
        <v>0</v>
      </c>
      <c r="B370" s="20">
        <f>Datos!D313</f>
        <v>0</v>
      </c>
      <c r="C370" s="152">
        <f>Datos!E313</f>
        <v>0</v>
      </c>
      <c r="D370" s="20">
        <f>Datos!G313</f>
        <v>0</v>
      </c>
      <c r="E370" s="20" t="str">
        <f t="shared" si="15"/>
        <v>x</v>
      </c>
      <c r="F370" s="118">
        <f>Datos!X313</f>
        <v>0</v>
      </c>
      <c r="G370" s="87" t="b">
        <f>OR(Datos!M313="CASA ALIANZA",Datos!M313="AYUDA Y SOLID")</f>
        <v>0</v>
      </c>
      <c r="H370" s="87" t="b">
        <f>OR(Datos!M313="PROCURADURIA")</f>
        <v>0</v>
      </c>
      <c r="I370" s="87" t="b">
        <f>OR(Datos!M313="DIF HIDALGO-HUICHAPAN",Datos!M313="DIF HIDALGO",Datos!M313="DIF NAUCALPAN",Datos!M313="DIF MEXICALTZINGO")</f>
        <v>0</v>
      </c>
      <c r="J370" s="87" t="b">
        <f>OR(Datos!M313="FAMILIAR")</f>
        <v>0</v>
      </c>
      <c r="K370" s="87">
        <f t="shared" si="16"/>
        <v>0</v>
      </c>
      <c r="L370" s="39">
        <f>IF(K370=0,Datos!M313)</f>
        <v>0</v>
      </c>
      <c r="M370" s="87">
        <f>Datos!Z313</f>
        <v>0</v>
      </c>
      <c r="N370" s="87">
        <f>Datos!AA313</f>
        <v>0</v>
      </c>
      <c r="O370" s="87">
        <f>Datos!AB313</f>
        <v>0</v>
      </c>
      <c r="P370" s="87">
        <f>Datos!AC313</f>
        <v>0</v>
      </c>
      <c r="Q370" s="87">
        <f>Datos!AD313</f>
        <v>0</v>
      </c>
      <c r="R370" s="87">
        <f>Datos!AE313</f>
        <v>0</v>
      </c>
      <c r="S370" s="87">
        <f>Datos!AF313</f>
        <v>0</v>
      </c>
      <c r="T370" s="87">
        <f>Datos!AG313</f>
        <v>0</v>
      </c>
      <c r="U370" s="87">
        <f>Datos!AH313</f>
        <v>0</v>
      </c>
      <c r="V370" s="87">
        <f>Datos!AI313</f>
        <v>0</v>
      </c>
      <c r="W370" s="87">
        <f>Datos!AJ313</f>
        <v>0</v>
      </c>
      <c r="X370" s="87">
        <f>Datos!AK313</f>
        <v>0</v>
      </c>
      <c r="Y370" s="87">
        <f>Datos!AL313</f>
        <v>0</v>
      </c>
      <c r="Z370" s="87">
        <f>Datos!AM313</f>
        <v>0</v>
      </c>
      <c r="AA370" s="87">
        <f>Datos!AN313</f>
        <v>0</v>
      </c>
      <c r="AB370" s="87">
        <f>Datos!AO313</f>
        <v>0</v>
      </c>
      <c r="AC370" s="87">
        <f>Datos!AP313</f>
        <v>0</v>
      </c>
      <c r="AD370" s="87" t="str">
        <f>IF(Datos!J313="D.F.","D.F.","0")</f>
        <v>0</v>
      </c>
      <c r="AE370" s="87">
        <f>IF(Datos!J313="D.F.","D.F",Datos!J313)</f>
        <v>0</v>
      </c>
      <c r="AF370" s="87"/>
      <c r="AG370" s="87">
        <f>Datos!AU313</f>
        <v>0</v>
      </c>
      <c r="AH370" s="87">
        <f>Datos!AV313</f>
        <v>0</v>
      </c>
      <c r="AI370" s="87" t="e">
        <f>IF(Educativo!#REF!="GUARDERIA","SI",".")</f>
        <v>#REF!</v>
      </c>
      <c r="AJ370" s="87" t="e">
        <f>IF(Educativo!#REF!="PRESCOLAR","SI",".")</f>
        <v>#REF!</v>
      </c>
      <c r="AK370" s="87" t="e">
        <f>IF(Educativo!#REF!="PRIMARIA","SI",".")</f>
        <v>#REF!</v>
      </c>
      <c r="AL370" s="87" t="e">
        <f>IF(Educativo!#REF!="SECUNDARIA","SI",".")</f>
        <v>#REF!</v>
      </c>
      <c r="AM370" s="87" t="e">
        <f>IF(Educativo!#REF!="BACHILLERATO","SI",".")</f>
        <v>#REF!</v>
      </c>
      <c r="AN370" s="87" t="e">
        <f>IF(Educativo!#REF!="UNIVERSIDAD","SI",".")</f>
        <v>#REF!</v>
      </c>
      <c r="AO370" s="87">
        <f>Datos!BN313</f>
        <v>0</v>
      </c>
      <c r="AP370" s="87">
        <f>Datos!BP313</f>
        <v>0</v>
      </c>
      <c r="AQ370" s="87">
        <f>Datos!BQ313</f>
        <v>0</v>
      </c>
      <c r="AR370" s="26">
        <f>Datos!BY314</f>
        <v>0</v>
      </c>
      <c r="AS370" s="26" t="str">
        <f>Datos!BZ314</f>
        <v>.</v>
      </c>
      <c r="AT370" s="26" t="str">
        <f>Datos!CA314</f>
        <v>.</v>
      </c>
      <c r="AU370" s="26" t="str">
        <f>Datos!CB314</f>
        <v>.</v>
      </c>
      <c r="AV370" s="26" t="str">
        <f>Datos!CC314</f>
        <v>.</v>
      </c>
      <c r="AW370" s="87" t="b">
        <f>OR(Datos!BV314="FAMILIA BIOLÓGICA")</f>
        <v>0</v>
      </c>
      <c r="AX370" s="87" t="b">
        <f>OR(Datos!BV314="FAMILIA AMPLIADA")</f>
        <v>0</v>
      </c>
      <c r="AY370" s="87" t="b">
        <f>OR(Datos!BV314="OTRO HOGAR")</f>
        <v>0</v>
      </c>
      <c r="AZ370" s="87">
        <f t="shared" si="17"/>
        <v>0</v>
      </c>
      <c r="BA370" s="87">
        <f>IF(AZ370=0,Datos!BV314,".")</f>
        <v>0</v>
      </c>
      <c r="BB370" s="117">
        <f>Datos!BU313</f>
        <v>0</v>
      </c>
      <c r="BC370" s="87">
        <f>Datos!BV313</f>
        <v>0</v>
      </c>
    </row>
    <row r="371" spans="1:55">
      <c r="A371" s="87">
        <f>Datos!A312</f>
        <v>0</v>
      </c>
      <c r="B371" s="20">
        <f>Datos!D314</f>
        <v>0</v>
      </c>
      <c r="C371" s="152">
        <f>Datos!E314</f>
        <v>0</v>
      </c>
      <c r="D371" s="20">
        <f>Datos!G314</f>
        <v>0</v>
      </c>
      <c r="E371" s="20" t="str">
        <f t="shared" si="15"/>
        <v>x</v>
      </c>
      <c r="F371" s="118">
        <f>Datos!X314</f>
        <v>0</v>
      </c>
      <c r="G371" s="87" t="b">
        <f>OR(Datos!M314="CASA ALIANZA",Datos!M314="AYUDA Y SOLID")</f>
        <v>0</v>
      </c>
      <c r="H371" s="87" t="b">
        <f>OR(Datos!M314="PROCURADURIA")</f>
        <v>0</v>
      </c>
      <c r="I371" s="87" t="b">
        <f>OR(Datos!M314="DIF HIDALGO-HUICHAPAN",Datos!M314="DIF HIDALGO",Datos!M314="DIF NAUCALPAN",Datos!M314="DIF MEXICALTZINGO")</f>
        <v>0</v>
      </c>
      <c r="J371" s="87" t="b">
        <f>OR(Datos!M314="FAMILIAR")</f>
        <v>0</v>
      </c>
      <c r="K371" s="87">
        <f t="shared" si="16"/>
        <v>0</v>
      </c>
      <c r="L371" s="39">
        <f>IF(K371=0,Datos!M314)</f>
        <v>0</v>
      </c>
      <c r="M371" s="87">
        <f>Datos!Z314</f>
        <v>0</v>
      </c>
      <c r="N371" s="87">
        <f>Datos!AA314</f>
        <v>0</v>
      </c>
      <c r="O371" s="87">
        <f>Datos!AB314</f>
        <v>0</v>
      </c>
      <c r="P371" s="87">
        <f>Datos!AC314</f>
        <v>0</v>
      </c>
      <c r="Q371" s="87">
        <f>Datos!AD314</f>
        <v>0</v>
      </c>
      <c r="R371" s="87">
        <f>Datos!AE314</f>
        <v>0</v>
      </c>
      <c r="S371" s="87">
        <f>Datos!AF314</f>
        <v>0</v>
      </c>
      <c r="T371" s="87">
        <f>Datos!AG314</f>
        <v>0</v>
      </c>
      <c r="U371" s="87">
        <f>Datos!AH314</f>
        <v>0</v>
      </c>
      <c r="V371" s="87">
        <f>Datos!AI314</f>
        <v>0</v>
      </c>
      <c r="W371" s="87">
        <f>Datos!AJ314</f>
        <v>0</v>
      </c>
      <c r="X371" s="87">
        <f>Datos!AK314</f>
        <v>0</v>
      </c>
      <c r="Y371" s="87">
        <f>Datos!AL314</f>
        <v>0</v>
      </c>
      <c r="Z371" s="87">
        <f>Datos!AM314</f>
        <v>0</v>
      </c>
      <c r="AA371" s="87">
        <f>Datos!AN314</f>
        <v>0</v>
      </c>
      <c r="AB371" s="87">
        <f>Datos!AO314</f>
        <v>0</v>
      </c>
      <c r="AC371" s="87">
        <f>Datos!AP314</f>
        <v>0</v>
      </c>
      <c r="AD371" s="87" t="str">
        <f>IF(Datos!J314="D.F.","D.F.","0")</f>
        <v>0</v>
      </c>
      <c r="AE371" s="87">
        <f>IF(Datos!J314="D.F.","D.F",Datos!J314)</f>
        <v>0</v>
      </c>
      <c r="AF371" s="87"/>
      <c r="AG371" s="87">
        <f>Datos!AU314</f>
        <v>0</v>
      </c>
      <c r="AH371" s="87">
        <f>Datos!AV314</f>
        <v>0</v>
      </c>
      <c r="AI371" s="87" t="e">
        <f>IF(Educativo!#REF!="GUARDERIA","SI",".")</f>
        <v>#REF!</v>
      </c>
      <c r="AJ371" s="87" t="e">
        <f>IF(Educativo!#REF!="PRESCOLAR","SI",".")</f>
        <v>#REF!</v>
      </c>
      <c r="AK371" s="87" t="e">
        <f>IF(Educativo!#REF!="PRIMARIA","SI",".")</f>
        <v>#REF!</v>
      </c>
      <c r="AL371" s="87" t="e">
        <f>IF(Educativo!#REF!="SECUNDARIA","SI",".")</f>
        <v>#REF!</v>
      </c>
      <c r="AM371" s="87" t="e">
        <f>IF(Educativo!#REF!="BACHILLERATO","SI",".")</f>
        <v>#REF!</v>
      </c>
      <c r="AN371" s="87" t="e">
        <f>IF(Educativo!#REF!="UNIVERSIDAD","SI",".")</f>
        <v>#REF!</v>
      </c>
      <c r="AO371" s="87">
        <f>Datos!BN314</f>
        <v>0</v>
      </c>
      <c r="AP371" s="87">
        <f>Datos!BP314</f>
        <v>0</v>
      </c>
      <c r="AQ371" s="87">
        <f>Datos!BQ314</f>
        <v>0</v>
      </c>
      <c r="AR371" s="26">
        <f>Datos!BY315</f>
        <v>0</v>
      </c>
      <c r="AS371" s="26" t="str">
        <f>Datos!BZ315</f>
        <v>.</v>
      </c>
      <c r="AT371" s="26" t="str">
        <f>Datos!CA315</f>
        <v>.</v>
      </c>
      <c r="AU371" s="26" t="str">
        <f>Datos!CB315</f>
        <v>.</v>
      </c>
      <c r="AV371" s="26" t="str">
        <f>Datos!CC315</f>
        <v>.</v>
      </c>
      <c r="AW371" s="87" t="b">
        <f>OR(Datos!BV315="FAMILIA BIOLÓGICA")</f>
        <v>0</v>
      </c>
      <c r="AX371" s="87" t="b">
        <f>OR(Datos!BV315="FAMILIA AMPLIADA")</f>
        <v>0</v>
      </c>
      <c r="AY371" s="87" t="b">
        <f>OR(Datos!BV315="OTRO HOGAR")</f>
        <v>0</v>
      </c>
      <c r="AZ371" s="87">
        <f t="shared" si="17"/>
        <v>0</v>
      </c>
      <c r="BA371" s="87">
        <f>IF(AZ371=0,Datos!BV315,".")</f>
        <v>0</v>
      </c>
      <c r="BB371" s="117">
        <f>Datos!BU314</f>
        <v>0</v>
      </c>
      <c r="BC371" s="87">
        <f>Datos!BV314</f>
        <v>0</v>
      </c>
    </row>
    <row r="372" spans="1:55">
      <c r="A372" s="87">
        <f>Datos!A313</f>
        <v>0</v>
      </c>
      <c r="B372" s="20">
        <f>Datos!D315</f>
        <v>0</v>
      </c>
      <c r="C372" s="152">
        <f>Datos!E315</f>
        <v>0</v>
      </c>
      <c r="D372" s="20">
        <f>Datos!G315</f>
        <v>0</v>
      </c>
      <c r="E372" s="20" t="str">
        <f t="shared" si="15"/>
        <v>x</v>
      </c>
      <c r="F372" s="118">
        <f>Datos!X315</f>
        <v>0</v>
      </c>
      <c r="G372" s="87" t="b">
        <f>OR(Datos!M315="CASA ALIANZA",Datos!M315="AYUDA Y SOLID")</f>
        <v>0</v>
      </c>
      <c r="H372" s="87" t="b">
        <f>OR(Datos!M315="PROCURADURIA")</f>
        <v>0</v>
      </c>
      <c r="I372" s="87" t="b">
        <f>OR(Datos!M315="DIF HIDALGO-HUICHAPAN",Datos!M315="DIF HIDALGO",Datos!M315="DIF NAUCALPAN",Datos!M315="DIF MEXICALTZINGO")</f>
        <v>0</v>
      </c>
      <c r="J372" s="87" t="b">
        <f>OR(Datos!M315="FAMILIAR")</f>
        <v>0</v>
      </c>
      <c r="K372" s="87">
        <f t="shared" si="16"/>
        <v>0</v>
      </c>
      <c r="L372" s="39">
        <f>IF(K372=0,Datos!M315)</f>
        <v>0</v>
      </c>
      <c r="M372" s="87">
        <f>Datos!Z315</f>
        <v>0</v>
      </c>
      <c r="N372" s="87">
        <f>Datos!AA315</f>
        <v>0</v>
      </c>
      <c r="O372" s="87">
        <f>Datos!AB315</f>
        <v>0</v>
      </c>
      <c r="P372" s="87">
        <f>Datos!AC315</f>
        <v>0</v>
      </c>
      <c r="Q372" s="87">
        <f>Datos!AD315</f>
        <v>0</v>
      </c>
      <c r="R372" s="87">
        <f>Datos!AE315</f>
        <v>0</v>
      </c>
      <c r="S372" s="87">
        <f>Datos!AF315</f>
        <v>0</v>
      </c>
      <c r="T372" s="87">
        <f>Datos!AG315</f>
        <v>0</v>
      </c>
      <c r="U372" s="87">
        <f>Datos!AH315</f>
        <v>0</v>
      </c>
      <c r="V372" s="87">
        <f>Datos!AI315</f>
        <v>0</v>
      </c>
      <c r="W372" s="87">
        <f>Datos!AJ315</f>
        <v>0</v>
      </c>
      <c r="X372" s="87">
        <f>Datos!AK315</f>
        <v>0</v>
      </c>
      <c r="Y372" s="87">
        <f>Datos!AL315</f>
        <v>0</v>
      </c>
      <c r="Z372" s="87">
        <f>Datos!AM315</f>
        <v>0</v>
      </c>
      <c r="AA372" s="87">
        <f>Datos!AN315</f>
        <v>0</v>
      </c>
      <c r="AB372" s="87">
        <f>Datos!AO315</f>
        <v>0</v>
      </c>
      <c r="AC372" s="87">
        <f>Datos!AP315</f>
        <v>0</v>
      </c>
      <c r="AD372" s="87" t="str">
        <f>IF(Datos!J315="D.F.","D.F.","0")</f>
        <v>0</v>
      </c>
      <c r="AE372" s="87">
        <f>IF(Datos!J315="D.F.","D.F",Datos!J315)</f>
        <v>0</v>
      </c>
      <c r="AF372" s="87"/>
      <c r="AG372" s="87">
        <f>Datos!AU315</f>
        <v>0</v>
      </c>
      <c r="AH372" s="87">
        <f>Datos!AV315</f>
        <v>0</v>
      </c>
      <c r="AI372" s="87" t="e">
        <f>IF(Educativo!#REF!="GUARDERIA","SI",".")</f>
        <v>#REF!</v>
      </c>
      <c r="AJ372" s="87" t="e">
        <f>IF(Educativo!#REF!="PRESCOLAR","SI",".")</f>
        <v>#REF!</v>
      </c>
      <c r="AK372" s="87" t="e">
        <f>IF(Educativo!#REF!="PRIMARIA","SI",".")</f>
        <v>#REF!</v>
      </c>
      <c r="AL372" s="87" t="e">
        <f>IF(Educativo!#REF!="SECUNDARIA","SI",".")</f>
        <v>#REF!</v>
      </c>
      <c r="AM372" s="87" t="e">
        <f>IF(Educativo!#REF!="BACHILLERATO","SI",".")</f>
        <v>#REF!</v>
      </c>
      <c r="AN372" s="87" t="e">
        <f>IF(Educativo!#REF!="UNIVERSIDAD","SI",".")</f>
        <v>#REF!</v>
      </c>
      <c r="AO372" s="87">
        <f>Datos!BN315</f>
        <v>0</v>
      </c>
      <c r="AP372" s="87">
        <f>Datos!BP315</f>
        <v>0</v>
      </c>
      <c r="AQ372" s="87">
        <f>Datos!BQ315</f>
        <v>0</v>
      </c>
      <c r="AR372" s="26">
        <f>Datos!BY316</f>
        <v>0</v>
      </c>
      <c r="AS372" s="26" t="str">
        <f>Datos!BZ316</f>
        <v>.</v>
      </c>
      <c r="AT372" s="26" t="str">
        <f>Datos!CA316</f>
        <v>.</v>
      </c>
      <c r="AU372" s="26" t="str">
        <f>Datos!CB316</f>
        <v>.</v>
      </c>
      <c r="AV372" s="26" t="str">
        <f>Datos!CC316</f>
        <v>.</v>
      </c>
      <c r="AW372" s="87" t="b">
        <f>OR(Datos!BV316="FAMILIA BIOLÓGICA")</f>
        <v>0</v>
      </c>
      <c r="AX372" s="87" t="b">
        <f>OR(Datos!BV316="FAMILIA AMPLIADA")</f>
        <v>0</v>
      </c>
      <c r="AY372" s="87" t="b">
        <f>OR(Datos!BV316="OTRO HOGAR")</f>
        <v>0</v>
      </c>
      <c r="AZ372" s="87">
        <f t="shared" si="17"/>
        <v>0</v>
      </c>
      <c r="BA372" s="87">
        <f>IF(AZ372=0,Datos!BV316,".")</f>
        <v>0</v>
      </c>
      <c r="BB372" s="117">
        <f>Datos!BU315</f>
        <v>0</v>
      </c>
      <c r="BC372" s="87">
        <f>Datos!BV315</f>
        <v>0</v>
      </c>
    </row>
    <row r="373" spans="1:55">
      <c r="A373" s="87">
        <f>Datos!A314</f>
        <v>0</v>
      </c>
      <c r="B373" s="20">
        <f>Datos!D316</f>
        <v>0</v>
      </c>
      <c r="C373" s="152">
        <f>Datos!E316</f>
        <v>0</v>
      </c>
      <c r="D373" s="20">
        <f>Datos!G316</f>
        <v>0</v>
      </c>
      <c r="E373" s="20" t="str">
        <f t="shared" si="15"/>
        <v>x</v>
      </c>
      <c r="F373" s="118">
        <f>Datos!X316</f>
        <v>0</v>
      </c>
      <c r="G373" s="87" t="b">
        <f>OR(Datos!M316="CASA ALIANZA",Datos!M316="AYUDA Y SOLID")</f>
        <v>0</v>
      </c>
      <c r="H373" s="87" t="b">
        <f>OR(Datos!M316="PROCURADURIA")</f>
        <v>0</v>
      </c>
      <c r="I373" s="87" t="b">
        <f>OR(Datos!M316="DIF HIDALGO-HUICHAPAN",Datos!M316="DIF HIDALGO",Datos!M316="DIF NAUCALPAN",Datos!M316="DIF MEXICALTZINGO")</f>
        <v>0</v>
      </c>
      <c r="J373" s="87" t="b">
        <f>OR(Datos!M316="FAMILIAR")</f>
        <v>0</v>
      </c>
      <c r="K373" s="87">
        <f t="shared" si="16"/>
        <v>0</v>
      </c>
      <c r="L373" s="39">
        <f>IF(K373=0,Datos!M316)</f>
        <v>0</v>
      </c>
      <c r="M373" s="87">
        <f>Datos!Z316</f>
        <v>0</v>
      </c>
      <c r="N373" s="87">
        <f>Datos!AA316</f>
        <v>0</v>
      </c>
      <c r="O373" s="87">
        <f>Datos!AB316</f>
        <v>0</v>
      </c>
      <c r="P373" s="87">
        <f>Datos!AC316</f>
        <v>0</v>
      </c>
      <c r="Q373" s="87">
        <f>Datos!AD316</f>
        <v>0</v>
      </c>
      <c r="R373" s="87">
        <f>Datos!AE316</f>
        <v>0</v>
      </c>
      <c r="S373" s="87">
        <f>Datos!AF316</f>
        <v>0</v>
      </c>
      <c r="T373" s="87">
        <f>Datos!AG316</f>
        <v>0</v>
      </c>
      <c r="U373" s="87">
        <f>Datos!AH316</f>
        <v>0</v>
      </c>
      <c r="V373" s="87">
        <f>Datos!AI316</f>
        <v>0</v>
      </c>
      <c r="W373" s="87">
        <f>Datos!AJ316</f>
        <v>0</v>
      </c>
      <c r="X373" s="87">
        <f>Datos!AK316</f>
        <v>0</v>
      </c>
      <c r="Y373" s="87">
        <f>Datos!AL316</f>
        <v>0</v>
      </c>
      <c r="Z373" s="87">
        <f>Datos!AM316</f>
        <v>0</v>
      </c>
      <c r="AA373" s="87">
        <f>Datos!AN316</f>
        <v>0</v>
      </c>
      <c r="AB373" s="87">
        <f>Datos!AO316</f>
        <v>0</v>
      </c>
      <c r="AC373" s="87">
        <f>Datos!AP316</f>
        <v>0</v>
      </c>
      <c r="AD373" s="87" t="str">
        <f>IF(Datos!J316="D.F.","D.F.","0")</f>
        <v>0</v>
      </c>
      <c r="AE373" s="87">
        <f>IF(Datos!J316="D.F.","D.F",Datos!J316)</f>
        <v>0</v>
      </c>
      <c r="AF373" s="87"/>
      <c r="AG373" s="87">
        <f>Datos!AU316</f>
        <v>0</v>
      </c>
      <c r="AH373" s="87">
        <f>Datos!AV316</f>
        <v>0</v>
      </c>
      <c r="AI373" s="87" t="e">
        <f>IF(Educativo!#REF!="GUARDERIA","SI",".")</f>
        <v>#REF!</v>
      </c>
      <c r="AJ373" s="87" t="e">
        <f>IF(Educativo!#REF!="PRESCOLAR","SI",".")</f>
        <v>#REF!</v>
      </c>
      <c r="AK373" s="87" t="e">
        <f>IF(Educativo!#REF!="PRIMARIA","SI",".")</f>
        <v>#REF!</v>
      </c>
      <c r="AL373" s="87" t="e">
        <f>IF(Educativo!#REF!="SECUNDARIA","SI",".")</f>
        <v>#REF!</v>
      </c>
      <c r="AM373" s="87" t="e">
        <f>IF(Educativo!#REF!="BACHILLERATO","SI",".")</f>
        <v>#REF!</v>
      </c>
      <c r="AN373" s="87" t="e">
        <f>IF(Educativo!#REF!="UNIVERSIDAD","SI",".")</f>
        <v>#REF!</v>
      </c>
      <c r="AO373" s="87">
        <f>Datos!BN316</f>
        <v>0</v>
      </c>
      <c r="AP373" s="87">
        <f>Datos!BP316</f>
        <v>0</v>
      </c>
      <c r="AQ373" s="87">
        <f>Datos!BQ316</f>
        <v>0</v>
      </c>
      <c r="AR373" s="26">
        <f>Datos!BY317</f>
        <v>0</v>
      </c>
      <c r="AS373" s="26" t="str">
        <f>Datos!BZ317</f>
        <v>.</v>
      </c>
      <c r="AT373" s="26" t="str">
        <f>Datos!CA317</f>
        <v>.</v>
      </c>
      <c r="AU373" s="26" t="str">
        <f>Datos!CB317</f>
        <v>.</v>
      </c>
      <c r="AV373" s="26" t="str">
        <f>Datos!CC317</f>
        <v>.</v>
      </c>
      <c r="AW373" s="87" t="b">
        <f>OR(Datos!BV317="FAMILIA BIOLÓGICA")</f>
        <v>0</v>
      </c>
      <c r="AX373" s="87" t="b">
        <f>OR(Datos!BV317="FAMILIA AMPLIADA")</f>
        <v>0</v>
      </c>
      <c r="AY373" s="87" t="b">
        <f>OR(Datos!BV317="OTRO HOGAR")</f>
        <v>0</v>
      </c>
      <c r="AZ373" s="87">
        <f t="shared" si="17"/>
        <v>0</v>
      </c>
      <c r="BA373" s="87">
        <f>IF(AZ373=0,Datos!BV317,".")</f>
        <v>0</v>
      </c>
      <c r="BB373" s="117">
        <f>Datos!BU316</f>
        <v>0</v>
      </c>
      <c r="BC373" s="87">
        <f>Datos!BV316</f>
        <v>0</v>
      </c>
    </row>
    <row r="374" spans="1:55">
      <c r="A374" s="87">
        <f>Datos!A315</f>
        <v>0</v>
      </c>
      <c r="B374" s="20">
        <f>Datos!D317</f>
        <v>0</v>
      </c>
      <c r="C374" s="152">
        <f>Datos!E317</f>
        <v>0</v>
      </c>
      <c r="D374" s="20">
        <f>Datos!G317</f>
        <v>0</v>
      </c>
      <c r="E374" s="20" t="str">
        <f t="shared" si="15"/>
        <v>x</v>
      </c>
      <c r="F374" s="118">
        <f>Datos!X317</f>
        <v>0</v>
      </c>
      <c r="G374" s="87" t="b">
        <f>OR(Datos!M317="CASA ALIANZA",Datos!M317="AYUDA Y SOLID")</f>
        <v>0</v>
      </c>
      <c r="H374" s="87" t="b">
        <f>OR(Datos!M317="PROCURADURIA")</f>
        <v>0</v>
      </c>
      <c r="I374" s="87" t="b">
        <f>OR(Datos!M317="DIF HIDALGO-HUICHAPAN",Datos!M317="DIF HIDALGO",Datos!M317="DIF NAUCALPAN",Datos!M317="DIF MEXICALTZINGO")</f>
        <v>0</v>
      </c>
      <c r="J374" s="87" t="b">
        <f>OR(Datos!M317="FAMILIAR")</f>
        <v>0</v>
      </c>
      <c r="K374" s="87">
        <f t="shared" si="16"/>
        <v>0</v>
      </c>
      <c r="L374" s="39">
        <f>IF(K374=0,Datos!M317)</f>
        <v>0</v>
      </c>
      <c r="M374" s="87">
        <f>Datos!Z317</f>
        <v>0</v>
      </c>
      <c r="N374" s="87">
        <f>Datos!AA317</f>
        <v>0</v>
      </c>
      <c r="O374" s="87">
        <f>Datos!AB317</f>
        <v>0</v>
      </c>
      <c r="P374" s="87">
        <f>Datos!AC317</f>
        <v>0</v>
      </c>
      <c r="Q374" s="87">
        <f>Datos!AD317</f>
        <v>0</v>
      </c>
      <c r="R374" s="87">
        <f>Datos!AE317</f>
        <v>0</v>
      </c>
      <c r="S374" s="87">
        <f>Datos!AF317</f>
        <v>0</v>
      </c>
      <c r="T374" s="87">
        <f>Datos!AG317</f>
        <v>0</v>
      </c>
      <c r="U374" s="87">
        <f>Datos!AH317</f>
        <v>0</v>
      </c>
      <c r="V374" s="87">
        <f>Datos!AI317</f>
        <v>0</v>
      </c>
      <c r="W374" s="87">
        <f>Datos!AJ317</f>
        <v>0</v>
      </c>
      <c r="X374" s="87">
        <f>Datos!AK317</f>
        <v>0</v>
      </c>
      <c r="Y374" s="87">
        <f>Datos!AL317</f>
        <v>0</v>
      </c>
      <c r="Z374" s="87">
        <f>Datos!AM317</f>
        <v>0</v>
      </c>
      <c r="AA374" s="87">
        <f>Datos!AN317</f>
        <v>0</v>
      </c>
      <c r="AB374" s="87">
        <f>Datos!AO317</f>
        <v>0</v>
      </c>
      <c r="AC374" s="87">
        <f>Datos!AP317</f>
        <v>0</v>
      </c>
      <c r="AD374" s="87" t="str">
        <f>IF(Datos!J317="D.F.","D.F.","0")</f>
        <v>0</v>
      </c>
      <c r="AE374" s="87">
        <f>IF(Datos!J317="D.F.","D.F",Datos!J317)</f>
        <v>0</v>
      </c>
      <c r="AF374" s="87"/>
      <c r="AG374" s="87">
        <f>Datos!AU317</f>
        <v>0</v>
      </c>
      <c r="AH374" s="87">
        <f>Datos!AV317</f>
        <v>0</v>
      </c>
      <c r="AI374" s="87" t="e">
        <f>IF(Educativo!#REF!="GUARDERIA","SI",".")</f>
        <v>#REF!</v>
      </c>
      <c r="AJ374" s="87" t="e">
        <f>IF(Educativo!#REF!="PRESCOLAR","SI",".")</f>
        <v>#REF!</v>
      </c>
      <c r="AK374" s="87" t="e">
        <f>IF(Educativo!#REF!="PRIMARIA","SI",".")</f>
        <v>#REF!</v>
      </c>
      <c r="AL374" s="87" t="e">
        <f>IF(Educativo!#REF!="SECUNDARIA","SI",".")</f>
        <v>#REF!</v>
      </c>
      <c r="AM374" s="87" t="e">
        <f>IF(Educativo!#REF!="BACHILLERATO","SI",".")</f>
        <v>#REF!</v>
      </c>
      <c r="AN374" s="87" t="e">
        <f>IF(Educativo!#REF!="UNIVERSIDAD","SI",".")</f>
        <v>#REF!</v>
      </c>
      <c r="AO374" s="87">
        <f>Datos!BN317</f>
        <v>0</v>
      </c>
      <c r="AP374" s="87">
        <f>Datos!BP317</f>
        <v>0</v>
      </c>
      <c r="AQ374" s="87">
        <f>Datos!BQ317</f>
        <v>0</v>
      </c>
      <c r="AR374" s="26">
        <f>Datos!BY318</f>
        <v>0</v>
      </c>
      <c r="AS374" s="26" t="str">
        <f>Datos!BZ318</f>
        <v>.</v>
      </c>
      <c r="AT374" s="26" t="str">
        <f>Datos!CA318</f>
        <v>.</v>
      </c>
      <c r="AU374" s="26" t="str">
        <f>Datos!CB318</f>
        <v>.</v>
      </c>
      <c r="AV374" s="26" t="str">
        <f>Datos!CC318</f>
        <v>.</v>
      </c>
      <c r="AW374" s="87" t="b">
        <f>OR(Datos!BV318="FAMILIA BIOLÓGICA")</f>
        <v>0</v>
      </c>
      <c r="AX374" s="87" t="b">
        <f>OR(Datos!BV318="FAMILIA AMPLIADA")</f>
        <v>0</v>
      </c>
      <c r="AY374" s="87" t="b">
        <f>OR(Datos!BV318="OTRO HOGAR")</f>
        <v>0</v>
      </c>
      <c r="AZ374" s="87">
        <f t="shared" si="17"/>
        <v>0</v>
      </c>
      <c r="BA374" s="87">
        <f>IF(AZ374=0,Datos!BV318,".")</f>
        <v>0</v>
      </c>
      <c r="BB374" s="117">
        <f>Datos!BU317</f>
        <v>0</v>
      </c>
      <c r="BC374" s="87">
        <f>Datos!BV317</f>
        <v>0</v>
      </c>
    </row>
    <row r="375" spans="1:55">
      <c r="A375" s="87">
        <f>Datos!A316</f>
        <v>0</v>
      </c>
      <c r="B375" s="20">
        <f>Datos!D318</f>
        <v>0</v>
      </c>
      <c r="C375" s="152">
        <f>Datos!E318</f>
        <v>0</v>
      </c>
      <c r="D375" s="20">
        <f>Datos!G318</f>
        <v>0</v>
      </c>
      <c r="E375" s="20" t="str">
        <f t="shared" si="15"/>
        <v>x</v>
      </c>
      <c r="F375" s="118">
        <f>Datos!X318</f>
        <v>0</v>
      </c>
      <c r="G375" s="87" t="b">
        <f>OR(Datos!M318="CASA ALIANZA",Datos!M318="AYUDA Y SOLID")</f>
        <v>0</v>
      </c>
      <c r="H375" s="87" t="b">
        <f>OR(Datos!M318="PROCURADURIA")</f>
        <v>0</v>
      </c>
      <c r="I375" s="87" t="b">
        <f>OR(Datos!M318="DIF HIDALGO-HUICHAPAN",Datos!M318="DIF HIDALGO",Datos!M318="DIF NAUCALPAN",Datos!M318="DIF MEXICALTZINGO")</f>
        <v>0</v>
      </c>
      <c r="J375" s="87" t="b">
        <f>OR(Datos!M318="FAMILIAR")</f>
        <v>0</v>
      </c>
      <c r="K375" s="87">
        <f t="shared" si="16"/>
        <v>0</v>
      </c>
      <c r="L375" s="39">
        <f>IF(K375=0,Datos!M318)</f>
        <v>0</v>
      </c>
      <c r="M375" s="87">
        <f>Datos!Z318</f>
        <v>0</v>
      </c>
      <c r="N375" s="87">
        <f>Datos!AA318</f>
        <v>0</v>
      </c>
      <c r="O375" s="87">
        <f>Datos!AB318</f>
        <v>0</v>
      </c>
      <c r="P375" s="87">
        <f>Datos!AC318</f>
        <v>0</v>
      </c>
      <c r="Q375" s="87">
        <f>Datos!AD318</f>
        <v>0</v>
      </c>
      <c r="R375" s="87">
        <f>Datos!AE318</f>
        <v>0</v>
      </c>
      <c r="S375" s="87">
        <f>Datos!AF318</f>
        <v>0</v>
      </c>
      <c r="T375" s="87">
        <f>Datos!AG318</f>
        <v>0</v>
      </c>
      <c r="U375" s="87">
        <f>Datos!AH318</f>
        <v>0</v>
      </c>
      <c r="V375" s="87">
        <f>Datos!AI318</f>
        <v>0</v>
      </c>
      <c r="W375" s="87">
        <f>Datos!AJ318</f>
        <v>0</v>
      </c>
      <c r="X375" s="87">
        <f>Datos!AK318</f>
        <v>0</v>
      </c>
      <c r="Y375" s="87">
        <f>Datos!AL318</f>
        <v>0</v>
      </c>
      <c r="Z375" s="87">
        <f>Datos!AM318</f>
        <v>0</v>
      </c>
      <c r="AA375" s="87">
        <f>Datos!AN318</f>
        <v>0</v>
      </c>
      <c r="AB375" s="87">
        <f>Datos!AO318</f>
        <v>0</v>
      </c>
      <c r="AC375" s="87">
        <f>Datos!AP318</f>
        <v>0</v>
      </c>
      <c r="AD375" s="87" t="str">
        <f>IF(Datos!J318="D.F.","D.F.","0")</f>
        <v>0</v>
      </c>
      <c r="AE375" s="87">
        <f>IF(Datos!J318="D.F.","D.F",Datos!J318)</f>
        <v>0</v>
      </c>
      <c r="AF375" s="87"/>
      <c r="AG375" s="87">
        <f>Datos!AU318</f>
        <v>0</v>
      </c>
      <c r="AH375" s="87">
        <f>Datos!AV318</f>
        <v>0</v>
      </c>
      <c r="AI375" s="87" t="e">
        <f>IF(Educativo!#REF!="GUARDERIA","SI",".")</f>
        <v>#REF!</v>
      </c>
      <c r="AJ375" s="87" t="e">
        <f>IF(Educativo!#REF!="PRESCOLAR","SI",".")</f>
        <v>#REF!</v>
      </c>
      <c r="AK375" s="87" t="e">
        <f>IF(Educativo!#REF!="PRIMARIA","SI",".")</f>
        <v>#REF!</v>
      </c>
      <c r="AL375" s="87" t="e">
        <f>IF(Educativo!#REF!="SECUNDARIA","SI",".")</f>
        <v>#REF!</v>
      </c>
      <c r="AM375" s="87" t="e">
        <f>IF(Educativo!#REF!="BACHILLERATO","SI",".")</f>
        <v>#REF!</v>
      </c>
      <c r="AN375" s="87" t="e">
        <f>IF(Educativo!#REF!="UNIVERSIDAD","SI",".")</f>
        <v>#REF!</v>
      </c>
      <c r="AO375" s="87">
        <f>Datos!BN318</f>
        <v>0</v>
      </c>
      <c r="AP375" s="87">
        <f>Datos!BP318</f>
        <v>0</v>
      </c>
      <c r="AQ375" s="87">
        <f>Datos!BQ318</f>
        <v>0</v>
      </c>
      <c r="AR375" s="26">
        <f>Datos!BY319</f>
        <v>0</v>
      </c>
      <c r="AS375" s="26" t="str">
        <f>Datos!BZ319</f>
        <v>.</v>
      </c>
      <c r="AT375" s="26" t="str">
        <f>Datos!CA319</f>
        <v>.</v>
      </c>
      <c r="AU375" s="26" t="str">
        <f>Datos!CB319</f>
        <v>.</v>
      </c>
      <c r="AV375" s="26" t="str">
        <f>Datos!CC319</f>
        <v>.</v>
      </c>
      <c r="AW375" s="87" t="b">
        <f>OR(Datos!BV319="FAMILIA BIOLÓGICA")</f>
        <v>0</v>
      </c>
      <c r="AX375" s="87" t="b">
        <f>OR(Datos!BV319="FAMILIA AMPLIADA")</f>
        <v>0</v>
      </c>
      <c r="AY375" s="87" t="b">
        <f>OR(Datos!BV319="OTRO HOGAR")</f>
        <v>0</v>
      </c>
      <c r="AZ375" s="87">
        <f t="shared" si="17"/>
        <v>0</v>
      </c>
      <c r="BA375" s="87">
        <f>IF(AZ375=0,Datos!BV319,".")</f>
        <v>0</v>
      </c>
      <c r="BB375" s="117">
        <f>Datos!BU318</f>
        <v>0</v>
      </c>
      <c r="BC375" s="87">
        <f>Datos!BV318</f>
        <v>0</v>
      </c>
    </row>
    <row r="376" spans="1:55">
      <c r="A376" s="87">
        <f>Datos!A317</f>
        <v>0</v>
      </c>
      <c r="B376" s="20">
        <f>Datos!D319</f>
        <v>0</v>
      </c>
      <c r="C376" s="152">
        <f>Datos!E319</f>
        <v>0</v>
      </c>
      <c r="D376" s="20">
        <f>Datos!G319</f>
        <v>0</v>
      </c>
      <c r="E376" s="20" t="str">
        <f t="shared" si="15"/>
        <v>x</v>
      </c>
      <c r="F376" s="118">
        <f>Datos!X319</f>
        <v>0</v>
      </c>
      <c r="G376" s="87" t="b">
        <f>OR(Datos!M319="CASA ALIANZA",Datos!M319="AYUDA Y SOLID")</f>
        <v>0</v>
      </c>
      <c r="H376" s="87" t="b">
        <f>OR(Datos!M319="PROCURADURIA")</f>
        <v>0</v>
      </c>
      <c r="I376" s="87" t="b">
        <f>OR(Datos!M319="DIF HIDALGO-HUICHAPAN",Datos!M319="DIF HIDALGO",Datos!M319="DIF NAUCALPAN",Datos!M319="DIF MEXICALTZINGO")</f>
        <v>0</v>
      </c>
      <c r="J376" s="87" t="b">
        <f>OR(Datos!M319="FAMILIAR")</f>
        <v>0</v>
      </c>
      <c r="K376" s="87">
        <f t="shared" si="16"/>
        <v>0</v>
      </c>
      <c r="L376" s="39">
        <f>IF(K376=0,Datos!M319)</f>
        <v>0</v>
      </c>
      <c r="M376" s="87">
        <f>Datos!Z319</f>
        <v>0</v>
      </c>
      <c r="N376" s="87">
        <f>Datos!AA319</f>
        <v>0</v>
      </c>
      <c r="O376" s="87">
        <f>Datos!AB319</f>
        <v>0</v>
      </c>
      <c r="P376" s="87">
        <f>Datos!AC319</f>
        <v>0</v>
      </c>
      <c r="Q376" s="87">
        <f>Datos!AD319</f>
        <v>0</v>
      </c>
      <c r="R376" s="87">
        <f>Datos!AE319</f>
        <v>0</v>
      </c>
      <c r="S376" s="87">
        <f>Datos!AF319</f>
        <v>0</v>
      </c>
      <c r="T376" s="87">
        <f>Datos!AG319</f>
        <v>0</v>
      </c>
      <c r="U376" s="87">
        <f>Datos!AH319</f>
        <v>0</v>
      </c>
      <c r="V376" s="87">
        <f>Datos!AI319</f>
        <v>0</v>
      </c>
      <c r="W376" s="87">
        <f>Datos!AJ319</f>
        <v>0</v>
      </c>
      <c r="X376" s="87">
        <f>Datos!AK319</f>
        <v>0</v>
      </c>
      <c r="Y376" s="87">
        <f>Datos!AL319</f>
        <v>0</v>
      </c>
      <c r="Z376" s="87">
        <f>Datos!AM319</f>
        <v>0</v>
      </c>
      <c r="AA376" s="87">
        <f>Datos!AN319</f>
        <v>0</v>
      </c>
      <c r="AB376" s="87">
        <f>Datos!AO319</f>
        <v>0</v>
      </c>
      <c r="AC376" s="87">
        <f>Datos!AP319</f>
        <v>0</v>
      </c>
      <c r="AD376" s="87" t="str">
        <f>IF(Datos!J319="D.F.","D.F.","0")</f>
        <v>0</v>
      </c>
      <c r="AE376" s="87">
        <f>IF(Datos!J319="D.F.","D.F",Datos!J319)</f>
        <v>0</v>
      </c>
      <c r="AF376" s="87"/>
      <c r="AG376" s="87">
        <f>Datos!AU319</f>
        <v>0</v>
      </c>
      <c r="AH376" s="87">
        <f>Datos!AV319</f>
        <v>0</v>
      </c>
      <c r="AI376" s="87" t="e">
        <f>IF(Educativo!#REF!="GUARDERIA","SI",".")</f>
        <v>#REF!</v>
      </c>
      <c r="AJ376" s="87" t="e">
        <f>IF(Educativo!#REF!="PRESCOLAR","SI",".")</f>
        <v>#REF!</v>
      </c>
      <c r="AK376" s="87" t="e">
        <f>IF(Educativo!#REF!="PRIMARIA","SI",".")</f>
        <v>#REF!</v>
      </c>
      <c r="AL376" s="87" t="e">
        <f>IF(Educativo!#REF!="SECUNDARIA","SI",".")</f>
        <v>#REF!</v>
      </c>
      <c r="AM376" s="87" t="e">
        <f>IF(Educativo!#REF!="BACHILLERATO","SI",".")</f>
        <v>#REF!</v>
      </c>
      <c r="AN376" s="87" t="e">
        <f>IF(Educativo!#REF!="UNIVERSIDAD","SI",".")</f>
        <v>#REF!</v>
      </c>
      <c r="AO376" s="87">
        <f>Datos!BN319</f>
        <v>0</v>
      </c>
      <c r="AP376" s="87">
        <f>Datos!BP319</f>
        <v>0</v>
      </c>
      <c r="AQ376" s="87">
        <f>Datos!BQ319</f>
        <v>0</v>
      </c>
      <c r="AR376" s="26">
        <f>Datos!BY320</f>
        <v>0</v>
      </c>
      <c r="AS376" s="26" t="str">
        <f>Datos!BZ320</f>
        <v>.</v>
      </c>
      <c r="AT376" s="26" t="str">
        <f>Datos!CA320</f>
        <v>.</v>
      </c>
      <c r="AU376" s="26" t="str">
        <f>Datos!CB320</f>
        <v>.</v>
      </c>
      <c r="AV376" s="26" t="str">
        <f>Datos!CC320</f>
        <v>.</v>
      </c>
      <c r="AW376" s="87" t="b">
        <f>OR(Datos!BV320="FAMILIA BIOLÓGICA")</f>
        <v>0</v>
      </c>
      <c r="AX376" s="87" t="b">
        <f>OR(Datos!BV320="FAMILIA AMPLIADA")</f>
        <v>0</v>
      </c>
      <c r="AY376" s="87" t="b">
        <f>OR(Datos!BV320="OTRO HOGAR")</f>
        <v>0</v>
      </c>
      <c r="AZ376" s="87">
        <f t="shared" si="17"/>
        <v>0</v>
      </c>
      <c r="BA376" s="87">
        <f>IF(AZ376=0,Datos!BV320,".")</f>
        <v>0</v>
      </c>
      <c r="BB376" s="117">
        <f>Datos!BU319</f>
        <v>0</v>
      </c>
      <c r="BC376" s="87">
        <f>Datos!BV319</f>
        <v>0</v>
      </c>
    </row>
    <row r="377" spans="1:55">
      <c r="A377" s="87">
        <f>Datos!A318</f>
        <v>0</v>
      </c>
      <c r="B377" s="20">
        <f>Datos!D320</f>
        <v>0</v>
      </c>
      <c r="C377" s="152">
        <f>Datos!E320</f>
        <v>0</v>
      </c>
      <c r="D377" s="20">
        <f>Datos!G320</f>
        <v>0</v>
      </c>
      <c r="E377" s="20" t="str">
        <f t="shared" si="15"/>
        <v>x</v>
      </c>
      <c r="F377" s="118">
        <f>Datos!X320</f>
        <v>0</v>
      </c>
      <c r="G377" s="87" t="b">
        <f>OR(Datos!M320="CASA ALIANZA",Datos!M320="AYUDA Y SOLID")</f>
        <v>0</v>
      </c>
      <c r="H377" s="87" t="b">
        <f>OR(Datos!M320="PROCURADURIA")</f>
        <v>0</v>
      </c>
      <c r="I377" s="87" t="b">
        <f>OR(Datos!M320="DIF HIDALGO-HUICHAPAN",Datos!M320="DIF HIDALGO",Datos!M320="DIF NAUCALPAN",Datos!M320="DIF MEXICALTZINGO")</f>
        <v>0</v>
      </c>
      <c r="J377" s="87" t="b">
        <f>OR(Datos!M320="FAMILIAR")</f>
        <v>0</v>
      </c>
      <c r="K377" s="87">
        <f t="shared" si="16"/>
        <v>0</v>
      </c>
      <c r="L377" s="39">
        <f>IF(K377=0,Datos!M320)</f>
        <v>0</v>
      </c>
      <c r="M377" s="87">
        <f>Datos!Z320</f>
        <v>0</v>
      </c>
      <c r="N377" s="87">
        <f>Datos!AA320</f>
        <v>0</v>
      </c>
      <c r="O377" s="87">
        <f>Datos!AB320</f>
        <v>0</v>
      </c>
      <c r="P377" s="87">
        <f>Datos!AC320</f>
        <v>0</v>
      </c>
      <c r="Q377" s="87">
        <f>Datos!AD320</f>
        <v>0</v>
      </c>
      <c r="R377" s="87">
        <f>Datos!AE320</f>
        <v>0</v>
      </c>
      <c r="S377" s="87">
        <f>Datos!AF320</f>
        <v>0</v>
      </c>
      <c r="T377" s="87">
        <f>Datos!AG320</f>
        <v>0</v>
      </c>
      <c r="U377" s="87">
        <f>Datos!AH320</f>
        <v>0</v>
      </c>
      <c r="V377" s="87">
        <f>Datos!AI320</f>
        <v>0</v>
      </c>
      <c r="W377" s="87">
        <f>Datos!AJ320</f>
        <v>0</v>
      </c>
      <c r="X377" s="87">
        <f>Datos!AK320</f>
        <v>0</v>
      </c>
      <c r="Y377" s="87">
        <f>Datos!AL320</f>
        <v>0</v>
      </c>
      <c r="Z377" s="87">
        <f>Datos!AM320</f>
        <v>0</v>
      </c>
      <c r="AA377" s="87">
        <f>Datos!AN320</f>
        <v>0</v>
      </c>
      <c r="AB377" s="87">
        <f>Datos!AO320</f>
        <v>0</v>
      </c>
      <c r="AC377" s="87">
        <f>Datos!AP320</f>
        <v>0</v>
      </c>
      <c r="AD377" s="87" t="str">
        <f>IF(Datos!J320="D.F.","D.F.","0")</f>
        <v>0</v>
      </c>
      <c r="AE377" s="87">
        <f>IF(Datos!J320="D.F.","D.F",Datos!J320)</f>
        <v>0</v>
      </c>
      <c r="AF377" s="87"/>
      <c r="AG377" s="87">
        <f>Datos!AU320</f>
        <v>0</v>
      </c>
      <c r="AH377" s="87">
        <f>Datos!AV320</f>
        <v>0</v>
      </c>
      <c r="AI377" s="87" t="e">
        <f>IF(Educativo!#REF!="GUARDERIA","SI",".")</f>
        <v>#REF!</v>
      </c>
      <c r="AJ377" s="87" t="e">
        <f>IF(Educativo!#REF!="PRESCOLAR","SI",".")</f>
        <v>#REF!</v>
      </c>
      <c r="AK377" s="87" t="e">
        <f>IF(Educativo!#REF!="PRIMARIA","SI",".")</f>
        <v>#REF!</v>
      </c>
      <c r="AL377" s="87" t="e">
        <f>IF(Educativo!#REF!="SECUNDARIA","SI",".")</f>
        <v>#REF!</v>
      </c>
      <c r="AM377" s="87" t="e">
        <f>IF(Educativo!#REF!="BACHILLERATO","SI",".")</f>
        <v>#REF!</v>
      </c>
      <c r="AN377" s="87" t="e">
        <f>IF(Educativo!#REF!="UNIVERSIDAD","SI",".")</f>
        <v>#REF!</v>
      </c>
      <c r="AO377" s="87">
        <f>Datos!BN320</f>
        <v>0</v>
      </c>
      <c r="AP377" s="87">
        <f>Datos!BP320</f>
        <v>0</v>
      </c>
      <c r="AQ377" s="87">
        <f>Datos!BQ320</f>
        <v>0</v>
      </c>
      <c r="AR377" s="26">
        <f>Datos!BY321</f>
        <v>0</v>
      </c>
      <c r="AS377" s="26" t="str">
        <f>Datos!BZ321</f>
        <v>.</v>
      </c>
      <c r="AT377" s="26" t="str">
        <f>Datos!CA321</f>
        <v>.</v>
      </c>
      <c r="AU377" s="26" t="str">
        <f>Datos!CB321</f>
        <v>.</v>
      </c>
      <c r="AV377" s="26" t="str">
        <f>Datos!CC321</f>
        <v>.</v>
      </c>
      <c r="AW377" s="87" t="b">
        <f>OR(Datos!BV321="FAMILIA BIOLÓGICA")</f>
        <v>0</v>
      </c>
      <c r="AX377" s="87" t="b">
        <f>OR(Datos!BV321="FAMILIA AMPLIADA")</f>
        <v>0</v>
      </c>
      <c r="AY377" s="87" t="b">
        <f>OR(Datos!BV321="OTRO HOGAR")</f>
        <v>0</v>
      </c>
      <c r="AZ377" s="87">
        <f t="shared" si="17"/>
        <v>0</v>
      </c>
      <c r="BA377" s="87">
        <f>IF(AZ377=0,Datos!BV321,".")</f>
        <v>0</v>
      </c>
      <c r="BB377" s="117">
        <f>Datos!BU320</f>
        <v>0</v>
      </c>
      <c r="BC377" s="87">
        <f>Datos!BV320</f>
        <v>0</v>
      </c>
    </row>
    <row r="378" spans="1:55">
      <c r="A378" s="87">
        <f>Datos!A319</f>
        <v>0</v>
      </c>
      <c r="B378" s="20">
        <f>Datos!D321</f>
        <v>0</v>
      </c>
      <c r="C378" s="152">
        <f>Datos!E321</f>
        <v>0</v>
      </c>
      <c r="D378" s="20">
        <f>Datos!G321</f>
        <v>0</v>
      </c>
      <c r="E378" s="20" t="str">
        <f t="shared" si="15"/>
        <v>x</v>
      </c>
      <c r="F378" s="118">
        <f>Datos!X321</f>
        <v>0</v>
      </c>
      <c r="G378" s="87" t="b">
        <f>OR(Datos!M321="CASA ALIANZA",Datos!M321="AYUDA Y SOLID")</f>
        <v>0</v>
      </c>
      <c r="H378" s="87" t="b">
        <f>OR(Datos!M321="PROCURADURIA")</f>
        <v>0</v>
      </c>
      <c r="I378" s="87" t="b">
        <f>OR(Datos!M321="DIF HIDALGO-HUICHAPAN",Datos!M321="DIF HIDALGO",Datos!M321="DIF NAUCALPAN",Datos!M321="DIF MEXICALTZINGO")</f>
        <v>0</v>
      </c>
      <c r="J378" s="87" t="b">
        <f>OR(Datos!M321="FAMILIAR")</f>
        <v>0</v>
      </c>
      <c r="K378" s="87">
        <f t="shared" si="16"/>
        <v>0</v>
      </c>
      <c r="L378" s="39">
        <f>IF(K378=0,Datos!M321)</f>
        <v>0</v>
      </c>
      <c r="M378" s="87">
        <f>Datos!Z321</f>
        <v>0</v>
      </c>
      <c r="N378" s="87">
        <f>Datos!AA321</f>
        <v>0</v>
      </c>
      <c r="O378" s="87">
        <f>Datos!AB321</f>
        <v>0</v>
      </c>
      <c r="P378" s="87">
        <f>Datos!AC321</f>
        <v>0</v>
      </c>
      <c r="Q378" s="87">
        <f>Datos!AD321</f>
        <v>0</v>
      </c>
      <c r="R378" s="87">
        <f>Datos!AE321</f>
        <v>0</v>
      </c>
      <c r="S378" s="87">
        <f>Datos!AF321</f>
        <v>0</v>
      </c>
      <c r="T378" s="87">
        <f>Datos!AG321</f>
        <v>0</v>
      </c>
      <c r="U378" s="87">
        <f>Datos!AH321</f>
        <v>0</v>
      </c>
      <c r="V378" s="87">
        <f>Datos!AI321</f>
        <v>0</v>
      </c>
      <c r="W378" s="87">
        <f>Datos!AJ321</f>
        <v>0</v>
      </c>
      <c r="X378" s="87">
        <f>Datos!AK321</f>
        <v>0</v>
      </c>
      <c r="Y378" s="87">
        <f>Datos!AL321</f>
        <v>0</v>
      </c>
      <c r="Z378" s="87">
        <f>Datos!AM321</f>
        <v>0</v>
      </c>
      <c r="AA378" s="87">
        <f>Datos!AN321</f>
        <v>0</v>
      </c>
      <c r="AB378" s="87">
        <f>Datos!AO321</f>
        <v>0</v>
      </c>
      <c r="AC378" s="87">
        <f>Datos!AP321</f>
        <v>0</v>
      </c>
      <c r="AD378" s="87" t="str">
        <f>IF(Datos!J321="D.F.","D.F.","0")</f>
        <v>0</v>
      </c>
      <c r="AE378" s="87">
        <f>IF(Datos!J321="D.F.","D.F",Datos!J321)</f>
        <v>0</v>
      </c>
      <c r="AF378" s="87"/>
      <c r="AG378" s="87">
        <f>Datos!AU321</f>
        <v>0</v>
      </c>
      <c r="AH378" s="87">
        <f>Datos!AV321</f>
        <v>0</v>
      </c>
      <c r="AI378" s="87" t="e">
        <f>IF(Educativo!#REF!="GUARDERIA","SI",".")</f>
        <v>#REF!</v>
      </c>
      <c r="AJ378" s="87" t="e">
        <f>IF(Educativo!#REF!="PRESCOLAR","SI",".")</f>
        <v>#REF!</v>
      </c>
      <c r="AK378" s="87" t="e">
        <f>IF(Educativo!#REF!="PRIMARIA","SI",".")</f>
        <v>#REF!</v>
      </c>
      <c r="AL378" s="87" t="e">
        <f>IF(Educativo!#REF!="SECUNDARIA","SI",".")</f>
        <v>#REF!</v>
      </c>
      <c r="AM378" s="87" t="e">
        <f>IF(Educativo!#REF!="BACHILLERATO","SI",".")</f>
        <v>#REF!</v>
      </c>
      <c r="AN378" s="87" t="e">
        <f>IF(Educativo!#REF!="UNIVERSIDAD","SI",".")</f>
        <v>#REF!</v>
      </c>
      <c r="AO378" s="87">
        <f>Datos!BN321</f>
        <v>0</v>
      </c>
      <c r="AP378" s="87">
        <f>Datos!BP321</f>
        <v>0</v>
      </c>
      <c r="AQ378" s="87">
        <f>Datos!BQ321</f>
        <v>0</v>
      </c>
      <c r="AR378" s="26">
        <f>Datos!BY322</f>
        <v>0</v>
      </c>
      <c r="AS378" s="26" t="str">
        <f>Datos!BZ322</f>
        <v>.</v>
      </c>
      <c r="AT378" s="26" t="str">
        <f>Datos!CA322</f>
        <v>.</v>
      </c>
      <c r="AU378" s="26" t="str">
        <f>Datos!CB322</f>
        <v>.</v>
      </c>
      <c r="AV378" s="26" t="str">
        <f>Datos!CC322</f>
        <v>.</v>
      </c>
      <c r="AW378" s="87" t="b">
        <f>OR(Datos!BV322="FAMILIA BIOLÓGICA")</f>
        <v>0</v>
      </c>
      <c r="AX378" s="87" t="b">
        <f>OR(Datos!BV322="FAMILIA AMPLIADA")</f>
        <v>0</v>
      </c>
      <c r="AY378" s="87" t="b">
        <f>OR(Datos!BV322="OTRO HOGAR")</f>
        <v>0</v>
      </c>
      <c r="AZ378" s="87">
        <f t="shared" si="17"/>
        <v>0</v>
      </c>
      <c r="BA378" s="87">
        <f>IF(AZ378=0,Datos!BV322,".")</f>
        <v>0</v>
      </c>
      <c r="BB378" s="117">
        <f>Datos!BU321</f>
        <v>0</v>
      </c>
      <c r="BC378" s="87">
        <f>Datos!BV321</f>
        <v>0</v>
      </c>
    </row>
    <row r="379" spans="1:55">
      <c r="A379" s="87">
        <f>Datos!A320</f>
        <v>0</v>
      </c>
      <c r="B379" s="20">
        <f>Datos!D322</f>
        <v>0</v>
      </c>
      <c r="C379" s="152">
        <f>Datos!E322</f>
        <v>0</v>
      </c>
      <c r="D379" s="20">
        <f>Datos!G322</f>
        <v>0</v>
      </c>
      <c r="E379" s="20" t="str">
        <f t="shared" si="15"/>
        <v>x</v>
      </c>
      <c r="F379" s="118">
        <f>Datos!X322</f>
        <v>0</v>
      </c>
      <c r="G379" s="87" t="b">
        <f>OR(Datos!M322="CASA ALIANZA",Datos!M322="AYUDA Y SOLID")</f>
        <v>0</v>
      </c>
      <c r="H379" s="87" t="b">
        <f>OR(Datos!M322="PROCURADURIA")</f>
        <v>0</v>
      </c>
      <c r="I379" s="87" t="b">
        <f>OR(Datos!M322="DIF HIDALGO-HUICHAPAN",Datos!M322="DIF HIDALGO",Datos!M322="DIF NAUCALPAN",Datos!M322="DIF MEXICALTZINGO")</f>
        <v>0</v>
      </c>
      <c r="J379" s="87" t="b">
        <f>OR(Datos!M322="FAMILIAR")</f>
        <v>0</v>
      </c>
      <c r="K379" s="87">
        <f t="shared" si="16"/>
        <v>0</v>
      </c>
      <c r="L379" s="39">
        <f>IF(K379=0,Datos!M322)</f>
        <v>0</v>
      </c>
      <c r="M379" s="87">
        <f>Datos!Z322</f>
        <v>0</v>
      </c>
      <c r="N379" s="87">
        <f>Datos!AA322</f>
        <v>0</v>
      </c>
      <c r="O379" s="87">
        <f>Datos!AB322</f>
        <v>0</v>
      </c>
      <c r="P379" s="87">
        <f>Datos!AC322</f>
        <v>0</v>
      </c>
      <c r="Q379" s="87">
        <f>Datos!AD322</f>
        <v>0</v>
      </c>
      <c r="R379" s="87">
        <f>Datos!AE322</f>
        <v>0</v>
      </c>
      <c r="S379" s="87">
        <f>Datos!AF322</f>
        <v>0</v>
      </c>
      <c r="T379" s="87">
        <f>Datos!AG322</f>
        <v>0</v>
      </c>
      <c r="U379" s="87">
        <f>Datos!AH322</f>
        <v>0</v>
      </c>
      <c r="V379" s="87">
        <f>Datos!AI322</f>
        <v>0</v>
      </c>
      <c r="W379" s="87">
        <f>Datos!AJ322</f>
        <v>0</v>
      </c>
      <c r="X379" s="87">
        <f>Datos!AK322</f>
        <v>0</v>
      </c>
      <c r="Y379" s="87">
        <f>Datos!AL322</f>
        <v>0</v>
      </c>
      <c r="Z379" s="87">
        <f>Datos!AM322</f>
        <v>0</v>
      </c>
      <c r="AA379" s="87">
        <f>Datos!AN322</f>
        <v>0</v>
      </c>
      <c r="AB379" s="87">
        <f>Datos!AO322</f>
        <v>0</v>
      </c>
      <c r="AC379" s="87">
        <f>Datos!AP322</f>
        <v>0</v>
      </c>
      <c r="AD379" s="87" t="str">
        <f>IF(Datos!J322="D.F.","D.F.","0")</f>
        <v>0</v>
      </c>
      <c r="AE379" s="87">
        <f>IF(Datos!J322="D.F.","D.F",Datos!J322)</f>
        <v>0</v>
      </c>
      <c r="AF379" s="87"/>
      <c r="AG379" s="87">
        <f>Datos!AU322</f>
        <v>0</v>
      </c>
      <c r="AH379" s="87">
        <f>Datos!AV322</f>
        <v>0</v>
      </c>
      <c r="AI379" s="87" t="e">
        <f>IF(Educativo!#REF!="GUARDERIA","SI",".")</f>
        <v>#REF!</v>
      </c>
      <c r="AJ379" s="87" t="e">
        <f>IF(Educativo!#REF!="PRESCOLAR","SI",".")</f>
        <v>#REF!</v>
      </c>
      <c r="AK379" s="87" t="e">
        <f>IF(Educativo!#REF!="PRIMARIA","SI",".")</f>
        <v>#REF!</v>
      </c>
      <c r="AL379" s="87" t="e">
        <f>IF(Educativo!#REF!="SECUNDARIA","SI",".")</f>
        <v>#REF!</v>
      </c>
      <c r="AM379" s="87" t="e">
        <f>IF(Educativo!#REF!="BACHILLERATO","SI",".")</f>
        <v>#REF!</v>
      </c>
      <c r="AN379" s="87" t="e">
        <f>IF(Educativo!#REF!="UNIVERSIDAD","SI",".")</f>
        <v>#REF!</v>
      </c>
      <c r="AO379" s="87">
        <f>Datos!BN322</f>
        <v>0</v>
      </c>
      <c r="AP379" s="87">
        <f>Datos!BP322</f>
        <v>0</v>
      </c>
      <c r="AQ379" s="87">
        <f>Datos!BQ322</f>
        <v>0</v>
      </c>
      <c r="AR379" s="26">
        <f>Datos!BY323</f>
        <v>0</v>
      </c>
      <c r="AS379" s="26" t="str">
        <f>Datos!BZ323</f>
        <v>.</v>
      </c>
      <c r="AT379" s="26" t="str">
        <f>Datos!CA323</f>
        <v>.</v>
      </c>
      <c r="AU379" s="26" t="str">
        <f>Datos!CB323</f>
        <v>.</v>
      </c>
      <c r="AV379" s="26" t="str">
        <f>Datos!CC323</f>
        <v>.</v>
      </c>
      <c r="AW379" s="87" t="b">
        <f>OR(Datos!BV323="FAMILIA BIOLÓGICA")</f>
        <v>0</v>
      </c>
      <c r="AX379" s="87" t="b">
        <f>OR(Datos!BV323="FAMILIA AMPLIADA")</f>
        <v>0</v>
      </c>
      <c r="AY379" s="87" t="b">
        <f>OR(Datos!BV323="OTRO HOGAR")</f>
        <v>0</v>
      </c>
      <c r="AZ379" s="87">
        <f t="shared" si="17"/>
        <v>0</v>
      </c>
      <c r="BA379" s="87">
        <f>IF(AZ379=0,Datos!BV323,".")</f>
        <v>0</v>
      </c>
      <c r="BB379" s="117">
        <f>Datos!BU322</f>
        <v>0</v>
      </c>
      <c r="BC379" s="87">
        <f>Datos!BV322</f>
        <v>0</v>
      </c>
    </row>
    <row r="380" spans="1:55">
      <c r="A380" s="87">
        <f>Datos!A321</f>
        <v>0</v>
      </c>
      <c r="B380" s="20">
        <f>Datos!D323</f>
        <v>0</v>
      </c>
      <c r="C380" s="152">
        <f>Datos!E323</f>
        <v>0</v>
      </c>
      <c r="D380" s="20">
        <f>Datos!G323</f>
        <v>0</v>
      </c>
      <c r="E380" s="20" t="str">
        <f t="shared" si="15"/>
        <v>x</v>
      </c>
      <c r="F380" s="118">
        <f>Datos!X323</f>
        <v>0</v>
      </c>
      <c r="G380" s="87" t="b">
        <f>OR(Datos!M323="CASA ALIANZA",Datos!M323="AYUDA Y SOLID")</f>
        <v>0</v>
      </c>
      <c r="H380" s="87" t="b">
        <f>OR(Datos!M323="PROCURADURIA")</f>
        <v>0</v>
      </c>
      <c r="I380" s="87" t="b">
        <f>OR(Datos!M323="DIF HIDALGO-HUICHAPAN",Datos!M323="DIF HIDALGO",Datos!M323="DIF NAUCALPAN",Datos!M323="DIF MEXICALTZINGO")</f>
        <v>0</v>
      </c>
      <c r="J380" s="87" t="b">
        <f>OR(Datos!M323="FAMILIAR")</f>
        <v>0</v>
      </c>
      <c r="K380" s="87">
        <f t="shared" si="16"/>
        <v>0</v>
      </c>
      <c r="L380" s="39">
        <f>IF(K380=0,Datos!M323)</f>
        <v>0</v>
      </c>
      <c r="M380" s="87">
        <f>Datos!Z323</f>
        <v>0</v>
      </c>
      <c r="N380" s="87">
        <f>Datos!AA323</f>
        <v>0</v>
      </c>
      <c r="O380" s="87">
        <f>Datos!AB323</f>
        <v>0</v>
      </c>
      <c r="P380" s="87">
        <f>Datos!AC323</f>
        <v>0</v>
      </c>
      <c r="Q380" s="87">
        <f>Datos!AD323</f>
        <v>0</v>
      </c>
      <c r="R380" s="87">
        <f>Datos!AE323</f>
        <v>0</v>
      </c>
      <c r="S380" s="87">
        <f>Datos!AF323</f>
        <v>0</v>
      </c>
      <c r="T380" s="87">
        <f>Datos!AG323</f>
        <v>0</v>
      </c>
      <c r="U380" s="87">
        <f>Datos!AH323</f>
        <v>0</v>
      </c>
      <c r="V380" s="87">
        <f>Datos!AI323</f>
        <v>0</v>
      </c>
      <c r="W380" s="87">
        <f>Datos!AJ323</f>
        <v>0</v>
      </c>
      <c r="X380" s="87">
        <f>Datos!AK323</f>
        <v>0</v>
      </c>
      <c r="Y380" s="87">
        <f>Datos!AL323</f>
        <v>0</v>
      </c>
      <c r="Z380" s="87">
        <f>Datos!AM323</f>
        <v>0</v>
      </c>
      <c r="AA380" s="87">
        <f>Datos!AN323</f>
        <v>0</v>
      </c>
      <c r="AB380" s="87">
        <f>Datos!AO323</f>
        <v>0</v>
      </c>
      <c r="AC380" s="87">
        <f>Datos!AP323</f>
        <v>0</v>
      </c>
      <c r="AD380" s="87" t="str">
        <f>IF(Datos!J323="D.F.","D.F.","0")</f>
        <v>0</v>
      </c>
      <c r="AE380" s="87">
        <f>IF(Datos!J323="D.F.","D.F",Datos!J323)</f>
        <v>0</v>
      </c>
      <c r="AF380" s="87"/>
      <c r="AG380" s="87">
        <f>Datos!AU323</f>
        <v>0</v>
      </c>
      <c r="AH380" s="87">
        <f>Datos!AV323</f>
        <v>0</v>
      </c>
      <c r="AI380" s="87" t="e">
        <f>IF(Educativo!#REF!="GUARDERIA","SI",".")</f>
        <v>#REF!</v>
      </c>
      <c r="AJ380" s="87" t="e">
        <f>IF(Educativo!#REF!="PRESCOLAR","SI",".")</f>
        <v>#REF!</v>
      </c>
      <c r="AK380" s="87" t="e">
        <f>IF(Educativo!#REF!="PRIMARIA","SI",".")</f>
        <v>#REF!</v>
      </c>
      <c r="AL380" s="87" t="e">
        <f>IF(Educativo!#REF!="SECUNDARIA","SI",".")</f>
        <v>#REF!</v>
      </c>
      <c r="AM380" s="87" t="e">
        <f>IF(Educativo!#REF!="BACHILLERATO","SI",".")</f>
        <v>#REF!</v>
      </c>
      <c r="AN380" s="87" t="e">
        <f>IF(Educativo!#REF!="UNIVERSIDAD","SI",".")</f>
        <v>#REF!</v>
      </c>
      <c r="AO380" s="87">
        <f>Datos!BN323</f>
        <v>0</v>
      </c>
      <c r="AP380" s="87">
        <f>Datos!BP323</f>
        <v>0</v>
      </c>
      <c r="AQ380" s="87">
        <f>Datos!BQ323</f>
        <v>0</v>
      </c>
      <c r="AR380" s="26">
        <f>Datos!BY324</f>
        <v>0</v>
      </c>
      <c r="AS380" s="26" t="str">
        <f>Datos!BZ324</f>
        <v>.</v>
      </c>
      <c r="AT380" s="26" t="str">
        <f>Datos!CA324</f>
        <v>.</v>
      </c>
      <c r="AU380" s="26" t="str">
        <f>Datos!CB324</f>
        <v>.</v>
      </c>
      <c r="AV380" s="26" t="str">
        <f>Datos!CC324</f>
        <v>.</v>
      </c>
      <c r="AW380" s="87" t="b">
        <f>OR(Datos!BV324="FAMILIA BIOLÓGICA")</f>
        <v>0</v>
      </c>
      <c r="AX380" s="87" t="b">
        <f>OR(Datos!BV324="FAMILIA AMPLIADA")</f>
        <v>0</v>
      </c>
      <c r="AY380" s="87" t="b">
        <f>OR(Datos!BV324="OTRO HOGAR")</f>
        <v>0</v>
      </c>
      <c r="AZ380" s="87">
        <f t="shared" si="17"/>
        <v>0</v>
      </c>
      <c r="BA380" s="87">
        <f>IF(AZ380=0,Datos!BV324,".")</f>
        <v>0</v>
      </c>
      <c r="BB380" s="117">
        <f>Datos!BU323</f>
        <v>0</v>
      </c>
      <c r="BC380" s="87">
        <f>Datos!BV323</f>
        <v>0</v>
      </c>
    </row>
    <row r="381" spans="1:55">
      <c r="A381" s="87">
        <f>Datos!A322</f>
        <v>0</v>
      </c>
      <c r="B381" s="20">
        <f>Datos!D324</f>
        <v>0</v>
      </c>
      <c r="C381" s="152">
        <f>Datos!E324</f>
        <v>0</v>
      </c>
      <c r="D381" s="20">
        <f>Datos!G324</f>
        <v>0</v>
      </c>
      <c r="E381" s="20" t="str">
        <f t="shared" si="15"/>
        <v>x</v>
      </c>
      <c r="F381" s="118">
        <f>Datos!X324</f>
        <v>0</v>
      </c>
      <c r="G381" s="87" t="b">
        <f>OR(Datos!M324="CASA ALIANZA",Datos!M324="AYUDA Y SOLID")</f>
        <v>0</v>
      </c>
      <c r="H381" s="87" t="b">
        <f>OR(Datos!M324="PROCURADURIA")</f>
        <v>0</v>
      </c>
      <c r="I381" s="87" t="b">
        <f>OR(Datos!M324="DIF HIDALGO-HUICHAPAN",Datos!M324="DIF HIDALGO",Datos!M324="DIF NAUCALPAN",Datos!M324="DIF MEXICALTZINGO")</f>
        <v>0</v>
      </c>
      <c r="J381" s="87" t="b">
        <f>OR(Datos!M324="FAMILIAR")</f>
        <v>0</v>
      </c>
      <c r="K381" s="87">
        <f t="shared" si="16"/>
        <v>0</v>
      </c>
      <c r="L381" s="39">
        <f>IF(K381=0,Datos!M324)</f>
        <v>0</v>
      </c>
      <c r="M381" s="87">
        <f>Datos!Z324</f>
        <v>0</v>
      </c>
      <c r="N381" s="87">
        <f>Datos!AA324</f>
        <v>0</v>
      </c>
      <c r="O381" s="87">
        <f>Datos!AB324</f>
        <v>0</v>
      </c>
      <c r="P381" s="87">
        <f>Datos!AC324</f>
        <v>0</v>
      </c>
      <c r="Q381" s="87">
        <f>Datos!AD324</f>
        <v>0</v>
      </c>
      <c r="R381" s="87">
        <f>Datos!AE324</f>
        <v>0</v>
      </c>
      <c r="S381" s="87">
        <f>Datos!AF324</f>
        <v>0</v>
      </c>
      <c r="T381" s="87">
        <f>Datos!AG324</f>
        <v>0</v>
      </c>
      <c r="U381" s="87">
        <f>Datos!AH324</f>
        <v>0</v>
      </c>
      <c r="V381" s="87">
        <f>Datos!AI324</f>
        <v>0</v>
      </c>
      <c r="W381" s="87">
        <f>Datos!AJ324</f>
        <v>0</v>
      </c>
      <c r="X381" s="87">
        <f>Datos!AK324</f>
        <v>0</v>
      </c>
      <c r="Y381" s="87">
        <f>Datos!AL324</f>
        <v>0</v>
      </c>
      <c r="Z381" s="87">
        <f>Datos!AM324</f>
        <v>0</v>
      </c>
      <c r="AA381" s="87">
        <f>Datos!AN324</f>
        <v>0</v>
      </c>
      <c r="AB381" s="87">
        <f>Datos!AO324</f>
        <v>0</v>
      </c>
      <c r="AC381" s="87">
        <f>Datos!AP324</f>
        <v>0</v>
      </c>
      <c r="AD381" s="87" t="str">
        <f>IF(Datos!J324="D.F.","D.F.","0")</f>
        <v>0</v>
      </c>
      <c r="AE381" s="87">
        <f>IF(Datos!J324="D.F.","D.F",Datos!J324)</f>
        <v>0</v>
      </c>
      <c r="AF381" s="87"/>
      <c r="AG381" s="87">
        <f>Datos!AU324</f>
        <v>0</v>
      </c>
      <c r="AH381" s="87">
        <f>Datos!AV324</f>
        <v>0</v>
      </c>
      <c r="AI381" s="87" t="e">
        <f>IF(Educativo!#REF!="GUARDERIA","SI",".")</f>
        <v>#REF!</v>
      </c>
      <c r="AJ381" s="87" t="e">
        <f>IF(Educativo!#REF!="PRESCOLAR","SI",".")</f>
        <v>#REF!</v>
      </c>
      <c r="AK381" s="87" t="e">
        <f>IF(Educativo!#REF!="PRIMARIA","SI",".")</f>
        <v>#REF!</v>
      </c>
      <c r="AL381" s="87" t="e">
        <f>IF(Educativo!#REF!="SECUNDARIA","SI",".")</f>
        <v>#REF!</v>
      </c>
      <c r="AM381" s="87" t="e">
        <f>IF(Educativo!#REF!="BACHILLERATO","SI",".")</f>
        <v>#REF!</v>
      </c>
      <c r="AN381" s="87" t="e">
        <f>IF(Educativo!#REF!="UNIVERSIDAD","SI",".")</f>
        <v>#REF!</v>
      </c>
      <c r="AO381" s="87">
        <f>Datos!BN324</f>
        <v>0</v>
      </c>
      <c r="AP381" s="87">
        <f>Datos!BP324</f>
        <v>0</v>
      </c>
      <c r="AQ381" s="87">
        <f>Datos!BQ324</f>
        <v>0</v>
      </c>
      <c r="AR381" s="26">
        <f>Datos!BY325</f>
        <v>0</v>
      </c>
      <c r="AS381" s="26" t="str">
        <f>Datos!BZ325</f>
        <v>.</v>
      </c>
      <c r="AT381" s="26" t="str">
        <f>Datos!CA325</f>
        <v>.</v>
      </c>
      <c r="AU381" s="26" t="str">
        <f>Datos!CB325</f>
        <v>.</v>
      </c>
      <c r="AV381" s="26" t="str">
        <f>Datos!CC325</f>
        <v>.</v>
      </c>
      <c r="AW381" s="87" t="b">
        <f>OR(Datos!BV325="FAMILIA BIOLÓGICA")</f>
        <v>0</v>
      </c>
      <c r="AX381" s="87" t="b">
        <f>OR(Datos!BV325="FAMILIA AMPLIADA")</f>
        <v>0</v>
      </c>
      <c r="AY381" s="87" t="b">
        <f>OR(Datos!BV325="OTRO HOGAR")</f>
        <v>0</v>
      </c>
      <c r="AZ381" s="87">
        <f t="shared" si="17"/>
        <v>0</v>
      </c>
      <c r="BA381" s="87">
        <f>IF(AZ381=0,Datos!BV325,".")</f>
        <v>0</v>
      </c>
      <c r="BB381" s="117">
        <f>Datos!BU324</f>
        <v>0</v>
      </c>
      <c r="BC381" s="87">
        <f>Datos!BV324</f>
        <v>0</v>
      </c>
    </row>
    <row r="382" spans="1:55">
      <c r="A382" s="87">
        <f>Datos!A323</f>
        <v>0</v>
      </c>
      <c r="B382" s="20">
        <f>Datos!D325</f>
        <v>0</v>
      </c>
      <c r="C382" s="152">
        <f>Datos!E325</f>
        <v>0</v>
      </c>
      <c r="D382" s="20">
        <f>Datos!G325</f>
        <v>0</v>
      </c>
      <c r="E382" s="20" t="str">
        <f t="shared" si="15"/>
        <v>x</v>
      </c>
      <c r="F382" s="118">
        <f>Datos!X325</f>
        <v>0</v>
      </c>
      <c r="G382" s="87" t="b">
        <f>OR(Datos!M325="CASA ALIANZA",Datos!M325="AYUDA Y SOLID")</f>
        <v>0</v>
      </c>
      <c r="H382" s="87" t="b">
        <f>OR(Datos!M325="PROCURADURIA")</f>
        <v>0</v>
      </c>
      <c r="I382" s="87" t="b">
        <f>OR(Datos!M325="DIF HIDALGO-HUICHAPAN",Datos!M325="DIF HIDALGO",Datos!M325="DIF NAUCALPAN",Datos!M325="DIF MEXICALTZINGO")</f>
        <v>0</v>
      </c>
      <c r="J382" s="87" t="b">
        <f>OR(Datos!M325="FAMILIAR")</f>
        <v>0</v>
      </c>
      <c r="K382" s="87">
        <f t="shared" si="16"/>
        <v>0</v>
      </c>
      <c r="L382" s="39">
        <f>IF(K382=0,Datos!M325)</f>
        <v>0</v>
      </c>
      <c r="M382" s="87">
        <f>Datos!Z325</f>
        <v>0</v>
      </c>
      <c r="N382" s="87">
        <f>Datos!AA325</f>
        <v>0</v>
      </c>
      <c r="O382" s="87">
        <f>Datos!AB325</f>
        <v>0</v>
      </c>
      <c r="P382" s="87">
        <f>Datos!AC325</f>
        <v>0</v>
      </c>
      <c r="Q382" s="87">
        <f>Datos!AD325</f>
        <v>0</v>
      </c>
      <c r="R382" s="87">
        <f>Datos!AE325</f>
        <v>0</v>
      </c>
      <c r="S382" s="87">
        <f>Datos!AF325</f>
        <v>0</v>
      </c>
      <c r="T382" s="87">
        <f>Datos!AG325</f>
        <v>0</v>
      </c>
      <c r="U382" s="87">
        <f>Datos!AH325</f>
        <v>0</v>
      </c>
      <c r="V382" s="87">
        <f>Datos!AI325</f>
        <v>0</v>
      </c>
      <c r="W382" s="87">
        <f>Datos!AJ325</f>
        <v>0</v>
      </c>
      <c r="X382" s="87">
        <f>Datos!AK325</f>
        <v>0</v>
      </c>
      <c r="Y382" s="87">
        <f>Datos!AL325</f>
        <v>0</v>
      </c>
      <c r="Z382" s="87">
        <f>Datos!AM325</f>
        <v>0</v>
      </c>
      <c r="AA382" s="87">
        <f>Datos!AN325</f>
        <v>0</v>
      </c>
      <c r="AB382" s="87">
        <f>Datos!AO325</f>
        <v>0</v>
      </c>
      <c r="AC382" s="87">
        <f>Datos!AP325</f>
        <v>0</v>
      </c>
      <c r="AD382" s="87" t="str">
        <f>IF(Datos!J325="D.F.","D.F.","0")</f>
        <v>0</v>
      </c>
      <c r="AE382" s="87">
        <f>IF(Datos!J325="D.F.","D.F",Datos!J325)</f>
        <v>0</v>
      </c>
      <c r="AF382" s="87"/>
      <c r="AG382" s="87">
        <f>Datos!AU325</f>
        <v>0</v>
      </c>
      <c r="AH382" s="87">
        <f>Datos!AV325</f>
        <v>0</v>
      </c>
      <c r="AI382" s="87" t="e">
        <f>IF(Educativo!#REF!="GUARDERIA","SI",".")</f>
        <v>#REF!</v>
      </c>
      <c r="AJ382" s="87" t="e">
        <f>IF(Educativo!#REF!="PRESCOLAR","SI",".")</f>
        <v>#REF!</v>
      </c>
      <c r="AK382" s="87" t="e">
        <f>IF(Educativo!#REF!="PRIMARIA","SI",".")</f>
        <v>#REF!</v>
      </c>
      <c r="AL382" s="87" t="e">
        <f>IF(Educativo!#REF!="SECUNDARIA","SI",".")</f>
        <v>#REF!</v>
      </c>
      <c r="AM382" s="87" t="e">
        <f>IF(Educativo!#REF!="BACHILLERATO","SI",".")</f>
        <v>#REF!</v>
      </c>
      <c r="AN382" s="87" t="e">
        <f>IF(Educativo!#REF!="UNIVERSIDAD","SI",".")</f>
        <v>#REF!</v>
      </c>
      <c r="AO382" s="87">
        <f>Datos!BN325</f>
        <v>0</v>
      </c>
      <c r="AP382" s="87">
        <f>Datos!BP325</f>
        <v>0</v>
      </c>
      <c r="AQ382" s="87">
        <f>Datos!BQ325</f>
        <v>0</v>
      </c>
      <c r="AR382" s="26">
        <f>Datos!BY326</f>
        <v>0</v>
      </c>
      <c r="AS382" s="26" t="str">
        <f>Datos!BZ326</f>
        <v>.</v>
      </c>
      <c r="AT382" s="26" t="str">
        <f>Datos!CA326</f>
        <v>.</v>
      </c>
      <c r="AU382" s="26" t="str">
        <f>Datos!CB326</f>
        <v>.</v>
      </c>
      <c r="AV382" s="26" t="str">
        <f>Datos!CC326</f>
        <v>.</v>
      </c>
      <c r="AW382" s="87" t="b">
        <f>OR(Datos!BV326="FAMILIA BIOLÓGICA")</f>
        <v>0</v>
      </c>
      <c r="AX382" s="87" t="b">
        <f>OR(Datos!BV326="FAMILIA AMPLIADA")</f>
        <v>0</v>
      </c>
      <c r="AY382" s="87" t="b">
        <f>OR(Datos!BV326="OTRO HOGAR")</f>
        <v>0</v>
      </c>
      <c r="AZ382" s="87">
        <f t="shared" si="17"/>
        <v>0</v>
      </c>
      <c r="BA382" s="87">
        <f>IF(AZ382=0,Datos!BV326,".")</f>
        <v>0</v>
      </c>
      <c r="BB382" s="117">
        <f>Datos!BU325</f>
        <v>0</v>
      </c>
      <c r="BC382" s="87">
        <f>Datos!BV325</f>
        <v>0</v>
      </c>
    </row>
    <row r="383" spans="1:55">
      <c r="A383" s="87">
        <f>Datos!A324</f>
        <v>0</v>
      </c>
      <c r="B383" s="20">
        <f>Datos!D326</f>
        <v>0</v>
      </c>
      <c r="C383" s="152">
        <f>Datos!E326</f>
        <v>0</v>
      </c>
      <c r="D383" s="20">
        <f>Datos!G326</f>
        <v>0</v>
      </c>
      <c r="E383" s="20" t="str">
        <f t="shared" si="15"/>
        <v>x</v>
      </c>
      <c r="F383" s="118">
        <f>Datos!X326</f>
        <v>0</v>
      </c>
      <c r="G383" s="87" t="b">
        <f>OR(Datos!M326="CASA ALIANZA",Datos!M326="AYUDA Y SOLID")</f>
        <v>0</v>
      </c>
      <c r="H383" s="87" t="b">
        <f>OR(Datos!M326="PROCURADURIA")</f>
        <v>0</v>
      </c>
      <c r="I383" s="87" t="b">
        <f>OR(Datos!M326="DIF HIDALGO-HUICHAPAN",Datos!M326="DIF HIDALGO",Datos!M326="DIF NAUCALPAN",Datos!M326="DIF MEXICALTZINGO")</f>
        <v>0</v>
      </c>
      <c r="J383" s="87" t="b">
        <f>OR(Datos!M326="FAMILIAR")</f>
        <v>0</v>
      </c>
      <c r="K383" s="87">
        <f t="shared" si="16"/>
        <v>0</v>
      </c>
      <c r="L383" s="39">
        <f>IF(K383=0,Datos!M326)</f>
        <v>0</v>
      </c>
      <c r="M383" s="87">
        <f>Datos!Z326</f>
        <v>0</v>
      </c>
      <c r="N383" s="87">
        <f>Datos!AA326</f>
        <v>0</v>
      </c>
      <c r="O383" s="87">
        <f>Datos!AB326</f>
        <v>0</v>
      </c>
      <c r="P383" s="87">
        <f>Datos!AC326</f>
        <v>0</v>
      </c>
      <c r="Q383" s="87">
        <f>Datos!AD326</f>
        <v>0</v>
      </c>
      <c r="R383" s="87">
        <f>Datos!AE326</f>
        <v>0</v>
      </c>
      <c r="S383" s="87">
        <f>Datos!AF326</f>
        <v>0</v>
      </c>
      <c r="T383" s="87">
        <f>Datos!AG326</f>
        <v>0</v>
      </c>
      <c r="U383" s="87">
        <f>Datos!AH326</f>
        <v>0</v>
      </c>
      <c r="V383" s="87">
        <f>Datos!AI326</f>
        <v>0</v>
      </c>
      <c r="W383" s="87">
        <f>Datos!AJ326</f>
        <v>0</v>
      </c>
      <c r="X383" s="87">
        <f>Datos!AK326</f>
        <v>0</v>
      </c>
      <c r="Y383" s="87">
        <f>Datos!AL326</f>
        <v>0</v>
      </c>
      <c r="Z383" s="87">
        <f>Datos!AM326</f>
        <v>0</v>
      </c>
      <c r="AA383" s="87">
        <f>Datos!AN326</f>
        <v>0</v>
      </c>
      <c r="AB383" s="87">
        <f>Datos!AO326</f>
        <v>0</v>
      </c>
      <c r="AC383" s="87">
        <f>Datos!AP326</f>
        <v>0</v>
      </c>
      <c r="AD383" s="87" t="str">
        <f>IF(Datos!J326="D.F.","D.F.","0")</f>
        <v>0</v>
      </c>
      <c r="AE383" s="87">
        <f>IF(Datos!J326="D.F.","D.F",Datos!J326)</f>
        <v>0</v>
      </c>
      <c r="AF383" s="87"/>
      <c r="AG383" s="87">
        <f>Datos!AU326</f>
        <v>0</v>
      </c>
      <c r="AH383" s="87">
        <f>Datos!AV326</f>
        <v>0</v>
      </c>
      <c r="AI383" s="87" t="e">
        <f>IF(Educativo!#REF!="GUARDERIA","SI",".")</f>
        <v>#REF!</v>
      </c>
      <c r="AJ383" s="87" t="e">
        <f>IF(Educativo!#REF!="PRESCOLAR","SI",".")</f>
        <v>#REF!</v>
      </c>
      <c r="AK383" s="87" t="e">
        <f>IF(Educativo!#REF!="PRIMARIA","SI",".")</f>
        <v>#REF!</v>
      </c>
      <c r="AL383" s="87" t="e">
        <f>IF(Educativo!#REF!="SECUNDARIA","SI",".")</f>
        <v>#REF!</v>
      </c>
      <c r="AM383" s="87" t="e">
        <f>IF(Educativo!#REF!="BACHILLERATO","SI",".")</f>
        <v>#REF!</v>
      </c>
      <c r="AN383" s="87" t="e">
        <f>IF(Educativo!#REF!="UNIVERSIDAD","SI",".")</f>
        <v>#REF!</v>
      </c>
      <c r="AO383" s="87">
        <f>Datos!BN326</f>
        <v>0</v>
      </c>
      <c r="AP383" s="87">
        <f>Datos!BP326</f>
        <v>0</v>
      </c>
      <c r="AQ383" s="87">
        <f>Datos!BQ326</f>
        <v>0</v>
      </c>
      <c r="AR383" s="26">
        <f>Datos!BY327</f>
        <v>0</v>
      </c>
      <c r="AS383" s="26" t="str">
        <f>Datos!BZ327</f>
        <v>.</v>
      </c>
      <c r="AT383" s="26" t="str">
        <f>Datos!CA327</f>
        <v>.</v>
      </c>
      <c r="AU383" s="26" t="str">
        <f>Datos!CB327</f>
        <v>.</v>
      </c>
      <c r="AV383" s="26" t="str">
        <f>Datos!CC327</f>
        <v>.</v>
      </c>
      <c r="AW383" s="87" t="b">
        <f>OR(Datos!BV327="FAMILIA BIOLÓGICA")</f>
        <v>0</v>
      </c>
      <c r="AX383" s="87" t="b">
        <f>OR(Datos!BV327="FAMILIA AMPLIADA")</f>
        <v>0</v>
      </c>
      <c r="AY383" s="87" t="b">
        <f>OR(Datos!BV327="OTRO HOGAR")</f>
        <v>0</v>
      </c>
      <c r="AZ383" s="87">
        <f t="shared" si="17"/>
        <v>0</v>
      </c>
      <c r="BA383" s="87">
        <f>IF(AZ383=0,Datos!BV327,".")</f>
        <v>0</v>
      </c>
      <c r="BB383" s="117">
        <f>Datos!BU326</f>
        <v>0</v>
      </c>
      <c r="BC383" s="87">
        <f>Datos!BV326</f>
        <v>0</v>
      </c>
    </row>
    <row r="384" spans="1:55">
      <c r="A384" s="87">
        <f>Datos!A325</f>
        <v>0</v>
      </c>
      <c r="B384" s="20">
        <f>Datos!D327</f>
        <v>0</v>
      </c>
      <c r="C384" s="152">
        <f>Datos!E327</f>
        <v>0</v>
      </c>
      <c r="D384" s="20">
        <f>Datos!G327</f>
        <v>0</v>
      </c>
      <c r="E384" s="20" t="str">
        <f t="shared" si="15"/>
        <v>x</v>
      </c>
      <c r="F384" s="118">
        <f>Datos!X327</f>
        <v>0</v>
      </c>
      <c r="G384" s="87" t="b">
        <f>OR(Datos!M327="CASA ALIANZA",Datos!M327="AYUDA Y SOLID")</f>
        <v>0</v>
      </c>
      <c r="H384" s="87" t="b">
        <f>OR(Datos!M327="PROCURADURIA")</f>
        <v>0</v>
      </c>
      <c r="I384" s="87" t="b">
        <f>OR(Datos!M327="DIF HIDALGO-HUICHAPAN",Datos!M327="DIF HIDALGO",Datos!M327="DIF NAUCALPAN",Datos!M327="DIF MEXICALTZINGO")</f>
        <v>0</v>
      </c>
      <c r="J384" s="87" t="b">
        <f>OR(Datos!M327="FAMILIAR")</f>
        <v>0</v>
      </c>
      <c r="K384" s="87">
        <f t="shared" si="16"/>
        <v>0</v>
      </c>
      <c r="L384" s="39">
        <f>IF(K384=0,Datos!M327)</f>
        <v>0</v>
      </c>
      <c r="M384" s="87">
        <f>Datos!Z327</f>
        <v>0</v>
      </c>
      <c r="N384" s="87">
        <f>Datos!AA327</f>
        <v>0</v>
      </c>
      <c r="O384" s="87">
        <f>Datos!AB327</f>
        <v>0</v>
      </c>
      <c r="P384" s="87">
        <f>Datos!AC327</f>
        <v>0</v>
      </c>
      <c r="Q384" s="87">
        <f>Datos!AD327</f>
        <v>0</v>
      </c>
      <c r="R384" s="87">
        <f>Datos!AE327</f>
        <v>0</v>
      </c>
      <c r="S384" s="87">
        <f>Datos!AF327</f>
        <v>0</v>
      </c>
      <c r="T384" s="87">
        <f>Datos!AG327</f>
        <v>0</v>
      </c>
      <c r="U384" s="87">
        <f>Datos!AH327</f>
        <v>0</v>
      </c>
      <c r="V384" s="87">
        <f>Datos!AI327</f>
        <v>0</v>
      </c>
      <c r="W384" s="87">
        <f>Datos!AJ327</f>
        <v>0</v>
      </c>
      <c r="X384" s="87">
        <f>Datos!AK327</f>
        <v>0</v>
      </c>
      <c r="Y384" s="87">
        <f>Datos!AL327</f>
        <v>0</v>
      </c>
      <c r="Z384" s="87">
        <f>Datos!AM327</f>
        <v>0</v>
      </c>
      <c r="AA384" s="87">
        <f>Datos!AN327</f>
        <v>0</v>
      </c>
      <c r="AB384" s="87">
        <f>Datos!AO327</f>
        <v>0</v>
      </c>
      <c r="AC384" s="87">
        <f>Datos!AP327</f>
        <v>0</v>
      </c>
      <c r="AD384" s="87" t="str">
        <f>IF(Datos!J327="D.F.","D.F.","0")</f>
        <v>0</v>
      </c>
      <c r="AE384" s="87">
        <f>IF(Datos!J327="D.F.","D.F",Datos!J327)</f>
        <v>0</v>
      </c>
      <c r="AF384" s="87"/>
      <c r="AG384" s="87">
        <f>Datos!AU327</f>
        <v>0</v>
      </c>
      <c r="AH384" s="87">
        <f>Datos!AV327</f>
        <v>0</v>
      </c>
      <c r="AI384" s="87" t="e">
        <f>IF(Educativo!#REF!="GUARDERIA","SI",".")</f>
        <v>#REF!</v>
      </c>
      <c r="AJ384" s="87" t="e">
        <f>IF(Educativo!#REF!="PRESCOLAR","SI",".")</f>
        <v>#REF!</v>
      </c>
      <c r="AK384" s="87" t="e">
        <f>IF(Educativo!#REF!="PRIMARIA","SI",".")</f>
        <v>#REF!</v>
      </c>
      <c r="AL384" s="87" t="e">
        <f>IF(Educativo!#REF!="SECUNDARIA","SI",".")</f>
        <v>#REF!</v>
      </c>
      <c r="AM384" s="87" t="e">
        <f>IF(Educativo!#REF!="BACHILLERATO","SI",".")</f>
        <v>#REF!</v>
      </c>
      <c r="AN384" s="87" t="e">
        <f>IF(Educativo!#REF!="UNIVERSIDAD","SI",".")</f>
        <v>#REF!</v>
      </c>
      <c r="AO384" s="87">
        <f>Datos!BN327</f>
        <v>0</v>
      </c>
      <c r="AP384" s="87">
        <f>Datos!BP327</f>
        <v>0</v>
      </c>
      <c r="AQ384" s="87">
        <f>Datos!BQ327</f>
        <v>0</v>
      </c>
      <c r="AR384" s="26">
        <f>Datos!BY328</f>
        <v>0</v>
      </c>
      <c r="AS384" s="26" t="str">
        <f>Datos!BZ328</f>
        <v>.</v>
      </c>
      <c r="AT384" s="26" t="str">
        <f>Datos!CA328</f>
        <v>.</v>
      </c>
      <c r="AU384" s="26" t="str">
        <f>Datos!CB328</f>
        <v>.</v>
      </c>
      <c r="AV384" s="26" t="str">
        <f>Datos!CC328</f>
        <v>.</v>
      </c>
      <c r="AW384" s="87" t="b">
        <f>OR(Datos!BV328="FAMILIA BIOLÓGICA")</f>
        <v>0</v>
      </c>
      <c r="AX384" s="87" t="b">
        <f>OR(Datos!BV328="FAMILIA AMPLIADA")</f>
        <v>0</v>
      </c>
      <c r="AY384" s="87" t="b">
        <f>OR(Datos!BV328="OTRO HOGAR")</f>
        <v>0</v>
      </c>
      <c r="AZ384" s="87">
        <f t="shared" si="17"/>
        <v>0</v>
      </c>
      <c r="BA384" s="87">
        <f>IF(AZ384=0,Datos!BV328,".")</f>
        <v>0</v>
      </c>
      <c r="BB384" s="117">
        <f>Datos!BU327</f>
        <v>0</v>
      </c>
      <c r="BC384" s="87">
        <f>Datos!BV327</f>
        <v>0</v>
      </c>
    </row>
    <row r="385" spans="1:55">
      <c r="A385" s="87">
        <f>Datos!A326</f>
        <v>0</v>
      </c>
      <c r="B385" s="20">
        <f>Datos!D328</f>
        <v>0</v>
      </c>
      <c r="C385" s="152">
        <f>Datos!E328</f>
        <v>0</v>
      </c>
      <c r="D385" s="20">
        <f>Datos!G328</f>
        <v>0</v>
      </c>
      <c r="E385" s="20" t="str">
        <f t="shared" si="15"/>
        <v>x</v>
      </c>
      <c r="F385" s="118">
        <f>Datos!X328</f>
        <v>0</v>
      </c>
      <c r="G385" s="87" t="b">
        <f>OR(Datos!M328="CASA ALIANZA",Datos!M328="AYUDA Y SOLID")</f>
        <v>0</v>
      </c>
      <c r="H385" s="87" t="b">
        <f>OR(Datos!M328="PROCURADURIA")</f>
        <v>0</v>
      </c>
      <c r="I385" s="87" t="b">
        <f>OR(Datos!M328="DIF HIDALGO-HUICHAPAN",Datos!M328="DIF HIDALGO",Datos!M328="DIF NAUCALPAN",Datos!M328="DIF MEXICALTZINGO")</f>
        <v>0</v>
      </c>
      <c r="J385" s="87" t="b">
        <f>OR(Datos!M328="FAMILIAR")</f>
        <v>0</v>
      </c>
      <c r="K385" s="87">
        <f t="shared" si="16"/>
        <v>0</v>
      </c>
      <c r="L385" s="39">
        <f>IF(K385=0,Datos!M328)</f>
        <v>0</v>
      </c>
      <c r="M385" s="87">
        <f>Datos!Z328</f>
        <v>0</v>
      </c>
      <c r="N385" s="87">
        <f>Datos!AA328</f>
        <v>0</v>
      </c>
      <c r="O385" s="87">
        <f>Datos!AB328</f>
        <v>0</v>
      </c>
      <c r="P385" s="87">
        <f>Datos!AC328</f>
        <v>0</v>
      </c>
      <c r="Q385" s="87">
        <f>Datos!AD328</f>
        <v>0</v>
      </c>
      <c r="R385" s="87">
        <f>Datos!AE328</f>
        <v>0</v>
      </c>
      <c r="S385" s="87">
        <f>Datos!AF328</f>
        <v>0</v>
      </c>
      <c r="T385" s="87">
        <f>Datos!AG328</f>
        <v>0</v>
      </c>
      <c r="U385" s="87">
        <f>Datos!AH328</f>
        <v>0</v>
      </c>
      <c r="V385" s="87">
        <f>Datos!AI328</f>
        <v>0</v>
      </c>
      <c r="W385" s="87">
        <f>Datos!AJ328</f>
        <v>0</v>
      </c>
      <c r="X385" s="87">
        <f>Datos!AK328</f>
        <v>0</v>
      </c>
      <c r="Y385" s="87">
        <f>Datos!AL328</f>
        <v>0</v>
      </c>
      <c r="Z385" s="87">
        <f>Datos!AM328</f>
        <v>0</v>
      </c>
      <c r="AA385" s="87">
        <f>Datos!AN328</f>
        <v>0</v>
      </c>
      <c r="AB385" s="87">
        <f>Datos!AO328</f>
        <v>0</v>
      </c>
      <c r="AC385" s="87">
        <f>Datos!AP328</f>
        <v>0</v>
      </c>
      <c r="AD385" s="87" t="str">
        <f>IF(Datos!J328="D.F.","D.F.","0")</f>
        <v>0</v>
      </c>
      <c r="AE385" s="87">
        <f>IF(Datos!J328="D.F.","D.F",Datos!J328)</f>
        <v>0</v>
      </c>
      <c r="AF385" s="87"/>
      <c r="AG385" s="87">
        <f>Datos!AU328</f>
        <v>0</v>
      </c>
      <c r="AH385" s="87">
        <f>Datos!AV328</f>
        <v>0</v>
      </c>
      <c r="AI385" s="87" t="e">
        <f>IF(Educativo!#REF!="GUARDERIA","SI",".")</f>
        <v>#REF!</v>
      </c>
      <c r="AJ385" s="87" t="e">
        <f>IF(Educativo!#REF!="PRESCOLAR","SI",".")</f>
        <v>#REF!</v>
      </c>
      <c r="AK385" s="87" t="e">
        <f>IF(Educativo!#REF!="PRIMARIA","SI",".")</f>
        <v>#REF!</v>
      </c>
      <c r="AL385" s="87" t="e">
        <f>IF(Educativo!#REF!="SECUNDARIA","SI",".")</f>
        <v>#REF!</v>
      </c>
      <c r="AM385" s="87" t="e">
        <f>IF(Educativo!#REF!="BACHILLERATO","SI",".")</f>
        <v>#REF!</v>
      </c>
      <c r="AN385" s="87" t="e">
        <f>IF(Educativo!#REF!="UNIVERSIDAD","SI",".")</f>
        <v>#REF!</v>
      </c>
      <c r="AO385" s="87">
        <f>Datos!BN328</f>
        <v>0</v>
      </c>
      <c r="AP385" s="87">
        <f>Datos!BP328</f>
        <v>0</v>
      </c>
      <c r="AQ385" s="87">
        <f>Datos!BQ328</f>
        <v>0</v>
      </c>
      <c r="AR385" s="26">
        <f>Datos!BY329</f>
        <v>0</v>
      </c>
      <c r="AS385" s="26" t="str">
        <f>Datos!BZ329</f>
        <v>.</v>
      </c>
      <c r="AT385" s="26" t="str">
        <f>Datos!CA329</f>
        <v>.</v>
      </c>
      <c r="AU385" s="26" t="str">
        <f>Datos!CB329</f>
        <v>.</v>
      </c>
      <c r="AV385" s="26" t="str">
        <f>Datos!CC329</f>
        <v>.</v>
      </c>
      <c r="AW385" s="87" t="b">
        <f>OR(Datos!BV329="FAMILIA BIOLÓGICA")</f>
        <v>0</v>
      </c>
      <c r="AX385" s="87" t="b">
        <f>OR(Datos!BV329="FAMILIA AMPLIADA")</f>
        <v>0</v>
      </c>
      <c r="AY385" s="87" t="b">
        <f>OR(Datos!BV329="OTRO HOGAR")</f>
        <v>0</v>
      </c>
      <c r="AZ385" s="87">
        <f t="shared" si="17"/>
        <v>0</v>
      </c>
      <c r="BA385" s="87">
        <f>IF(AZ385=0,Datos!BV329,".")</f>
        <v>0</v>
      </c>
      <c r="BB385" s="117">
        <f>Datos!BU328</f>
        <v>0</v>
      </c>
      <c r="BC385" s="87">
        <f>Datos!BV328</f>
        <v>0</v>
      </c>
    </row>
    <row r="386" spans="1:55">
      <c r="A386" s="87">
        <f>Datos!A327</f>
        <v>0</v>
      </c>
      <c r="B386" s="20">
        <f>Datos!D329</f>
        <v>0</v>
      </c>
      <c r="C386" s="152">
        <f>Datos!E329</f>
        <v>0</v>
      </c>
      <c r="D386" s="20">
        <f>Datos!G329</f>
        <v>0</v>
      </c>
      <c r="E386" s="20" t="str">
        <f t="shared" si="15"/>
        <v>x</v>
      </c>
      <c r="F386" s="118">
        <f>Datos!X329</f>
        <v>0</v>
      </c>
      <c r="G386" s="87" t="b">
        <f>OR(Datos!M329="CASA ALIANZA",Datos!M329="AYUDA Y SOLID")</f>
        <v>0</v>
      </c>
      <c r="H386" s="87" t="b">
        <f>OR(Datos!M329="PROCURADURIA")</f>
        <v>0</v>
      </c>
      <c r="I386" s="87" t="b">
        <f>OR(Datos!M329="DIF HIDALGO-HUICHAPAN",Datos!M329="DIF HIDALGO",Datos!M329="DIF NAUCALPAN",Datos!M329="DIF MEXICALTZINGO")</f>
        <v>0</v>
      </c>
      <c r="J386" s="87" t="b">
        <f>OR(Datos!M329="FAMILIAR")</f>
        <v>0</v>
      </c>
      <c r="K386" s="87">
        <f t="shared" si="16"/>
        <v>0</v>
      </c>
      <c r="L386" s="39">
        <f>IF(K386=0,Datos!M329)</f>
        <v>0</v>
      </c>
      <c r="M386" s="87">
        <f>Datos!Z329</f>
        <v>0</v>
      </c>
      <c r="N386" s="87">
        <f>Datos!AA329</f>
        <v>0</v>
      </c>
      <c r="O386" s="87">
        <f>Datos!AB329</f>
        <v>0</v>
      </c>
      <c r="P386" s="87">
        <f>Datos!AC329</f>
        <v>0</v>
      </c>
      <c r="Q386" s="87">
        <f>Datos!AD329</f>
        <v>0</v>
      </c>
      <c r="R386" s="87">
        <f>Datos!AE329</f>
        <v>0</v>
      </c>
      <c r="S386" s="87">
        <f>Datos!AF329</f>
        <v>0</v>
      </c>
      <c r="T386" s="87">
        <f>Datos!AG329</f>
        <v>0</v>
      </c>
      <c r="U386" s="87">
        <f>Datos!AH329</f>
        <v>0</v>
      </c>
      <c r="V386" s="87">
        <f>Datos!AI329</f>
        <v>0</v>
      </c>
      <c r="W386" s="87">
        <f>Datos!AJ329</f>
        <v>0</v>
      </c>
      <c r="X386" s="87">
        <f>Datos!AK329</f>
        <v>0</v>
      </c>
      <c r="Y386" s="87">
        <f>Datos!AL329</f>
        <v>0</v>
      </c>
      <c r="Z386" s="87">
        <f>Datos!AM329</f>
        <v>0</v>
      </c>
      <c r="AA386" s="87">
        <f>Datos!AN329</f>
        <v>0</v>
      </c>
      <c r="AB386" s="87">
        <f>Datos!AO329</f>
        <v>0</v>
      </c>
      <c r="AC386" s="87">
        <f>Datos!AP329</f>
        <v>0</v>
      </c>
      <c r="AD386" s="87" t="str">
        <f>IF(Datos!J329="D.F.","D.F.","0")</f>
        <v>0</v>
      </c>
      <c r="AE386" s="87">
        <f>IF(Datos!J329="D.F.","D.F",Datos!J329)</f>
        <v>0</v>
      </c>
      <c r="AF386" s="87"/>
      <c r="AG386" s="87">
        <f>Datos!AU329</f>
        <v>0</v>
      </c>
      <c r="AH386" s="87">
        <f>Datos!AV329</f>
        <v>0</v>
      </c>
      <c r="AI386" s="87" t="e">
        <f>IF(Educativo!#REF!="GUARDERIA","SI",".")</f>
        <v>#REF!</v>
      </c>
      <c r="AJ386" s="87" t="e">
        <f>IF(Educativo!#REF!="PRESCOLAR","SI",".")</f>
        <v>#REF!</v>
      </c>
      <c r="AK386" s="87" t="e">
        <f>IF(Educativo!#REF!="PRIMARIA","SI",".")</f>
        <v>#REF!</v>
      </c>
      <c r="AL386" s="87" t="e">
        <f>IF(Educativo!#REF!="SECUNDARIA","SI",".")</f>
        <v>#REF!</v>
      </c>
      <c r="AM386" s="87" t="e">
        <f>IF(Educativo!#REF!="BACHILLERATO","SI",".")</f>
        <v>#REF!</v>
      </c>
      <c r="AN386" s="87" t="e">
        <f>IF(Educativo!#REF!="UNIVERSIDAD","SI",".")</f>
        <v>#REF!</v>
      </c>
      <c r="AO386" s="87">
        <f>Datos!BN329</f>
        <v>0</v>
      </c>
      <c r="AP386" s="87">
        <f>Datos!BP329</f>
        <v>0</v>
      </c>
      <c r="AQ386" s="87">
        <f>Datos!BQ329</f>
        <v>0</v>
      </c>
      <c r="AR386" s="26">
        <f>Datos!BY330</f>
        <v>0</v>
      </c>
      <c r="AS386" s="26" t="str">
        <f>Datos!BZ330</f>
        <v>.</v>
      </c>
      <c r="AT386" s="26" t="str">
        <f>Datos!CA330</f>
        <v>.</v>
      </c>
      <c r="AU386" s="26" t="str">
        <f>Datos!CB330</f>
        <v>.</v>
      </c>
      <c r="AV386" s="26" t="str">
        <f>Datos!CC330</f>
        <v>.</v>
      </c>
      <c r="AW386" s="87" t="b">
        <f>OR(Datos!BV330="FAMILIA BIOLÓGICA")</f>
        <v>0</v>
      </c>
      <c r="AX386" s="87" t="b">
        <f>OR(Datos!BV330="FAMILIA AMPLIADA")</f>
        <v>0</v>
      </c>
      <c r="AY386" s="87" t="b">
        <f>OR(Datos!BV330="OTRO HOGAR")</f>
        <v>0</v>
      </c>
      <c r="AZ386" s="87">
        <f t="shared" si="17"/>
        <v>0</v>
      </c>
      <c r="BA386" s="87">
        <f>IF(AZ386=0,Datos!BV330,".")</f>
        <v>0</v>
      </c>
      <c r="BB386" s="117">
        <f>Datos!BU329</f>
        <v>0</v>
      </c>
      <c r="BC386" s="87">
        <f>Datos!BV329</f>
        <v>0</v>
      </c>
    </row>
    <row r="387" spans="1:55">
      <c r="A387" s="87">
        <f>Datos!A328</f>
        <v>0</v>
      </c>
      <c r="B387" s="20">
        <f>Datos!D330</f>
        <v>0</v>
      </c>
      <c r="C387" s="152">
        <f>Datos!E330</f>
        <v>0</v>
      </c>
      <c r="D387" s="20">
        <f>Datos!G330</f>
        <v>0</v>
      </c>
      <c r="E387" s="20" t="str">
        <f t="shared" si="15"/>
        <v>x</v>
      </c>
      <c r="F387" s="118">
        <f>Datos!X330</f>
        <v>0</v>
      </c>
      <c r="G387" s="87" t="b">
        <f>OR(Datos!M330="CASA ALIANZA",Datos!M330="AYUDA Y SOLID")</f>
        <v>0</v>
      </c>
      <c r="H387" s="87" t="b">
        <f>OR(Datos!M330="PROCURADURIA")</f>
        <v>0</v>
      </c>
      <c r="I387" s="87" t="b">
        <f>OR(Datos!M330="DIF HIDALGO-HUICHAPAN",Datos!M330="DIF HIDALGO",Datos!M330="DIF NAUCALPAN",Datos!M330="DIF MEXICALTZINGO")</f>
        <v>0</v>
      </c>
      <c r="J387" s="87" t="b">
        <f>OR(Datos!M330="FAMILIAR")</f>
        <v>0</v>
      </c>
      <c r="K387" s="87">
        <f t="shared" si="16"/>
        <v>0</v>
      </c>
      <c r="L387" s="39">
        <f>IF(K387=0,Datos!M330)</f>
        <v>0</v>
      </c>
      <c r="M387" s="87">
        <f>Datos!Z330</f>
        <v>0</v>
      </c>
      <c r="N387" s="87">
        <f>Datos!AA330</f>
        <v>0</v>
      </c>
      <c r="O387" s="87">
        <f>Datos!AB330</f>
        <v>0</v>
      </c>
      <c r="P387" s="87">
        <f>Datos!AC330</f>
        <v>0</v>
      </c>
      <c r="Q387" s="87">
        <f>Datos!AD330</f>
        <v>0</v>
      </c>
      <c r="R387" s="87">
        <f>Datos!AE330</f>
        <v>0</v>
      </c>
      <c r="S387" s="87">
        <f>Datos!AF330</f>
        <v>0</v>
      </c>
      <c r="T387" s="87">
        <f>Datos!AG330</f>
        <v>0</v>
      </c>
      <c r="U387" s="87">
        <f>Datos!AH330</f>
        <v>0</v>
      </c>
      <c r="V387" s="87">
        <f>Datos!AI330</f>
        <v>0</v>
      </c>
      <c r="W387" s="87">
        <f>Datos!AJ330</f>
        <v>0</v>
      </c>
      <c r="X387" s="87">
        <f>Datos!AK330</f>
        <v>0</v>
      </c>
      <c r="Y387" s="87">
        <f>Datos!AL330</f>
        <v>0</v>
      </c>
      <c r="Z387" s="87">
        <f>Datos!AM330</f>
        <v>0</v>
      </c>
      <c r="AA387" s="87">
        <f>Datos!AN330</f>
        <v>0</v>
      </c>
      <c r="AB387" s="87">
        <f>Datos!AO330</f>
        <v>0</v>
      </c>
      <c r="AC387" s="87">
        <f>Datos!AP330</f>
        <v>0</v>
      </c>
      <c r="AD387" s="87" t="str">
        <f>IF(Datos!J330="D.F.","D.F.","0")</f>
        <v>0</v>
      </c>
      <c r="AE387" s="87">
        <f>IF(Datos!J330="D.F.","D.F",Datos!J330)</f>
        <v>0</v>
      </c>
      <c r="AF387" s="87"/>
      <c r="AG387" s="87">
        <f>Datos!AU330</f>
        <v>0</v>
      </c>
      <c r="AH387" s="87">
        <f>Datos!AV330</f>
        <v>0</v>
      </c>
      <c r="AI387" s="87" t="e">
        <f>IF(Educativo!#REF!="GUARDERIA","SI",".")</f>
        <v>#REF!</v>
      </c>
      <c r="AJ387" s="87" t="e">
        <f>IF(Educativo!#REF!="PRESCOLAR","SI",".")</f>
        <v>#REF!</v>
      </c>
      <c r="AK387" s="87" t="e">
        <f>IF(Educativo!#REF!="PRIMARIA","SI",".")</f>
        <v>#REF!</v>
      </c>
      <c r="AL387" s="87" t="e">
        <f>IF(Educativo!#REF!="SECUNDARIA","SI",".")</f>
        <v>#REF!</v>
      </c>
      <c r="AM387" s="87" t="e">
        <f>IF(Educativo!#REF!="BACHILLERATO","SI",".")</f>
        <v>#REF!</v>
      </c>
      <c r="AN387" s="87" t="e">
        <f>IF(Educativo!#REF!="UNIVERSIDAD","SI",".")</f>
        <v>#REF!</v>
      </c>
      <c r="AO387" s="87">
        <f>Datos!BN330</f>
        <v>0</v>
      </c>
      <c r="AP387" s="87">
        <f>Datos!BP330</f>
        <v>0</v>
      </c>
      <c r="AQ387" s="87">
        <f>Datos!BQ330</f>
        <v>0</v>
      </c>
      <c r="AR387" s="26">
        <f>Datos!BY331</f>
        <v>0</v>
      </c>
      <c r="AS387" s="26" t="str">
        <f>Datos!BZ331</f>
        <v>.</v>
      </c>
      <c r="AT387" s="26" t="str">
        <f>Datos!CA331</f>
        <v>.</v>
      </c>
      <c r="AU387" s="26" t="str">
        <f>Datos!CB331</f>
        <v>.</v>
      </c>
      <c r="AV387" s="26" t="str">
        <f>Datos!CC331</f>
        <v>.</v>
      </c>
      <c r="AW387" s="87" t="b">
        <f>OR(Datos!BV331="FAMILIA BIOLÓGICA")</f>
        <v>0</v>
      </c>
      <c r="AX387" s="87" t="b">
        <f>OR(Datos!BV331="FAMILIA AMPLIADA")</f>
        <v>0</v>
      </c>
      <c r="AY387" s="87" t="b">
        <f>OR(Datos!BV331="OTRO HOGAR")</f>
        <v>0</v>
      </c>
      <c r="AZ387" s="87">
        <f t="shared" si="17"/>
        <v>0</v>
      </c>
      <c r="BA387" s="87">
        <f>IF(AZ387=0,Datos!BV331,".")</f>
        <v>0</v>
      </c>
      <c r="BB387" s="117">
        <f>Datos!BU330</f>
        <v>0</v>
      </c>
      <c r="BC387" s="87">
        <f>Datos!BV330</f>
        <v>0</v>
      </c>
    </row>
    <row r="388" spans="1:55">
      <c r="A388" s="87">
        <f>Datos!A329</f>
        <v>0</v>
      </c>
      <c r="B388" s="20">
        <f>Datos!D331</f>
        <v>0</v>
      </c>
      <c r="C388" s="152">
        <f>Datos!E331</f>
        <v>0</v>
      </c>
      <c r="D388" s="20">
        <f>Datos!G331</f>
        <v>0</v>
      </c>
      <c r="E388" s="20" t="str">
        <f t="shared" si="15"/>
        <v>x</v>
      </c>
      <c r="F388" s="118">
        <f>Datos!X331</f>
        <v>0</v>
      </c>
      <c r="G388" s="87" t="b">
        <f>OR(Datos!M331="CASA ALIANZA",Datos!M331="AYUDA Y SOLID")</f>
        <v>0</v>
      </c>
      <c r="H388" s="87" t="b">
        <f>OR(Datos!M331="PROCURADURIA")</f>
        <v>0</v>
      </c>
      <c r="I388" s="87" t="b">
        <f>OR(Datos!M331="DIF HIDALGO-HUICHAPAN",Datos!M331="DIF HIDALGO",Datos!M331="DIF NAUCALPAN",Datos!M331="DIF MEXICALTZINGO")</f>
        <v>0</v>
      </c>
      <c r="J388" s="87" t="b">
        <f>OR(Datos!M331="FAMILIAR")</f>
        <v>0</v>
      </c>
      <c r="K388" s="87">
        <f t="shared" si="16"/>
        <v>0</v>
      </c>
      <c r="L388" s="39">
        <f>IF(K388=0,Datos!M331)</f>
        <v>0</v>
      </c>
      <c r="M388" s="87">
        <f>Datos!Z331</f>
        <v>0</v>
      </c>
      <c r="N388" s="87">
        <f>Datos!AA331</f>
        <v>0</v>
      </c>
      <c r="O388" s="87">
        <f>Datos!AB331</f>
        <v>0</v>
      </c>
      <c r="P388" s="87">
        <f>Datos!AC331</f>
        <v>0</v>
      </c>
      <c r="Q388" s="87">
        <f>Datos!AD331</f>
        <v>0</v>
      </c>
      <c r="R388" s="87">
        <f>Datos!AE331</f>
        <v>0</v>
      </c>
      <c r="S388" s="87">
        <f>Datos!AF331</f>
        <v>0</v>
      </c>
      <c r="T388" s="87">
        <f>Datos!AG331</f>
        <v>0</v>
      </c>
      <c r="U388" s="87">
        <f>Datos!AH331</f>
        <v>0</v>
      </c>
      <c r="V388" s="87">
        <f>Datos!AI331</f>
        <v>0</v>
      </c>
      <c r="W388" s="87">
        <f>Datos!AJ331</f>
        <v>0</v>
      </c>
      <c r="X388" s="87">
        <f>Datos!AK331</f>
        <v>0</v>
      </c>
      <c r="Y388" s="87">
        <f>Datos!AL331</f>
        <v>0</v>
      </c>
      <c r="Z388" s="87">
        <f>Datos!AM331</f>
        <v>0</v>
      </c>
      <c r="AA388" s="87">
        <f>Datos!AN331</f>
        <v>0</v>
      </c>
      <c r="AB388" s="87">
        <f>Datos!AO331</f>
        <v>0</v>
      </c>
      <c r="AC388" s="87">
        <f>Datos!AP331</f>
        <v>0</v>
      </c>
      <c r="AD388" s="87" t="str">
        <f>IF(Datos!J331="D.F.","D.F.","0")</f>
        <v>0</v>
      </c>
      <c r="AE388" s="87">
        <f>IF(Datos!J331="D.F.","D.F",Datos!J331)</f>
        <v>0</v>
      </c>
      <c r="AF388" s="87"/>
      <c r="AG388" s="87">
        <f>Datos!AU331</f>
        <v>0</v>
      </c>
      <c r="AH388" s="87">
        <f>Datos!AV331</f>
        <v>0</v>
      </c>
      <c r="AI388" s="87" t="e">
        <f>IF(Educativo!#REF!="GUARDERIA","SI",".")</f>
        <v>#REF!</v>
      </c>
      <c r="AJ388" s="87" t="e">
        <f>IF(Educativo!#REF!="PRESCOLAR","SI",".")</f>
        <v>#REF!</v>
      </c>
      <c r="AK388" s="87" t="e">
        <f>IF(Educativo!#REF!="PRIMARIA","SI",".")</f>
        <v>#REF!</v>
      </c>
      <c r="AL388" s="87" t="e">
        <f>IF(Educativo!#REF!="SECUNDARIA","SI",".")</f>
        <v>#REF!</v>
      </c>
      <c r="AM388" s="87" t="e">
        <f>IF(Educativo!#REF!="BACHILLERATO","SI",".")</f>
        <v>#REF!</v>
      </c>
      <c r="AN388" s="87" t="e">
        <f>IF(Educativo!#REF!="UNIVERSIDAD","SI",".")</f>
        <v>#REF!</v>
      </c>
      <c r="AO388" s="87">
        <f>Datos!BN331</f>
        <v>0</v>
      </c>
      <c r="AP388" s="87">
        <f>Datos!BP331</f>
        <v>0</v>
      </c>
      <c r="AQ388" s="87">
        <f>Datos!BQ331</f>
        <v>0</v>
      </c>
      <c r="AR388" s="26">
        <f>Datos!BY332</f>
        <v>0</v>
      </c>
      <c r="AS388" s="26" t="str">
        <f>Datos!BZ332</f>
        <v>.</v>
      </c>
      <c r="AT388" s="26" t="str">
        <f>Datos!CA332</f>
        <v>.</v>
      </c>
      <c r="AU388" s="26" t="str">
        <f>Datos!CB332</f>
        <v>.</v>
      </c>
      <c r="AV388" s="26" t="str">
        <f>Datos!CC332</f>
        <v>.</v>
      </c>
      <c r="AW388" s="87" t="b">
        <f>OR(Datos!BV332="FAMILIA BIOLÓGICA")</f>
        <v>0</v>
      </c>
      <c r="AX388" s="87" t="b">
        <f>OR(Datos!BV332="FAMILIA AMPLIADA")</f>
        <v>0</v>
      </c>
      <c r="AY388" s="87" t="b">
        <f>OR(Datos!BV332="OTRO HOGAR")</f>
        <v>0</v>
      </c>
      <c r="AZ388" s="87">
        <f t="shared" si="17"/>
        <v>0</v>
      </c>
      <c r="BA388" s="87">
        <f>IF(AZ388=0,Datos!BV332,".")</f>
        <v>0</v>
      </c>
      <c r="BB388" s="117">
        <f>Datos!BU331</f>
        <v>0</v>
      </c>
      <c r="BC388" s="87">
        <f>Datos!BV331</f>
        <v>0</v>
      </c>
    </row>
    <row r="389" spans="1:55">
      <c r="A389" s="87">
        <f>Datos!A330</f>
        <v>0</v>
      </c>
      <c r="B389" s="20">
        <f>Datos!D332</f>
        <v>0</v>
      </c>
      <c r="C389" s="152">
        <f>Datos!E332</f>
        <v>0</v>
      </c>
      <c r="D389" s="20">
        <f>Datos!G332</f>
        <v>0</v>
      </c>
      <c r="E389" s="20" t="str">
        <f t="shared" si="15"/>
        <v>x</v>
      </c>
      <c r="F389" s="118">
        <f>Datos!X332</f>
        <v>0</v>
      </c>
      <c r="G389" s="87" t="b">
        <f>OR(Datos!M332="CASA ALIANZA",Datos!M332="AYUDA Y SOLID")</f>
        <v>0</v>
      </c>
      <c r="H389" s="87" t="b">
        <f>OR(Datos!M332="PROCURADURIA")</f>
        <v>0</v>
      </c>
      <c r="I389" s="87" t="b">
        <f>OR(Datos!M332="DIF HIDALGO-HUICHAPAN",Datos!M332="DIF HIDALGO",Datos!M332="DIF NAUCALPAN",Datos!M332="DIF MEXICALTZINGO")</f>
        <v>0</v>
      </c>
      <c r="J389" s="87" t="b">
        <f>OR(Datos!M332="FAMILIAR")</f>
        <v>0</v>
      </c>
      <c r="K389" s="87">
        <f t="shared" si="16"/>
        <v>0</v>
      </c>
      <c r="L389" s="39">
        <f>IF(K389=0,Datos!M332)</f>
        <v>0</v>
      </c>
      <c r="M389" s="87">
        <f>Datos!Z332</f>
        <v>0</v>
      </c>
      <c r="N389" s="87">
        <f>Datos!AA332</f>
        <v>0</v>
      </c>
      <c r="O389" s="87">
        <f>Datos!AB332</f>
        <v>0</v>
      </c>
      <c r="P389" s="87">
        <f>Datos!AC332</f>
        <v>0</v>
      </c>
      <c r="Q389" s="87">
        <f>Datos!AD332</f>
        <v>0</v>
      </c>
      <c r="R389" s="87">
        <f>Datos!AE332</f>
        <v>0</v>
      </c>
      <c r="S389" s="87">
        <f>Datos!AF332</f>
        <v>0</v>
      </c>
      <c r="T389" s="87">
        <f>Datos!AG332</f>
        <v>0</v>
      </c>
      <c r="U389" s="87">
        <f>Datos!AH332</f>
        <v>0</v>
      </c>
      <c r="V389" s="87">
        <f>Datos!AI332</f>
        <v>0</v>
      </c>
      <c r="W389" s="87">
        <f>Datos!AJ332</f>
        <v>0</v>
      </c>
      <c r="X389" s="87">
        <f>Datos!AK332</f>
        <v>0</v>
      </c>
      <c r="Y389" s="87">
        <f>Datos!AL332</f>
        <v>0</v>
      </c>
      <c r="Z389" s="87">
        <f>Datos!AM332</f>
        <v>0</v>
      </c>
      <c r="AA389" s="87">
        <f>Datos!AN332</f>
        <v>0</v>
      </c>
      <c r="AB389" s="87">
        <f>Datos!AO332</f>
        <v>0</v>
      </c>
      <c r="AC389" s="87">
        <f>Datos!AP332</f>
        <v>0</v>
      </c>
      <c r="AD389" s="87" t="str">
        <f>IF(Datos!J332="D.F.","D.F.","0")</f>
        <v>0</v>
      </c>
      <c r="AE389" s="87">
        <f>IF(Datos!J332="D.F.","D.F",Datos!J332)</f>
        <v>0</v>
      </c>
      <c r="AF389" s="87"/>
      <c r="AG389" s="87">
        <f>Datos!AU332</f>
        <v>0</v>
      </c>
      <c r="AH389" s="87">
        <f>Datos!AV332</f>
        <v>0</v>
      </c>
      <c r="AI389" s="87" t="e">
        <f>IF(Educativo!#REF!="GUARDERIA","SI",".")</f>
        <v>#REF!</v>
      </c>
      <c r="AJ389" s="87" t="e">
        <f>IF(Educativo!#REF!="PRESCOLAR","SI",".")</f>
        <v>#REF!</v>
      </c>
      <c r="AK389" s="87" t="e">
        <f>IF(Educativo!#REF!="PRIMARIA","SI",".")</f>
        <v>#REF!</v>
      </c>
      <c r="AL389" s="87" t="e">
        <f>IF(Educativo!#REF!="SECUNDARIA","SI",".")</f>
        <v>#REF!</v>
      </c>
      <c r="AM389" s="87" t="e">
        <f>IF(Educativo!#REF!="BACHILLERATO","SI",".")</f>
        <v>#REF!</v>
      </c>
      <c r="AN389" s="87" t="e">
        <f>IF(Educativo!#REF!="UNIVERSIDAD","SI",".")</f>
        <v>#REF!</v>
      </c>
      <c r="AO389" s="87">
        <f>Datos!BN332</f>
        <v>0</v>
      </c>
      <c r="AP389" s="87">
        <f>Datos!BP332</f>
        <v>0</v>
      </c>
      <c r="AQ389" s="87">
        <f>Datos!BQ332</f>
        <v>0</v>
      </c>
      <c r="AR389" s="26">
        <f>Datos!BY333</f>
        <v>0</v>
      </c>
      <c r="AS389" s="26" t="str">
        <f>Datos!BZ333</f>
        <v>.</v>
      </c>
      <c r="AT389" s="26" t="str">
        <f>Datos!CA333</f>
        <v>.</v>
      </c>
      <c r="AU389" s="26" t="str">
        <f>Datos!CB333</f>
        <v>.</v>
      </c>
      <c r="AV389" s="26" t="str">
        <f>Datos!CC333</f>
        <v>.</v>
      </c>
      <c r="AW389" s="87" t="b">
        <f>OR(Datos!BV333="FAMILIA BIOLÓGICA")</f>
        <v>0</v>
      </c>
      <c r="AX389" s="87" t="b">
        <f>OR(Datos!BV333="FAMILIA AMPLIADA")</f>
        <v>0</v>
      </c>
      <c r="AY389" s="87" t="b">
        <f>OR(Datos!BV333="OTRO HOGAR")</f>
        <v>0</v>
      </c>
      <c r="AZ389" s="87">
        <f t="shared" si="17"/>
        <v>0</v>
      </c>
      <c r="BA389" s="87">
        <f>IF(AZ389=0,Datos!BV333,".")</f>
        <v>0</v>
      </c>
      <c r="BB389" s="117">
        <f>Datos!BU332</f>
        <v>0</v>
      </c>
      <c r="BC389" s="87">
        <f>Datos!BV332</f>
        <v>0</v>
      </c>
    </row>
    <row r="390" spans="1:55">
      <c r="A390" s="87">
        <f>Datos!A331</f>
        <v>0</v>
      </c>
      <c r="B390" s="20">
        <f>Datos!D333</f>
        <v>0</v>
      </c>
      <c r="C390" s="152">
        <f>Datos!E333</f>
        <v>0</v>
      </c>
      <c r="D390" s="20">
        <f>Datos!G333</f>
        <v>0</v>
      </c>
      <c r="E390" s="20" t="str">
        <f t="shared" si="15"/>
        <v>x</v>
      </c>
      <c r="F390" s="118">
        <f>Datos!X333</f>
        <v>0</v>
      </c>
      <c r="G390" s="87" t="b">
        <f>OR(Datos!M333="CASA ALIANZA",Datos!M333="AYUDA Y SOLID")</f>
        <v>0</v>
      </c>
      <c r="H390" s="87" t="b">
        <f>OR(Datos!M333="PROCURADURIA")</f>
        <v>0</v>
      </c>
      <c r="I390" s="87" t="b">
        <f>OR(Datos!M333="DIF HIDALGO-HUICHAPAN",Datos!M333="DIF HIDALGO",Datos!M333="DIF NAUCALPAN",Datos!M333="DIF MEXICALTZINGO")</f>
        <v>0</v>
      </c>
      <c r="J390" s="87" t="b">
        <f>OR(Datos!M333="FAMILIAR")</f>
        <v>0</v>
      </c>
      <c r="K390" s="87">
        <f t="shared" si="16"/>
        <v>0</v>
      </c>
      <c r="L390" s="39">
        <f>IF(K390=0,Datos!M333)</f>
        <v>0</v>
      </c>
      <c r="M390" s="87">
        <f>Datos!Z333</f>
        <v>0</v>
      </c>
      <c r="N390" s="87">
        <f>Datos!AA333</f>
        <v>0</v>
      </c>
      <c r="O390" s="87">
        <f>Datos!AB333</f>
        <v>0</v>
      </c>
      <c r="P390" s="87">
        <f>Datos!AC333</f>
        <v>0</v>
      </c>
      <c r="Q390" s="87">
        <f>Datos!AD333</f>
        <v>0</v>
      </c>
      <c r="R390" s="87">
        <f>Datos!AE333</f>
        <v>0</v>
      </c>
      <c r="S390" s="87">
        <f>Datos!AF333</f>
        <v>0</v>
      </c>
      <c r="T390" s="87">
        <f>Datos!AG333</f>
        <v>0</v>
      </c>
      <c r="U390" s="87">
        <f>Datos!AH333</f>
        <v>0</v>
      </c>
      <c r="V390" s="87">
        <f>Datos!AI333</f>
        <v>0</v>
      </c>
      <c r="W390" s="87">
        <f>Datos!AJ333</f>
        <v>0</v>
      </c>
      <c r="X390" s="87">
        <f>Datos!AK333</f>
        <v>0</v>
      </c>
      <c r="Y390" s="87">
        <f>Datos!AL333</f>
        <v>0</v>
      </c>
      <c r="Z390" s="87">
        <f>Datos!AM333</f>
        <v>0</v>
      </c>
      <c r="AA390" s="87">
        <f>Datos!AN333</f>
        <v>0</v>
      </c>
      <c r="AB390" s="87">
        <f>Datos!AO333</f>
        <v>0</v>
      </c>
      <c r="AC390" s="87">
        <f>Datos!AP333</f>
        <v>0</v>
      </c>
      <c r="AD390" s="87" t="str">
        <f>IF(Datos!J333="D.F.","D.F.","0")</f>
        <v>0</v>
      </c>
      <c r="AE390" s="87">
        <f>IF(Datos!J333="D.F.","D.F",Datos!J333)</f>
        <v>0</v>
      </c>
      <c r="AF390" s="87"/>
      <c r="AG390" s="87">
        <f>Datos!AU333</f>
        <v>0</v>
      </c>
      <c r="AH390" s="87">
        <f>Datos!AV333</f>
        <v>0</v>
      </c>
      <c r="AI390" s="87" t="e">
        <f>IF(Educativo!#REF!="GUARDERIA","SI",".")</f>
        <v>#REF!</v>
      </c>
      <c r="AJ390" s="87" t="e">
        <f>IF(Educativo!#REF!="PRESCOLAR","SI",".")</f>
        <v>#REF!</v>
      </c>
      <c r="AK390" s="87" t="e">
        <f>IF(Educativo!#REF!="PRIMARIA","SI",".")</f>
        <v>#REF!</v>
      </c>
      <c r="AL390" s="87" t="e">
        <f>IF(Educativo!#REF!="SECUNDARIA","SI",".")</f>
        <v>#REF!</v>
      </c>
      <c r="AM390" s="87" t="e">
        <f>IF(Educativo!#REF!="BACHILLERATO","SI",".")</f>
        <v>#REF!</v>
      </c>
      <c r="AN390" s="87" t="e">
        <f>IF(Educativo!#REF!="UNIVERSIDAD","SI",".")</f>
        <v>#REF!</v>
      </c>
      <c r="AO390" s="87">
        <f>Datos!BN333</f>
        <v>0</v>
      </c>
      <c r="AP390" s="87">
        <f>Datos!BP333</f>
        <v>0</v>
      </c>
      <c r="AQ390" s="87">
        <f>Datos!BQ333</f>
        <v>0</v>
      </c>
      <c r="AR390" s="26">
        <f>Datos!BY334</f>
        <v>0</v>
      </c>
      <c r="AS390" s="26" t="str">
        <f>Datos!BZ334</f>
        <v>.</v>
      </c>
      <c r="AT390" s="26" t="str">
        <f>Datos!CA334</f>
        <v>.</v>
      </c>
      <c r="AU390" s="26" t="str">
        <f>Datos!CB334</f>
        <v>.</v>
      </c>
      <c r="AV390" s="26" t="str">
        <f>Datos!CC334</f>
        <v>.</v>
      </c>
      <c r="AW390" s="87" t="b">
        <f>OR(Datos!BV334="FAMILIA BIOLÓGICA")</f>
        <v>0</v>
      </c>
      <c r="AX390" s="87" t="b">
        <f>OR(Datos!BV334="FAMILIA AMPLIADA")</f>
        <v>0</v>
      </c>
      <c r="AY390" s="87" t="b">
        <f>OR(Datos!BV334="OTRO HOGAR")</f>
        <v>0</v>
      </c>
      <c r="AZ390" s="87">
        <f t="shared" si="17"/>
        <v>0</v>
      </c>
      <c r="BA390" s="87">
        <f>IF(AZ390=0,Datos!BV334,".")</f>
        <v>0</v>
      </c>
      <c r="BB390" s="117">
        <f>Datos!BU333</f>
        <v>0</v>
      </c>
      <c r="BC390" s="87">
        <f>Datos!BV333</f>
        <v>0</v>
      </c>
    </row>
    <row r="391" spans="1:55">
      <c r="A391" s="87">
        <f>Datos!A332</f>
        <v>0</v>
      </c>
      <c r="B391" s="20">
        <f>Datos!D334</f>
        <v>0</v>
      </c>
      <c r="C391" s="152">
        <f>Datos!E334</f>
        <v>0</v>
      </c>
      <c r="D391" s="20">
        <f>Datos!G334</f>
        <v>0</v>
      </c>
      <c r="E391" s="20" t="str">
        <f t="shared" si="15"/>
        <v>x</v>
      </c>
      <c r="F391" s="118">
        <f>Datos!X334</f>
        <v>0</v>
      </c>
      <c r="G391" s="87" t="b">
        <f>OR(Datos!M334="CASA ALIANZA",Datos!M334="AYUDA Y SOLID")</f>
        <v>0</v>
      </c>
      <c r="H391" s="87" t="b">
        <f>OR(Datos!M334="PROCURADURIA")</f>
        <v>0</v>
      </c>
      <c r="I391" s="87" t="b">
        <f>OR(Datos!M334="DIF HIDALGO-HUICHAPAN",Datos!M334="DIF HIDALGO",Datos!M334="DIF NAUCALPAN",Datos!M334="DIF MEXICALTZINGO")</f>
        <v>0</v>
      </c>
      <c r="J391" s="87" t="b">
        <f>OR(Datos!M334="FAMILIAR")</f>
        <v>0</v>
      </c>
      <c r="K391" s="87">
        <f t="shared" si="16"/>
        <v>0</v>
      </c>
      <c r="L391" s="39">
        <f>IF(K391=0,Datos!M334)</f>
        <v>0</v>
      </c>
      <c r="M391" s="87">
        <f>Datos!Z334</f>
        <v>0</v>
      </c>
      <c r="N391" s="87">
        <f>Datos!AA334</f>
        <v>0</v>
      </c>
      <c r="O391" s="87">
        <f>Datos!AB334</f>
        <v>0</v>
      </c>
      <c r="P391" s="87">
        <f>Datos!AC334</f>
        <v>0</v>
      </c>
      <c r="Q391" s="87">
        <f>Datos!AD334</f>
        <v>0</v>
      </c>
      <c r="R391" s="87">
        <f>Datos!AE334</f>
        <v>0</v>
      </c>
      <c r="S391" s="87">
        <f>Datos!AF334</f>
        <v>0</v>
      </c>
      <c r="T391" s="87">
        <f>Datos!AG334</f>
        <v>0</v>
      </c>
      <c r="U391" s="87">
        <f>Datos!AH334</f>
        <v>0</v>
      </c>
      <c r="V391" s="87">
        <f>Datos!AI334</f>
        <v>0</v>
      </c>
      <c r="W391" s="87">
        <f>Datos!AJ334</f>
        <v>0</v>
      </c>
      <c r="X391" s="87">
        <f>Datos!AK334</f>
        <v>0</v>
      </c>
      <c r="Y391" s="87">
        <f>Datos!AL334</f>
        <v>0</v>
      </c>
      <c r="Z391" s="87">
        <f>Datos!AM334</f>
        <v>0</v>
      </c>
      <c r="AA391" s="87">
        <f>Datos!AN334</f>
        <v>0</v>
      </c>
      <c r="AB391" s="87">
        <f>Datos!AO334</f>
        <v>0</v>
      </c>
      <c r="AC391" s="87">
        <f>Datos!AP334</f>
        <v>0</v>
      </c>
      <c r="AD391" s="87" t="str">
        <f>IF(Datos!J334="D.F.","D.F.","0")</f>
        <v>0</v>
      </c>
      <c r="AE391" s="87">
        <f>IF(Datos!J334="D.F.","D.F",Datos!J334)</f>
        <v>0</v>
      </c>
      <c r="AF391" s="87"/>
      <c r="AG391" s="87">
        <f>Datos!AU334</f>
        <v>0</v>
      </c>
      <c r="AH391" s="87">
        <f>Datos!AV334</f>
        <v>0</v>
      </c>
      <c r="AI391" s="87" t="e">
        <f>IF(Educativo!#REF!="GUARDERIA","SI",".")</f>
        <v>#REF!</v>
      </c>
      <c r="AJ391" s="87" t="e">
        <f>IF(Educativo!#REF!="PRESCOLAR","SI",".")</f>
        <v>#REF!</v>
      </c>
      <c r="AK391" s="87" t="e">
        <f>IF(Educativo!#REF!="PRIMARIA","SI",".")</f>
        <v>#REF!</v>
      </c>
      <c r="AL391" s="87" t="e">
        <f>IF(Educativo!#REF!="SECUNDARIA","SI",".")</f>
        <v>#REF!</v>
      </c>
      <c r="AM391" s="87" t="e">
        <f>IF(Educativo!#REF!="BACHILLERATO","SI",".")</f>
        <v>#REF!</v>
      </c>
      <c r="AN391" s="87" t="e">
        <f>IF(Educativo!#REF!="UNIVERSIDAD","SI",".")</f>
        <v>#REF!</v>
      </c>
      <c r="AO391" s="87">
        <f>Datos!BN334</f>
        <v>0</v>
      </c>
      <c r="AP391" s="87">
        <f>Datos!BP334</f>
        <v>0</v>
      </c>
      <c r="AQ391" s="87">
        <f>Datos!BQ334</f>
        <v>0</v>
      </c>
      <c r="AR391" s="26">
        <f>Datos!BY335</f>
        <v>0</v>
      </c>
      <c r="AS391" s="26" t="str">
        <f>Datos!BZ335</f>
        <v>.</v>
      </c>
      <c r="AT391" s="26" t="str">
        <f>Datos!CA335</f>
        <v>.</v>
      </c>
      <c r="AU391" s="26" t="str">
        <f>Datos!CB335</f>
        <v>.</v>
      </c>
      <c r="AV391" s="26" t="str">
        <f>Datos!CC335</f>
        <v>.</v>
      </c>
      <c r="AW391" s="87" t="b">
        <f>OR(Datos!BV335="FAMILIA BIOLÓGICA")</f>
        <v>0</v>
      </c>
      <c r="AX391" s="87" t="b">
        <f>OR(Datos!BV335="FAMILIA AMPLIADA")</f>
        <v>0</v>
      </c>
      <c r="AY391" s="87" t="b">
        <f>OR(Datos!BV335="OTRO HOGAR")</f>
        <v>0</v>
      </c>
      <c r="AZ391" s="87">
        <f t="shared" si="17"/>
        <v>0</v>
      </c>
      <c r="BA391" s="87">
        <f>IF(AZ391=0,Datos!BV335,".")</f>
        <v>0</v>
      </c>
      <c r="BB391" s="117">
        <f>Datos!BU334</f>
        <v>0</v>
      </c>
      <c r="BC391" s="87">
        <f>Datos!BV334</f>
        <v>0</v>
      </c>
    </row>
    <row r="392" spans="1:55">
      <c r="A392" s="87">
        <f>Datos!A333</f>
        <v>0</v>
      </c>
      <c r="B392" s="20">
        <f>Datos!D335</f>
        <v>0</v>
      </c>
      <c r="C392" s="152">
        <f>Datos!E335</f>
        <v>0</v>
      </c>
      <c r="D392" s="20">
        <f>Datos!G335</f>
        <v>0</v>
      </c>
      <c r="E392" s="20" t="str">
        <f t="shared" si="15"/>
        <v>x</v>
      </c>
      <c r="F392" s="118">
        <f>Datos!X335</f>
        <v>0</v>
      </c>
      <c r="G392" s="87" t="b">
        <f>OR(Datos!M335="CASA ALIANZA",Datos!M335="AYUDA Y SOLID")</f>
        <v>0</v>
      </c>
      <c r="H392" s="87" t="b">
        <f>OR(Datos!M335="PROCURADURIA")</f>
        <v>0</v>
      </c>
      <c r="I392" s="87" t="b">
        <f>OR(Datos!M335="DIF HIDALGO-HUICHAPAN",Datos!M335="DIF HIDALGO",Datos!M335="DIF NAUCALPAN",Datos!M335="DIF MEXICALTZINGO")</f>
        <v>0</v>
      </c>
      <c r="J392" s="87" t="b">
        <f>OR(Datos!M335="FAMILIAR")</f>
        <v>0</v>
      </c>
      <c r="K392" s="87">
        <f t="shared" si="16"/>
        <v>0</v>
      </c>
      <c r="L392" s="39">
        <f>IF(K392=0,Datos!M335)</f>
        <v>0</v>
      </c>
      <c r="M392" s="87">
        <f>Datos!Z335</f>
        <v>0</v>
      </c>
      <c r="N392" s="87">
        <f>Datos!AA335</f>
        <v>0</v>
      </c>
      <c r="O392" s="87">
        <f>Datos!AB335</f>
        <v>0</v>
      </c>
      <c r="P392" s="87">
        <f>Datos!AC335</f>
        <v>0</v>
      </c>
      <c r="Q392" s="87">
        <f>Datos!AD335</f>
        <v>0</v>
      </c>
      <c r="R392" s="87">
        <f>Datos!AE335</f>
        <v>0</v>
      </c>
      <c r="S392" s="87">
        <f>Datos!AF335</f>
        <v>0</v>
      </c>
      <c r="T392" s="87">
        <f>Datos!AG335</f>
        <v>0</v>
      </c>
      <c r="U392" s="87">
        <f>Datos!AH335</f>
        <v>0</v>
      </c>
      <c r="V392" s="87">
        <f>Datos!AI335</f>
        <v>0</v>
      </c>
      <c r="W392" s="87">
        <f>Datos!AJ335</f>
        <v>0</v>
      </c>
      <c r="X392" s="87">
        <f>Datos!AK335</f>
        <v>0</v>
      </c>
      <c r="Y392" s="87">
        <f>Datos!AL335</f>
        <v>0</v>
      </c>
      <c r="Z392" s="87">
        <f>Datos!AM335</f>
        <v>0</v>
      </c>
      <c r="AA392" s="87">
        <f>Datos!AN335</f>
        <v>0</v>
      </c>
      <c r="AB392" s="87">
        <f>Datos!AO335</f>
        <v>0</v>
      </c>
      <c r="AC392" s="87">
        <f>Datos!AP335</f>
        <v>0</v>
      </c>
      <c r="AD392" s="87" t="str">
        <f>IF(Datos!J335="D.F.","D.F.","0")</f>
        <v>0</v>
      </c>
      <c r="AE392" s="87">
        <f>IF(Datos!J335="D.F.","D.F",Datos!J335)</f>
        <v>0</v>
      </c>
      <c r="AF392" s="87"/>
      <c r="AG392" s="87">
        <f>Datos!AU335</f>
        <v>0</v>
      </c>
      <c r="AH392" s="87">
        <f>Datos!AV335</f>
        <v>0</v>
      </c>
      <c r="AI392" s="87" t="e">
        <f>IF(Educativo!#REF!="GUARDERIA","SI",".")</f>
        <v>#REF!</v>
      </c>
      <c r="AJ392" s="87" t="e">
        <f>IF(Educativo!#REF!="PRESCOLAR","SI",".")</f>
        <v>#REF!</v>
      </c>
      <c r="AK392" s="87" t="e">
        <f>IF(Educativo!#REF!="PRIMARIA","SI",".")</f>
        <v>#REF!</v>
      </c>
      <c r="AL392" s="87" t="e">
        <f>IF(Educativo!#REF!="SECUNDARIA","SI",".")</f>
        <v>#REF!</v>
      </c>
      <c r="AM392" s="87" t="e">
        <f>IF(Educativo!#REF!="BACHILLERATO","SI",".")</f>
        <v>#REF!</v>
      </c>
      <c r="AN392" s="87" t="e">
        <f>IF(Educativo!#REF!="UNIVERSIDAD","SI",".")</f>
        <v>#REF!</v>
      </c>
      <c r="AO392" s="87">
        <f>Datos!BN335</f>
        <v>0</v>
      </c>
      <c r="AP392" s="87">
        <f>Datos!BP335</f>
        <v>0</v>
      </c>
      <c r="AQ392" s="87">
        <f>Datos!BQ335</f>
        <v>0</v>
      </c>
      <c r="AR392" s="26">
        <f>Datos!BY336</f>
        <v>0</v>
      </c>
      <c r="AS392" s="26" t="str">
        <f>Datos!BZ336</f>
        <v>.</v>
      </c>
      <c r="AT392" s="26" t="str">
        <f>Datos!CA336</f>
        <v>.</v>
      </c>
      <c r="AU392" s="26" t="str">
        <f>Datos!CB336</f>
        <v>.</v>
      </c>
      <c r="AV392" s="26" t="str">
        <f>Datos!CC336</f>
        <v>.</v>
      </c>
      <c r="AW392" s="87" t="b">
        <f>OR(Datos!BV336="FAMILIA BIOLÓGICA")</f>
        <v>0</v>
      </c>
      <c r="AX392" s="87" t="b">
        <f>OR(Datos!BV336="FAMILIA AMPLIADA")</f>
        <v>0</v>
      </c>
      <c r="AY392" s="87" t="b">
        <f>OR(Datos!BV336="OTRO HOGAR")</f>
        <v>0</v>
      </c>
      <c r="AZ392" s="87">
        <f t="shared" si="17"/>
        <v>0</v>
      </c>
      <c r="BA392" s="87">
        <f>IF(AZ392=0,Datos!BV336,".")</f>
        <v>0</v>
      </c>
      <c r="BB392" s="117">
        <f>Datos!BU335</f>
        <v>0</v>
      </c>
      <c r="BC392" s="87">
        <f>Datos!BV335</f>
        <v>0</v>
      </c>
    </row>
    <row r="393" spans="1:55">
      <c r="A393" s="87">
        <f>Datos!A334</f>
        <v>0</v>
      </c>
      <c r="B393" s="20">
        <f>Datos!D336</f>
        <v>0</v>
      </c>
      <c r="C393" s="152">
        <f>Datos!E336</f>
        <v>0</v>
      </c>
      <c r="D393" s="20">
        <f>Datos!G336</f>
        <v>0</v>
      </c>
      <c r="E393" s="20" t="str">
        <f t="shared" si="15"/>
        <v>x</v>
      </c>
      <c r="F393" s="118">
        <f>Datos!X336</f>
        <v>0</v>
      </c>
      <c r="G393" s="87" t="b">
        <f>OR(Datos!M336="CASA ALIANZA",Datos!M336="AYUDA Y SOLID")</f>
        <v>0</v>
      </c>
      <c r="H393" s="87" t="b">
        <f>OR(Datos!M336="PROCURADURIA")</f>
        <v>0</v>
      </c>
      <c r="I393" s="87" t="b">
        <f>OR(Datos!M336="DIF HIDALGO-HUICHAPAN",Datos!M336="DIF HIDALGO",Datos!M336="DIF NAUCALPAN",Datos!M336="DIF MEXICALTZINGO")</f>
        <v>0</v>
      </c>
      <c r="J393" s="87" t="b">
        <f>OR(Datos!M336="FAMILIAR")</f>
        <v>0</v>
      </c>
      <c r="K393" s="87">
        <f t="shared" si="16"/>
        <v>0</v>
      </c>
      <c r="L393" s="39">
        <f>IF(K393=0,Datos!M336)</f>
        <v>0</v>
      </c>
      <c r="M393" s="87">
        <f>Datos!Z336</f>
        <v>0</v>
      </c>
      <c r="N393" s="87">
        <f>Datos!AA336</f>
        <v>0</v>
      </c>
      <c r="O393" s="87">
        <f>Datos!AB336</f>
        <v>0</v>
      </c>
      <c r="P393" s="87">
        <f>Datos!AC336</f>
        <v>0</v>
      </c>
      <c r="Q393" s="87">
        <f>Datos!AD336</f>
        <v>0</v>
      </c>
      <c r="R393" s="87">
        <f>Datos!AE336</f>
        <v>0</v>
      </c>
      <c r="S393" s="87">
        <f>Datos!AF336</f>
        <v>0</v>
      </c>
      <c r="T393" s="87">
        <f>Datos!AG336</f>
        <v>0</v>
      </c>
      <c r="U393" s="87">
        <f>Datos!AH336</f>
        <v>0</v>
      </c>
      <c r="V393" s="87">
        <f>Datos!AI336</f>
        <v>0</v>
      </c>
      <c r="W393" s="87">
        <f>Datos!AJ336</f>
        <v>0</v>
      </c>
      <c r="X393" s="87">
        <f>Datos!AK336</f>
        <v>0</v>
      </c>
      <c r="Y393" s="87">
        <f>Datos!AL336</f>
        <v>0</v>
      </c>
      <c r="Z393" s="87">
        <f>Datos!AM336</f>
        <v>0</v>
      </c>
      <c r="AA393" s="87">
        <f>Datos!AN336</f>
        <v>0</v>
      </c>
      <c r="AB393" s="87">
        <f>Datos!AO336</f>
        <v>0</v>
      </c>
      <c r="AC393" s="87">
        <f>Datos!AP336</f>
        <v>0</v>
      </c>
      <c r="AD393" s="87" t="str">
        <f>IF(Datos!J336="D.F.","D.F.","0")</f>
        <v>0</v>
      </c>
      <c r="AE393" s="87">
        <f>IF(Datos!J336="D.F.","D.F",Datos!J336)</f>
        <v>0</v>
      </c>
      <c r="AF393" s="87"/>
      <c r="AG393" s="87">
        <f>Datos!AU336</f>
        <v>0</v>
      </c>
      <c r="AH393" s="87">
        <f>Datos!AV336</f>
        <v>0</v>
      </c>
      <c r="AI393" s="87" t="e">
        <f>IF(Educativo!#REF!="GUARDERIA","SI",".")</f>
        <v>#REF!</v>
      </c>
      <c r="AJ393" s="87" t="e">
        <f>IF(Educativo!#REF!="PRESCOLAR","SI",".")</f>
        <v>#REF!</v>
      </c>
      <c r="AK393" s="87" t="e">
        <f>IF(Educativo!#REF!="PRIMARIA","SI",".")</f>
        <v>#REF!</v>
      </c>
      <c r="AL393" s="87" t="e">
        <f>IF(Educativo!#REF!="SECUNDARIA","SI",".")</f>
        <v>#REF!</v>
      </c>
      <c r="AM393" s="87" t="e">
        <f>IF(Educativo!#REF!="BACHILLERATO","SI",".")</f>
        <v>#REF!</v>
      </c>
      <c r="AN393" s="87" t="e">
        <f>IF(Educativo!#REF!="UNIVERSIDAD","SI",".")</f>
        <v>#REF!</v>
      </c>
      <c r="AO393" s="87">
        <f>Datos!BN336</f>
        <v>0</v>
      </c>
      <c r="AP393" s="87">
        <f>Datos!BP336</f>
        <v>0</v>
      </c>
      <c r="AQ393" s="87">
        <f>Datos!BQ336</f>
        <v>0</v>
      </c>
      <c r="AR393" s="26">
        <f>Datos!BY337</f>
        <v>0</v>
      </c>
      <c r="AS393" s="26" t="str">
        <f>Datos!BZ337</f>
        <v>.</v>
      </c>
      <c r="AT393" s="26" t="str">
        <f>Datos!CA337</f>
        <v>.</v>
      </c>
      <c r="AU393" s="26" t="str">
        <f>Datos!CB337</f>
        <v>.</v>
      </c>
      <c r="AV393" s="26" t="str">
        <f>Datos!CC337</f>
        <v>.</v>
      </c>
      <c r="AW393" s="87" t="b">
        <f>OR(Datos!BV337="FAMILIA BIOLÓGICA")</f>
        <v>0</v>
      </c>
      <c r="AX393" s="87" t="b">
        <f>OR(Datos!BV337="FAMILIA AMPLIADA")</f>
        <v>0</v>
      </c>
      <c r="AY393" s="87" t="b">
        <f>OR(Datos!BV337="OTRO HOGAR")</f>
        <v>0</v>
      </c>
      <c r="AZ393" s="87">
        <f t="shared" si="17"/>
        <v>0</v>
      </c>
      <c r="BA393" s="87">
        <f>IF(AZ393=0,Datos!BV337,".")</f>
        <v>0</v>
      </c>
      <c r="BB393" s="117">
        <f>Datos!BU336</f>
        <v>0</v>
      </c>
      <c r="BC393" s="87">
        <f>Datos!BV336</f>
        <v>0</v>
      </c>
    </row>
    <row r="394" spans="1:55">
      <c r="A394" s="87">
        <f>Datos!A335</f>
        <v>0</v>
      </c>
      <c r="B394" s="20">
        <f>Datos!D337</f>
        <v>0</v>
      </c>
      <c r="C394" s="152">
        <f>Datos!E337</f>
        <v>0</v>
      </c>
      <c r="D394" s="20">
        <f>Datos!G337</f>
        <v>0</v>
      </c>
      <c r="E394" s="20" t="str">
        <f t="shared" si="15"/>
        <v>x</v>
      </c>
      <c r="F394" s="118">
        <f>Datos!X337</f>
        <v>0</v>
      </c>
      <c r="G394" s="87" t="b">
        <f>OR(Datos!M337="CASA ALIANZA",Datos!M337="AYUDA Y SOLID")</f>
        <v>0</v>
      </c>
      <c r="H394" s="87" t="b">
        <f>OR(Datos!M337="PROCURADURIA")</f>
        <v>0</v>
      </c>
      <c r="I394" s="87" t="b">
        <f>OR(Datos!M337="DIF HIDALGO-HUICHAPAN",Datos!M337="DIF HIDALGO",Datos!M337="DIF NAUCALPAN",Datos!M337="DIF MEXICALTZINGO")</f>
        <v>0</v>
      </c>
      <c r="J394" s="87" t="b">
        <f>OR(Datos!M337="FAMILIAR")</f>
        <v>0</v>
      </c>
      <c r="K394" s="87">
        <f t="shared" si="16"/>
        <v>0</v>
      </c>
      <c r="L394" s="39">
        <f>IF(K394=0,Datos!M337)</f>
        <v>0</v>
      </c>
      <c r="M394" s="87">
        <f>Datos!Z337</f>
        <v>0</v>
      </c>
      <c r="N394" s="87">
        <f>Datos!AA337</f>
        <v>0</v>
      </c>
      <c r="O394" s="87">
        <f>Datos!AB337</f>
        <v>0</v>
      </c>
      <c r="P394" s="87">
        <f>Datos!AC337</f>
        <v>0</v>
      </c>
      <c r="Q394" s="87">
        <f>Datos!AD337</f>
        <v>0</v>
      </c>
      <c r="R394" s="87">
        <f>Datos!AE337</f>
        <v>0</v>
      </c>
      <c r="S394" s="87">
        <f>Datos!AF337</f>
        <v>0</v>
      </c>
      <c r="T394" s="87">
        <f>Datos!AG337</f>
        <v>0</v>
      </c>
      <c r="U394" s="87">
        <f>Datos!AH337</f>
        <v>0</v>
      </c>
      <c r="V394" s="87">
        <f>Datos!AI337</f>
        <v>0</v>
      </c>
      <c r="W394" s="87">
        <f>Datos!AJ337</f>
        <v>0</v>
      </c>
      <c r="X394" s="87">
        <f>Datos!AK337</f>
        <v>0</v>
      </c>
      <c r="Y394" s="87">
        <f>Datos!AL337</f>
        <v>0</v>
      </c>
      <c r="Z394" s="87">
        <f>Datos!AM337</f>
        <v>0</v>
      </c>
      <c r="AA394" s="87">
        <f>Datos!AN337</f>
        <v>0</v>
      </c>
      <c r="AB394" s="87">
        <f>Datos!AO337</f>
        <v>0</v>
      </c>
      <c r="AC394" s="87">
        <f>Datos!AP337</f>
        <v>0</v>
      </c>
      <c r="AD394" s="87" t="str">
        <f>IF(Datos!J337="D.F.","D.F.","0")</f>
        <v>0</v>
      </c>
      <c r="AE394" s="87">
        <f>IF(Datos!J337="D.F.","D.F",Datos!J337)</f>
        <v>0</v>
      </c>
      <c r="AF394" s="87"/>
      <c r="AG394" s="87">
        <f>Datos!AU337</f>
        <v>0</v>
      </c>
      <c r="AH394" s="87">
        <f>Datos!AV337</f>
        <v>0</v>
      </c>
      <c r="AI394" s="87" t="e">
        <f>IF(Educativo!#REF!="GUARDERIA","SI",".")</f>
        <v>#REF!</v>
      </c>
      <c r="AJ394" s="87" t="e">
        <f>IF(Educativo!#REF!="PRESCOLAR","SI",".")</f>
        <v>#REF!</v>
      </c>
      <c r="AK394" s="87" t="e">
        <f>IF(Educativo!#REF!="PRIMARIA","SI",".")</f>
        <v>#REF!</v>
      </c>
      <c r="AL394" s="87" t="e">
        <f>IF(Educativo!#REF!="SECUNDARIA","SI",".")</f>
        <v>#REF!</v>
      </c>
      <c r="AM394" s="87" t="e">
        <f>IF(Educativo!#REF!="BACHILLERATO","SI",".")</f>
        <v>#REF!</v>
      </c>
      <c r="AN394" s="87" t="e">
        <f>IF(Educativo!#REF!="UNIVERSIDAD","SI",".")</f>
        <v>#REF!</v>
      </c>
      <c r="AO394" s="87">
        <f>Datos!BN337</f>
        <v>0</v>
      </c>
      <c r="AP394" s="87">
        <f>Datos!BP337</f>
        <v>0</v>
      </c>
      <c r="AQ394" s="87">
        <f>Datos!BQ337</f>
        <v>0</v>
      </c>
      <c r="AR394" s="26">
        <f>Datos!BY338</f>
        <v>0</v>
      </c>
      <c r="AS394" s="26" t="str">
        <f>Datos!BZ338</f>
        <v>.</v>
      </c>
      <c r="AT394" s="26" t="str">
        <f>Datos!CA338</f>
        <v>.</v>
      </c>
      <c r="AU394" s="26" t="str">
        <f>Datos!CB338</f>
        <v>.</v>
      </c>
      <c r="AV394" s="26" t="str">
        <f>Datos!CC338</f>
        <v>.</v>
      </c>
      <c r="AW394" s="87" t="b">
        <f>OR(Datos!BV338="FAMILIA BIOLÓGICA")</f>
        <v>0</v>
      </c>
      <c r="AX394" s="87" t="b">
        <f>OR(Datos!BV338="FAMILIA AMPLIADA")</f>
        <v>0</v>
      </c>
      <c r="AY394" s="87" t="b">
        <f>OR(Datos!BV338="OTRO HOGAR")</f>
        <v>0</v>
      </c>
      <c r="AZ394" s="87">
        <f t="shared" si="17"/>
        <v>0</v>
      </c>
      <c r="BA394" s="87">
        <f>IF(AZ394=0,Datos!BV338,".")</f>
        <v>0</v>
      </c>
      <c r="BB394" s="117">
        <f>Datos!BU337</f>
        <v>0</v>
      </c>
      <c r="BC394" s="87">
        <f>Datos!BV337</f>
        <v>0</v>
      </c>
    </row>
    <row r="395" spans="1:55">
      <c r="A395" s="87">
        <f>Datos!A336</f>
        <v>0</v>
      </c>
      <c r="B395" s="20">
        <f>Datos!D338</f>
        <v>0</v>
      </c>
      <c r="C395" s="152">
        <f>Datos!E338</f>
        <v>0</v>
      </c>
      <c r="D395" s="20">
        <f>Datos!G338</f>
        <v>0</v>
      </c>
      <c r="E395" s="20" t="str">
        <f t="shared" si="15"/>
        <v>x</v>
      </c>
      <c r="F395" s="118">
        <f>Datos!X338</f>
        <v>0</v>
      </c>
      <c r="G395" s="87" t="b">
        <f>OR(Datos!M338="CASA ALIANZA",Datos!M338="AYUDA Y SOLID")</f>
        <v>0</v>
      </c>
      <c r="H395" s="87" t="b">
        <f>OR(Datos!M338="PROCURADURIA")</f>
        <v>0</v>
      </c>
      <c r="I395" s="87" t="b">
        <f>OR(Datos!M338="DIF HIDALGO-HUICHAPAN",Datos!M338="DIF HIDALGO",Datos!M338="DIF NAUCALPAN",Datos!M338="DIF MEXICALTZINGO")</f>
        <v>0</v>
      </c>
      <c r="J395" s="87" t="b">
        <f>OR(Datos!M338="FAMILIAR")</f>
        <v>0</v>
      </c>
      <c r="K395" s="87">
        <f t="shared" si="16"/>
        <v>0</v>
      </c>
      <c r="L395" s="39">
        <f>IF(K395=0,Datos!M338)</f>
        <v>0</v>
      </c>
      <c r="M395" s="87">
        <f>Datos!Z338</f>
        <v>0</v>
      </c>
      <c r="N395" s="87">
        <f>Datos!AA338</f>
        <v>0</v>
      </c>
      <c r="O395" s="87">
        <f>Datos!AB338</f>
        <v>0</v>
      </c>
      <c r="P395" s="87">
        <f>Datos!AC338</f>
        <v>0</v>
      </c>
      <c r="Q395" s="87">
        <f>Datos!AD338</f>
        <v>0</v>
      </c>
      <c r="R395" s="87">
        <f>Datos!AE338</f>
        <v>0</v>
      </c>
      <c r="S395" s="87">
        <f>Datos!AF338</f>
        <v>0</v>
      </c>
      <c r="T395" s="87">
        <f>Datos!AG338</f>
        <v>0</v>
      </c>
      <c r="U395" s="87">
        <f>Datos!AH338</f>
        <v>0</v>
      </c>
      <c r="V395" s="87">
        <f>Datos!AI338</f>
        <v>0</v>
      </c>
      <c r="W395" s="87">
        <f>Datos!AJ338</f>
        <v>0</v>
      </c>
      <c r="X395" s="87">
        <f>Datos!AK338</f>
        <v>0</v>
      </c>
      <c r="Y395" s="87">
        <f>Datos!AL338</f>
        <v>0</v>
      </c>
      <c r="Z395" s="87">
        <f>Datos!AM338</f>
        <v>0</v>
      </c>
      <c r="AA395" s="87">
        <f>Datos!AN338</f>
        <v>0</v>
      </c>
      <c r="AB395" s="87">
        <f>Datos!AO338</f>
        <v>0</v>
      </c>
      <c r="AC395" s="87">
        <f>Datos!AP338</f>
        <v>0</v>
      </c>
      <c r="AD395" s="87" t="str">
        <f>IF(Datos!J338="D.F.","D.F.","0")</f>
        <v>0</v>
      </c>
      <c r="AE395" s="87">
        <f>IF(Datos!J338="D.F.","D.F",Datos!J338)</f>
        <v>0</v>
      </c>
      <c r="AF395" s="87"/>
      <c r="AG395" s="87">
        <f>Datos!AU338</f>
        <v>0</v>
      </c>
      <c r="AH395" s="87">
        <f>Datos!AV338</f>
        <v>0</v>
      </c>
      <c r="AI395" s="87" t="e">
        <f>IF(Educativo!#REF!="GUARDERIA","SI",".")</f>
        <v>#REF!</v>
      </c>
      <c r="AJ395" s="87" t="e">
        <f>IF(Educativo!#REF!="PRESCOLAR","SI",".")</f>
        <v>#REF!</v>
      </c>
      <c r="AK395" s="87" t="e">
        <f>IF(Educativo!#REF!="PRIMARIA","SI",".")</f>
        <v>#REF!</v>
      </c>
      <c r="AL395" s="87" t="e">
        <f>IF(Educativo!#REF!="SECUNDARIA","SI",".")</f>
        <v>#REF!</v>
      </c>
      <c r="AM395" s="87" t="e">
        <f>IF(Educativo!#REF!="BACHILLERATO","SI",".")</f>
        <v>#REF!</v>
      </c>
      <c r="AN395" s="87" t="e">
        <f>IF(Educativo!#REF!="UNIVERSIDAD","SI",".")</f>
        <v>#REF!</v>
      </c>
      <c r="AO395" s="87">
        <f>Datos!BN338</f>
        <v>0</v>
      </c>
      <c r="AP395" s="87">
        <f>Datos!BP338</f>
        <v>0</v>
      </c>
      <c r="AQ395" s="87">
        <f>Datos!BQ338</f>
        <v>0</v>
      </c>
      <c r="AR395" s="26">
        <f>Datos!BY339</f>
        <v>0</v>
      </c>
      <c r="AS395" s="26" t="str">
        <f>Datos!BZ339</f>
        <v>.</v>
      </c>
      <c r="AT395" s="26" t="str">
        <f>Datos!CA339</f>
        <v>.</v>
      </c>
      <c r="AU395" s="26" t="str">
        <f>Datos!CB339</f>
        <v>.</v>
      </c>
      <c r="AV395" s="26" t="str">
        <f>Datos!CC339</f>
        <v>.</v>
      </c>
      <c r="AW395" s="87" t="b">
        <f>OR(Datos!BV339="FAMILIA BIOLÓGICA")</f>
        <v>0</v>
      </c>
      <c r="AX395" s="87" t="b">
        <f>OR(Datos!BV339="FAMILIA AMPLIADA")</f>
        <v>0</v>
      </c>
      <c r="AY395" s="87" t="b">
        <f>OR(Datos!BV339="OTRO HOGAR")</f>
        <v>0</v>
      </c>
      <c r="AZ395" s="87">
        <f t="shared" si="17"/>
        <v>0</v>
      </c>
      <c r="BA395" s="87">
        <f>IF(AZ395=0,Datos!BV339,".")</f>
        <v>0</v>
      </c>
      <c r="BB395" s="117">
        <f>Datos!BU338</f>
        <v>0</v>
      </c>
      <c r="BC395" s="87">
        <f>Datos!BV338</f>
        <v>0</v>
      </c>
    </row>
    <row r="396" spans="1:55">
      <c r="A396" s="87">
        <f>Datos!A337</f>
        <v>0</v>
      </c>
      <c r="B396" s="20">
        <f>Datos!D339</f>
        <v>0</v>
      </c>
      <c r="C396" s="152">
        <f>Datos!E339</f>
        <v>0</v>
      </c>
      <c r="D396" s="20">
        <f>Datos!G339</f>
        <v>0</v>
      </c>
      <c r="E396" s="20" t="str">
        <f t="shared" si="15"/>
        <v>x</v>
      </c>
      <c r="F396" s="118">
        <f>Datos!X339</f>
        <v>0</v>
      </c>
      <c r="G396" s="87" t="b">
        <f>OR(Datos!M339="CASA ALIANZA",Datos!M339="AYUDA Y SOLID")</f>
        <v>0</v>
      </c>
      <c r="H396" s="87" t="b">
        <f>OR(Datos!M339="PROCURADURIA")</f>
        <v>0</v>
      </c>
      <c r="I396" s="87" t="b">
        <f>OR(Datos!M339="DIF HIDALGO-HUICHAPAN",Datos!M339="DIF HIDALGO",Datos!M339="DIF NAUCALPAN",Datos!M339="DIF MEXICALTZINGO")</f>
        <v>0</v>
      </c>
      <c r="J396" s="87" t="b">
        <f>OR(Datos!M339="FAMILIAR")</f>
        <v>0</v>
      </c>
      <c r="K396" s="87">
        <f t="shared" si="16"/>
        <v>0</v>
      </c>
      <c r="L396" s="39">
        <f>IF(K396=0,Datos!M339)</f>
        <v>0</v>
      </c>
      <c r="M396" s="87">
        <f>Datos!Z339</f>
        <v>0</v>
      </c>
      <c r="N396" s="87">
        <f>Datos!AA339</f>
        <v>0</v>
      </c>
      <c r="O396" s="87">
        <f>Datos!AB339</f>
        <v>0</v>
      </c>
      <c r="P396" s="87">
        <f>Datos!AC339</f>
        <v>0</v>
      </c>
      <c r="Q396" s="87">
        <f>Datos!AD339</f>
        <v>0</v>
      </c>
      <c r="R396" s="87">
        <f>Datos!AE339</f>
        <v>0</v>
      </c>
      <c r="S396" s="87">
        <f>Datos!AF339</f>
        <v>0</v>
      </c>
      <c r="T396" s="87">
        <f>Datos!AG339</f>
        <v>0</v>
      </c>
      <c r="U396" s="87">
        <f>Datos!AH339</f>
        <v>0</v>
      </c>
      <c r="V396" s="87">
        <f>Datos!AI339</f>
        <v>0</v>
      </c>
      <c r="W396" s="87">
        <f>Datos!AJ339</f>
        <v>0</v>
      </c>
      <c r="X396" s="87">
        <f>Datos!AK339</f>
        <v>0</v>
      </c>
      <c r="Y396" s="87">
        <f>Datos!AL339</f>
        <v>0</v>
      </c>
      <c r="Z396" s="87">
        <f>Datos!AM339</f>
        <v>0</v>
      </c>
      <c r="AA396" s="87">
        <f>Datos!AN339</f>
        <v>0</v>
      </c>
      <c r="AB396" s="87">
        <f>Datos!AO339</f>
        <v>0</v>
      </c>
      <c r="AC396" s="87">
        <f>Datos!AP339</f>
        <v>0</v>
      </c>
      <c r="AD396" s="87" t="str">
        <f>IF(Datos!J339="D.F.","D.F.","0")</f>
        <v>0</v>
      </c>
      <c r="AE396" s="87">
        <f>IF(Datos!J339="D.F.","D.F",Datos!J339)</f>
        <v>0</v>
      </c>
      <c r="AF396" s="87"/>
      <c r="AG396" s="87">
        <f>Datos!AU339</f>
        <v>0</v>
      </c>
      <c r="AH396" s="87">
        <f>Datos!AV339</f>
        <v>0</v>
      </c>
      <c r="AI396" s="87" t="e">
        <f>IF(Educativo!#REF!="GUARDERIA","SI",".")</f>
        <v>#REF!</v>
      </c>
      <c r="AJ396" s="87" t="e">
        <f>IF(Educativo!#REF!="PRESCOLAR","SI",".")</f>
        <v>#REF!</v>
      </c>
      <c r="AK396" s="87" t="e">
        <f>IF(Educativo!#REF!="PRIMARIA","SI",".")</f>
        <v>#REF!</v>
      </c>
      <c r="AL396" s="87" t="e">
        <f>IF(Educativo!#REF!="SECUNDARIA","SI",".")</f>
        <v>#REF!</v>
      </c>
      <c r="AM396" s="87" t="e">
        <f>IF(Educativo!#REF!="BACHILLERATO","SI",".")</f>
        <v>#REF!</v>
      </c>
      <c r="AN396" s="87" t="e">
        <f>IF(Educativo!#REF!="UNIVERSIDAD","SI",".")</f>
        <v>#REF!</v>
      </c>
      <c r="AO396" s="87">
        <f>Datos!BN339</f>
        <v>0</v>
      </c>
      <c r="AP396" s="87">
        <f>Datos!BP339</f>
        <v>0</v>
      </c>
      <c r="AQ396" s="87">
        <f>Datos!BQ339</f>
        <v>0</v>
      </c>
      <c r="AR396" s="26">
        <f>Datos!BY340</f>
        <v>0</v>
      </c>
      <c r="AS396" s="26" t="str">
        <f>Datos!BZ340</f>
        <v>.</v>
      </c>
      <c r="AT396" s="26" t="str">
        <f>Datos!CA340</f>
        <v>.</v>
      </c>
      <c r="AU396" s="26" t="str">
        <f>Datos!CB340</f>
        <v>.</v>
      </c>
      <c r="AV396" s="26" t="str">
        <f>Datos!CC340</f>
        <v>.</v>
      </c>
      <c r="AW396" s="87" t="b">
        <f>OR(Datos!BV340="FAMILIA BIOLÓGICA")</f>
        <v>0</v>
      </c>
      <c r="AX396" s="87" t="b">
        <f>OR(Datos!BV340="FAMILIA AMPLIADA")</f>
        <v>0</v>
      </c>
      <c r="AY396" s="87" t="b">
        <f>OR(Datos!BV340="OTRO HOGAR")</f>
        <v>0</v>
      </c>
      <c r="AZ396" s="87">
        <f t="shared" si="17"/>
        <v>0</v>
      </c>
      <c r="BA396" s="87">
        <f>IF(AZ396=0,Datos!BV340,".")</f>
        <v>0</v>
      </c>
      <c r="BB396" s="117">
        <f>Datos!BU339</f>
        <v>0</v>
      </c>
      <c r="BC396" s="87">
        <f>Datos!BV339</f>
        <v>0</v>
      </c>
    </row>
    <row r="397" spans="1:55">
      <c r="A397" s="87">
        <f>Datos!A338</f>
        <v>0</v>
      </c>
      <c r="B397" s="20">
        <f>Datos!D340</f>
        <v>0</v>
      </c>
      <c r="C397" s="152">
        <f>Datos!E340</f>
        <v>0</v>
      </c>
      <c r="D397" s="20">
        <f>Datos!G340</f>
        <v>0</v>
      </c>
      <c r="E397" s="20" t="str">
        <f t="shared" si="15"/>
        <v>x</v>
      </c>
      <c r="F397" s="118">
        <f>Datos!X340</f>
        <v>0</v>
      </c>
      <c r="G397" s="87" t="b">
        <f>OR(Datos!M340="CASA ALIANZA",Datos!M340="AYUDA Y SOLID")</f>
        <v>0</v>
      </c>
      <c r="H397" s="87" t="b">
        <f>OR(Datos!M340="PROCURADURIA")</f>
        <v>0</v>
      </c>
      <c r="I397" s="87" t="b">
        <f>OR(Datos!M340="DIF HIDALGO-HUICHAPAN",Datos!M340="DIF HIDALGO",Datos!M340="DIF NAUCALPAN",Datos!M340="DIF MEXICALTZINGO")</f>
        <v>0</v>
      </c>
      <c r="J397" s="87" t="b">
        <f>OR(Datos!M340="FAMILIAR")</f>
        <v>0</v>
      </c>
      <c r="K397" s="87">
        <f t="shared" si="16"/>
        <v>0</v>
      </c>
      <c r="L397" s="39">
        <f>IF(K397=0,Datos!M340)</f>
        <v>0</v>
      </c>
      <c r="M397" s="87">
        <f>Datos!Z340</f>
        <v>0</v>
      </c>
      <c r="N397" s="87">
        <f>Datos!AA340</f>
        <v>0</v>
      </c>
      <c r="O397" s="87">
        <f>Datos!AB340</f>
        <v>0</v>
      </c>
      <c r="P397" s="87">
        <f>Datos!AC340</f>
        <v>0</v>
      </c>
      <c r="Q397" s="87">
        <f>Datos!AD340</f>
        <v>0</v>
      </c>
      <c r="R397" s="87">
        <f>Datos!AE340</f>
        <v>0</v>
      </c>
      <c r="S397" s="87">
        <f>Datos!AF340</f>
        <v>0</v>
      </c>
      <c r="T397" s="87">
        <f>Datos!AG340</f>
        <v>0</v>
      </c>
      <c r="U397" s="87">
        <f>Datos!AH340</f>
        <v>0</v>
      </c>
      <c r="V397" s="87">
        <f>Datos!AI340</f>
        <v>0</v>
      </c>
      <c r="W397" s="87">
        <f>Datos!AJ340</f>
        <v>0</v>
      </c>
      <c r="X397" s="87">
        <f>Datos!AK340</f>
        <v>0</v>
      </c>
      <c r="Y397" s="87">
        <f>Datos!AL340</f>
        <v>0</v>
      </c>
      <c r="Z397" s="87">
        <f>Datos!AM340</f>
        <v>0</v>
      </c>
      <c r="AA397" s="87">
        <f>Datos!AN340</f>
        <v>0</v>
      </c>
      <c r="AB397" s="87">
        <f>Datos!AO340</f>
        <v>0</v>
      </c>
      <c r="AC397" s="87">
        <f>Datos!AP340</f>
        <v>0</v>
      </c>
      <c r="AD397" s="87" t="str">
        <f>IF(Datos!J340="D.F.","D.F.","0")</f>
        <v>0</v>
      </c>
      <c r="AE397" s="87">
        <f>IF(Datos!J340="D.F.","D.F",Datos!J340)</f>
        <v>0</v>
      </c>
      <c r="AF397" s="87"/>
      <c r="AG397" s="87">
        <f>Datos!AU340</f>
        <v>0</v>
      </c>
      <c r="AH397" s="87">
        <f>Datos!AV340</f>
        <v>0</v>
      </c>
      <c r="AI397" s="87" t="e">
        <f>IF(Educativo!#REF!="GUARDERIA","SI",".")</f>
        <v>#REF!</v>
      </c>
      <c r="AJ397" s="87" t="e">
        <f>IF(Educativo!#REF!="PRESCOLAR","SI",".")</f>
        <v>#REF!</v>
      </c>
      <c r="AK397" s="87" t="e">
        <f>IF(Educativo!#REF!="PRIMARIA","SI",".")</f>
        <v>#REF!</v>
      </c>
      <c r="AL397" s="87" t="e">
        <f>IF(Educativo!#REF!="SECUNDARIA","SI",".")</f>
        <v>#REF!</v>
      </c>
      <c r="AM397" s="87" t="e">
        <f>IF(Educativo!#REF!="BACHILLERATO","SI",".")</f>
        <v>#REF!</v>
      </c>
      <c r="AN397" s="87" t="e">
        <f>IF(Educativo!#REF!="UNIVERSIDAD","SI",".")</f>
        <v>#REF!</v>
      </c>
      <c r="AO397" s="87">
        <f>Datos!BN340</f>
        <v>0</v>
      </c>
      <c r="AP397" s="87">
        <f>Datos!BP340</f>
        <v>0</v>
      </c>
      <c r="AQ397" s="87">
        <f>Datos!BQ340</f>
        <v>0</v>
      </c>
      <c r="AR397" s="26">
        <f>Datos!BY341</f>
        <v>0</v>
      </c>
      <c r="AS397" s="26" t="str">
        <f>Datos!BZ341</f>
        <v>.</v>
      </c>
      <c r="AT397" s="26" t="str">
        <f>Datos!CA341</f>
        <v>.</v>
      </c>
      <c r="AU397" s="26" t="str">
        <f>Datos!CB341</f>
        <v>.</v>
      </c>
      <c r="AV397" s="26" t="str">
        <f>Datos!CC341</f>
        <v>.</v>
      </c>
      <c r="AW397" s="87" t="b">
        <f>OR(Datos!BV341="FAMILIA BIOLÓGICA")</f>
        <v>0</v>
      </c>
      <c r="AX397" s="87" t="b">
        <f>OR(Datos!BV341="FAMILIA AMPLIADA")</f>
        <v>0</v>
      </c>
      <c r="AY397" s="87" t="b">
        <f>OR(Datos!BV341="OTRO HOGAR")</f>
        <v>0</v>
      </c>
      <c r="AZ397" s="87">
        <f t="shared" si="17"/>
        <v>0</v>
      </c>
      <c r="BA397" s="87">
        <f>IF(AZ397=0,Datos!BV341,".")</f>
        <v>0</v>
      </c>
      <c r="BB397" s="117">
        <f>Datos!BU340</f>
        <v>0</v>
      </c>
      <c r="BC397" s="87">
        <f>Datos!BV340</f>
        <v>0</v>
      </c>
    </row>
    <row r="398" spans="1:55">
      <c r="A398" s="87">
        <f>Datos!A339</f>
        <v>0</v>
      </c>
      <c r="B398" s="20">
        <f>Datos!D341</f>
        <v>0</v>
      </c>
      <c r="C398" s="152">
        <f>Datos!E341</f>
        <v>0</v>
      </c>
      <c r="D398" s="20">
        <f>Datos!G341</f>
        <v>0</v>
      </c>
      <c r="E398" s="20" t="str">
        <f t="shared" ref="E398:E423" si="18">IF(D398=0,"x")</f>
        <v>x</v>
      </c>
      <c r="F398" s="118">
        <f>Datos!X341</f>
        <v>0</v>
      </c>
      <c r="G398" s="87" t="b">
        <f>OR(Datos!M341="CASA ALIANZA",Datos!M341="AYUDA Y SOLID")</f>
        <v>0</v>
      </c>
      <c r="H398" s="87" t="b">
        <f>OR(Datos!M341="PROCURADURIA")</f>
        <v>0</v>
      </c>
      <c r="I398" s="87" t="b">
        <f>OR(Datos!M341="DIF HIDALGO-HUICHAPAN",Datos!M341="DIF HIDALGO",Datos!M341="DIF NAUCALPAN",Datos!M341="DIF MEXICALTZINGO")</f>
        <v>0</v>
      </c>
      <c r="J398" s="87" t="b">
        <f>OR(Datos!M341="FAMILIAR")</f>
        <v>0</v>
      </c>
      <c r="K398" s="87">
        <f t="shared" ref="K398:K423" si="19">COUNTIFS(G398:J398,TRUE)</f>
        <v>0</v>
      </c>
      <c r="L398" s="39">
        <f>IF(K398=0,Datos!M341)</f>
        <v>0</v>
      </c>
      <c r="M398" s="87">
        <f>Datos!Z341</f>
        <v>0</v>
      </c>
      <c r="N398" s="87">
        <f>Datos!AA341</f>
        <v>0</v>
      </c>
      <c r="O398" s="87">
        <f>Datos!AB341</f>
        <v>0</v>
      </c>
      <c r="P398" s="87">
        <f>Datos!AC341</f>
        <v>0</v>
      </c>
      <c r="Q398" s="87">
        <f>Datos!AD341</f>
        <v>0</v>
      </c>
      <c r="R398" s="87">
        <f>Datos!AE341</f>
        <v>0</v>
      </c>
      <c r="S398" s="87">
        <f>Datos!AF341</f>
        <v>0</v>
      </c>
      <c r="T398" s="87">
        <f>Datos!AG341</f>
        <v>0</v>
      </c>
      <c r="U398" s="87">
        <f>Datos!AH341</f>
        <v>0</v>
      </c>
      <c r="V398" s="87">
        <f>Datos!AI341</f>
        <v>0</v>
      </c>
      <c r="W398" s="87">
        <f>Datos!AJ341</f>
        <v>0</v>
      </c>
      <c r="X398" s="87">
        <f>Datos!AK341</f>
        <v>0</v>
      </c>
      <c r="Y398" s="87">
        <f>Datos!AL341</f>
        <v>0</v>
      </c>
      <c r="Z398" s="87">
        <f>Datos!AM341</f>
        <v>0</v>
      </c>
      <c r="AA398" s="87">
        <f>Datos!AN341</f>
        <v>0</v>
      </c>
      <c r="AB398" s="87">
        <f>Datos!AO341</f>
        <v>0</v>
      </c>
      <c r="AC398" s="87">
        <f>Datos!AP341</f>
        <v>0</v>
      </c>
      <c r="AD398" s="87" t="str">
        <f>IF(Datos!J341="D.F.","D.F.","0")</f>
        <v>0</v>
      </c>
      <c r="AE398" s="87">
        <f>IF(Datos!J341="D.F.","D.F",Datos!J341)</f>
        <v>0</v>
      </c>
      <c r="AF398" s="87"/>
      <c r="AG398" s="87">
        <f>Datos!AU341</f>
        <v>0</v>
      </c>
      <c r="AH398" s="87">
        <f>Datos!AV341</f>
        <v>0</v>
      </c>
      <c r="AI398" s="87" t="e">
        <f>IF(Educativo!#REF!="GUARDERIA","SI",".")</f>
        <v>#REF!</v>
      </c>
      <c r="AJ398" s="87" t="e">
        <f>IF(Educativo!#REF!="PRESCOLAR","SI",".")</f>
        <v>#REF!</v>
      </c>
      <c r="AK398" s="87" t="e">
        <f>IF(Educativo!#REF!="PRIMARIA","SI",".")</f>
        <v>#REF!</v>
      </c>
      <c r="AL398" s="87" t="e">
        <f>IF(Educativo!#REF!="SECUNDARIA","SI",".")</f>
        <v>#REF!</v>
      </c>
      <c r="AM398" s="87" t="e">
        <f>IF(Educativo!#REF!="BACHILLERATO","SI",".")</f>
        <v>#REF!</v>
      </c>
      <c r="AN398" s="87" t="e">
        <f>IF(Educativo!#REF!="UNIVERSIDAD","SI",".")</f>
        <v>#REF!</v>
      </c>
      <c r="AO398" s="87">
        <f>Datos!BN341</f>
        <v>0</v>
      </c>
      <c r="AP398" s="87">
        <f>Datos!BP341</f>
        <v>0</v>
      </c>
      <c r="AQ398" s="87">
        <f>Datos!BQ341</f>
        <v>0</v>
      </c>
      <c r="AR398" s="26">
        <f>Datos!BY342</f>
        <v>0</v>
      </c>
      <c r="AS398" s="26" t="str">
        <f>Datos!BZ342</f>
        <v>.</v>
      </c>
      <c r="AT398" s="26" t="str">
        <f>Datos!CA342</f>
        <v>.</v>
      </c>
      <c r="AU398" s="26" t="str">
        <f>Datos!CB342</f>
        <v>.</v>
      </c>
      <c r="AV398" s="26" t="str">
        <f>Datos!CC342</f>
        <v>.</v>
      </c>
      <c r="AW398" s="87" t="b">
        <f>OR(Datos!BV342="FAMILIA BIOLÓGICA")</f>
        <v>0</v>
      </c>
      <c r="AX398" s="87" t="b">
        <f>OR(Datos!BV342="FAMILIA AMPLIADA")</f>
        <v>0</v>
      </c>
      <c r="AY398" s="87" t="b">
        <f>OR(Datos!BV342="OTRO HOGAR")</f>
        <v>0</v>
      </c>
      <c r="AZ398" s="87">
        <f t="shared" ref="AZ398:AZ423" si="20">COUNTIFS(AW398:AY398,TRUE)</f>
        <v>0</v>
      </c>
      <c r="BA398" s="87">
        <f>IF(AZ398=0,Datos!BV342,".")</f>
        <v>0</v>
      </c>
      <c r="BB398" s="117">
        <f>Datos!BU341</f>
        <v>0</v>
      </c>
      <c r="BC398" s="87">
        <f>Datos!BV341</f>
        <v>0</v>
      </c>
    </row>
    <row r="399" spans="1:55">
      <c r="A399" s="87">
        <f>Datos!A340</f>
        <v>0</v>
      </c>
      <c r="B399" s="20">
        <f>Datos!D342</f>
        <v>0</v>
      </c>
      <c r="C399" s="152">
        <f>Datos!E342</f>
        <v>0</v>
      </c>
      <c r="D399" s="20">
        <f>Datos!G342</f>
        <v>0</v>
      </c>
      <c r="E399" s="20" t="str">
        <f t="shared" si="18"/>
        <v>x</v>
      </c>
      <c r="F399" s="118">
        <f>Datos!X342</f>
        <v>0</v>
      </c>
      <c r="G399" s="87" t="b">
        <f>OR(Datos!M342="CASA ALIANZA",Datos!M342="AYUDA Y SOLID")</f>
        <v>0</v>
      </c>
      <c r="H399" s="87" t="b">
        <f>OR(Datos!M342="PROCURADURIA")</f>
        <v>0</v>
      </c>
      <c r="I399" s="87" t="b">
        <f>OR(Datos!M342="DIF HIDALGO-HUICHAPAN",Datos!M342="DIF HIDALGO",Datos!M342="DIF NAUCALPAN",Datos!M342="DIF MEXICALTZINGO")</f>
        <v>0</v>
      </c>
      <c r="J399" s="87" t="b">
        <f>OR(Datos!M342="FAMILIAR")</f>
        <v>0</v>
      </c>
      <c r="K399" s="87">
        <f t="shared" si="19"/>
        <v>0</v>
      </c>
      <c r="L399" s="39">
        <f>IF(K399=0,Datos!M342)</f>
        <v>0</v>
      </c>
      <c r="M399" s="87">
        <f>Datos!Z342</f>
        <v>0</v>
      </c>
      <c r="N399" s="87">
        <f>Datos!AA342</f>
        <v>0</v>
      </c>
      <c r="O399" s="87">
        <f>Datos!AB342</f>
        <v>0</v>
      </c>
      <c r="P399" s="87">
        <f>Datos!AC342</f>
        <v>0</v>
      </c>
      <c r="Q399" s="87">
        <f>Datos!AD342</f>
        <v>0</v>
      </c>
      <c r="R399" s="87">
        <f>Datos!AE342</f>
        <v>0</v>
      </c>
      <c r="S399" s="87">
        <f>Datos!AF342</f>
        <v>0</v>
      </c>
      <c r="T399" s="87">
        <f>Datos!AG342</f>
        <v>0</v>
      </c>
      <c r="U399" s="87">
        <f>Datos!AH342</f>
        <v>0</v>
      </c>
      <c r="V399" s="87">
        <f>Datos!AI342</f>
        <v>0</v>
      </c>
      <c r="W399" s="87">
        <f>Datos!AJ342</f>
        <v>0</v>
      </c>
      <c r="X399" s="87">
        <f>Datos!AK342</f>
        <v>0</v>
      </c>
      <c r="Y399" s="87">
        <f>Datos!AL342</f>
        <v>0</v>
      </c>
      <c r="Z399" s="87">
        <f>Datos!AM342</f>
        <v>0</v>
      </c>
      <c r="AA399" s="87">
        <f>Datos!AN342</f>
        <v>0</v>
      </c>
      <c r="AB399" s="87">
        <f>Datos!AO342</f>
        <v>0</v>
      </c>
      <c r="AC399" s="87">
        <f>Datos!AP342</f>
        <v>0</v>
      </c>
      <c r="AD399" s="87" t="str">
        <f>IF(Datos!J342="D.F.","D.F.","0")</f>
        <v>0</v>
      </c>
      <c r="AE399" s="87">
        <f>IF(Datos!J342="D.F.","D.F",Datos!J342)</f>
        <v>0</v>
      </c>
      <c r="AF399" s="87"/>
      <c r="AG399" s="87">
        <f>Datos!AU342</f>
        <v>0</v>
      </c>
      <c r="AH399" s="87">
        <f>Datos!AV342</f>
        <v>0</v>
      </c>
      <c r="AI399" s="87" t="e">
        <f>IF(Educativo!#REF!="GUARDERIA","SI",".")</f>
        <v>#REF!</v>
      </c>
      <c r="AJ399" s="87" t="e">
        <f>IF(Educativo!#REF!="PRESCOLAR","SI",".")</f>
        <v>#REF!</v>
      </c>
      <c r="AK399" s="87" t="e">
        <f>IF(Educativo!#REF!="PRIMARIA","SI",".")</f>
        <v>#REF!</v>
      </c>
      <c r="AL399" s="87" t="e">
        <f>IF(Educativo!#REF!="SECUNDARIA","SI",".")</f>
        <v>#REF!</v>
      </c>
      <c r="AM399" s="87" t="e">
        <f>IF(Educativo!#REF!="BACHILLERATO","SI",".")</f>
        <v>#REF!</v>
      </c>
      <c r="AN399" s="87" t="e">
        <f>IF(Educativo!#REF!="UNIVERSIDAD","SI",".")</f>
        <v>#REF!</v>
      </c>
      <c r="AO399" s="87">
        <f>Datos!BN342</f>
        <v>0</v>
      </c>
      <c r="AP399" s="87">
        <f>Datos!BP342</f>
        <v>0</v>
      </c>
      <c r="AQ399" s="87">
        <f>Datos!BQ342</f>
        <v>0</v>
      </c>
      <c r="AR399" s="26">
        <f>Datos!BY343</f>
        <v>0</v>
      </c>
      <c r="AS399" s="26" t="str">
        <f>Datos!BZ343</f>
        <v>.</v>
      </c>
      <c r="AT399" s="26" t="str">
        <f>Datos!CA343</f>
        <v>.</v>
      </c>
      <c r="AU399" s="26" t="str">
        <f>Datos!CB343</f>
        <v>.</v>
      </c>
      <c r="AV399" s="26" t="str">
        <f>Datos!CC343</f>
        <v>.</v>
      </c>
      <c r="AW399" s="87" t="b">
        <f>OR(Datos!BV343="FAMILIA BIOLÓGICA")</f>
        <v>0</v>
      </c>
      <c r="AX399" s="87" t="b">
        <f>OR(Datos!BV343="FAMILIA AMPLIADA")</f>
        <v>0</v>
      </c>
      <c r="AY399" s="87" t="b">
        <f>OR(Datos!BV343="OTRO HOGAR")</f>
        <v>0</v>
      </c>
      <c r="AZ399" s="87">
        <f t="shared" si="20"/>
        <v>0</v>
      </c>
      <c r="BA399" s="87">
        <f>IF(AZ399=0,Datos!BV343,".")</f>
        <v>0</v>
      </c>
      <c r="BB399" s="117">
        <f>Datos!BU342</f>
        <v>0</v>
      </c>
      <c r="BC399" s="87">
        <f>Datos!BV342</f>
        <v>0</v>
      </c>
    </row>
    <row r="400" spans="1:55">
      <c r="A400" s="87">
        <f>Datos!A341</f>
        <v>0</v>
      </c>
      <c r="B400" s="20">
        <f>Datos!D343</f>
        <v>0</v>
      </c>
      <c r="C400" s="152">
        <f>Datos!E343</f>
        <v>0</v>
      </c>
      <c r="D400" s="20">
        <f>Datos!G343</f>
        <v>0</v>
      </c>
      <c r="E400" s="20" t="str">
        <f t="shared" si="18"/>
        <v>x</v>
      </c>
      <c r="F400" s="118">
        <f>Datos!X343</f>
        <v>0</v>
      </c>
      <c r="G400" s="87" t="b">
        <f>OR(Datos!M343="CASA ALIANZA",Datos!M343="AYUDA Y SOLID")</f>
        <v>0</v>
      </c>
      <c r="H400" s="87" t="b">
        <f>OR(Datos!M343="PROCURADURIA")</f>
        <v>0</v>
      </c>
      <c r="I400" s="87" t="b">
        <f>OR(Datos!M343="DIF HIDALGO-HUICHAPAN",Datos!M343="DIF HIDALGO",Datos!M343="DIF NAUCALPAN",Datos!M343="DIF MEXICALTZINGO")</f>
        <v>0</v>
      </c>
      <c r="J400" s="87" t="b">
        <f>OR(Datos!M343="FAMILIAR")</f>
        <v>0</v>
      </c>
      <c r="K400" s="87">
        <f t="shared" si="19"/>
        <v>0</v>
      </c>
      <c r="L400" s="39">
        <f>IF(K400=0,Datos!M343)</f>
        <v>0</v>
      </c>
      <c r="M400" s="87">
        <f>Datos!Z343</f>
        <v>0</v>
      </c>
      <c r="N400" s="87">
        <f>Datos!AA343</f>
        <v>0</v>
      </c>
      <c r="O400" s="87">
        <f>Datos!AB343</f>
        <v>0</v>
      </c>
      <c r="P400" s="87">
        <f>Datos!AC343</f>
        <v>0</v>
      </c>
      <c r="Q400" s="87">
        <f>Datos!AD343</f>
        <v>0</v>
      </c>
      <c r="R400" s="87">
        <f>Datos!AE343</f>
        <v>0</v>
      </c>
      <c r="S400" s="87">
        <f>Datos!AF343</f>
        <v>0</v>
      </c>
      <c r="T400" s="87">
        <f>Datos!AG343</f>
        <v>0</v>
      </c>
      <c r="U400" s="87">
        <f>Datos!AH343</f>
        <v>0</v>
      </c>
      <c r="V400" s="87">
        <f>Datos!AI343</f>
        <v>0</v>
      </c>
      <c r="W400" s="87">
        <f>Datos!AJ343</f>
        <v>0</v>
      </c>
      <c r="X400" s="87">
        <f>Datos!AK343</f>
        <v>0</v>
      </c>
      <c r="Y400" s="87">
        <f>Datos!AL343</f>
        <v>0</v>
      </c>
      <c r="Z400" s="87">
        <f>Datos!AM343</f>
        <v>0</v>
      </c>
      <c r="AA400" s="87">
        <f>Datos!AN343</f>
        <v>0</v>
      </c>
      <c r="AB400" s="87">
        <f>Datos!AO343</f>
        <v>0</v>
      </c>
      <c r="AC400" s="87">
        <f>Datos!AP343</f>
        <v>0</v>
      </c>
      <c r="AD400" s="87" t="str">
        <f>IF(Datos!J343="D.F.","D.F.","0")</f>
        <v>0</v>
      </c>
      <c r="AE400" s="87">
        <f>IF(Datos!J343="D.F.","D.F",Datos!J343)</f>
        <v>0</v>
      </c>
      <c r="AF400" s="87"/>
      <c r="AG400" s="87">
        <f>Datos!AU343</f>
        <v>0</v>
      </c>
      <c r="AH400" s="87">
        <f>Datos!AV343</f>
        <v>0</v>
      </c>
      <c r="AI400" s="87" t="e">
        <f>IF(Educativo!#REF!="GUARDERIA","SI",".")</f>
        <v>#REF!</v>
      </c>
      <c r="AJ400" s="87" t="e">
        <f>IF(Educativo!#REF!="PRESCOLAR","SI",".")</f>
        <v>#REF!</v>
      </c>
      <c r="AK400" s="87" t="e">
        <f>IF(Educativo!#REF!="PRIMARIA","SI",".")</f>
        <v>#REF!</v>
      </c>
      <c r="AL400" s="87" t="e">
        <f>IF(Educativo!#REF!="SECUNDARIA","SI",".")</f>
        <v>#REF!</v>
      </c>
      <c r="AM400" s="87" t="e">
        <f>IF(Educativo!#REF!="BACHILLERATO","SI",".")</f>
        <v>#REF!</v>
      </c>
      <c r="AN400" s="87" t="e">
        <f>IF(Educativo!#REF!="UNIVERSIDAD","SI",".")</f>
        <v>#REF!</v>
      </c>
      <c r="AO400" s="87">
        <f>Datos!BN343</f>
        <v>0</v>
      </c>
      <c r="AP400" s="87">
        <f>Datos!BP343</f>
        <v>0</v>
      </c>
      <c r="AQ400" s="87">
        <f>Datos!BQ343</f>
        <v>0</v>
      </c>
      <c r="AR400" s="26">
        <f>Datos!BY344</f>
        <v>0</v>
      </c>
      <c r="AS400" s="26" t="str">
        <f>Datos!BZ344</f>
        <v>.</v>
      </c>
      <c r="AT400" s="26" t="str">
        <f>Datos!CA344</f>
        <v>.</v>
      </c>
      <c r="AU400" s="26" t="str">
        <f>Datos!CB344</f>
        <v>.</v>
      </c>
      <c r="AV400" s="26" t="str">
        <f>Datos!CC344</f>
        <v>.</v>
      </c>
      <c r="AW400" s="87" t="b">
        <f>OR(Datos!BV344="FAMILIA BIOLÓGICA")</f>
        <v>0</v>
      </c>
      <c r="AX400" s="87" t="b">
        <f>OR(Datos!BV344="FAMILIA AMPLIADA")</f>
        <v>0</v>
      </c>
      <c r="AY400" s="87" t="b">
        <f>OR(Datos!BV344="OTRO HOGAR")</f>
        <v>0</v>
      </c>
      <c r="AZ400" s="87">
        <f t="shared" si="20"/>
        <v>0</v>
      </c>
      <c r="BA400" s="87">
        <f>IF(AZ400=0,Datos!BV344,".")</f>
        <v>0</v>
      </c>
      <c r="BB400" s="117">
        <f>Datos!BU343</f>
        <v>0</v>
      </c>
      <c r="BC400" s="87">
        <f>Datos!BV343</f>
        <v>0</v>
      </c>
    </row>
    <row r="401" spans="1:55">
      <c r="A401" s="87">
        <f>Datos!A342</f>
        <v>0</v>
      </c>
      <c r="B401" s="20">
        <f>Datos!D344</f>
        <v>0</v>
      </c>
      <c r="C401" s="152">
        <f>Datos!E344</f>
        <v>0</v>
      </c>
      <c r="D401" s="20">
        <f>Datos!G344</f>
        <v>0</v>
      </c>
      <c r="E401" s="20" t="str">
        <f t="shared" si="18"/>
        <v>x</v>
      </c>
      <c r="F401" s="118">
        <f>Datos!X344</f>
        <v>0</v>
      </c>
      <c r="G401" s="87" t="b">
        <f>OR(Datos!M344="CASA ALIANZA",Datos!M344="AYUDA Y SOLID")</f>
        <v>0</v>
      </c>
      <c r="H401" s="87" t="b">
        <f>OR(Datos!M344="PROCURADURIA")</f>
        <v>0</v>
      </c>
      <c r="I401" s="87" t="b">
        <f>OR(Datos!M344="DIF HIDALGO-HUICHAPAN",Datos!M344="DIF HIDALGO",Datos!M344="DIF NAUCALPAN",Datos!M344="DIF MEXICALTZINGO")</f>
        <v>0</v>
      </c>
      <c r="J401" s="87" t="b">
        <f>OR(Datos!M344="FAMILIAR")</f>
        <v>0</v>
      </c>
      <c r="K401" s="87">
        <f t="shared" si="19"/>
        <v>0</v>
      </c>
      <c r="L401" s="39">
        <f>IF(K401=0,Datos!M344)</f>
        <v>0</v>
      </c>
      <c r="M401" s="87">
        <f>Datos!Z344</f>
        <v>0</v>
      </c>
      <c r="N401" s="87">
        <f>Datos!AA344</f>
        <v>0</v>
      </c>
      <c r="O401" s="87">
        <f>Datos!AB344</f>
        <v>0</v>
      </c>
      <c r="P401" s="87">
        <f>Datos!AC344</f>
        <v>0</v>
      </c>
      <c r="Q401" s="87">
        <f>Datos!AD344</f>
        <v>0</v>
      </c>
      <c r="R401" s="87">
        <f>Datos!AE344</f>
        <v>0</v>
      </c>
      <c r="S401" s="87">
        <f>Datos!AF344</f>
        <v>0</v>
      </c>
      <c r="T401" s="87">
        <f>Datos!AG344</f>
        <v>0</v>
      </c>
      <c r="U401" s="87">
        <f>Datos!AH344</f>
        <v>0</v>
      </c>
      <c r="V401" s="87">
        <f>Datos!AI344</f>
        <v>0</v>
      </c>
      <c r="W401" s="87">
        <f>Datos!AJ344</f>
        <v>0</v>
      </c>
      <c r="X401" s="87">
        <f>Datos!AK344</f>
        <v>0</v>
      </c>
      <c r="Y401" s="87">
        <f>Datos!AL344</f>
        <v>0</v>
      </c>
      <c r="Z401" s="87">
        <f>Datos!AM344</f>
        <v>0</v>
      </c>
      <c r="AA401" s="87">
        <f>Datos!AN344</f>
        <v>0</v>
      </c>
      <c r="AB401" s="87">
        <f>Datos!AO344</f>
        <v>0</v>
      </c>
      <c r="AC401" s="87">
        <f>Datos!AP344</f>
        <v>0</v>
      </c>
      <c r="AD401" s="87" t="str">
        <f>IF(Datos!J344="D.F.","D.F.","0")</f>
        <v>0</v>
      </c>
      <c r="AE401" s="87">
        <f>IF(Datos!J344="D.F.","D.F",Datos!J344)</f>
        <v>0</v>
      </c>
      <c r="AF401" s="87"/>
      <c r="AG401" s="87">
        <f>Datos!AU344</f>
        <v>0</v>
      </c>
      <c r="AH401" s="87">
        <f>Datos!AV344</f>
        <v>0</v>
      </c>
      <c r="AI401" s="87" t="e">
        <f>IF(Educativo!#REF!="GUARDERIA","SI",".")</f>
        <v>#REF!</v>
      </c>
      <c r="AJ401" s="87" t="e">
        <f>IF(Educativo!#REF!="PRESCOLAR","SI",".")</f>
        <v>#REF!</v>
      </c>
      <c r="AK401" s="87" t="e">
        <f>IF(Educativo!#REF!="PRIMARIA","SI",".")</f>
        <v>#REF!</v>
      </c>
      <c r="AL401" s="87" t="e">
        <f>IF(Educativo!#REF!="SECUNDARIA","SI",".")</f>
        <v>#REF!</v>
      </c>
      <c r="AM401" s="87" t="e">
        <f>IF(Educativo!#REF!="BACHILLERATO","SI",".")</f>
        <v>#REF!</v>
      </c>
      <c r="AN401" s="87" t="e">
        <f>IF(Educativo!#REF!="UNIVERSIDAD","SI",".")</f>
        <v>#REF!</v>
      </c>
      <c r="AO401" s="87">
        <f>Datos!BN344</f>
        <v>0</v>
      </c>
      <c r="AP401" s="87">
        <f>Datos!BP344</f>
        <v>0</v>
      </c>
      <c r="AQ401" s="87">
        <f>Datos!BQ344</f>
        <v>0</v>
      </c>
      <c r="AR401" s="26">
        <f>Datos!BY345</f>
        <v>0</v>
      </c>
      <c r="AS401" s="26" t="str">
        <f>Datos!BZ345</f>
        <v>.</v>
      </c>
      <c r="AT401" s="26" t="str">
        <f>Datos!CA345</f>
        <v>.</v>
      </c>
      <c r="AU401" s="26" t="str">
        <f>Datos!CB345</f>
        <v>.</v>
      </c>
      <c r="AV401" s="26" t="str">
        <f>Datos!CC345</f>
        <v>.</v>
      </c>
      <c r="AW401" s="87" t="b">
        <f>OR(Datos!BV345="FAMILIA BIOLÓGICA")</f>
        <v>0</v>
      </c>
      <c r="AX401" s="87" t="b">
        <f>OR(Datos!BV345="FAMILIA AMPLIADA")</f>
        <v>0</v>
      </c>
      <c r="AY401" s="87" t="b">
        <f>OR(Datos!BV345="OTRO HOGAR")</f>
        <v>0</v>
      </c>
      <c r="AZ401" s="87">
        <f t="shared" si="20"/>
        <v>0</v>
      </c>
      <c r="BA401" s="87">
        <f>IF(AZ401=0,Datos!BV345,".")</f>
        <v>0</v>
      </c>
      <c r="BB401" s="117">
        <f>Datos!BU344</f>
        <v>0</v>
      </c>
      <c r="BC401" s="87">
        <f>Datos!BV344</f>
        <v>0</v>
      </c>
    </row>
    <row r="402" spans="1:55">
      <c r="A402" s="87">
        <f>Datos!A343</f>
        <v>0</v>
      </c>
      <c r="B402" s="20">
        <f>Datos!D345</f>
        <v>0</v>
      </c>
      <c r="C402" s="152">
        <f>Datos!E345</f>
        <v>0</v>
      </c>
      <c r="D402" s="20">
        <f>Datos!G345</f>
        <v>0</v>
      </c>
      <c r="E402" s="20" t="str">
        <f t="shared" si="18"/>
        <v>x</v>
      </c>
      <c r="F402" s="118">
        <f>Datos!X345</f>
        <v>0</v>
      </c>
      <c r="G402" s="87" t="b">
        <f>OR(Datos!M345="CASA ALIANZA",Datos!M345="AYUDA Y SOLID")</f>
        <v>0</v>
      </c>
      <c r="H402" s="87" t="b">
        <f>OR(Datos!M345="PROCURADURIA")</f>
        <v>0</v>
      </c>
      <c r="I402" s="87" t="b">
        <f>OR(Datos!M345="DIF HIDALGO-HUICHAPAN",Datos!M345="DIF HIDALGO",Datos!M345="DIF NAUCALPAN",Datos!M345="DIF MEXICALTZINGO")</f>
        <v>0</v>
      </c>
      <c r="J402" s="87" t="b">
        <f>OR(Datos!M345="FAMILIAR")</f>
        <v>0</v>
      </c>
      <c r="K402" s="87">
        <f t="shared" si="19"/>
        <v>0</v>
      </c>
      <c r="L402" s="39">
        <f>IF(K402=0,Datos!M345)</f>
        <v>0</v>
      </c>
      <c r="M402" s="87">
        <f>Datos!Z345</f>
        <v>0</v>
      </c>
      <c r="N402" s="87">
        <f>Datos!AA345</f>
        <v>0</v>
      </c>
      <c r="O402" s="87">
        <f>Datos!AB345</f>
        <v>0</v>
      </c>
      <c r="P402" s="87">
        <f>Datos!AC345</f>
        <v>0</v>
      </c>
      <c r="Q402" s="87">
        <f>Datos!AD345</f>
        <v>0</v>
      </c>
      <c r="R402" s="87">
        <f>Datos!AE345</f>
        <v>0</v>
      </c>
      <c r="S402" s="87">
        <f>Datos!AF345</f>
        <v>0</v>
      </c>
      <c r="T402" s="87">
        <f>Datos!AG345</f>
        <v>0</v>
      </c>
      <c r="U402" s="87">
        <f>Datos!AH345</f>
        <v>0</v>
      </c>
      <c r="V402" s="87">
        <f>Datos!AI345</f>
        <v>0</v>
      </c>
      <c r="W402" s="87">
        <f>Datos!AJ345</f>
        <v>0</v>
      </c>
      <c r="X402" s="87">
        <f>Datos!AK345</f>
        <v>0</v>
      </c>
      <c r="Y402" s="87">
        <f>Datos!AL345</f>
        <v>0</v>
      </c>
      <c r="Z402" s="87">
        <f>Datos!AM345</f>
        <v>0</v>
      </c>
      <c r="AA402" s="87">
        <f>Datos!AN345</f>
        <v>0</v>
      </c>
      <c r="AB402" s="87">
        <f>Datos!AO345</f>
        <v>0</v>
      </c>
      <c r="AC402" s="87">
        <f>Datos!AP345</f>
        <v>0</v>
      </c>
      <c r="AD402" s="87" t="str">
        <f>IF(Datos!J345="D.F.","D.F.","0")</f>
        <v>0</v>
      </c>
      <c r="AE402" s="87">
        <f>IF(Datos!J345="D.F.","D.F",Datos!J345)</f>
        <v>0</v>
      </c>
      <c r="AF402" s="87"/>
      <c r="AG402" s="87">
        <f>Datos!AU345</f>
        <v>0</v>
      </c>
      <c r="AH402" s="87">
        <f>Datos!AV345</f>
        <v>0</v>
      </c>
      <c r="AI402" s="87" t="e">
        <f>IF(Educativo!#REF!="GUARDERIA","SI",".")</f>
        <v>#REF!</v>
      </c>
      <c r="AJ402" s="87" t="e">
        <f>IF(Educativo!#REF!="PRESCOLAR","SI",".")</f>
        <v>#REF!</v>
      </c>
      <c r="AK402" s="87" t="e">
        <f>IF(Educativo!#REF!="PRIMARIA","SI",".")</f>
        <v>#REF!</v>
      </c>
      <c r="AL402" s="87" t="e">
        <f>IF(Educativo!#REF!="SECUNDARIA","SI",".")</f>
        <v>#REF!</v>
      </c>
      <c r="AM402" s="87" t="e">
        <f>IF(Educativo!#REF!="BACHILLERATO","SI",".")</f>
        <v>#REF!</v>
      </c>
      <c r="AN402" s="87" t="e">
        <f>IF(Educativo!#REF!="UNIVERSIDAD","SI",".")</f>
        <v>#REF!</v>
      </c>
      <c r="AO402" s="87">
        <f>Datos!BN345</f>
        <v>0</v>
      </c>
      <c r="AP402" s="87">
        <f>Datos!BP345</f>
        <v>0</v>
      </c>
      <c r="AQ402" s="87">
        <f>Datos!BQ345</f>
        <v>0</v>
      </c>
      <c r="AR402" s="26">
        <f>Datos!BY346</f>
        <v>0</v>
      </c>
      <c r="AS402" s="26" t="str">
        <f>Datos!BZ346</f>
        <v>.</v>
      </c>
      <c r="AT402" s="26" t="str">
        <f>Datos!CA346</f>
        <v>.</v>
      </c>
      <c r="AU402" s="26" t="str">
        <f>Datos!CB346</f>
        <v>.</v>
      </c>
      <c r="AV402" s="26" t="str">
        <f>Datos!CC346</f>
        <v>.</v>
      </c>
      <c r="AW402" s="87" t="b">
        <f>OR(Datos!BV346="FAMILIA BIOLÓGICA")</f>
        <v>0</v>
      </c>
      <c r="AX402" s="87" t="b">
        <f>OR(Datos!BV346="FAMILIA AMPLIADA")</f>
        <v>0</v>
      </c>
      <c r="AY402" s="87" t="b">
        <f>OR(Datos!BV346="OTRO HOGAR")</f>
        <v>0</v>
      </c>
      <c r="AZ402" s="87">
        <f t="shared" si="20"/>
        <v>0</v>
      </c>
      <c r="BA402" s="87">
        <f>IF(AZ402=0,Datos!BV346,".")</f>
        <v>0</v>
      </c>
      <c r="BB402" s="117">
        <f>Datos!BU345</f>
        <v>0</v>
      </c>
      <c r="BC402" s="87">
        <f>Datos!BV345</f>
        <v>0</v>
      </c>
    </row>
    <row r="403" spans="1:55">
      <c r="A403" s="87">
        <f>Datos!A344</f>
        <v>0</v>
      </c>
      <c r="B403" s="20">
        <f>Datos!D346</f>
        <v>0</v>
      </c>
      <c r="C403" s="152">
        <f>Datos!E346</f>
        <v>0</v>
      </c>
      <c r="D403" s="20">
        <f>Datos!G346</f>
        <v>0</v>
      </c>
      <c r="E403" s="20" t="str">
        <f t="shared" si="18"/>
        <v>x</v>
      </c>
      <c r="F403" s="118">
        <f>Datos!X346</f>
        <v>0</v>
      </c>
      <c r="G403" s="87" t="b">
        <f>OR(Datos!M346="CASA ALIANZA",Datos!M346="AYUDA Y SOLID")</f>
        <v>0</v>
      </c>
      <c r="H403" s="87" t="b">
        <f>OR(Datos!M346="PROCURADURIA")</f>
        <v>0</v>
      </c>
      <c r="I403" s="87" t="b">
        <f>OR(Datos!M346="DIF HIDALGO-HUICHAPAN",Datos!M346="DIF HIDALGO",Datos!M346="DIF NAUCALPAN",Datos!M346="DIF MEXICALTZINGO")</f>
        <v>0</v>
      </c>
      <c r="J403" s="87" t="b">
        <f>OR(Datos!M346="FAMILIAR")</f>
        <v>0</v>
      </c>
      <c r="K403" s="87">
        <f t="shared" si="19"/>
        <v>0</v>
      </c>
      <c r="L403" s="39">
        <f>IF(K403=0,Datos!M346)</f>
        <v>0</v>
      </c>
      <c r="M403" s="87">
        <f>Datos!Z346</f>
        <v>0</v>
      </c>
      <c r="N403" s="87">
        <f>Datos!AA346</f>
        <v>0</v>
      </c>
      <c r="O403" s="87">
        <f>Datos!AB346</f>
        <v>0</v>
      </c>
      <c r="P403" s="87">
        <f>Datos!AC346</f>
        <v>0</v>
      </c>
      <c r="Q403" s="87">
        <f>Datos!AD346</f>
        <v>0</v>
      </c>
      <c r="R403" s="87">
        <f>Datos!AE346</f>
        <v>0</v>
      </c>
      <c r="S403" s="87">
        <f>Datos!AF346</f>
        <v>0</v>
      </c>
      <c r="T403" s="87">
        <f>Datos!AG346</f>
        <v>0</v>
      </c>
      <c r="U403" s="87">
        <f>Datos!AH346</f>
        <v>0</v>
      </c>
      <c r="V403" s="87">
        <f>Datos!AI346</f>
        <v>0</v>
      </c>
      <c r="W403" s="87">
        <f>Datos!AJ346</f>
        <v>0</v>
      </c>
      <c r="X403" s="87">
        <f>Datos!AK346</f>
        <v>0</v>
      </c>
      <c r="Y403" s="87">
        <f>Datos!AL346</f>
        <v>0</v>
      </c>
      <c r="Z403" s="87">
        <f>Datos!AM346</f>
        <v>0</v>
      </c>
      <c r="AA403" s="87">
        <f>Datos!AN346</f>
        <v>0</v>
      </c>
      <c r="AB403" s="87">
        <f>Datos!AO346</f>
        <v>0</v>
      </c>
      <c r="AC403" s="87">
        <f>Datos!AP346</f>
        <v>0</v>
      </c>
      <c r="AD403" s="87" t="str">
        <f>IF(Datos!J346="D.F.","D.F.","0")</f>
        <v>0</v>
      </c>
      <c r="AE403" s="87">
        <f>IF(Datos!J346="D.F.","D.F",Datos!J346)</f>
        <v>0</v>
      </c>
      <c r="AF403" s="87"/>
      <c r="AG403" s="87">
        <f>Datos!AU346</f>
        <v>0</v>
      </c>
      <c r="AH403" s="87">
        <f>Datos!AV346</f>
        <v>0</v>
      </c>
      <c r="AI403" s="87" t="e">
        <f>IF(Educativo!#REF!="GUARDERIA","SI",".")</f>
        <v>#REF!</v>
      </c>
      <c r="AJ403" s="87" t="e">
        <f>IF(Educativo!#REF!="PRESCOLAR","SI",".")</f>
        <v>#REF!</v>
      </c>
      <c r="AK403" s="87" t="e">
        <f>IF(Educativo!#REF!="PRIMARIA","SI",".")</f>
        <v>#REF!</v>
      </c>
      <c r="AL403" s="87" t="e">
        <f>IF(Educativo!#REF!="SECUNDARIA","SI",".")</f>
        <v>#REF!</v>
      </c>
      <c r="AM403" s="87" t="e">
        <f>IF(Educativo!#REF!="BACHILLERATO","SI",".")</f>
        <v>#REF!</v>
      </c>
      <c r="AN403" s="87" t="e">
        <f>IF(Educativo!#REF!="UNIVERSIDAD","SI",".")</f>
        <v>#REF!</v>
      </c>
      <c r="AO403" s="87">
        <f>Datos!BN346</f>
        <v>0</v>
      </c>
      <c r="AP403" s="87">
        <f>Datos!BP346</f>
        <v>0</v>
      </c>
      <c r="AQ403" s="87">
        <f>Datos!BQ346</f>
        <v>0</v>
      </c>
      <c r="AR403" s="26">
        <f>Datos!BY347</f>
        <v>0</v>
      </c>
      <c r="AS403" s="26" t="str">
        <f>Datos!BZ347</f>
        <v>.</v>
      </c>
      <c r="AT403" s="26" t="str">
        <f>Datos!CA347</f>
        <v>.</v>
      </c>
      <c r="AU403" s="26" t="str">
        <f>Datos!CB347</f>
        <v>.</v>
      </c>
      <c r="AV403" s="26" t="str">
        <f>Datos!CC347</f>
        <v>.</v>
      </c>
      <c r="AW403" s="87" t="b">
        <f>OR(Datos!BV347="FAMILIA BIOLÓGICA")</f>
        <v>0</v>
      </c>
      <c r="AX403" s="87" t="b">
        <f>OR(Datos!BV347="FAMILIA AMPLIADA")</f>
        <v>0</v>
      </c>
      <c r="AY403" s="87" t="b">
        <f>OR(Datos!BV347="OTRO HOGAR")</f>
        <v>0</v>
      </c>
      <c r="AZ403" s="87">
        <f t="shared" si="20"/>
        <v>0</v>
      </c>
      <c r="BA403" s="87">
        <f>IF(AZ403=0,Datos!BV347,".")</f>
        <v>0</v>
      </c>
      <c r="BB403" s="117">
        <f>Datos!BU346</f>
        <v>0</v>
      </c>
      <c r="BC403" s="87">
        <f>Datos!BV346</f>
        <v>0</v>
      </c>
    </row>
    <row r="404" spans="1:55">
      <c r="A404" s="87">
        <f>Datos!A345</f>
        <v>0</v>
      </c>
      <c r="B404" s="20">
        <f>Datos!D347</f>
        <v>0</v>
      </c>
      <c r="C404" s="152">
        <f>Datos!E347</f>
        <v>0</v>
      </c>
      <c r="D404" s="20">
        <f>Datos!G347</f>
        <v>0</v>
      </c>
      <c r="E404" s="20" t="str">
        <f t="shared" si="18"/>
        <v>x</v>
      </c>
      <c r="F404" s="118">
        <f>Datos!X347</f>
        <v>0</v>
      </c>
      <c r="G404" s="87" t="b">
        <f>OR(Datos!M347="CASA ALIANZA",Datos!M347="AYUDA Y SOLID")</f>
        <v>0</v>
      </c>
      <c r="H404" s="87" t="b">
        <f>OR(Datos!M347="PROCURADURIA")</f>
        <v>0</v>
      </c>
      <c r="I404" s="87" t="b">
        <f>OR(Datos!M347="DIF HIDALGO-HUICHAPAN",Datos!M347="DIF HIDALGO",Datos!M347="DIF NAUCALPAN",Datos!M347="DIF MEXICALTZINGO")</f>
        <v>0</v>
      </c>
      <c r="J404" s="87" t="b">
        <f>OR(Datos!M347="FAMILIAR")</f>
        <v>0</v>
      </c>
      <c r="K404" s="87">
        <f t="shared" si="19"/>
        <v>0</v>
      </c>
      <c r="L404" s="39">
        <f>IF(K404=0,Datos!M347)</f>
        <v>0</v>
      </c>
      <c r="M404" s="87">
        <f>Datos!Z347</f>
        <v>0</v>
      </c>
      <c r="N404" s="87">
        <f>Datos!AA347</f>
        <v>0</v>
      </c>
      <c r="O404" s="87">
        <f>Datos!AB347</f>
        <v>0</v>
      </c>
      <c r="P404" s="87">
        <f>Datos!AC347</f>
        <v>0</v>
      </c>
      <c r="Q404" s="87">
        <f>Datos!AD347</f>
        <v>0</v>
      </c>
      <c r="R404" s="87">
        <f>Datos!AE347</f>
        <v>0</v>
      </c>
      <c r="S404" s="87">
        <f>Datos!AF347</f>
        <v>0</v>
      </c>
      <c r="T404" s="87">
        <f>Datos!AG347</f>
        <v>0</v>
      </c>
      <c r="U404" s="87">
        <f>Datos!AH347</f>
        <v>0</v>
      </c>
      <c r="V404" s="87">
        <f>Datos!AI347</f>
        <v>0</v>
      </c>
      <c r="W404" s="87">
        <f>Datos!AJ347</f>
        <v>0</v>
      </c>
      <c r="X404" s="87">
        <f>Datos!AK347</f>
        <v>0</v>
      </c>
      <c r="Y404" s="87">
        <f>Datos!AL347</f>
        <v>0</v>
      </c>
      <c r="Z404" s="87">
        <f>Datos!AM347</f>
        <v>0</v>
      </c>
      <c r="AA404" s="87">
        <f>Datos!AN347</f>
        <v>0</v>
      </c>
      <c r="AB404" s="87">
        <f>Datos!AO347</f>
        <v>0</v>
      </c>
      <c r="AC404" s="87">
        <f>Datos!AP347</f>
        <v>0</v>
      </c>
      <c r="AD404" s="87" t="str">
        <f>IF(Datos!J347="D.F.","D.F.","0")</f>
        <v>0</v>
      </c>
      <c r="AE404" s="87">
        <f>IF(Datos!J347="D.F.","D.F",Datos!J347)</f>
        <v>0</v>
      </c>
      <c r="AF404" s="87"/>
      <c r="AG404" s="87">
        <f>Datos!AU347</f>
        <v>0</v>
      </c>
      <c r="AH404" s="87">
        <f>Datos!AV347</f>
        <v>0</v>
      </c>
      <c r="AI404" s="87" t="e">
        <f>IF(Educativo!#REF!="GUARDERIA","SI",".")</f>
        <v>#REF!</v>
      </c>
      <c r="AJ404" s="87" t="e">
        <f>IF(Educativo!#REF!="PRESCOLAR","SI",".")</f>
        <v>#REF!</v>
      </c>
      <c r="AK404" s="87" t="e">
        <f>IF(Educativo!#REF!="PRIMARIA","SI",".")</f>
        <v>#REF!</v>
      </c>
      <c r="AL404" s="87" t="e">
        <f>IF(Educativo!#REF!="SECUNDARIA","SI",".")</f>
        <v>#REF!</v>
      </c>
      <c r="AM404" s="87" t="e">
        <f>IF(Educativo!#REF!="BACHILLERATO","SI",".")</f>
        <v>#REF!</v>
      </c>
      <c r="AN404" s="87" t="e">
        <f>IF(Educativo!#REF!="UNIVERSIDAD","SI",".")</f>
        <v>#REF!</v>
      </c>
      <c r="AO404" s="87">
        <f>Datos!BN347</f>
        <v>0</v>
      </c>
      <c r="AP404" s="87">
        <f>Datos!BP347</f>
        <v>0</v>
      </c>
      <c r="AQ404" s="87">
        <f>Datos!BQ347</f>
        <v>0</v>
      </c>
      <c r="AR404" s="26">
        <f>Datos!BY348</f>
        <v>0</v>
      </c>
      <c r="AS404" s="26" t="str">
        <f>Datos!BZ348</f>
        <v>.</v>
      </c>
      <c r="AT404" s="26" t="str">
        <f>Datos!CA348</f>
        <v>.</v>
      </c>
      <c r="AU404" s="26" t="str">
        <f>Datos!CB348</f>
        <v>.</v>
      </c>
      <c r="AV404" s="26" t="str">
        <f>Datos!CC348</f>
        <v>.</v>
      </c>
      <c r="AW404" s="87" t="b">
        <f>OR(Datos!BV348="FAMILIA BIOLÓGICA")</f>
        <v>0</v>
      </c>
      <c r="AX404" s="87" t="b">
        <f>OR(Datos!BV348="FAMILIA AMPLIADA")</f>
        <v>0</v>
      </c>
      <c r="AY404" s="87" t="b">
        <f>OR(Datos!BV348="OTRO HOGAR")</f>
        <v>0</v>
      </c>
      <c r="AZ404" s="87">
        <f t="shared" si="20"/>
        <v>0</v>
      </c>
      <c r="BA404" s="87">
        <f>IF(AZ404=0,Datos!BV348,".")</f>
        <v>0</v>
      </c>
      <c r="BB404" s="117">
        <f>Datos!BU347</f>
        <v>0</v>
      </c>
      <c r="BC404" s="87">
        <f>Datos!BV347</f>
        <v>0</v>
      </c>
    </row>
    <row r="405" spans="1:55">
      <c r="A405" s="87">
        <f>Datos!A346</f>
        <v>0</v>
      </c>
      <c r="B405" s="20">
        <f>Datos!D348</f>
        <v>0</v>
      </c>
      <c r="C405" s="152">
        <f>Datos!E348</f>
        <v>0</v>
      </c>
      <c r="D405" s="20">
        <f>Datos!G348</f>
        <v>0</v>
      </c>
      <c r="E405" s="20" t="str">
        <f t="shared" si="18"/>
        <v>x</v>
      </c>
      <c r="F405" s="118">
        <f>Datos!X348</f>
        <v>0</v>
      </c>
      <c r="G405" s="87" t="b">
        <f>OR(Datos!M348="CASA ALIANZA",Datos!M348="AYUDA Y SOLID")</f>
        <v>0</v>
      </c>
      <c r="H405" s="87" t="b">
        <f>OR(Datos!M348="PROCURADURIA")</f>
        <v>0</v>
      </c>
      <c r="I405" s="87" t="b">
        <f>OR(Datos!M348="DIF HIDALGO-HUICHAPAN",Datos!M348="DIF HIDALGO",Datos!M348="DIF NAUCALPAN",Datos!M348="DIF MEXICALTZINGO")</f>
        <v>0</v>
      </c>
      <c r="J405" s="87" t="b">
        <f>OR(Datos!M348="FAMILIAR")</f>
        <v>0</v>
      </c>
      <c r="K405" s="87">
        <f t="shared" si="19"/>
        <v>0</v>
      </c>
      <c r="L405" s="39">
        <f>IF(K405=0,Datos!M348)</f>
        <v>0</v>
      </c>
      <c r="M405" s="87">
        <f>Datos!Z348</f>
        <v>0</v>
      </c>
      <c r="N405" s="87">
        <f>Datos!AA348</f>
        <v>0</v>
      </c>
      <c r="O405" s="87">
        <f>Datos!AB348</f>
        <v>0</v>
      </c>
      <c r="P405" s="87">
        <f>Datos!AC348</f>
        <v>0</v>
      </c>
      <c r="Q405" s="87">
        <f>Datos!AD348</f>
        <v>0</v>
      </c>
      <c r="R405" s="87">
        <f>Datos!AE348</f>
        <v>0</v>
      </c>
      <c r="S405" s="87">
        <f>Datos!AF348</f>
        <v>0</v>
      </c>
      <c r="T405" s="87">
        <f>Datos!AG348</f>
        <v>0</v>
      </c>
      <c r="U405" s="87">
        <f>Datos!AH348</f>
        <v>0</v>
      </c>
      <c r="V405" s="87">
        <f>Datos!AI348</f>
        <v>0</v>
      </c>
      <c r="W405" s="87">
        <f>Datos!AJ348</f>
        <v>0</v>
      </c>
      <c r="X405" s="87">
        <f>Datos!AK348</f>
        <v>0</v>
      </c>
      <c r="Y405" s="87">
        <f>Datos!AL348</f>
        <v>0</v>
      </c>
      <c r="Z405" s="87">
        <f>Datos!AM348</f>
        <v>0</v>
      </c>
      <c r="AA405" s="87">
        <f>Datos!AN348</f>
        <v>0</v>
      </c>
      <c r="AB405" s="87">
        <f>Datos!AO348</f>
        <v>0</v>
      </c>
      <c r="AC405" s="87">
        <f>Datos!AP348</f>
        <v>0</v>
      </c>
      <c r="AD405" s="87" t="str">
        <f>IF(Datos!J348="D.F.","D.F.","0")</f>
        <v>0</v>
      </c>
      <c r="AE405" s="87">
        <f>IF(Datos!J348="D.F.","D.F",Datos!J348)</f>
        <v>0</v>
      </c>
      <c r="AF405" s="87"/>
      <c r="AG405" s="87">
        <f>Datos!AU348</f>
        <v>0</v>
      </c>
      <c r="AH405" s="87">
        <f>Datos!AV348</f>
        <v>0</v>
      </c>
      <c r="AI405" s="87" t="e">
        <f>IF(Educativo!#REF!="GUARDERIA","SI",".")</f>
        <v>#REF!</v>
      </c>
      <c r="AJ405" s="87" t="e">
        <f>IF(Educativo!#REF!="PRESCOLAR","SI",".")</f>
        <v>#REF!</v>
      </c>
      <c r="AK405" s="87" t="e">
        <f>IF(Educativo!#REF!="PRIMARIA","SI",".")</f>
        <v>#REF!</v>
      </c>
      <c r="AL405" s="87" t="e">
        <f>IF(Educativo!#REF!="SECUNDARIA","SI",".")</f>
        <v>#REF!</v>
      </c>
      <c r="AM405" s="87" t="e">
        <f>IF(Educativo!#REF!="BACHILLERATO","SI",".")</f>
        <v>#REF!</v>
      </c>
      <c r="AN405" s="87" t="e">
        <f>IF(Educativo!#REF!="UNIVERSIDAD","SI",".")</f>
        <v>#REF!</v>
      </c>
      <c r="AO405" s="87">
        <f>Datos!BN348</f>
        <v>0</v>
      </c>
      <c r="AP405" s="87">
        <f>Datos!BP348</f>
        <v>0</v>
      </c>
      <c r="AQ405" s="87">
        <f>Datos!BQ348</f>
        <v>0</v>
      </c>
      <c r="AR405" s="26">
        <f>Datos!BY349</f>
        <v>0</v>
      </c>
      <c r="AS405" s="26" t="str">
        <f>Datos!BZ349</f>
        <v>.</v>
      </c>
      <c r="AT405" s="26" t="str">
        <f>Datos!CA349</f>
        <v>.</v>
      </c>
      <c r="AU405" s="26" t="str">
        <f>Datos!CB349</f>
        <v>.</v>
      </c>
      <c r="AV405" s="26" t="str">
        <f>Datos!CC349</f>
        <v>.</v>
      </c>
      <c r="AW405" s="87" t="b">
        <f>OR(Datos!BV349="FAMILIA BIOLÓGICA")</f>
        <v>0</v>
      </c>
      <c r="AX405" s="87" t="b">
        <f>OR(Datos!BV349="FAMILIA AMPLIADA")</f>
        <v>0</v>
      </c>
      <c r="AY405" s="87" t="b">
        <f>OR(Datos!BV349="OTRO HOGAR")</f>
        <v>0</v>
      </c>
      <c r="AZ405" s="87">
        <f t="shared" si="20"/>
        <v>0</v>
      </c>
      <c r="BA405" s="87">
        <f>IF(AZ405=0,Datos!BV349,".")</f>
        <v>0</v>
      </c>
      <c r="BB405" s="117">
        <f>Datos!BU348</f>
        <v>0</v>
      </c>
      <c r="BC405" s="87">
        <f>Datos!BV348</f>
        <v>0</v>
      </c>
    </row>
    <row r="406" spans="1:55">
      <c r="A406" s="87">
        <f>Datos!A347</f>
        <v>0</v>
      </c>
      <c r="B406" s="20">
        <f>Datos!D349</f>
        <v>0</v>
      </c>
      <c r="C406" s="152">
        <f>Datos!E349</f>
        <v>0</v>
      </c>
      <c r="D406" s="20">
        <f>Datos!G349</f>
        <v>0</v>
      </c>
      <c r="E406" s="20" t="str">
        <f t="shared" si="18"/>
        <v>x</v>
      </c>
      <c r="F406" s="118">
        <f>Datos!X349</f>
        <v>0</v>
      </c>
      <c r="G406" s="87" t="b">
        <f>OR(Datos!M349="CASA ALIANZA",Datos!M349="AYUDA Y SOLID")</f>
        <v>0</v>
      </c>
      <c r="H406" s="87" t="b">
        <f>OR(Datos!M349="PROCURADURIA")</f>
        <v>0</v>
      </c>
      <c r="I406" s="87" t="b">
        <f>OR(Datos!M349="DIF HIDALGO-HUICHAPAN",Datos!M349="DIF HIDALGO",Datos!M349="DIF NAUCALPAN",Datos!M349="DIF MEXICALTZINGO")</f>
        <v>0</v>
      </c>
      <c r="J406" s="87" t="b">
        <f>OR(Datos!M349="FAMILIAR")</f>
        <v>0</v>
      </c>
      <c r="K406" s="87">
        <f t="shared" si="19"/>
        <v>0</v>
      </c>
      <c r="L406" s="39">
        <f>IF(K406=0,Datos!M349)</f>
        <v>0</v>
      </c>
      <c r="M406" s="87">
        <f>Datos!Z349</f>
        <v>0</v>
      </c>
      <c r="N406" s="87">
        <f>Datos!AA349</f>
        <v>0</v>
      </c>
      <c r="O406" s="87">
        <f>Datos!AB349</f>
        <v>0</v>
      </c>
      <c r="P406" s="87">
        <f>Datos!AC349</f>
        <v>0</v>
      </c>
      <c r="Q406" s="87">
        <f>Datos!AD349</f>
        <v>0</v>
      </c>
      <c r="R406" s="87">
        <f>Datos!AE349</f>
        <v>0</v>
      </c>
      <c r="S406" s="87">
        <f>Datos!AF349</f>
        <v>0</v>
      </c>
      <c r="T406" s="87">
        <f>Datos!AG349</f>
        <v>0</v>
      </c>
      <c r="U406" s="87">
        <f>Datos!AH349</f>
        <v>0</v>
      </c>
      <c r="V406" s="87">
        <f>Datos!AI349</f>
        <v>0</v>
      </c>
      <c r="W406" s="87">
        <f>Datos!AJ349</f>
        <v>0</v>
      </c>
      <c r="X406" s="87">
        <f>Datos!AK349</f>
        <v>0</v>
      </c>
      <c r="Y406" s="87">
        <f>Datos!AL349</f>
        <v>0</v>
      </c>
      <c r="Z406" s="87">
        <f>Datos!AM349</f>
        <v>0</v>
      </c>
      <c r="AA406" s="87">
        <f>Datos!AN349</f>
        <v>0</v>
      </c>
      <c r="AB406" s="87">
        <f>Datos!AO349</f>
        <v>0</v>
      </c>
      <c r="AC406" s="87">
        <f>Datos!AP349</f>
        <v>0</v>
      </c>
      <c r="AD406" s="87" t="str">
        <f>IF(Datos!J349="D.F.","D.F.","0")</f>
        <v>0</v>
      </c>
      <c r="AE406" s="87">
        <f>IF(Datos!J349="D.F.","D.F",Datos!J349)</f>
        <v>0</v>
      </c>
      <c r="AF406" s="87"/>
      <c r="AG406" s="87">
        <f>Datos!AU349</f>
        <v>0</v>
      </c>
      <c r="AH406" s="87">
        <f>Datos!AV349</f>
        <v>0</v>
      </c>
      <c r="AI406" s="87" t="e">
        <f>IF(Educativo!#REF!="GUARDERIA","SI",".")</f>
        <v>#REF!</v>
      </c>
      <c r="AJ406" s="87" t="e">
        <f>IF(Educativo!#REF!="PRESCOLAR","SI",".")</f>
        <v>#REF!</v>
      </c>
      <c r="AK406" s="87" t="e">
        <f>IF(Educativo!#REF!="PRIMARIA","SI",".")</f>
        <v>#REF!</v>
      </c>
      <c r="AL406" s="87" t="e">
        <f>IF(Educativo!#REF!="SECUNDARIA","SI",".")</f>
        <v>#REF!</v>
      </c>
      <c r="AM406" s="87" t="e">
        <f>IF(Educativo!#REF!="BACHILLERATO","SI",".")</f>
        <v>#REF!</v>
      </c>
      <c r="AN406" s="87" t="e">
        <f>IF(Educativo!#REF!="UNIVERSIDAD","SI",".")</f>
        <v>#REF!</v>
      </c>
      <c r="AO406" s="87">
        <f>Datos!BN349</f>
        <v>0</v>
      </c>
      <c r="AP406" s="87">
        <f>Datos!BP349</f>
        <v>0</v>
      </c>
      <c r="AQ406" s="87">
        <f>Datos!BQ349</f>
        <v>0</v>
      </c>
      <c r="AR406" s="26">
        <f>Datos!BY350</f>
        <v>0</v>
      </c>
      <c r="AS406" s="26" t="str">
        <f>Datos!BZ350</f>
        <v>.</v>
      </c>
      <c r="AT406" s="26" t="str">
        <f>Datos!CA350</f>
        <v>.</v>
      </c>
      <c r="AU406" s="26" t="str">
        <f>Datos!CB350</f>
        <v>.</v>
      </c>
      <c r="AV406" s="26" t="str">
        <f>Datos!CC350</f>
        <v>.</v>
      </c>
      <c r="AW406" s="87" t="b">
        <f>OR(Datos!BV350="FAMILIA BIOLÓGICA")</f>
        <v>0</v>
      </c>
      <c r="AX406" s="87" t="b">
        <f>OR(Datos!BV350="FAMILIA AMPLIADA")</f>
        <v>0</v>
      </c>
      <c r="AY406" s="87" t="b">
        <f>OR(Datos!BV350="OTRO HOGAR")</f>
        <v>0</v>
      </c>
      <c r="AZ406" s="87">
        <f t="shared" si="20"/>
        <v>0</v>
      </c>
      <c r="BA406" s="87">
        <f>IF(AZ406=0,Datos!BV350,".")</f>
        <v>0</v>
      </c>
      <c r="BB406" s="117">
        <f>Datos!BU349</f>
        <v>0</v>
      </c>
      <c r="BC406" s="87">
        <f>Datos!BV349</f>
        <v>0</v>
      </c>
    </row>
    <row r="407" spans="1:55">
      <c r="A407" s="87">
        <f>Datos!A348</f>
        <v>0</v>
      </c>
      <c r="B407" s="20">
        <f>Datos!D350</f>
        <v>0</v>
      </c>
      <c r="C407" s="152">
        <f>Datos!E350</f>
        <v>0</v>
      </c>
      <c r="D407" s="20">
        <f>Datos!G350</f>
        <v>0</v>
      </c>
      <c r="E407" s="20" t="str">
        <f t="shared" si="18"/>
        <v>x</v>
      </c>
      <c r="F407" s="118">
        <f>Datos!X350</f>
        <v>0</v>
      </c>
      <c r="G407" s="87" t="b">
        <f>OR(Datos!M350="CASA ALIANZA",Datos!M350="AYUDA Y SOLID")</f>
        <v>0</v>
      </c>
      <c r="H407" s="87" t="b">
        <f>OR(Datos!M350="PROCURADURIA")</f>
        <v>0</v>
      </c>
      <c r="I407" s="87" t="b">
        <f>OR(Datos!M350="DIF HIDALGO-HUICHAPAN",Datos!M350="DIF HIDALGO",Datos!M350="DIF NAUCALPAN",Datos!M350="DIF MEXICALTZINGO")</f>
        <v>0</v>
      </c>
      <c r="J407" s="87" t="b">
        <f>OR(Datos!M350="FAMILIAR")</f>
        <v>0</v>
      </c>
      <c r="K407" s="87">
        <f t="shared" si="19"/>
        <v>0</v>
      </c>
      <c r="L407" s="39">
        <f>IF(K407=0,Datos!M350)</f>
        <v>0</v>
      </c>
      <c r="M407" s="87">
        <f>Datos!Z350</f>
        <v>0</v>
      </c>
      <c r="N407" s="87">
        <f>Datos!AA350</f>
        <v>0</v>
      </c>
      <c r="O407" s="87">
        <f>Datos!AB350</f>
        <v>0</v>
      </c>
      <c r="P407" s="87">
        <f>Datos!AC350</f>
        <v>0</v>
      </c>
      <c r="Q407" s="87">
        <f>Datos!AD350</f>
        <v>0</v>
      </c>
      <c r="R407" s="87">
        <f>Datos!AE350</f>
        <v>0</v>
      </c>
      <c r="S407" s="87">
        <f>Datos!AF350</f>
        <v>0</v>
      </c>
      <c r="T407" s="87">
        <f>Datos!AG350</f>
        <v>0</v>
      </c>
      <c r="U407" s="87">
        <f>Datos!AH350</f>
        <v>0</v>
      </c>
      <c r="V407" s="87">
        <f>Datos!AI350</f>
        <v>0</v>
      </c>
      <c r="W407" s="87">
        <f>Datos!AJ350</f>
        <v>0</v>
      </c>
      <c r="X407" s="87">
        <f>Datos!AK350</f>
        <v>0</v>
      </c>
      <c r="Y407" s="87">
        <f>Datos!AL350</f>
        <v>0</v>
      </c>
      <c r="Z407" s="87">
        <f>Datos!AM350</f>
        <v>0</v>
      </c>
      <c r="AA407" s="87">
        <f>Datos!AN350</f>
        <v>0</v>
      </c>
      <c r="AB407" s="87">
        <f>Datos!AO350</f>
        <v>0</v>
      </c>
      <c r="AC407" s="87">
        <f>Datos!AP350</f>
        <v>0</v>
      </c>
      <c r="AD407" s="87" t="str">
        <f>IF(Datos!J350="D.F.","D.F.","0")</f>
        <v>0</v>
      </c>
      <c r="AE407" s="87">
        <f>IF(Datos!J350="D.F.","D.F",Datos!J350)</f>
        <v>0</v>
      </c>
      <c r="AF407" s="87"/>
      <c r="AG407" s="87">
        <f>Datos!AU350</f>
        <v>0</v>
      </c>
      <c r="AH407" s="87">
        <f>Datos!AV350</f>
        <v>0</v>
      </c>
      <c r="AI407" s="87" t="e">
        <f>IF(Educativo!#REF!="GUARDERIA","SI",".")</f>
        <v>#REF!</v>
      </c>
      <c r="AJ407" s="87" t="e">
        <f>IF(Educativo!#REF!="PRESCOLAR","SI",".")</f>
        <v>#REF!</v>
      </c>
      <c r="AK407" s="87" t="e">
        <f>IF(Educativo!#REF!="PRIMARIA","SI",".")</f>
        <v>#REF!</v>
      </c>
      <c r="AL407" s="87" t="e">
        <f>IF(Educativo!#REF!="SECUNDARIA","SI",".")</f>
        <v>#REF!</v>
      </c>
      <c r="AM407" s="87" t="e">
        <f>IF(Educativo!#REF!="BACHILLERATO","SI",".")</f>
        <v>#REF!</v>
      </c>
      <c r="AN407" s="87" t="e">
        <f>IF(Educativo!#REF!="UNIVERSIDAD","SI",".")</f>
        <v>#REF!</v>
      </c>
      <c r="AO407" s="87">
        <f>Datos!BN350</f>
        <v>0</v>
      </c>
      <c r="AP407" s="87">
        <f>Datos!BP350</f>
        <v>0</v>
      </c>
      <c r="AQ407" s="87">
        <f>Datos!BQ350</f>
        <v>0</v>
      </c>
      <c r="AR407" s="26">
        <f>Datos!BY351</f>
        <v>0</v>
      </c>
      <c r="AS407" s="26" t="str">
        <f>Datos!BZ351</f>
        <v>.</v>
      </c>
      <c r="AT407" s="26" t="str">
        <f>Datos!CA351</f>
        <v>.</v>
      </c>
      <c r="AU407" s="26" t="str">
        <f>Datos!CB351</f>
        <v>.</v>
      </c>
      <c r="AV407" s="26" t="str">
        <f>Datos!CC351</f>
        <v>.</v>
      </c>
      <c r="AW407" s="87" t="b">
        <f>OR(Datos!BV351="FAMILIA BIOLÓGICA")</f>
        <v>0</v>
      </c>
      <c r="AX407" s="87" t="b">
        <f>OR(Datos!BV351="FAMILIA AMPLIADA")</f>
        <v>0</v>
      </c>
      <c r="AY407" s="87" t="b">
        <f>OR(Datos!BV351="OTRO HOGAR")</f>
        <v>0</v>
      </c>
      <c r="AZ407" s="87">
        <f t="shared" si="20"/>
        <v>0</v>
      </c>
      <c r="BA407" s="87">
        <f>IF(AZ407=0,Datos!BV351,".")</f>
        <v>0</v>
      </c>
      <c r="BB407" s="117">
        <f>Datos!BU350</f>
        <v>0</v>
      </c>
      <c r="BC407" s="87">
        <f>Datos!BV350</f>
        <v>0</v>
      </c>
    </row>
    <row r="408" spans="1:55">
      <c r="A408" s="87">
        <f>Datos!A349</f>
        <v>0</v>
      </c>
      <c r="B408" s="20">
        <f>Datos!D351</f>
        <v>0</v>
      </c>
      <c r="C408" s="152">
        <f>Datos!E351</f>
        <v>0</v>
      </c>
      <c r="D408" s="20">
        <f>Datos!G351</f>
        <v>0</v>
      </c>
      <c r="E408" s="20" t="str">
        <f t="shared" si="18"/>
        <v>x</v>
      </c>
      <c r="F408" s="118">
        <f>Datos!X351</f>
        <v>0</v>
      </c>
      <c r="G408" s="87" t="b">
        <f>OR(Datos!M351="CASA ALIANZA",Datos!M351="AYUDA Y SOLID")</f>
        <v>0</v>
      </c>
      <c r="H408" s="87" t="b">
        <f>OR(Datos!M351="PROCURADURIA")</f>
        <v>0</v>
      </c>
      <c r="I408" s="87" t="b">
        <f>OR(Datos!M351="DIF HIDALGO-HUICHAPAN",Datos!M351="DIF HIDALGO",Datos!M351="DIF NAUCALPAN",Datos!M351="DIF MEXICALTZINGO")</f>
        <v>0</v>
      </c>
      <c r="J408" s="87" t="b">
        <f>OR(Datos!M351="FAMILIAR")</f>
        <v>0</v>
      </c>
      <c r="K408" s="87">
        <f t="shared" si="19"/>
        <v>0</v>
      </c>
      <c r="L408" s="39">
        <f>IF(K408=0,Datos!M351)</f>
        <v>0</v>
      </c>
      <c r="M408" s="87">
        <f>Datos!Z351</f>
        <v>0</v>
      </c>
      <c r="N408" s="87">
        <f>Datos!AA351</f>
        <v>0</v>
      </c>
      <c r="O408" s="87">
        <f>Datos!AB351</f>
        <v>0</v>
      </c>
      <c r="P408" s="87">
        <f>Datos!AC351</f>
        <v>0</v>
      </c>
      <c r="Q408" s="87">
        <f>Datos!AD351</f>
        <v>0</v>
      </c>
      <c r="R408" s="87">
        <f>Datos!AE351</f>
        <v>0</v>
      </c>
      <c r="S408" s="87">
        <f>Datos!AF351</f>
        <v>0</v>
      </c>
      <c r="T408" s="87">
        <f>Datos!AG351</f>
        <v>0</v>
      </c>
      <c r="U408" s="87">
        <f>Datos!AH351</f>
        <v>0</v>
      </c>
      <c r="V408" s="87">
        <f>Datos!AI351</f>
        <v>0</v>
      </c>
      <c r="W408" s="87">
        <f>Datos!AJ351</f>
        <v>0</v>
      </c>
      <c r="X408" s="87">
        <f>Datos!AK351</f>
        <v>0</v>
      </c>
      <c r="Y408" s="87">
        <f>Datos!AL351</f>
        <v>0</v>
      </c>
      <c r="Z408" s="87">
        <f>Datos!AM351</f>
        <v>0</v>
      </c>
      <c r="AA408" s="87">
        <f>Datos!AN351</f>
        <v>0</v>
      </c>
      <c r="AB408" s="87">
        <f>Datos!AO351</f>
        <v>0</v>
      </c>
      <c r="AC408" s="87">
        <f>Datos!AP351</f>
        <v>0</v>
      </c>
      <c r="AD408" s="87" t="str">
        <f>IF(Datos!J351="D.F.","D.F.","0")</f>
        <v>0</v>
      </c>
      <c r="AE408" s="87">
        <f>IF(Datos!J351="D.F.","D.F",Datos!J351)</f>
        <v>0</v>
      </c>
      <c r="AF408" s="87"/>
      <c r="AG408" s="87">
        <f>Datos!AU351</f>
        <v>0</v>
      </c>
      <c r="AH408" s="87">
        <f>Datos!AV351</f>
        <v>0</v>
      </c>
      <c r="AI408" s="87" t="e">
        <f>IF(Educativo!#REF!="GUARDERIA","SI",".")</f>
        <v>#REF!</v>
      </c>
      <c r="AJ408" s="87" t="e">
        <f>IF(Educativo!#REF!="PRESCOLAR","SI",".")</f>
        <v>#REF!</v>
      </c>
      <c r="AK408" s="87" t="e">
        <f>IF(Educativo!#REF!="PRIMARIA","SI",".")</f>
        <v>#REF!</v>
      </c>
      <c r="AL408" s="87" t="e">
        <f>IF(Educativo!#REF!="SECUNDARIA","SI",".")</f>
        <v>#REF!</v>
      </c>
      <c r="AM408" s="87" t="e">
        <f>IF(Educativo!#REF!="BACHILLERATO","SI",".")</f>
        <v>#REF!</v>
      </c>
      <c r="AN408" s="87" t="e">
        <f>IF(Educativo!#REF!="UNIVERSIDAD","SI",".")</f>
        <v>#REF!</v>
      </c>
      <c r="AO408" s="87">
        <f>Datos!BN351</f>
        <v>0</v>
      </c>
      <c r="AP408" s="87">
        <f>Datos!BP351</f>
        <v>0</v>
      </c>
      <c r="AQ408" s="87">
        <f>Datos!BQ351</f>
        <v>0</v>
      </c>
      <c r="AR408" s="26">
        <f>Datos!BY352</f>
        <v>0</v>
      </c>
      <c r="AS408" s="26" t="str">
        <f>Datos!BZ352</f>
        <v>.</v>
      </c>
      <c r="AT408" s="26" t="str">
        <f>Datos!CA352</f>
        <v>.</v>
      </c>
      <c r="AU408" s="26" t="str">
        <f>Datos!CB352</f>
        <v>.</v>
      </c>
      <c r="AV408" s="26" t="str">
        <f>Datos!CC352</f>
        <v>.</v>
      </c>
      <c r="AW408" s="87" t="b">
        <f>OR(Datos!BV352="FAMILIA BIOLÓGICA")</f>
        <v>0</v>
      </c>
      <c r="AX408" s="87" t="b">
        <f>OR(Datos!BV352="FAMILIA AMPLIADA")</f>
        <v>0</v>
      </c>
      <c r="AY408" s="87" t="b">
        <f>OR(Datos!BV352="OTRO HOGAR")</f>
        <v>0</v>
      </c>
      <c r="AZ408" s="87">
        <f t="shared" si="20"/>
        <v>0</v>
      </c>
      <c r="BA408" s="87">
        <f>IF(AZ408=0,Datos!BV352,".")</f>
        <v>0</v>
      </c>
      <c r="BB408" s="117">
        <f>Datos!BU351</f>
        <v>0</v>
      </c>
      <c r="BC408" s="87">
        <f>Datos!BV351</f>
        <v>0</v>
      </c>
    </row>
    <row r="409" spans="1:55">
      <c r="A409" s="87">
        <f>Datos!A350</f>
        <v>0</v>
      </c>
      <c r="B409" s="20">
        <f>Datos!D352</f>
        <v>0</v>
      </c>
      <c r="C409" s="152">
        <f>Datos!E352</f>
        <v>0</v>
      </c>
      <c r="D409" s="20">
        <f>Datos!G352</f>
        <v>0</v>
      </c>
      <c r="E409" s="20" t="str">
        <f t="shared" si="18"/>
        <v>x</v>
      </c>
      <c r="F409" s="118">
        <f>Datos!X352</f>
        <v>0</v>
      </c>
      <c r="G409" s="87" t="b">
        <f>OR(Datos!M352="CASA ALIANZA",Datos!M352="AYUDA Y SOLID")</f>
        <v>0</v>
      </c>
      <c r="H409" s="87" t="b">
        <f>OR(Datos!M352="PROCURADURIA")</f>
        <v>0</v>
      </c>
      <c r="I409" s="87" t="b">
        <f>OR(Datos!M352="DIF HIDALGO-HUICHAPAN",Datos!M352="DIF HIDALGO",Datos!M352="DIF NAUCALPAN",Datos!M352="DIF MEXICALTZINGO")</f>
        <v>0</v>
      </c>
      <c r="J409" s="87" t="b">
        <f>OR(Datos!M352="FAMILIAR")</f>
        <v>0</v>
      </c>
      <c r="K409" s="87">
        <f t="shared" si="19"/>
        <v>0</v>
      </c>
      <c r="L409" s="39">
        <f>IF(K409=0,Datos!M352)</f>
        <v>0</v>
      </c>
      <c r="M409" s="87">
        <f>Datos!Z352</f>
        <v>0</v>
      </c>
      <c r="N409" s="87">
        <f>Datos!AA352</f>
        <v>0</v>
      </c>
      <c r="O409" s="87">
        <f>Datos!AB352</f>
        <v>0</v>
      </c>
      <c r="P409" s="87">
        <f>Datos!AC352</f>
        <v>0</v>
      </c>
      <c r="Q409" s="87">
        <f>Datos!AD352</f>
        <v>0</v>
      </c>
      <c r="R409" s="87">
        <f>Datos!AE352</f>
        <v>0</v>
      </c>
      <c r="S409" s="87">
        <f>Datos!AF352</f>
        <v>0</v>
      </c>
      <c r="T409" s="87">
        <f>Datos!AG352</f>
        <v>0</v>
      </c>
      <c r="U409" s="87">
        <f>Datos!AH352</f>
        <v>0</v>
      </c>
      <c r="V409" s="87">
        <f>Datos!AI352</f>
        <v>0</v>
      </c>
      <c r="W409" s="87">
        <f>Datos!AJ352</f>
        <v>0</v>
      </c>
      <c r="X409" s="87">
        <f>Datos!AK352</f>
        <v>0</v>
      </c>
      <c r="Y409" s="87">
        <f>Datos!AL352</f>
        <v>0</v>
      </c>
      <c r="Z409" s="87">
        <f>Datos!AM352</f>
        <v>0</v>
      </c>
      <c r="AA409" s="87">
        <f>Datos!AN352</f>
        <v>0</v>
      </c>
      <c r="AB409" s="87">
        <f>Datos!AO352</f>
        <v>0</v>
      </c>
      <c r="AC409" s="87">
        <f>Datos!AP352</f>
        <v>0</v>
      </c>
      <c r="AD409" s="87" t="str">
        <f>IF(Datos!J352="D.F.","D.F.","0")</f>
        <v>0</v>
      </c>
      <c r="AE409" s="87">
        <f>IF(Datos!J352="D.F.","D.F",Datos!J352)</f>
        <v>0</v>
      </c>
      <c r="AF409" s="87"/>
      <c r="AG409" s="87">
        <f>Datos!AU352</f>
        <v>0</v>
      </c>
      <c r="AH409" s="87">
        <f>Datos!AV352</f>
        <v>0</v>
      </c>
      <c r="AI409" s="87" t="e">
        <f>IF(Educativo!#REF!="GUARDERIA","SI",".")</f>
        <v>#REF!</v>
      </c>
      <c r="AJ409" s="87" t="e">
        <f>IF(Educativo!#REF!="PRESCOLAR","SI",".")</f>
        <v>#REF!</v>
      </c>
      <c r="AK409" s="87" t="e">
        <f>IF(Educativo!#REF!="PRIMARIA","SI",".")</f>
        <v>#REF!</v>
      </c>
      <c r="AL409" s="87" t="e">
        <f>IF(Educativo!#REF!="SECUNDARIA","SI",".")</f>
        <v>#REF!</v>
      </c>
      <c r="AM409" s="87" t="e">
        <f>IF(Educativo!#REF!="BACHILLERATO","SI",".")</f>
        <v>#REF!</v>
      </c>
      <c r="AN409" s="87" t="e">
        <f>IF(Educativo!#REF!="UNIVERSIDAD","SI",".")</f>
        <v>#REF!</v>
      </c>
      <c r="AO409" s="87">
        <f>Datos!BN352</f>
        <v>0</v>
      </c>
      <c r="AP409" s="87">
        <f>Datos!BP352</f>
        <v>0</v>
      </c>
      <c r="AQ409" s="87">
        <f>Datos!BQ352</f>
        <v>0</v>
      </c>
      <c r="AR409" s="26">
        <f>Datos!BY353</f>
        <v>0</v>
      </c>
      <c r="AS409" s="26" t="str">
        <f>Datos!BZ353</f>
        <v>.</v>
      </c>
      <c r="AT409" s="26" t="str">
        <f>Datos!CA353</f>
        <v>.</v>
      </c>
      <c r="AU409" s="26" t="str">
        <f>Datos!CB353</f>
        <v>.</v>
      </c>
      <c r="AV409" s="26" t="str">
        <f>Datos!CC353</f>
        <v>.</v>
      </c>
      <c r="AW409" s="87" t="b">
        <f>OR(Datos!BV353="FAMILIA BIOLÓGICA")</f>
        <v>0</v>
      </c>
      <c r="AX409" s="87" t="b">
        <f>OR(Datos!BV353="FAMILIA AMPLIADA")</f>
        <v>0</v>
      </c>
      <c r="AY409" s="87" t="b">
        <f>OR(Datos!BV353="OTRO HOGAR")</f>
        <v>0</v>
      </c>
      <c r="AZ409" s="87">
        <f t="shared" si="20"/>
        <v>0</v>
      </c>
      <c r="BA409" s="87">
        <f>IF(AZ409=0,Datos!BV353,".")</f>
        <v>0</v>
      </c>
      <c r="BB409" s="117">
        <f>Datos!BU352</f>
        <v>0</v>
      </c>
      <c r="BC409" s="87">
        <f>Datos!BV352</f>
        <v>0</v>
      </c>
    </row>
    <row r="410" spans="1:55">
      <c r="A410" s="87">
        <f>Datos!A351</f>
        <v>0</v>
      </c>
      <c r="B410" s="20">
        <f>Datos!D353</f>
        <v>0</v>
      </c>
      <c r="C410" s="152">
        <f>Datos!E353</f>
        <v>0</v>
      </c>
      <c r="D410" s="20">
        <f>Datos!G353</f>
        <v>0</v>
      </c>
      <c r="E410" s="20" t="str">
        <f t="shared" si="18"/>
        <v>x</v>
      </c>
      <c r="F410" s="118">
        <f>Datos!X353</f>
        <v>0</v>
      </c>
      <c r="G410" s="87" t="b">
        <f>OR(Datos!M353="CASA ALIANZA",Datos!M353="AYUDA Y SOLID")</f>
        <v>0</v>
      </c>
      <c r="H410" s="87" t="b">
        <f>OR(Datos!M353="PROCURADURIA")</f>
        <v>0</v>
      </c>
      <c r="I410" s="87" t="b">
        <f>OR(Datos!M353="DIF HIDALGO-HUICHAPAN",Datos!M353="DIF HIDALGO",Datos!M353="DIF NAUCALPAN",Datos!M353="DIF MEXICALTZINGO")</f>
        <v>0</v>
      </c>
      <c r="J410" s="87" t="b">
        <f>OR(Datos!M353="FAMILIAR")</f>
        <v>0</v>
      </c>
      <c r="K410" s="87">
        <f t="shared" si="19"/>
        <v>0</v>
      </c>
      <c r="L410" s="39">
        <f>IF(K410=0,Datos!M353)</f>
        <v>0</v>
      </c>
      <c r="M410" s="87">
        <f>Datos!Z353</f>
        <v>0</v>
      </c>
      <c r="N410" s="87">
        <f>Datos!AA353</f>
        <v>0</v>
      </c>
      <c r="O410" s="87">
        <f>Datos!AB353</f>
        <v>0</v>
      </c>
      <c r="P410" s="87">
        <f>Datos!AC353</f>
        <v>0</v>
      </c>
      <c r="Q410" s="87">
        <f>Datos!AD353</f>
        <v>0</v>
      </c>
      <c r="R410" s="87">
        <f>Datos!AE353</f>
        <v>0</v>
      </c>
      <c r="S410" s="87">
        <f>Datos!AF353</f>
        <v>0</v>
      </c>
      <c r="T410" s="87">
        <f>Datos!AG353</f>
        <v>0</v>
      </c>
      <c r="U410" s="87">
        <f>Datos!AH353</f>
        <v>0</v>
      </c>
      <c r="V410" s="87">
        <f>Datos!AI353</f>
        <v>0</v>
      </c>
      <c r="W410" s="87">
        <f>Datos!AJ353</f>
        <v>0</v>
      </c>
      <c r="X410" s="87">
        <f>Datos!AK353</f>
        <v>0</v>
      </c>
      <c r="Y410" s="87">
        <f>Datos!AL353</f>
        <v>0</v>
      </c>
      <c r="Z410" s="87">
        <f>Datos!AM353</f>
        <v>0</v>
      </c>
      <c r="AA410" s="87">
        <f>Datos!AN353</f>
        <v>0</v>
      </c>
      <c r="AB410" s="87">
        <f>Datos!AO353</f>
        <v>0</v>
      </c>
      <c r="AC410" s="87">
        <f>Datos!AP353</f>
        <v>0</v>
      </c>
      <c r="AD410" s="87" t="str">
        <f>IF(Datos!J353="D.F.","D.F.","0")</f>
        <v>0</v>
      </c>
      <c r="AE410" s="87">
        <f>IF(Datos!J353="D.F.","D.F",Datos!J353)</f>
        <v>0</v>
      </c>
      <c r="AF410" s="87"/>
      <c r="AG410" s="87">
        <f>Datos!AU353</f>
        <v>0</v>
      </c>
      <c r="AH410" s="87">
        <f>Datos!AV353</f>
        <v>0</v>
      </c>
      <c r="AI410" s="87" t="e">
        <f>IF(Educativo!#REF!="GUARDERIA","SI",".")</f>
        <v>#REF!</v>
      </c>
      <c r="AJ410" s="87" t="e">
        <f>IF(Educativo!#REF!="PRESCOLAR","SI",".")</f>
        <v>#REF!</v>
      </c>
      <c r="AK410" s="87" t="e">
        <f>IF(Educativo!#REF!="PRIMARIA","SI",".")</f>
        <v>#REF!</v>
      </c>
      <c r="AL410" s="87" t="e">
        <f>IF(Educativo!#REF!="SECUNDARIA","SI",".")</f>
        <v>#REF!</v>
      </c>
      <c r="AM410" s="87" t="e">
        <f>IF(Educativo!#REF!="BACHILLERATO","SI",".")</f>
        <v>#REF!</v>
      </c>
      <c r="AN410" s="87" t="e">
        <f>IF(Educativo!#REF!="UNIVERSIDAD","SI",".")</f>
        <v>#REF!</v>
      </c>
      <c r="AO410" s="87">
        <f>Datos!BN353</f>
        <v>0</v>
      </c>
      <c r="AP410" s="87">
        <f>Datos!BP353</f>
        <v>0</v>
      </c>
      <c r="AQ410" s="87">
        <f>Datos!BQ353</f>
        <v>0</v>
      </c>
      <c r="AR410" s="26">
        <f>Datos!BY354</f>
        <v>0</v>
      </c>
      <c r="AS410" s="26" t="str">
        <f>Datos!BZ354</f>
        <v>.</v>
      </c>
      <c r="AT410" s="26" t="str">
        <f>Datos!CA354</f>
        <v>.</v>
      </c>
      <c r="AU410" s="26" t="str">
        <f>Datos!CB354</f>
        <v>.</v>
      </c>
      <c r="AV410" s="26" t="str">
        <f>Datos!CC354</f>
        <v>.</v>
      </c>
      <c r="AW410" s="87" t="b">
        <f>OR(Datos!BV354="FAMILIA BIOLÓGICA")</f>
        <v>0</v>
      </c>
      <c r="AX410" s="87" t="b">
        <f>OR(Datos!BV354="FAMILIA AMPLIADA")</f>
        <v>0</v>
      </c>
      <c r="AY410" s="87" t="b">
        <f>OR(Datos!BV354="OTRO HOGAR")</f>
        <v>0</v>
      </c>
      <c r="AZ410" s="87">
        <f t="shared" si="20"/>
        <v>0</v>
      </c>
      <c r="BA410" s="87">
        <f>IF(AZ410=0,Datos!BV354,".")</f>
        <v>0</v>
      </c>
      <c r="BB410" s="117">
        <f>Datos!BU353</f>
        <v>0</v>
      </c>
      <c r="BC410" s="87">
        <f>Datos!BV353</f>
        <v>0</v>
      </c>
    </row>
    <row r="411" spans="1:55">
      <c r="A411" s="87">
        <f>Datos!A352</f>
        <v>0</v>
      </c>
      <c r="B411" s="20">
        <f>Datos!D354</f>
        <v>0</v>
      </c>
      <c r="C411" s="152">
        <f>Datos!E354</f>
        <v>0</v>
      </c>
      <c r="D411" s="20">
        <f>Datos!G354</f>
        <v>0</v>
      </c>
      <c r="E411" s="20" t="str">
        <f t="shared" si="18"/>
        <v>x</v>
      </c>
      <c r="F411" s="118">
        <f>Datos!X354</f>
        <v>0</v>
      </c>
      <c r="G411" s="87" t="b">
        <f>OR(Datos!M354="CASA ALIANZA",Datos!M354="AYUDA Y SOLID")</f>
        <v>0</v>
      </c>
      <c r="H411" s="87" t="b">
        <f>OR(Datos!M354="PROCURADURIA")</f>
        <v>0</v>
      </c>
      <c r="I411" s="87" t="b">
        <f>OR(Datos!M354="DIF HIDALGO-HUICHAPAN",Datos!M354="DIF HIDALGO",Datos!M354="DIF NAUCALPAN",Datos!M354="DIF MEXICALTZINGO")</f>
        <v>0</v>
      </c>
      <c r="J411" s="87" t="b">
        <f>OR(Datos!M354="FAMILIAR")</f>
        <v>0</v>
      </c>
      <c r="K411" s="87">
        <f t="shared" si="19"/>
        <v>0</v>
      </c>
      <c r="L411" s="39">
        <f>IF(K411=0,Datos!M354)</f>
        <v>0</v>
      </c>
      <c r="M411" s="87">
        <f>Datos!Z354</f>
        <v>0</v>
      </c>
      <c r="N411" s="87">
        <f>Datos!AA354</f>
        <v>0</v>
      </c>
      <c r="O411" s="87">
        <f>Datos!AB354</f>
        <v>0</v>
      </c>
      <c r="P411" s="87">
        <f>Datos!AC354</f>
        <v>0</v>
      </c>
      <c r="Q411" s="87">
        <f>Datos!AD354</f>
        <v>0</v>
      </c>
      <c r="R411" s="87">
        <f>Datos!AE354</f>
        <v>0</v>
      </c>
      <c r="S411" s="87">
        <f>Datos!AF354</f>
        <v>0</v>
      </c>
      <c r="T411" s="87">
        <f>Datos!AG354</f>
        <v>0</v>
      </c>
      <c r="U411" s="87">
        <f>Datos!AH354</f>
        <v>0</v>
      </c>
      <c r="V411" s="87">
        <f>Datos!AI354</f>
        <v>0</v>
      </c>
      <c r="W411" s="87">
        <f>Datos!AJ354</f>
        <v>0</v>
      </c>
      <c r="X411" s="87">
        <f>Datos!AK354</f>
        <v>0</v>
      </c>
      <c r="Y411" s="87">
        <f>Datos!AL354</f>
        <v>0</v>
      </c>
      <c r="Z411" s="87">
        <f>Datos!AM354</f>
        <v>0</v>
      </c>
      <c r="AA411" s="87">
        <f>Datos!AN354</f>
        <v>0</v>
      </c>
      <c r="AB411" s="87">
        <f>Datos!AO354</f>
        <v>0</v>
      </c>
      <c r="AC411" s="87">
        <f>Datos!AP354</f>
        <v>0</v>
      </c>
      <c r="AD411" s="87" t="str">
        <f>IF(Datos!J354="D.F.","D.F.","0")</f>
        <v>0</v>
      </c>
      <c r="AE411" s="87">
        <f>IF(Datos!J354="D.F.","D.F",Datos!J354)</f>
        <v>0</v>
      </c>
      <c r="AF411" s="87"/>
      <c r="AG411" s="87">
        <f>Datos!AU354</f>
        <v>0</v>
      </c>
      <c r="AH411" s="87">
        <f>Datos!AV354</f>
        <v>0</v>
      </c>
      <c r="AI411" s="87" t="e">
        <f>IF(Educativo!#REF!="GUARDERIA","SI",".")</f>
        <v>#REF!</v>
      </c>
      <c r="AJ411" s="87" t="e">
        <f>IF(Educativo!#REF!="PRESCOLAR","SI",".")</f>
        <v>#REF!</v>
      </c>
      <c r="AK411" s="87" t="e">
        <f>IF(Educativo!#REF!="PRIMARIA","SI",".")</f>
        <v>#REF!</v>
      </c>
      <c r="AL411" s="87" t="e">
        <f>IF(Educativo!#REF!="SECUNDARIA","SI",".")</f>
        <v>#REF!</v>
      </c>
      <c r="AM411" s="87" t="e">
        <f>IF(Educativo!#REF!="BACHILLERATO","SI",".")</f>
        <v>#REF!</v>
      </c>
      <c r="AN411" s="87" t="e">
        <f>IF(Educativo!#REF!="UNIVERSIDAD","SI",".")</f>
        <v>#REF!</v>
      </c>
      <c r="AO411" s="87">
        <f>Datos!BN354</f>
        <v>0</v>
      </c>
      <c r="AP411" s="87">
        <f>Datos!BP354</f>
        <v>0</v>
      </c>
      <c r="AQ411" s="87">
        <f>Datos!BQ354</f>
        <v>0</v>
      </c>
      <c r="AR411" s="26">
        <f>Datos!BY355</f>
        <v>0</v>
      </c>
      <c r="AS411" s="26" t="str">
        <f>Datos!BZ355</f>
        <v>.</v>
      </c>
      <c r="AT411" s="26" t="str">
        <f>Datos!CA355</f>
        <v>.</v>
      </c>
      <c r="AU411" s="26" t="str">
        <f>Datos!CB355</f>
        <v>.</v>
      </c>
      <c r="AV411" s="26" t="str">
        <f>Datos!CC355</f>
        <v>.</v>
      </c>
      <c r="AW411" s="87" t="b">
        <f>OR(Datos!BV355="FAMILIA BIOLÓGICA")</f>
        <v>0</v>
      </c>
      <c r="AX411" s="87" t="b">
        <f>OR(Datos!BV355="FAMILIA AMPLIADA")</f>
        <v>0</v>
      </c>
      <c r="AY411" s="87" t="b">
        <f>OR(Datos!BV355="OTRO HOGAR")</f>
        <v>0</v>
      </c>
      <c r="AZ411" s="87">
        <f t="shared" si="20"/>
        <v>0</v>
      </c>
      <c r="BA411" s="87">
        <f>IF(AZ411=0,Datos!BV355,".")</f>
        <v>0</v>
      </c>
      <c r="BB411" s="117">
        <f>Datos!BU354</f>
        <v>0</v>
      </c>
      <c r="BC411" s="87">
        <f>Datos!BV354</f>
        <v>0</v>
      </c>
    </row>
    <row r="412" spans="1:55">
      <c r="A412" s="87">
        <f>Datos!A353</f>
        <v>0</v>
      </c>
      <c r="B412" s="20">
        <f>Datos!D355</f>
        <v>0</v>
      </c>
      <c r="C412" s="152">
        <f>Datos!E355</f>
        <v>0</v>
      </c>
      <c r="D412" s="20">
        <f>Datos!G355</f>
        <v>0</v>
      </c>
      <c r="E412" s="20" t="str">
        <f t="shared" si="18"/>
        <v>x</v>
      </c>
      <c r="F412" s="118">
        <f>Datos!X355</f>
        <v>0</v>
      </c>
      <c r="G412" s="87" t="b">
        <f>OR(Datos!M355="CASA ALIANZA",Datos!M355="AYUDA Y SOLID")</f>
        <v>0</v>
      </c>
      <c r="H412" s="87" t="b">
        <f>OR(Datos!M355="PROCURADURIA")</f>
        <v>0</v>
      </c>
      <c r="I412" s="87" t="b">
        <f>OR(Datos!M355="DIF HIDALGO-HUICHAPAN",Datos!M355="DIF HIDALGO",Datos!M355="DIF NAUCALPAN",Datos!M355="DIF MEXICALTZINGO")</f>
        <v>0</v>
      </c>
      <c r="J412" s="87" t="b">
        <f>OR(Datos!M355="FAMILIAR")</f>
        <v>0</v>
      </c>
      <c r="K412" s="87">
        <f t="shared" si="19"/>
        <v>0</v>
      </c>
      <c r="L412" s="39">
        <f>IF(K412=0,Datos!M355)</f>
        <v>0</v>
      </c>
      <c r="M412" s="87">
        <f>Datos!Z355</f>
        <v>0</v>
      </c>
      <c r="N412" s="87">
        <f>Datos!AA355</f>
        <v>0</v>
      </c>
      <c r="O412" s="87">
        <f>Datos!AB355</f>
        <v>0</v>
      </c>
      <c r="P412" s="87">
        <f>Datos!AC355</f>
        <v>0</v>
      </c>
      <c r="Q412" s="87">
        <f>Datos!AD355</f>
        <v>0</v>
      </c>
      <c r="R412" s="87">
        <f>Datos!AE355</f>
        <v>0</v>
      </c>
      <c r="S412" s="87">
        <f>Datos!AF355</f>
        <v>0</v>
      </c>
      <c r="T412" s="87">
        <f>Datos!AG355</f>
        <v>0</v>
      </c>
      <c r="U412" s="87">
        <f>Datos!AH355</f>
        <v>0</v>
      </c>
      <c r="V412" s="87">
        <f>Datos!AI355</f>
        <v>0</v>
      </c>
      <c r="W412" s="87">
        <f>Datos!AJ355</f>
        <v>0</v>
      </c>
      <c r="X412" s="87">
        <f>Datos!AK355</f>
        <v>0</v>
      </c>
      <c r="Y412" s="87">
        <f>Datos!AL355</f>
        <v>0</v>
      </c>
      <c r="Z412" s="87">
        <f>Datos!AM355</f>
        <v>0</v>
      </c>
      <c r="AA412" s="87">
        <f>Datos!AN355</f>
        <v>0</v>
      </c>
      <c r="AB412" s="87">
        <f>Datos!AO355</f>
        <v>0</v>
      </c>
      <c r="AC412" s="87">
        <f>Datos!AP355</f>
        <v>0</v>
      </c>
      <c r="AD412" s="87" t="str">
        <f>IF(Datos!J355="D.F.","D.F.","0")</f>
        <v>0</v>
      </c>
      <c r="AE412" s="87">
        <f>IF(Datos!J355="D.F.","D.F",Datos!J355)</f>
        <v>0</v>
      </c>
      <c r="AF412" s="87"/>
      <c r="AG412" s="87">
        <f>Datos!AU355</f>
        <v>0</v>
      </c>
      <c r="AH412" s="87">
        <f>Datos!AV355</f>
        <v>0</v>
      </c>
      <c r="AI412" s="87" t="e">
        <f>IF(Educativo!#REF!="GUARDERIA","SI",".")</f>
        <v>#REF!</v>
      </c>
      <c r="AJ412" s="87" t="e">
        <f>IF(Educativo!#REF!="PRESCOLAR","SI",".")</f>
        <v>#REF!</v>
      </c>
      <c r="AK412" s="87" t="e">
        <f>IF(Educativo!#REF!="PRIMARIA","SI",".")</f>
        <v>#REF!</v>
      </c>
      <c r="AL412" s="87" t="e">
        <f>IF(Educativo!#REF!="SECUNDARIA","SI",".")</f>
        <v>#REF!</v>
      </c>
      <c r="AM412" s="87" t="e">
        <f>IF(Educativo!#REF!="BACHILLERATO","SI",".")</f>
        <v>#REF!</v>
      </c>
      <c r="AN412" s="87" t="e">
        <f>IF(Educativo!#REF!="UNIVERSIDAD","SI",".")</f>
        <v>#REF!</v>
      </c>
      <c r="AO412" s="87">
        <f>Datos!BN355</f>
        <v>0</v>
      </c>
      <c r="AP412" s="87">
        <f>Datos!BP355</f>
        <v>0</v>
      </c>
      <c r="AQ412" s="87">
        <f>Datos!BQ355</f>
        <v>0</v>
      </c>
      <c r="AR412" s="26">
        <f>Datos!BY356</f>
        <v>0</v>
      </c>
      <c r="AS412" s="26" t="str">
        <f>Datos!BZ356</f>
        <v>.</v>
      </c>
      <c r="AT412" s="26" t="str">
        <f>Datos!CA356</f>
        <v>.</v>
      </c>
      <c r="AU412" s="26" t="str">
        <f>Datos!CB356</f>
        <v>.</v>
      </c>
      <c r="AV412" s="26" t="str">
        <f>Datos!CC356</f>
        <v>.</v>
      </c>
      <c r="AW412" s="87" t="b">
        <f>OR(Datos!BV356="FAMILIA BIOLÓGICA")</f>
        <v>0</v>
      </c>
      <c r="AX412" s="87" t="b">
        <f>OR(Datos!BV356="FAMILIA AMPLIADA")</f>
        <v>0</v>
      </c>
      <c r="AY412" s="87" t="b">
        <f>OR(Datos!BV356="OTRO HOGAR")</f>
        <v>0</v>
      </c>
      <c r="AZ412" s="87">
        <f t="shared" si="20"/>
        <v>0</v>
      </c>
      <c r="BA412" s="87">
        <f>IF(AZ412=0,Datos!BV356,".")</f>
        <v>0</v>
      </c>
      <c r="BB412" s="117">
        <f>Datos!BU355</f>
        <v>0</v>
      </c>
      <c r="BC412" s="87">
        <f>Datos!BV355</f>
        <v>0</v>
      </c>
    </row>
    <row r="413" spans="1:55">
      <c r="A413" s="87">
        <f>Datos!A354</f>
        <v>0</v>
      </c>
      <c r="B413" s="20">
        <f>Datos!D356</f>
        <v>0</v>
      </c>
      <c r="C413" s="152">
        <f>Datos!E356</f>
        <v>0</v>
      </c>
      <c r="D413" s="20">
        <f>Datos!G356</f>
        <v>0</v>
      </c>
      <c r="E413" s="20" t="str">
        <f t="shared" si="18"/>
        <v>x</v>
      </c>
      <c r="F413" s="118">
        <f>Datos!X356</f>
        <v>0</v>
      </c>
      <c r="G413" s="87" t="b">
        <f>OR(Datos!M356="CASA ALIANZA",Datos!M356="AYUDA Y SOLID")</f>
        <v>0</v>
      </c>
      <c r="H413" s="87" t="b">
        <f>OR(Datos!M356="PROCURADURIA")</f>
        <v>0</v>
      </c>
      <c r="I413" s="87" t="b">
        <f>OR(Datos!M356="DIF HIDALGO-HUICHAPAN",Datos!M356="DIF HIDALGO",Datos!M356="DIF NAUCALPAN",Datos!M356="DIF MEXICALTZINGO")</f>
        <v>0</v>
      </c>
      <c r="J413" s="87" t="b">
        <f>OR(Datos!M356="FAMILIAR")</f>
        <v>0</v>
      </c>
      <c r="K413" s="87">
        <f t="shared" si="19"/>
        <v>0</v>
      </c>
      <c r="L413" s="39">
        <f>IF(K413=0,Datos!M356)</f>
        <v>0</v>
      </c>
      <c r="M413" s="87">
        <f>Datos!Z356</f>
        <v>0</v>
      </c>
      <c r="N413" s="87">
        <f>Datos!AA356</f>
        <v>0</v>
      </c>
      <c r="O413" s="87">
        <f>Datos!AB356</f>
        <v>0</v>
      </c>
      <c r="P413" s="87">
        <f>Datos!AC356</f>
        <v>0</v>
      </c>
      <c r="Q413" s="87">
        <f>Datos!AD356</f>
        <v>0</v>
      </c>
      <c r="R413" s="87">
        <f>Datos!AE356</f>
        <v>0</v>
      </c>
      <c r="S413" s="87">
        <f>Datos!AF356</f>
        <v>0</v>
      </c>
      <c r="T413" s="87">
        <f>Datos!AG356</f>
        <v>0</v>
      </c>
      <c r="U413" s="87">
        <f>Datos!AH356</f>
        <v>0</v>
      </c>
      <c r="V413" s="87">
        <f>Datos!AI356</f>
        <v>0</v>
      </c>
      <c r="W413" s="87">
        <f>Datos!AJ356</f>
        <v>0</v>
      </c>
      <c r="X413" s="87">
        <f>Datos!AK356</f>
        <v>0</v>
      </c>
      <c r="Y413" s="87">
        <f>Datos!AL356</f>
        <v>0</v>
      </c>
      <c r="Z413" s="87">
        <f>Datos!AM356</f>
        <v>0</v>
      </c>
      <c r="AA413" s="87">
        <f>Datos!AN356</f>
        <v>0</v>
      </c>
      <c r="AB413" s="87">
        <f>Datos!AO356</f>
        <v>0</v>
      </c>
      <c r="AC413" s="87">
        <f>Datos!AP356</f>
        <v>0</v>
      </c>
      <c r="AD413" s="87" t="str">
        <f>IF(Datos!J356="D.F.","D.F.","0")</f>
        <v>0</v>
      </c>
      <c r="AE413" s="87">
        <f>IF(Datos!J356="D.F.","D.F",Datos!J356)</f>
        <v>0</v>
      </c>
      <c r="AF413" s="87"/>
      <c r="AG413" s="87">
        <f>Datos!AU356</f>
        <v>0</v>
      </c>
      <c r="AH413" s="87">
        <f>Datos!AV356</f>
        <v>0</v>
      </c>
      <c r="AI413" s="87" t="e">
        <f>IF(Educativo!#REF!="GUARDERIA","SI",".")</f>
        <v>#REF!</v>
      </c>
      <c r="AJ413" s="87" t="e">
        <f>IF(Educativo!#REF!="PRESCOLAR","SI",".")</f>
        <v>#REF!</v>
      </c>
      <c r="AK413" s="87" t="e">
        <f>IF(Educativo!#REF!="PRIMARIA","SI",".")</f>
        <v>#REF!</v>
      </c>
      <c r="AL413" s="87" t="e">
        <f>IF(Educativo!#REF!="SECUNDARIA","SI",".")</f>
        <v>#REF!</v>
      </c>
      <c r="AM413" s="87" t="e">
        <f>IF(Educativo!#REF!="BACHILLERATO","SI",".")</f>
        <v>#REF!</v>
      </c>
      <c r="AN413" s="87" t="e">
        <f>IF(Educativo!#REF!="UNIVERSIDAD","SI",".")</f>
        <v>#REF!</v>
      </c>
      <c r="AO413" s="87">
        <f>Datos!BN356</f>
        <v>0</v>
      </c>
      <c r="AP413" s="87">
        <f>Datos!BP356</f>
        <v>0</v>
      </c>
      <c r="AQ413" s="87">
        <f>Datos!BQ356</f>
        <v>0</v>
      </c>
      <c r="AR413" s="26">
        <f>Datos!BY357</f>
        <v>0</v>
      </c>
      <c r="AS413" s="26" t="str">
        <f>Datos!BZ357</f>
        <v>.</v>
      </c>
      <c r="AT413" s="26" t="str">
        <f>Datos!CA357</f>
        <v>.</v>
      </c>
      <c r="AU413" s="26" t="str">
        <f>Datos!CB357</f>
        <v>.</v>
      </c>
      <c r="AV413" s="26" t="str">
        <f>Datos!CC357</f>
        <v>.</v>
      </c>
      <c r="AW413" s="87" t="b">
        <f>OR(Datos!BV357="FAMILIA BIOLÓGICA")</f>
        <v>0</v>
      </c>
      <c r="AX413" s="87" t="b">
        <f>OR(Datos!BV357="FAMILIA AMPLIADA")</f>
        <v>0</v>
      </c>
      <c r="AY413" s="87" t="b">
        <f>OR(Datos!BV357="OTRO HOGAR")</f>
        <v>0</v>
      </c>
      <c r="AZ413" s="87">
        <f t="shared" si="20"/>
        <v>0</v>
      </c>
      <c r="BA413" s="87">
        <f>IF(AZ413=0,Datos!BV357,".")</f>
        <v>0</v>
      </c>
      <c r="BB413" s="117">
        <f>Datos!BU356</f>
        <v>0</v>
      </c>
      <c r="BC413" s="87">
        <f>Datos!BV356</f>
        <v>0</v>
      </c>
    </row>
    <row r="414" spans="1:55">
      <c r="A414" s="87">
        <f>Datos!A355</f>
        <v>0</v>
      </c>
      <c r="B414" s="20">
        <f>Datos!D357</f>
        <v>0</v>
      </c>
      <c r="C414" s="152">
        <f>Datos!E357</f>
        <v>0</v>
      </c>
      <c r="D414" s="20">
        <f>Datos!G357</f>
        <v>0</v>
      </c>
      <c r="E414" s="20" t="str">
        <f t="shared" si="18"/>
        <v>x</v>
      </c>
      <c r="F414" s="118">
        <f>Datos!X357</f>
        <v>0</v>
      </c>
      <c r="G414" s="87" t="b">
        <f>OR(Datos!M357="CASA ALIANZA",Datos!M357="AYUDA Y SOLID")</f>
        <v>0</v>
      </c>
      <c r="H414" s="87" t="b">
        <f>OR(Datos!M357="PROCURADURIA")</f>
        <v>0</v>
      </c>
      <c r="I414" s="87" t="b">
        <f>OR(Datos!M357="DIF HIDALGO-HUICHAPAN",Datos!M357="DIF HIDALGO",Datos!M357="DIF NAUCALPAN",Datos!M357="DIF MEXICALTZINGO")</f>
        <v>0</v>
      </c>
      <c r="J414" s="87" t="b">
        <f>OR(Datos!M357="FAMILIAR")</f>
        <v>0</v>
      </c>
      <c r="K414" s="87">
        <f t="shared" si="19"/>
        <v>0</v>
      </c>
      <c r="L414" s="39">
        <f>IF(K414=0,Datos!M357)</f>
        <v>0</v>
      </c>
      <c r="M414" s="87">
        <f>Datos!Z357</f>
        <v>0</v>
      </c>
      <c r="N414" s="87">
        <f>Datos!AA357</f>
        <v>0</v>
      </c>
      <c r="O414" s="87">
        <f>Datos!AB357</f>
        <v>0</v>
      </c>
      <c r="P414" s="87">
        <f>Datos!AC357</f>
        <v>0</v>
      </c>
      <c r="Q414" s="87">
        <f>Datos!AD357</f>
        <v>0</v>
      </c>
      <c r="R414" s="87">
        <f>Datos!AE357</f>
        <v>0</v>
      </c>
      <c r="S414" s="87">
        <f>Datos!AF357</f>
        <v>0</v>
      </c>
      <c r="T414" s="87">
        <f>Datos!AG357</f>
        <v>0</v>
      </c>
      <c r="U414" s="87">
        <f>Datos!AH357</f>
        <v>0</v>
      </c>
      <c r="V414" s="87">
        <f>Datos!AI357</f>
        <v>0</v>
      </c>
      <c r="W414" s="87">
        <f>Datos!AJ357</f>
        <v>0</v>
      </c>
      <c r="X414" s="87">
        <f>Datos!AK357</f>
        <v>0</v>
      </c>
      <c r="Y414" s="87">
        <f>Datos!AL357</f>
        <v>0</v>
      </c>
      <c r="Z414" s="87">
        <f>Datos!AM357</f>
        <v>0</v>
      </c>
      <c r="AA414" s="87">
        <f>Datos!AN357</f>
        <v>0</v>
      </c>
      <c r="AB414" s="87">
        <f>Datos!AO357</f>
        <v>0</v>
      </c>
      <c r="AC414" s="87">
        <f>Datos!AP357</f>
        <v>0</v>
      </c>
      <c r="AD414" s="87" t="str">
        <f>IF(Datos!J357="D.F.","D.F.","0")</f>
        <v>0</v>
      </c>
      <c r="AE414" s="87">
        <f>IF(Datos!J357="D.F.","D.F",Datos!J357)</f>
        <v>0</v>
      </c>
      <c r="AF414" s="87"/>
      <c r="AG414" s="87">
        <f>Datos!AU357</f>
        <v>0</v>
      </c>
      <c r="AH414" s="87">
        <f>Datos!AV357</f>
        <v>0</v>
      </c>
      <c r="AI414" s="87" t="e">
        <f>IF(Educativo!#REF!="GUARDERIA","SI",".")</f>
        <v>#REF!</v>
      </c>
      <c r="AJ414" s="87" t="e">
        <f>IF(Educativo!#REF!="PRESCOLAR","SI",".")</f>
        <v>#REF!</v>
      </c>
      <c r="AK414" s="87" t="e">
        <f>IF(Educativo!#REF!="PRIMARIA","SI",".")</f>
        <v>#REF!</v>
      </c>
      <c r="AL414" s="87" t="e">
        <f>IF(Educativo!#REF!="SECUNDARIA","SI",".")</f>
        <v>#REF!</v>
      </c>
      <c r="AM414" s="87" t="e">
        <f>IF(Educativo!#REF!="BACHILLERATO","SI",".")</f>
        <v>#REF!</v>
      </c>
      <c r="AN414" s="87" t="e">
        <f>IF(Educativo!#REF!="UNIVERSIDAD","SI",".")</f>
        <v>#REF!</v>
      </c>
      <c r="AO414" s="87">
        <f>Datos!BN357</f>
        <v>0</v>
      </c>
      <c r="AP414" s="87">
        <f>Datos!BP357</f>
        <v>0</v>
      </c>
      <c r="AQ414" s="87">
        <f>Datos!BQ357</f>
        <v>0</v>
      </c>
      <c r="AR414" s="26">
        <f>Datos!BY358</f>
        <v>0</v>
      </c>
      <c r="AS414" s="26" t="str">
        <f>Datos!BZ358</f>
        <v>.</v>
      </c>
      <c r="AT414" s="26" t="str">
        <f>Datos!CA358</f>
        <v>.</v>
      </c>
      <c r="AU414" s="26" t="str">
        <f>Datos!CB358</f>
        <v>.</v>
      </c>
      <c r="AV414" s="26" t="str">
        <f>Datos!CC358</f>
        <v>.</v>
      </c>
      <c r="AW414" s="87" t="b">
        <f>OR(Datos!BV358="FAMILIA BIOLÓGICA")</f>
        <v>0</v>
      </c>
      <c r="AX414" s="87" t="b">
        <f>OR(Datos!BV358="FAMILIA AMPLIADA")</f>
        <v>0</v>
      </c>
      <c r="AY414" s="87" t="b">
        <f>OR(Datos!BV358="OTRO HOGAR")</f>
        <v>0</v>
      </c>
      <c r="AZ414" s="87">
        <f t="shared" si="20"/>
        <v>0</v>
      </c>
      <c r="BA414" s="87">
        <f>IF(AZ414=0,Datos!BV358,".")</f>
        <v>0</v>
      </c>
      <c r="BB414" s="117">
        <f>Datos!BU357</f>
        <v>0</v>
      </c>
      <c r="BC414" s="87">
        <f>Datos!BV357</f>
        <v>0</v>
      </c>
    </row>
    <row r="415" spans="1:55">
      <c r="A415" s="87">
        <f>Datos!A356</f>
        <v>0</v>
      </c>
      <c r="B415" s="20">
        <f>Datos!D358</f>
        <v>0</v>
      </c>
      <c r="C415" s="152">
        <f>Datos!E358</f>
        <v>0</v>
      </c>
      <c r="D415" s="20">
        <f>Datos!G358</f>
        <v>0</v>
      </c>
      <c r="E415" s="20" t="str">
        <f t="shared" si="18"/>
        <v>x</v>
      </c>
      <c r="F415" s="118">
        <f>Datos!X358</f>
        <v>0</v>
      </c>
      <c r="G415" s="87" t="b">
        <f>OR(Datos!M358="CASA ALIANZA",Datos!M358="AYUDA Y SOLID")</f>
        <v>0</v>
      </c>
      <c r="H415" s="87" t="b">
        <f>OR(Datos!M358="PROCURADURIA")</f>
        <v>0</v>
      </c>
      <c r="I415" s="87" t="b">
        <f>OR(Datos!M358="DIF HIDALGO-HUICHAPAN",Datos!M358="DIF HIDALGO",Datos!M358="DIF NAUCALPAN",Datos!M358="DIF MEXICALTZINGO")</f>
        <v>0</v>
      </c>
      <c r="J415" s="87" t="b">
        <f>OR(Datos!M358="FAMILIAR")</f>
        <v>0</v>
      </c>
      <c r="K415" s="87">
        <f t="shared" si="19"/>
        <v>0</v>
      </c>
      <c r="L415" s="39">
        <f>IF(K415=0,Datos!M358)</f>
        <v>0</v>
      </c>
      <c r="M415" s="87">
        <f>Datos!Z358</f>
        <v>0</v>
      </c>
      <c r="N415" s="87">
        <f>Datos!AA358</f>
        <v>0</v>
      </c>
      <c r="O415" s="87">
        <f>Datos!AB358</f>
        <v>0</v>
      </c>
      <c r="P415" s="87">
        <f>Datos!AC358</f>
        <v>0</v>
      </c>
      <c r="Q415" s="87">
        <f>Datos!AD358</f>
        <v>0</v>
      </c>
      <c r="R415" s="87">
        <f>Datos!AE358</f>
        <v>0</v>
      </c>
      <c r="S415" s="87">
        <f>Datos!AF358</f>
        <v>0</v>
      </c>
      <c r="T415" s="87">
        <f>Datos!AG358</f>
        <v>0</v>
      </c>
      <c r="U415" s="87">
        <f>Datos!AH358</f>
        <v>0</v>
      </c>
      <c r="V415" s="87">
        <f>Datos!AI358</f>
        <v>0</v>
      </c>
      <c r="W415" s="87">
        <f>Datos!AJ358</f>
        <v>0</v>
      </c>
      <c r="X415" s="87">
        <f>Datos!AK358</f>
        <v>0</v>
      </c>
      <c r="Y415" s="87">
        <f>Datos!AL358</f>
        <v>0</v>
      </c>
      <c r="Z415" s="87">
        <f>Datos!AM358</f>
        <v>0</v>
      </c>
      <c r="AA415" s="87">
        <f>Datos!AN358</f>
        <v>0</v>
      </c>
      <c r="AB415" s="87">
        <f>Datos!AO358</f>
        <v>0</v>
      </c>
      <c r="AC415" s="87">
        <f>Datos!AP358</f>
        <v>0</v>
      </c>
      <c r="AD415" s="87" t="str">
        <f>IF(Datos!J358="D.F.","D.F.","0")</f>
        <v>0</v>
      </c>
      <c r="AE415" s="87">
        <f>IF(Datos!J358="D.F.","D.F",Datos!J358)</f>
        <v>0</v>
      </c>
      <c r="AF415" s="87"/>
      <c r="AG415" s="87">
        <f>Datos!AU358</f>
        <v>0</v>
      </c>
      <c r="AH415" s="87">
        <f>Datos!AV358</f>
        <v>0</v>
      </c>
      <c r="AI415" s="87" t="e">
        <f>IF(Educativo!#REF!="GUARDERIA","SI",".")</f>
        <v>#REF!</v>
      </c>
      <c r="AJ415" s="87" t="e">
        <f>IF(Educativo!#REF!="PRESCOLAR","SI",".")</f>
        <v>#REF!</v>
      </c>
      <c r="AK415" s="87" t="e">
        <f>IF(Educativo!#REF!="PRIMARIA","SI",".")</f>
        <v>#REF!</v>
      </c>
      <c r="AL415" s="87" t="e">
        <f>IF(Educativo!#REF!="SECUNDARIA","SI",".")</f>
        <v>#REF!</v>
      </c>
      <c r="AM415" s="87" t="e">
        <f>IF(Educativo!#REF!="BACHILLERATO","SI",".")</f>
        <v>#REF!</v>
      </c>
      <c r="AN415" s="87" t="e">
        <f>IF(Educativo!#REF!="UNIVERSIDAD","SI",".")</f>
        <v>#REF!</v>
      </c>
      <c r="AO415" s="87">
        <f>Datos!BN358</f>
        <v>0</v>
      </c>
      <c r="AP415" s="87">
        <f>Datos!BP358</f>
        <v>0</v>
      </c>
      <c r="AQ415" s="87">
        <f>Datos!BQ358</f>
        <v>0</v>
      </c>
      <c r="AR415" s="26">
        <f>Datos!BY359</f>
        <v>0</v>
      </c>
      <c r="AS415" s="26" t="str">
        <f>Datos!BZ359</f>
        <v>.</v>
      </c>
      <c r="AT415" s="26" t="str">
        <f>Datos!CA359</f>
        <v>.</v>
      </c>
      <c r="AU415" s="26" t="str">
        <f>Datos!CB359</f>
        <v>.</v>
      </c>
      <c r="AV415" s="26" t="str">
        <f>Datos!CC359</f>
        <v>.</v>
      </c>
      <c r="AW415" s="87" t="b">
        <f>OR(Datos!BV359="FAMILIA BIOLÓGICA")</f>
        <v>0</v>
      </c>
      <c r="AX415" s="87" t="b">
        <f>OR(Datos!BV359="FAMILIA AMPLIADA")</f>
        <v>0</v>
      </c>
      <c r="AY415" s="87" t="b">
        <f>OR(Datos!BV359="OTRO HOGAR")</f>
        <v>0</v>
      </c>
      <c r="AZ415" s="87">
        <f t="shared" si="20"/>
        <v>0</v>
      </c>
      <c r="BA415" s="87">
        <f>IF(AZ415=0,Datos!BV359,".")</f>
        <v>0</v>
      </c>
      <c r="BB415" s="117">
        <f>Datos!BU358</f>
        <v>0</v>
      </c>
      <c r="BC415" s="87">
        <f>Datos!BV358</f>
        <v>0</v>
      </c>
    </row>
    <row r="416" spans="1:55">
      <c r="A416" s="87">
        <f>Datos!A357</f>
        <v>0</v>
      </c>
      <c r="B416" s="20">
        <f>Datos!D359</f>
        <v>0</v>
      </c>
      <c r="C416" s="152">
        <f>Datos!E359</f>
        <v>0</v>
      </c>
      <c r="D416" s="20">
        <f>Datos!G359</f>
        <v>0</v>
      </c>
      <c r="E416" s="20" t="str">
        <f t="shared" si="18"/>
        <v>x</v>
      </c>
      <c r="F416" s="118">
        <f>Datos!X359</f>
        <v>0</v>
      </c>
      <c r="G416" s="87" t="b">
        <f>OR(Datos!M359="CASA ALIANZA",Datos!M359="AYUDA Y SOLID")</f>
        <v>0</v>
      </c>
      <c r="H416" s="87" t="b">
        <f>OR(Datos!M359="PROCURADURIA")</f>
        <v>0</v>
      </c>
      <c r="I416" s="87" t="b">
        <f>OR(Datos!M359="DIF HIDALGO-HUICHAPAN",Datos!M359="DIF HIDALGO",Datos!M359="DIF NAUCALPAN",Datos!M359="DIF MEXICALTZINGO")</f>
        <v>0</v>
      </c>
      <c r="J416" s="87" t="b">
        <f>OR(Datos!M359="FAMILIAR")</f>
        <v>0</v>
      </c>
      <c r="K416" s="87">
        <f t="shared" si="19"/>
        <v>0</v>
      </c>
      <c r="L416" s="39">
        <f>IF(K416=0,Datos!M359)</f>
        <v>0</v>
      </c>
      <c r="M416" s="87">
        <f>Datos!Z359</f>
        <v>0</v>
      </c>
      <c r="N416" s="87">
        <f>Datos!AA359</f>
        <v>0</v>
      </c>
      <c r="O416" s="87">
        <f>Datos!AB359</f>
        <v>0</v>
      </c>
      <c r="P416" s="87">
        <f>Datos!AC359</f>
        <v>0</v>
      </c>
      <c r="Q416" s="87">
        <f>Datos!AD359</f>
        <v>0</v>
      </c>
      <c r="R416" s="87">
        <f>Datos!AE359</f>
        <v>0</v>
      </c>
      <c r="S416" s="87">
        <f>Datos!AF359</f>
        <v>0</v>
      </c>
      <c r="T416" s="87">
        <f>Datos!AG359</f>
        <v>0</v>
      </c>
      <c r="U416" s="87">
        <f>Datos!AH359</f>
        <v>0</v>
      </c>
      <c r="V416" s="87">
        <f>Datos!AI359</f>
        <v>0</v>
      </c>
      <c r="W416" s="87">
        <f>Datos!AJ359</f>
        <v>0</v>
      </c>
      <c r="X416" s="87">
        <f>Datos!AK359</f>
        <v>0</v>
      </c>
      <c r="Y416" s="87">
        <f>Datos!AL359</f>
        <v>0</v>
      </c>
      <c r="Z416" s="87">
        <f>Datos!AM359</f>
        <v>0</v>
      </c>
      <c r="AA416" s="87">
        <f>Datos!AN359</f>
        <v>0</v>
      </c>
      <c r="AB416" s="87">
        <f>Datos!AO359</f>
        <v>0</v>
      </c>
      <c r="AC416" s="87">
        <f>Datos!AP359</f>
        <v>0</v>
      </c>
      <c r="AD416" s="87" t="str">
        <f>IF(Datos!J359="D.F.","D.F.","0")</f>
        <v>0</v>
      </c>
      <c r="AE416" s="87">
        <f>IF(Datos!J359="D.F.","D.F",Datos!J359)</f>
        <v>0</v>
      </c>
      <c r="AF416" s="87"/>
      <c r="AG416" s="87">
        <f>Datos!AU359</f>
        <v>0</v>
      </c>
      <c r="AH416" s="87">
        <f>Datos!AV359</f>
        <v>0</v>
      </c>
      <c r="AI416" s="87" t="e">
        <f>IF(Educativo!#REF!="GUARDERIA","SI",".")</f>
        <v>#REF!</v>
      </c>
      <c r="AJ416" s="87" t="e">
        <f>IF(Educativo!#REF!="PRESCOLAR","SI",".")</f>
        <v>#REF!</v>
      </c>
      <c r="AK416" s="87" t="e">
        <f>IF(Educativo!#REF!="PRIMARIA","SI",".")</f>
        <v>#REF!</v>
      </c>
      <c r="AL416" s="87" t="e">
        <f>IF(Educativo!#REF!="SECUNDARIA","SI",".")</f>
        <v>#REF!</v>
      </c>
      <c r="AM416" s="87" t="e">
        <f>IF(Educativo!#REF!="BACHILLERATO","SI",".")</f>
        <v>#REF!</v>
      </c>
      <c r="AN416" s="87" t="e">
        <f>IF(Educativo!#REF!="UNIVERSIDAD","SI",".")</f>
        <v>#REF!</v>
      </c>
      <c r="AO416" s="87">
        <f>Datos!BN359</f>
        <v>0</v>
      </c>
      <c r="AP416" s="87">
        <f>Datos!BP359</f>
        <v>0</v>
      </c>
      <c r="AQ416" s="87">
        <f>Datos!BQ359</f>
        <v>0</v>
      </c>
      <c r="AR416" s="26">
        <f>Datos!BY360</f>
        <v>0</v>
      </c>
      <c r="AS416" s="26" t="str">
        <f>Datos!BZ360</f>
        <v>.</v>
      </c>
      <c r="AT416" s="26" t="str">
        <f>Datos!CA360</f>
        <v>.</v>
      </c>
      <c r="AU416" s="26" t="str">
        <f>Datos!CB360</f>
        <v>.</v>
      </c>
      <c r="AV416" s="26" t="str">
        <f>Datos!CC360</f>
        <v>.</v>
      </c>
      <c r="AW416" s="87" t="b">
        <f>OR(Datos!BV360="FAMILIA BIOLÓGICA")</f>
        <v>0</v>
      </c>
      <c r="AX416" s="87" t="b">
        <f>OR(Datos!BV360="FAMILIA AMPLIADA")</f>
        <v>0</v>
      </c>
      <c r="AY416" s="87" t="b">
        <f>OR(Datos!BV360="OTRO HOGAR")</f>
        <v>0</v>
      </c>
      <c r="AZ416" s="87">
        <f t="shared" si="20"/>
        <v>0</v>
      </c>
      <c r="BA416" s="87">
        <f>IF(AZ416=0,Datos!BV360,".")</f>
        <v>0</v>
      </c>
      <c r="BB416" s="117">
        <f>Datos!BU359</f>
        <v>0</v>
      </c>
      <c r="BC416" s="87">
        <f>Datos!BV359</f>
        <v>0</v>
      </c>
    </row>
    <row r="417" spans="1:55">
      <c r="A417" s="87">
        <f>Datos!A358</f>
        <v>0</v>
      </c>
      <c r="B417" s="20">
        <f>Datos!D360</f>
        <v>0</v>
      </c>
      <c r="C417" s="152">
        <f>Datos!E360</f>
        <v>0</v>
      </c>
      <c r="D417" s="20">
        <f>Datos!G360</f>
        <v>0</v>
      </c>
      <c r="E417" s="20" t="str">
        <f t="shared" si="18"/>
        <v>x</v>
      </c>
      <c r="F417" s="118">
        <f>Datos!X360</f>
        <v>0</v>
      </c>
      <c r="G417" s="87" t="b">
        <f>OR(Datos!M360="CASA ALIANZA",Datos!M360="AYUDA Y SOLID")</f>
        <v>0</v>
      </c>
      <c r="H417" s="87" t="b">
        <f>OR(Datos!M360="PROCURADURIA")</f>
        <v>0</v>
      </c>
      <c r="I417" s="87" t="b">
        <f>OR(Datos!M360="DIF HIDALGO-HUICHAPAN",Datos!M360="DIF HIDALGO",Datos!M360="DIF NAUCALPAN",Datos!M360="DIF MEXICALTZINGO")</f>
        <v>0</v>
      </c>
      <c r="J417" s="87" t="b">
        <f>OR(Datos!M360="FAMILIAR")</f>
        <v>0</v>
      </c>
      <c r="K417" s="87">
        <f t="shared" si="19"/>
        <v>0</v>
      </c>
      <c r="L417" s="39">
        <f>IF(K417=0,Datos!M360)</f>
        <v>0</v>
      </c>
      <c r="M417" s="87">
        <f>Datos!Z360</f>
        <v>0</v>
      </c>
      <c r="N417" s="87">
        <f>Datos!AA360</f>
        <v>0</v>
      </c>
      <c r="O417" s="87">
        <f>Datos!AB360</f>
        <v>0</v>
      </c>
      <c r="P417" s="87">
        <f>Datos!AC360</f>
        <v>0</v>
      </c>
      <c r="Q417" s="87">
        <f>Datos!AD360</f>
        <v>0</v>
      </c>
      <c r="R417" s="87">
        <f>Datos!AE360</f>
        <v>0</v>
      </c>
      <c r="S417" s="87">
        <f>Datos!AF360</f>
        <v>0</v>
      </c>
      <c r="T417" s="87">
        <f>Datos!AG360</f>
        <v>0</v>
      </c>
      <c r="U417" s="87">
        <f>Datos!AH360</f>
        <v>0</v>
      </c>
      <c r="V417" s="87">
        <f>Datos!AI360</f>
        <v>0</v>
      </c>
      <c r="W417" s="87">
        <f>Datos!AJ360</f>
        <v>0</v>
      </c>
      <c r="X417" s="87">
        <f>Datos!AK360</f>
        <v>0</v>
      </c>
      <c r="Y417" s="87">
        <f>Datos!AL360</f>
        <v>0</v>
      </c>
      <c r="Z417" s="87">
        <f>Datos!AM360</f>
        <v>0</v>
      </c>
      <c r="AA417" s="87">
        <f>Datos!AN360</f>
        <v>0</v>
      </c>
      <c r="AB417" s="87">
        <f>Datos!AO360</f>
        <v>0</v>
      </c>
      <c r="AC417" s="87">
        <f>Datos!AP360</f>
        <v>0</v>
      </c>
      <c r="AD417" s="87" t="str">
        <f>IF(Datos!J360="D.F.","D.F.","0")</f>
        <v>0</v>
      </c>
      <c r="AE417" s="87">
        <f>IF(Datos!J360="D.F.","D.F",Datos!J360)</f>
        <v>0</v>
      </c>
      <c r="AF417" s="87"/>
      <c r="AG417" s="87">
        <f>Datos!AU360</f>
        <v>0</v>
      </c>
      <c r="AH417" s="87">
        <f>Datos!AV360</f>
        <v>0</v>
      </c>
      <c r="AI417" s="87" t="e">
        <f>IF(Educativo!#REF!="GUARDERIA","SI",".")</f>
        <v>#REF!</v>
      </c>
      <c r="AJ417" s="87" t="e">
        <f>IF(Educativo!#REF!="PRESCOLAR","SI",".")</f>
        <v>#REF!</v>
      </c>
      <c r="AK417" s="87" t="e">
        <f>IF(Educativo!#REF!="PRIMARIA","SI",".")</f>
        <v>#REF!</v>
      </c>
      <c r="AL417" s="87" t="e">
        <f>IF(Educativo!#REF!="SECUNDARIA","SI",".")</f>
        <v>#REF!</v>
      </c>
      <c r="AM417" s="87" t="e">
        <f>IF(Educativo!#REF!="BACHILLERATO","SI",".")</f>
        <v>#REF!</v>
      </c>
      <c r="AN417" s="87" t="e">
        <f>IF(Educativo!#REF!="UNIVERSIDAD","SI",".")</f>
        <v>#REF!</v>
      </c>
      <c r="AO417" s="87">
        <f>Datos!BN360</f>
        <v>0</v>
      </c>
      <c r="AP417" s="87">
        <f>Datos!BP360</f>
        <v>0</v>
      </c>
      <c r="AQ417" s="87">
        <f>Datos!BQ360</f>
        <v>0</v>
      </c>
      <c r="AR417" s="26">
        <f>Datos!BY361</f>
        <v>0</v>
      </c>
      <c r="AS417" s="26" t="str">
        <f>Datos!BZ361</f>
        <v>.</v>
      </c>
      <c r="AT417" s="26" t="str">
        <f>Datos!CA361</f>
        <v>.</v>
      </c>
      <c r="AU417" s="26" t="str">
        <f>Datos!CB361</f>
        <v>.</v>
      </c>
      <c r="AV417" s="26" t="str">
        <f>Datos!CC361</f>
        <v>.</v>
      </c>
      <c r="AW417" s="87" t="b">
        <f>OR(Datos!BV361="FAMILIA BIOLÓGICA")</f>
        <v>0</v>
      </c>
      <c r="AX417" s="87" t="b">
        <f>OR(Datos!BV361="FAMILIA AMPLIADA")</f>
        <v>0</v>
      </c>
      <c r="AY417" s="87" t="b">
        <f>OR(Datos!BV361="OTRO HOGAR")</f>
        <v>0</v>
      </c>
      <c r="AZ417" s="87">
        <f t="shared" si="20"/>
        <v>0</v>
      </c>
      <c r="BA417" s="87">
        <f>IF(AZ417=0,Datos!BV361,".")</f>
        <v>0</v>
      </c>
      <c r="BB417" s="117">
        <f>Datos!BU360</f>
        <v>0</v>
      </c>
      <c r="BC417" s="87">
        <f>Datos!BV360</f>
        <v>0</v>
      </c>
    </row>
    <row r="418" spans="1:55">
      <c r="A418" s="87">
        <f>Datos!A359</f>
        <v>0</v>
      </c>
      <c r="B418" s="20">
        <f>Datos!D361</f>
        <v>0</v>
      </c>
      <c r="C418" s="152">
        <f>Datos!E361</f>
        <v>0</v>
      </c>
      <c r="D418" s="20">
        <f>Datos!G361</f>
        <v>0</v>
      </c>
      <c r="E418" s="20" t="str">
        <f t="shared" si="18"/>
        <v>x</v>
      </c>
      <c r="F418" s="118">
        <f>Datos!X361</f>
        <v>0</v>
      </c>
      <c r="G418" s="87" t="b">
        <f>OR(Datos!M361="CASA ALIANZA",Datos!M361="AYUDA Y SOLID")</f>
        <v>0</v>
      </c>
      <c r="H418" s="87" t="b">
        <f>OR(Datos!M361="PROCURADURIA")</f>
        <v>0</v>
      </c>
      <c r="I418" s="87" t="b">
        <f>OR(Datos!M361="DIF HIDALGO-HUICHAPAN",Datos!M361="DIF HIDALGO",Datos!M361="DIF NAUCALPAN",Datos!M361="DIF MEXICALTZINGO")</f>
        <v>0</v>
      </c>
      <c r="J418" s="87" t="b">
        <f>OR(Datos!M361="FAMILIAR")</f>
        <v>0</v>
      </c>
      <c r="K418" s="87">
        <f t="shared" si="19"/>
        <v>0</v>
      </c>
      <c r="L418" s="39">
        <f>IF(K418=0,Datos!M361)</f>
        <v>0</v>
      </c>
      <c r="M418" s="87">
        <f>Datos!Z361</f>
        <v>0</v>
      </c>
      <c r="N418" s="87">
        <f>Datos!AA361</f>
        <v>0</v>
      </c>
      <c r="O418" s="87">
        <f>Datos!AB361</f>
        <v>0</v>
      </c>
      <c r="P418" s="87">
        <f>Datos!AC361</f>
        <v>0</v>
      </c>
      <c r="Q418" s="87">
        <f>Datos!AD361</f>
        <v>0</v>
      </c>
      <c r="R418" s="87">
        <f>Datos!AE361</f>
        <v>0</v>
      </c>
      <c r="S418" s="87">
        <f>Datos!AF361</f>
        <v>0</v>
      </c>
      <c r="T418" s="87">
        <f>Datos!AG361</f>
        <v>0</v>
      </c>
      <c r="U418" s="87">
        <f>Datos!AH361</f>
        <v>0</v>
      </c>
      <c r="V418" s="87">
        <f>Datos!AI361</f>
        <v>0</v>
      </c>
      <c r="W418" s="87">
        <f>Datos!AJ361</f>
        <v>0</v>
      </c>
      <c r="X418" s="87">
        <f>Datos!AK361</f>
        <v>0</v>
      </c>
      <c r="Y418" s="87">
        <f>Datos!AL361</f>
        <v>0</v>
      </c>
      <c r="Z418" s="87">
        <f>Datos!AM361</f>
        <v>0</v>
      </c>
      <c r="AA418" s="87">
        <f>Datos!AN361</f>
        <v>0</v>
      </c>
      <c r="AB418" s="87">
        <f>Datos!AO361</f>
        <v>0</v>
      </c>
      <c r="AC418" s="87">
        <f>Datos!AP361</f>
        <v>0</v>
      </c>
      <c r="AD418" s="87" t="str">
        <f>IF(Datos!J361="D.F.","D.F.","0")</f>
        <v>0</v>
      </c>
      <c r="AE418" s="87">
        <f>IF(Datos!J361="D.F.","D.F",Datos!J361)</f>
        <v>0</v>
      </c>
      <c r="AF418" s="87"/>
      <c r="AG418" s="87">
        <f>Datos!AU361</f>
        <v>0</v>
      </c>
      <c r="AH418" s="87">
        <f>Datos!AV361</f>
        <v>0</v>
      </c>
      <c r="AI418" s="87" t="e">
        <f>IF(Educativo!#REF!="GUARDERIA","SI",".")</f>
        <v>#REF!</v>
      </c>
      <c r="AJ418" s="87" t="e">
        <f>IF(Educativo!#REF!="PRESCOLAR","SI",".")</f>
        <v>#REF!</v>
      </c>
      <c r="AK418" s="87" t="e">
        <f>IF(Educativo!#REF!="PRIMARIA","SI",".")</f>
        <v>#REF!</v>
      </c>
      <c r="AL418" s="87" t="e">
        <f>IF(Educativo!#REF!="SECUNDARIA","SI",".")</f>
        <v>#REF!</v>
      </c>
      <c r="AM418" s="87" t="e">
        <f>IF(Educativo!#REF!="BACHILLERATO","SI",".")</f>
        <v>#REF!</v>
      </c>
      <c r="AN418" s="87" t="e">
        <f>IF(Educativo!#REF!="UNIVERSIDAD","SI",".")</f>
        <v>#REF!</v>
      </c>
      <c r="AO418" s="87">
        <f>Datos!BN361</f>
        <v>0</v>
      </c>
      <c r="AP418" s="87">
        <f>Datos!BP361</f>
        <v>0</v>
      </c>
      <c r="AQ418" s="87">
        <f>Datos!BQ361</f>
        <v>0</v>
      </c>
      <c r="AR418" s="26">
        <f>Datos!BY362</f>
        <v>0</v>
      </c>
      <c r="AS418" s="26" t="str">
        <f>Datos!BZ362</f>
        <v>.</v>
      </c>
      <c r="AT418" s="26" t="str">
        <f>Datos!CA362</f>
        <v>.</v>
      </c>
      <c r="AU418" s="26" t="str">
        <f>Datos!CB362</f>
        <v>.</v>
      </c>
      <c r="AV418" s="26" t="str">
        <f>Datos!CC362</f>
        <v>.</v>
      </c>
      <c r="AW418" s="87" t="b">
        <f>OR(Datos!BV362="FAMILIA BIOLÓGICA")</f>
        <v>0</v>
      </c>
      <c r="AX418" s="87" t="b">
        <f>OR(Datos!BV362="FAMILIA AMPLIADA")</f>
        <v>0</v>
      </c>
      <c r="AY418" s="87" t="b">
        <f>OR(Datos!BV362="OTRO HOGAR")</f>
        <v>0</v>
      </c>
      <c r="AZ418" s="87">
        <f t="shared" si="20"/>
        <v>0</v>
      </c>
      <c r="BA418" s="87">
        <f>IF(AZ418=0,Datos!BV362,".")</f>
        <v>0</v>
      </c>
      <c r="BB418" s="117">
        <f>Datos!BU361</f>
        <v>0</v>
      </c>
      <c r="BC418" s="87">
        <f>Datos!BV361</f>
        <v>0</v>
      </c>
    </row>
    <row r="419" spans="1:55">
      <c r="A419" s="87">
        <f>Datos!A360</f>
        <v>0</v>
      </c>
      <c r="B419" s="20">
        <f>Datos!D362</f>
        <v>0</v>
      </c>
      <c r="C419" s="152">
        <f>Datos!E362</f>
        <v>0</v>
      </c>
      <c r="D419" s="20">
        <f>Datos!G362</f>
        <v>0</v>
      </c>
      <c r="E419" s="20" t="str">
        <f t="shared" si="18"/>
        <v>x</v>
      </c>
      <c r="F419" s="118">
        <f>Datos!X362</f>
        <v>0</v>
      </c>
      <c r="G419" s="87" t="b">
        <f>OR(Datos!M362="CASA ALIANZA",Datos!M362="AYUDA Y SOLID")</f>
        <v>0</v>
      </c>
      <c r="H419" s="87" t="b">
        <f>OR(Datos!M362="PROCURADURIA")</f>
        <v>0</v>
      </c>
      <c r="I419" s="87" t="b">
        <f>OR(Datos!M362="DIF HIDALGO-HUICHAPAN",Datos!M362="DIF HIDALGO",Datos!M362="DIF NAUCALPAN",Datos!M362="DIF MEXICALTZINGO")</f>
        <v>0</v>
      </c>
      <c r="J419" s="87" t="b">
        <f>OR(Datos!M362="FAMILIAR")</f>
        <v>0</v>
      </c>
      <c r="K419" s="87">
        <f t="shared" si="19"/>
        <v>0</v>
      </c>
      <c r="L419" s="39">
        <f>IF(K419=0,Datos!M362)</f>
        <v>0</v>
      </c>
      <c r="M419" s="87">
        <f>Datos!Z362</f>
        <v>0</v>
      </c>
      <c r="N419" s="87">
        <f>Datos!AA362</f>
        <v>0</v>
      </c>
      <c r="O419" s="87">
        <f>Datos!AB362</f>
        <v>0</v>
      </c>
      <c r="P419" s="87">
        <f>Datos!AC362</f>
        <v>0</v>
      </c>
      <c r="Q419" s="87">
        <f>Datos!AD362</f>
        <v>0</v>
      </c>
      <c r="R419" s="87">
        <f>Datos!AE362</f>
        <v>0</v>
      </c>
      <c r="S419" s="87">
        <f>Datos!AF362</f>
        <v>0</v>
      </c>
      <c r="T419" s="87">
        <f>Datos!AG362</f>
        <v>0</v>
      </c>
      <c r="U419" s="87">
        <f>Datos!AH362</f>
        <v>0</v>
      </c>
      <c r="V419" s="87">
        <f>Datos!AI362</f>
        <v>0</v>
      </c>
      <c r="W419" s="87">
        <f>Datos!AJ362</f>
        <v>0</v>
      </c>
      <c r="X419" s="87">
        <f>Datos!AK362</f>
        <v>0</v>
      </c>
      <c r="Y419" s="87">
        <f>Datos!AL362</f>
        <v>0</v>
      </c>
      <c r="Z419" s="87">
        <f>Datos!AM362</f>
        <v>0</v>
      </c>
      <c r="AA419" s="87">
        <f>Datos!AN362</f>
        <v>0</v>
      </c>
      <c r="AB419" s="87">
        <f>Datos!AO362</f>
        <v>0</v>
      </c>
      <c r="AC419" s="87">
        <f>Datos!AP362</f>
        <v>0</v>
      </c>
      <c r="AD419" s="87" t="str">
        <f>IF(Datos!J362="D.F.","D.F.","0")</f>
        <v>0</v>
      </c>
      <c r="AE419" s="87">
        <f>IF(Datos!J362="D.F.","D.F",Datos!J362)</f>
        <v>0</v>
      </c>
      <c r="AF419" s="87"/>
      <c r="AG419" s="87">
        <f>Datos!AU362</f>
        <v>0</v>
      </c>
      <c r="AH419" s="87">
        <f>Datos!AV362</f>
        <v>0</v>
      </c>
      <c r="AI419" s="87" t="e">
        <f>IF(Educativo!#REF!="GUARDERIA","SI",".")</f>
        <v>#REF!</v>
      </c>
      <c r="AJ419" s="87" t="e">
        <f>IF(Educativo!#REF!="PRESCOLAR","SI",".")</f>
        <v>#REF!</v>
      </c>
      <c r="AK419" s="87" t="e">
        <f>IF(Educativo!#REF!="PRIMARIA","SI",".")</f>
        <v>#REF!</v>
      </c>
      <c r="AL419" s="87" t="e">
        <f>IF(Educativo!#REF!="SECUNDARIA","SI",".")</f>
        <v>#REF!</v>
      </c>
      <c r="AM419" s="87" t="e">
        <f>IF(Educativo!#REF!="BACHILLERATO","SI",".")</f>
        <v>#REF!</v>
      </c>
      <c r="AN419" s="87" t="e">
        <f>IF(Educativo!#REF!="UNIVERSIDAD","SI",".")</f>
        <v>#REF!</v>
      </c>
      <c r="AO419" s="87">
        <f>Datos!BN362</f>
        <v>0</v>
      </c>
      <c r="AP419" s="87">
        <f>Datos!BP362</f>
        <v>0</v>
      </c>
      <c r="AQ419" s="87">
        <f>Datos!BQ362</f>
        <v>0</v>
      </c>
      <c r="AR419" s="26">
        <f>Datos!BY363</f>
        <v>0</v>
      </c>
      <c r="AS419" s="26" t="str">
        <f>Datos!BZ363</f>
        <v>.</v>
      </c>
      <c r="AT419" s="26" t="str">
        <f>Datos!CA363</f>
        <v>.</v>
      </c>
      <c r="AU419" s="26" t="str">
        <f>Datos!CB363</f>
        <v>.</v>
      </c>
      <c r="AV419" s="26" t="str">
        <f>Datos!CC363</f>
        <v>.</v>
      </c>
      <c r="AW419" s="87" t="b">
        <f>OR(Datos!BV363="FAMILIA BIOLÓGICA")</f>
        <v>0</v>
      </c>
      <c r="AX419" s="87" t="b">
        <f>OR(Datos!BV363="FAMILIA AMPLIADA")</f>
        <v>0</v>
      </c>
      <c r="AY419" s="87" t="b">
        <f>OR(Datos!BV363="OTRO HOGAR")</f>
        <v>0</v>
      </c>
      <c r="AZ419" s="87">
        <f t="shared" si="20"/>
        <v>0</v>
      </c>
      <c r="BA419" s="87">
        <f>IF(AZ419=0,Datos!BV363,".")</f>
        <v>0</v>
      </c>
      <c r="BB419" s="117">
        <f>Datos!BU362</f>
        <v>0</v>
      </c>
      <c r="BC419" s="87">
        <f>Datos!BV362</f>
        <v>0</v>
      </c>
    </row>
    <row r="420" spans="1:55">
      <c r="A420" s="87">
        <f>Datos!A361</f>
        <v>0</v>
      </c>
      <c r="B420" s="20">
        <f>Datos!D363</f>
        <v>0</v>
      </c>
      <c r="C420" s="152">
        <f>Datos!E363</f>
        <v>0</v>
      </c>
      <c r="D420" s="20">
        <f>Datos!G363</f>
        <v>0</v>
      </c>
      <c r="E420" s="20" t="str">
        <f t="shared" si="18"/>
        <v>x</v>
      </c>
      <c r="F420" s="118">
        <f>Datos!X363</f>
        <v>0</v>
      </c>
      <c r="G420" s="87" t="b">
        <f>OR(Datos!M363="CASA ALIANZA",Datos!M363="AYUDA Y SOLID")</f>
        <v>0</v>
      </c>
      <c r="H420" s="87" t="b">
        <f>OR(Datos!M363="PROCURADURIA")</f>
        <v>0</v>
      </c>
      <c r="I420" s="87" t="b">
        <f>OR(Datos!M363="DIF HIDALGO-HUICHAPAN",Datos!M363="DIF HIDALGO",Datos!M363="DIF NAUCALPAN",Datos!M363="DIF MEXICALTZINGO")</f>
        <v>0</v>
      </c>
      <c r="J420" s="87" t="b">
        <f>OR(Datos!M363="FAMILIAR")</f>
        <v>0</v>
      </c>
      <c r="K420" s="87">
        <f t="shared" si="19"/>
        <v>0</v>
      </c>
      <c r="L420" s="39">
        <f>IF(K420=0,Datos!M363)</f>
        <v>0</v>
      </c>
      <c r="M420" s="87">
        <f>Datos!Z363</f>
        <v>0</v>
      </c>
      <c r="N420" s="87">
        <f>Datos!AA363</f>
        <v>0</v>
      </c>
      <c r="O420" s="87">
        <f>Datos!AB363</f>
        <v>0</v>
      </c>
      <c r="P420" s="87">
        <f>Datos!AC363</f>
        <v>0</v>
      </c>
      <c r="Q420" s="87">
        <f>Datos!AD363</f>
        <v>0</v>
      </c>
      <c r="R420" s="87">
        <f>Datos!AE363</f>
        <v>0</v>
      </c>
      <c r="S420" s="87">
        <f>Datos!AF363</f>
        <v>0</v>
      </c>
      <c r="T420" s="87">
        <f>Datos!AG363</f>
        <v>0</v>
      </c>
      <c r="U420" s="87">
        <f>Datos!AH363</f>
        <v>0</v>
      </c>
      <c r="V420" s="87">
        <f>Datos!AI363</f>
        <v>0</v>
      </c>
      <c r="W420" s="87">
        <f>Datos!AJ363</f>
        <v>0</v>
      </c>
      <c r="X420" s="87">
        <f>Datos!AK363</f>
        <v>0</v>
      </c>
      <c r="Y420" s="87">
        <f>Datos!AL363</f>
        <v>0</v>
      </c>
      <c r="Z420" s="87">
        <f>Datos!AM363</f>
        <v>0</v>
      </c>
      <c r="AA420" s="87">
        <f>Datos!AN363</f>
        <v>0</v>
      </c>
      <c r="AB420" s="87">
        <f>Datos!AO363</f>
        <v>0</v>
      </c>
      <c r="AC420" s="87">
        <f>Datos!AP363</f>
        <v>0</v>
      </c>
      <c r="AD420" s="87" t="str">
        <f>IF(Datos!J363="D.F.","D.F.","0")</f>
        <v>0</v>
      </c>
      <c r="AE420" s="87">
        <f>IF(Datos!J363="D.F.","D.F",Datos!J363)</f>
        <v>0</v>
      </c>
      <c r="AF420" s="87"/>
      <c r="AG420" s="87">
        <f>Datos!AU363</f>
        <v>0</v>
      </c>
      <c r="AH420" s="87">
        <f>Datos!AV363</f>
        <v>0</v>
      </c>
      <c r="AI420" s="87" t="e">
        <f>IF(Educativo!#REF!="GUARDERIA","SI",".")</f>
        <v>#REF!</v>
      </c>
      <c r="AJ420" s="87" t="e">
        <f>IF(Educativo!#REF!="PRESCOLAR","SI",".")</f>
        <v>#REF!</v>
      </c>
      <c r="AK420" s="87" t="e">
        <f>IF(Educativo!#REF!="PRIMARIA","SI",".")</f>
        <v>#REF!</v>
      </c>
      <c r="AL420" s="87" t="e">
        <f>IF(Educativo!#REF!="SECUNDARIA","SI",".")</f>
        <v>#REF!</v>
      </c>
      <c r="AM420" s="87" t="e">
        <f>IF(Educativo!#REF!="BACHILLERATO","SI",".")</f>
        <v>#REF!</v>
      </c>
      <c r="AN420" s="87" t="e">
        <f>IF(Educativo!#REF!="UNIVERSIDAD","SI",".")</f>
        <v>#REF!</v>
      </c>
      <c r="AO420" s="87">
        <f>Datos!BN363</f>
        <v>0</v>
      </c>
      <c r="AP420" s="87">
        <f>Datos!BP363</f>
        <v>0</v>
      </c>
      <c r="AQ420" s="87">
        <f>Datos!BQ363</f>
        <v>0</v>
      </c>
      <c r="AR420" s="26">
        <f>Datos!BY364</f>
        <v>0</v>
      </c>
      <c r="AS420" s="26" t="str">
        <f>Datos!BZ364</f>
        <v>.</v>
      </c>
      <c r="AT420" s="26" t="str">
        <f>Datos!CA364</f>
        <v>.</v>
      </c>
      <c r="AU420" s="26" t="str">
        <f>Datos!CB364</f>
        <v>.</v>
      </c>
      <c r="AV420" s="26" t="str">
        <f>Datos!CC364</f>
        <v>.</v>
      </c>
      <c r="AW420" s="87" t="b">
        <f>OR(Datos!BV364="FAMILIA BIOLÓGICA")</f>
        <v>0</v>
      </c>
      <c r="AX420" s="87" t="b">
        <f>OR(Datos!BV364="FAMILIA AMPLIADA")</f>
        <v>0</v>
      </c>
      <c r="AY420" s="87" t="b">
        <f>OR(Datos!BV364="OTRO HOGAR")</f>
        <v>0</v>
      </c>
      <c r="AZ420" s="87">
        <f t="shared" si="20"/>
        <v>0</v>
      </c>
      <c r="BA420" s="87">
        <f>IF(AZ420=0,Datos!BV364,".")</f>
        <v>0</v>
      </c>
      <c r="BB420" s="117">
        <f>Datos!BU363</f>
        <v>0</v>
      </c>
      <c r="BC420" s="87">
        <f>Datos!BV363</f>
        <v>0</v>
      </c>
    </row>
    <row r="421" spans="1:55">
      <c r="A421" s="87">
        <f>Datos!A362</f>
        <v>0</v>
      </c>
      <c r="B421" s="20">
        <f>Datos!D364</f>
        <v>0</v>
      </c>
      <c r="C421" s="152">
        <f>Datos!E364</f>
        <v>0</v>
      </c>
      <c r="D421" s="20">
        <f>Datos!G364</f>
        <v>0</v>
      </c>
      <c r="E421" s="20" t="str">
        <f t="shared" si="18"/>
        <v>x</v>
      </c>
      <c r="F421" s="118">
        <f>Datos!X364</f>
        <v>0</v>
      </c>
      <c r="G421" s="87" t="b">
        <f>OR(Datos!M364="CASA ALIANZA",Datos!M364="AYUDA Y SOLID")</f>
        <v>0</v>
      </c>
      <c r="H421" s="87" t="b">
        <f>OR(Datos!M364="PROCURADURIA")</f>
        <v>0</v>
      </c>
      <c r="I421" s="87" t="b">
        <f>OR(Datos!M364="DIF HIDALGO-HUICHAPAN",Datos!M364="DIF HIDALGO",Datos!M364="DIF NAUCALPAN",Datos!M364="DIF MEXICALTZINGO")</f>
        <v>0</v>
      </c>
      <c r="J421" s="87" t="b">
        <f>OR(Datos!M364="FAMILIAR")</f>
        <v>0</v>
      </c>
      <c r="K421" s="87">
        <f t="shared" si="19"/>
        <v>0</v>
      </c>
      <c r="L421" s="39">
        <f>IF(K421=0,Datos!M364)</f>
        <v>0</v>
      </c>
      <c r="M421" s="87">
        <f>Datos!Z364</f>
        <v>0</v>
      </c>
      <c r="N421" s="87">
        <f>Datos!AA364</f>
        <v>0</v>
      </c>
      <c r="O421" s="87">
        <f>Datos!AB364</f>
        <v>0</v>
      </c>
      <c r="P421" s="87">
        <f>Datos!AC364</f>
        <v>0</v>
      </c>
      <c r="Q421" s="87">
        <f>Datos!AD364</f>
        <v>0</v>
      </c>
      <c r="R421" s="87">
        <f>Datos!AE364</f>
        <v>0</v>
      </c>
      <c r="S421" s="87">
        <f>Datos!AF364</f>
        <v>0</v>
      </c>
      <c r="T421" s="87">
        <f>Datos!AG364</f>
        <v>0</v>
      </c>
      <c r="U421" s="87">
        <f>Datos!AH364</f>
        <v>0</v>
      </c>
      <c r="V421" s="87">
        <f>Datos!AI364</f>
        <v>0</v>
      </c>
      <c r="W421" s="87">
        <f>Datos!AJ364</f>
        <v>0</v>
      </c>
      <c r="X421" s="87">
        <f>Datos!AK364</f>
        <v>0</v>
      </c>
      <c r="Y421" s="87">
        <f>Datos!AL364</f>
        <v>0</v>
      </c>
      <c r="Z421" s="87">
        <f>Datos!AM364</f>
        <v>0</v>
      </c>
      <c r="AA421" s="87">
        <f>Datos!AN364</f>
        <v>0</v>
      </c>
      <c r="AB421" s="87">
        <f>Datos!AO364</f>
        <v>0</v>
      </c>
      <c r="AC421" s="87">
        <f>Datos!AP364</f>
        <v>0</v>
      </c>
      <c r="AD421" s="87" t="str">
        <f>IF(Datos!J364="D.F.","D.F.","0")</f>
        <v>0</v>
      </c>
      <c r="AE421" s="87">
        <f>IF(Datos!J364="D.F.","D.F",Datos!J364)</f>
        <v>0</v>
      </c>
      <c r="AF421" s="87"/>
      <c r="AG421" s="87">
        <f>Datos!AU364</f>
        <v>0</v>
      </c>
      <c r="AH421" s="87">
        <f>Datos!AV364</f>
        <v>0</v>
      </c>
      <c r="AI421" s="87" t="e">
        <f>IF(Educativo!#REF!="GUARDERIA","SI",".")</f>
        <v>#REF!</v>
      </c>
      <c r="AJ421" s="87" t="e">
        <f>IF(Educativo!#REF!="PRESCOLAR","SI",".")</f>
        <v>#REF!</v>
      </c>
      <c r="AK421" s="87" t="e">
        <f>IF(Educativo!#REF!="PRIMARIA","SI",".")</f>
        <v>#REF!</v>
      </c>
      <c r="AL421" s="87" t="e">
        <f>IF(Educativo!#REF!="SECUNDARIA","SI",".")</f>
        <v>#REF!</v>
      </c>
      <c r="AM421" s="87" t="e">
        <f>IF(Educativo!#REF!="BACHILLERATO","SI",".")</f>
        <v>#REF!</v>
      </c>
      <c r="AN421" s="87" t="e">
        <f>IF(Educativo!#REF!="UNIVERSIDAD","SI",".")</f>
        <v>#REF!</v>
      </c>
      <c r="AO421" s="87">
        <f>Datos!BN364</f>
        <v>0</v>
      </c>
      <c r="AP421" s="87">
        <f>Datos!BP364</f>
        <v>0</v>
      </c>
      <c r="AQ421" s="87">
        <f>Datos!BQ364</f>
        <v>0</v>
      </c>
      <c r="AR421" s="26">
        <f>Datos!BY365</f>
        <v>0</v>
      </c>
      <c r="AS421" s="26" t="str">
        <f>Datos!BZ365</f>
        <v>.</v>
      </c>
      <c r="AT421" s="26" t="str">
        <f>Datos!CA365</f>
        <v>.</v>
      </c>
      <c r="AU421" s="26" t="str">
        <f>Datos!CB365</f>
        <v>.</v>
      </c>
      <c r="AV421" s="26" t="str">
        <f>Datos!CC365</f>
        <v>.</v>
      </c>
      <c r="AW421" s="87" t="b">
        <f>OR(Datos!BV365="FAMILIA BIOLÓGICA")</f>
        <v>0</v>
      </c>
      <c r="AX421" s="87" t="b">
        <f>OR(Datos!BV365="FAMILIA AMPLIADA")</f>
        <v>0</v>
      </c>
      <c r="AY421" s="87" t="b">
        <f>OR(Datos!BV365="OTRO HOGAR")</f>
        <v>0</v>
      </c>
      <c r="AZ421" s="87">
        <f t="shared" si="20"/>
        <v>0</v>
      </c>
      <c r="BA421" s="87">
        <f>IF(AZ421=0,Datos!BV365,".")</f>
        <v>0</v>
      </c>
      <c r="BB421" s="117">
        <f>Datos!BU364</f>
        <v>0</v>
      </c>
      <c r="BC421" s="87">
        <f>Datos!BV364</f>
        <v>0</v>
      </c>
    </row>
    <row r="422" spans="1:55">
      <c r="A422" s="87">
        <f>Datos!A363</f>
        <v>0</v>
      </c>
      <c r="B422" s="20">
        <f>Datos!D365</f>
        <v>0</v>
      </c>
      <c r="C422" s="152">
        <f>Datos!E365</f>
        <v>0</v>
      </c>
      <c r="D422" s="20">
        <f>Datos!G365</f>
        <v>0</v>
      </c>
      <c r="E422" s="20" t="str">
        <f t="shared" si="18"/>
        <v>x</v>
      </c>
      <c r="F422" s="118">
        <f>Datos!X365</f>
        <v>0</v>
      </c>
      <c r="G422" s="87" t="b">
        <f>OR(Datos!M365="CASA ALIANZA",Datos!M365="AYUDA Y SOLID")</f>
        <v>0</v>
      </c>
      <c r="H422" s="87" t="b">
        <f>OR(Datos!M365="PROCURADURIA")</f>
        <v>0</v>
      </c>
      <c r="I422" s="87" t="b">
        <f>OR(Datos!M365="DIF HIDALGO-HUICHAPAN",Datos!M365="DIF HIDALGO",Datos!M365="DIF NAUCALPAN",Datos!M365="DIF MEXICALTZINGO")</f>
        <v>0</v>
      </c>
      <c r="J422" s="87" t="b">
        <f>OR(Datos!M365="FAMILIAR")</f>
        <v>0</v>
      </c>
      <c r="K422" s="87">
        <f t="shared" si="19"/>
        <v>0</v>
      </c>
      <c r="L422" s="39">
        <f>IF(K422=0,Datos!M365)</f>
        <v>0</v>
      </c>
      <c r="M422" s="87">
        <f>Datos!Z365</f>
        <v>0</v>
      </c>
      <c r="N422" s="87">
        <f>Datos!AA365</f>
        <v>0</v>
      </c>
      <c r="O422" s="87">
        <f>Datos!AB365</f>
        <v>0</v>
      </c>
      <c r="P422" s="87">
        <f>Datos!AC365</f>
        <v>0</v>
      </c>
      <c r="Q422" s="87">
        <f>Datos!AD365</f>
        <v>0</v>
      </c>
      <c r="R422" s="87">
        <f>Datos!AE365</f>
        <v>0</v>
      </c>
      <c r="S422" s="87">
        <f>Datos!AF365</f>
        <v>0</v>
      </c>
      <c r="T422" s="87">
        <f>Datos!AG365</f>
        <v>0</v>
      </c>
      <c r="U422" s="87">
        <f>Datos!AH365</f>
        <v>0</v>
      </c>
      <c r="V422" s="87">
        <f>Datos!AI365</f>
        <v>0</v>
      </c>
      <c r="W422" s="87">
        <f>Datos!AJ365</f>
        <v>0</v>
      </c>
      <c r="X422" s="87">
        <f>Datos!AK365</f>
        <v>0</v>
      </c>
      <c r="Y422" s="87">
        <f>Datos!AL365</f>
        <v>0</v>
      </c>
      <c r="Z422" s="87">
        <f>Datos!AM365</f>
        <v>0</v>
      </c>
      <c r="AA422" s="87">
        <f>Datos!AN365</f>
        <v>0</v>
      </c>
      <c r="AB422" s="87">
        <f>Datos!AO365</f>
        <v>0</v>
      </c>
      <c r="AC422" s="87">
        <f>Datos!AP365</f>
        <v>0</v>
      </c>
      <c r="AD422" s="87" t="str">
        <f>IF(Datos!J365="D.F.","D.F.","0")</f>
        <v>0</v>
      </c>
      <c r="AE422" s="87">
        <f>IF(Datos!J365="D.F.","D.F",Datos!J365)</f>
        <v>0</v>
      </c>
      <c r="AF422" s="87"/>
      <c r="AG422" s="87">
        <f>Datos!AU365</f>
        <v>0</v>
      </c>
      <c r="AH422" s="87">
        <f>Datos!AV365</f>
        <v>0</v>
      </c>
      <c r="AI422" s="87" t="e">
        <f>IF(Educativo!#REF!="GUARDERIA","SI",".")</f>
        <v>#REF!</v>
      </c>
      <c r="AJ422" s="87" t="e">
        <f>IF(Educativo!#REF!="PRESCOLAR","SI",".")</f>
        <v>#REF!</v>
      </c>
      <c r="AK422" s="87" t="e">
        <f>IF(Educativo!#REF!="PRIMARIA","SI",".")</f>
        <v>#REF!</v>
      </c>
      <c r="AL422" s="87" t="e">
        <f>IF(Educativo!#REF!="SECUNDARIA","SI",".")</f>
        <v>#REF!</v>
      </c>
      <c r="AM422" s="87" t="e">
        <f>IF(Educativo!#REF!="BACHILLERATO","SI",".")</f>
        <v>#REF!</v>
      </c>
      <c r="AN422" s="87" t="e">
        <f>IF(Educativo!#REF!="UNIVERSIDAD","SI",".")</f>
        <v>#REF!</v>
      </c>
      <c r="AO422" s="87">
        <f>Datos!BN365</f>
        <v>0</v>
      </c>
      <c r="AP422" s="87">
        <f>Datos!BP365</f>
        <v>0</v>
      </c>
      <c r="AQ422" s="87">
        <f>Datos!BQ365</f>
        <v>0</v>
      </c>
      <c r="AR422" s="26">
        <f>Datos!BY366</f>
        <v>0</v>
      </c>
      <c r="AS422" s="26" t="str">
        <f>Datos!BZ366</f>
        <v>.</v>
      </c>
      <c r="AT422" s="26" t="str">
        <f>Datos!CA366</f>
        <v>.</v>
      </c>
      <c r="AU422" s="26" t="str">
        <f>Datos!CB366</f>
        <v>.</v>
      </c>
      <c r="AV422" s="26" t="str">
        <f>Datos!CC366</f>
        <v>.</v>
      </c>
      <c r="AW422" s="87" t="b">
        <f>OR(Datos!BV366="FAMILIA BIOLÓGICA")</f>
        <v>0</v>
      </c>
      <c r="AX422" s="87" t="b">
        <f>OR(Datos!BV366="FAMILIA AMPLIADA")</f>
        <v>0</v>
      </c>
      <c r="AY422" s="87" t="b">
        <f>OR(Datos!BV366="OTRO HOGAR")</f>
        <v>0</v>
      </c>
      <c r="AZ422" s="87">
        <f t="shared" si="20"/>
        <v>0</v>
      </c>
      <c r="BA422" s="87">
        <f>IF(AZ422=0,Datos!BV366,".")</f>
        <v>0</v>
      </c>
      <c r="BB422" s="117">
        <f>Datos!BU365</f>
        <v>0</v>
      </c>
      <c r="BC422" s="87">
        <f>Datos!BV365</f>
        <v>0</v>
      </c>
    </row>
    <row r="423" spans="1:55">
      <c r="A423" s="87">
        <f>Datos!A364</f>
        <v>0</v>
      </c>
      <c r="B423" s="20">
        <f>Datos!D366</f>
        <v>0</v>
      </c>
      <c r="C423" s="152">
        <f>Datos!E366</f>
        <v>0</v>
      </c>
      <c r="D423" s="20">
        <f>Datos!G366</f>
        <v>0</v>
      </c>
      <c r="E423" s="20" t="str">
        <f t="shared" si="18"/>
        <v>x</v>
      </c>
      <c r="F423" s="118">
        <f>Datos!X366</f>
        <v>0</v>
      </c>
      <c r="G423" s="87" t="b">
        <f>OR(Datos!M366="CASA ALIANZA",Datos!M366="AYUDA Y SOLID")</f>
        <v>0</v>
      </c>
      <c r="H423" s="87" t="b">
        <f>OR(Datos!M366="PROCURADURIA")</f>
        <v>0</v>
      </c>
      <c r="I423" s="87" t="b">
        <f>OR(Datos!M366="DIF HIDALGO-HUICHAPAN",Datos!M366="DIF HIDALGO",Datos!M366="DIF NAUCALPAN",Datos!M366="DIF MEXICALTZINGO")</f>
        <v>0</v>
      </c>
      <c r="J423" s="87" t="b">
        <f>OR(Datos!M366="FAMILIAR")</f>
        <v>0</v>
      </c>
      <c r="K423" s="87">
        <f t="shared" si="19"/>
        <v>0</v>
      </c>
      <c r="L423" s="39">
        <f>IF(K423=0,Datos!M366)</f>
        <v>0</v>
      </c>
      <c r="M423" s="87">
        <f>Datos!Z366</f>
        <v>0</v>
      </c>
      <c r="N423" s="87">
        <f>Datos!AA366</f>
        <v>0</v>
      </c>
      <c r="O423" s="87">
        <f>Datos!AB366</f>
        <v>0</v>
      </c>
      <c r="P423" s="87">
        <f>Datos!AC366</f>
        <v>0</v>
      </c>
      <c r="Q423" s="87">
        <f>Datos!AD366</f>
        <v>0</v>
      </c>
      <c r="R423" s="87">
        <f>Datos!AE366</f>
        <v>0</v>
      </c>
      <c r="S423" s="87">
        <f>Datos!AF366</f>
        <v>0</v>
      </c>
      <c r="T423" s="87">
        <f>Datos!AG366</f>
        <v>0</v>
      </c>
      <c r="U423" s="87">
        <f>Datos!AH366</f>
        <v>0</v>
      </c>
      <c r="V423" s="87">
        <f>Datos!AI366</f>
        <v>0</v>
      </c>
      <c r="W423" s="87">
        <f>Datos!AJ366</f>
        <v>0</v>
      </c>
      <c r="X423" s="87">
        <f>Datos!AK366</f>
        <v>0</v>
      </c>
      <c r="Y423" s="87">
        <f>Datos!AL366</f>
        <v>0</v>
      </c>
      <c r="Z423" s="87">
        <f>Datos!AM366</f>
        <v>0</v>
      </c>
      <c r="AA423" s="87">
        <f>Datos!AN366</f>
        <v>0</v>
      </c>
      <c r="AB423" s="87">
        <f>Datos!AO366</f>
        <v>0</v>
      </c>
      <c r="AC423" s="87">
        <f>Datos!AP366</f>
        <v>0</v>
      </c>
      <c r="AD423" s="87" t="str">
        <f>IF(Datos!J366="D.F.","D.F.","0")</f>
        <v>0</v>
      </c>
      <c r="AE423" s="87">
        <f>IF(Datos!J366="D.F.","D.F",Datos!J366)</f>
        <v>0</v>
      </c>
      <c r="AF423" s="87"/>
      <c r="AG423" s="87">
        <f>Datos!AU366</f>
        <v>0</v>
      </c>
      <c r="AH423" s="87">
        <f>Datos!AV366</f>
        <v>0</v>
      </c>
      <c r="AI423" s="87" t="e">
        <f>IF(Educativo!#REF!="GUARDERIA","SI",".")</f>
        <v>#REF!</v>
      </c>
      <c r="AJ423" s="87" t="e">
        <f>IF(Educativo!#REF!="PRESCOLAR","SI",".")</f>
        <v>#REF!</v>
      </c>
      <c r="AK423" s="87" t="e">
        <f>IF(Educativo!#REF!="PRIMARIA","SI",".")</f>
        <v>#REF!</v>
      </c>
      <c r="AL423" s="87" t="e">
        <f>IF(Educativo!#REF!="SECUNDARIA","SI",".")</f>
        <v>#REF!</v>
      </c>
      <c r="AM423" s="87" t="e">
        <f>IF(Educativo!#REF!="BACHILLERATO","SI",".")</f>
        <v>#REF!</v>
      </c>
      <c r="AN423" s="87" t="e">
        <f>IF(Educativo!#REF!="UNIVERSIDAD","SI",".")</f>
        <v>#REF!</v>
      </c>
      <c r="AO423" s="87">
        <f>Datos!BN366</f>
        <v>0</v>
      </c>
      <c r="AP423" s="87">
        <f>Datos!BP366</f>
        <v>0</v>
      </c>
      <c r="AQ423" s="87">
        <f>Datos!BQ366</f>
        <v>0</v>
      </c>
      <c r="AR423" s="26">
        <f>Datos!BY367</f>
        <v>0</v>
      </c>
      <c r="AS423" s="26" t="str">
        <f>Datos!BZ367</f>
        <v>.</v>
      </c>
      <c r="AT423" s="26" t="str">
        <f>Datos!CA367</f>
        <v>.</v>
      </c>
      <c r="AU423" s="26" t="str">
        <f>Datos!CB367</f>
        <v>.</v>
      </c>
      <c r="AV423" s="26" t="str">
        <f>Datos!CC367</f>
        <v>.</v>
      </c>
      <c r="AW423" s="87" t="b">
        <f>OR(Datos!BV367="FAMILIA BIOLÓGICA")</f>
        <v>0</v>
      </c>
      <c r="AX423" s="87" t="b">
        <f>OR(Datos!BV367="FAMILIA AMPLIADA")</f>
        <v>0</v>
      </c>
      <c r="AY423" s="87" t="b">
        <f>OR(Datos!BV367="OTRO HOGAR")</f>
        <v>0</v>
      </c>
      <c r="AZ423" s="87">
        <f t="shared" si="20"/>
        <v>0</v>
      </c>
      <c r="BA423" s="87">
        <f>IF(AZ423=0,Datos!BV367,".")</f>
        <v>0</v>
      </c>
      <c r="BB423" s="117">
        <f>Datos!BU366</f>
        <v>0</v>
      </c>
      <c r="BC423" s="87">
        <f>Datos!BV366</f>
        <v>0</v>
      </c>
    </row>
    <row r="424" spans="1:55">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row>
    <row r="425" spans="1:5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row>
    <row r="426" spans="1:55">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row>
    <row r="427" spans="1:55">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row>
    <row r="428" spans="1:55">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row>
    <row r="429" spans="1:55">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row>
    <row r="430" spans="1:55">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row>
    <row r="431" spans="1:55">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row>
    <row r="432" spans="1:55">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row>
    <row r="433" spans="1:55">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row>
    <row r="434" spans="1:55">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row>
    <row r="435" spans="1:5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row>
    <row r="436" spans="1:55">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row>
    <row r="437" spans="1:55">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row>
    <row r="438" spans="1:55">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row>
    <row r="439" spans="1:55">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row>
    <row r="440" spans="1:55">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row>
    <row r="441" spans="1:55">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row>
    <row r="442" spans="1:55">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row>
    <row r="443" spans="1:55">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row>
    <row r="444" spans="1:55">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row>
    <row r="445" spans="1:5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row>
    <row r="446" spans="1:55">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row>
    <row r="447" spans="1:55">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row>
    <row r="448" spans="1:55">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row>
    <row r="449" spans="1:55">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row>
    <row r="450" spans="1:55">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row>
    <row r="451" spans="1:55">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row>
    <row r="452" spans="1:55">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row>
    <row r="453" spans="1:55">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row>
    <row r="454" spans="1:55">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row>
    <row r="455" spans="1: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row>
    <row r="456" spans="1:55">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row>
    <row r="457" spans="1:55">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row>
    <row r="458" spans="1:55">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row>
    <row r="459" spans="1:55">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row>
    <row r="460" spans="1:55">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row>
    <row r="461" spans="1:55">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row>
    <row r="462" spans="1:55">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row>
    <row r="463" spans="1:55">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row>
    <row r="464" spans="1:55">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row>
    <row r="465" spans="1:5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row>
    <row r="466" spans="1:55">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row>
    <row r="467" spans="1:55">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row>
    <row r="468" spans="1:55">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row>
    <row r="469" spans="1:55">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row>
    <row r="470" spans="1:55">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row>
    <row r="471" spans="1:55">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row>
    <row r="472" spans="1:55">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row>
    <row r="473" spans="1:55">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row>
    <row r="474" spans="1:55">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row>
    <row r="475" spans="1:5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row>
    <row r="476" spans="1:55">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row>
    <row r="477" spans="1:55">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row>
    <row r="478" spans="1:55">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row>
    <row r="479" spans="1:55">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row>
    <row r="480" spans="1:55">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row>
    <row r="481" spans="1:55">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row>
    <row r="482" spans="1:55">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row>
    <row r="483" spans="1:55">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row>
    <row r="484" spans="1:55">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row>
    <row r="485" spans="1:5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row>
    <row r="486" spans="1:55">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row>
    <row r="487" spans="1:55">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row>
    <row r="488" spans="1:55">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row>
    <row r="489" spans="1:55">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row>
    <row r="490" spans="1:55">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row>
    <row r="491" spans="1:55">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row>
    <row r="492" spans="1:55">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row>
    <row r="493" spans="1:55">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row>
    <row r="494" spans="1:55">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row>
    <row r="495" spans="1:5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row>
    <row r="496" spans="1:55">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row>
    <row r="497" spans="1:55">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row>
    <row r="498" spans="1:55">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row>
    <row r="499" spans="1:55">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row>
    <row r="500" spans="1:55">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row>
    <row r="501" spans="1:55">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row>
    <row r="502" spans="1:55">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row>
    <row r="503" spans="1:55">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row>
    <row r="504" spans="1:55">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row>
    <row r="505" spans="1:5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row>
    <row r="506" spans="1:55">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row>
    <row r="507" spans="1:55">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row>
    <row r="508" spans="1:55">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row>
    <row r="509" spans="1:55">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row>
    <row r="510" spans="1:55">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row>
    <row r="511" spans="1:55">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row>
    <row r="512" spans="1:55">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row>
    <row r="513" spans="1:55">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row>
    <row r="514" spans="1:55">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row>
    <row r="515" spans="1:5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row>
    <row r="516" spans="1:55">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row>
    <row r="517" spans="1:55">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row>
    <row r="518" spans="1:55">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row>
    <row r="519" spans="1:55">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row>
    <row r="520" spans="1:55">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row>
    <row r="521" spans="1:55">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row>
    <row r="522" spans="1:55">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row>
    <row r="523" spans="1:55">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row>
    <row r="524" spans="1:55">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row>
    <row r="525" spans="1:5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row>
    <row r="526" spans="1:55">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row>
    <row r="527" spans="1:55">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row>
    <row r="528" spans="1:55">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row>
    <row r="529" spans="1:55">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row>
    <row r="530" spans="1:55">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row>
    <row r="531" spans="1:55">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row>
    <row r="532" spans="1:55">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row>
    <row r="533" spans="1:55">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row>
    <row r="534" spans="1:55">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row>
    <row r="535" spans="1:5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row>
    <row r="536" spans="1:55">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row>
    <row r="537" spans="1:55">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row>
    <row r="538" spans="1:55">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row>
    <row r="539" spans="1:55">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row>
    <row r="540" spans="1:55">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row>
    <row r="541" spans="1:55">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row>
    <row r="542" spans="1:55">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row>
    <row r="543" spans="1:55">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row>
    <row r="544" spans="1:55">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row>
    <row r="545" spans="1:5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row>
    <row r="546" spans="1:55">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row>
    <row r="547" spans="1:55">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row>
    <row r="548" spans="1:55">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7"/>
      <c r="AN548" s="87"/>
      <c r="AO548" s="87"/>
      <c r="AP548" s="87"/>
      <c r="AQ548" s="87"/>
      <c r="AR548" s="87"/>
      <c r="AS548" s="87"/>
      <c r="AT548" s="87"/>
      <c r="AU548" s="87"/>
      <c r="AV548" s="87"/>
      <c r="AW548" s="87"/>
      <c r="AX548" s="87"/>
      <c r="AY548" s="87"/>
      <c r="AZ548" s="87"/>
      <c r="BA548" s="87"/>
      <c r="BB548" s="87"/>
      <c r="BC548" s="87"/>
    </row>
    <row r="549" spans="1:55">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c r="AG549" s="87"/>
      <c r="AH549" s="87"/>
      <c r="AI549" s="87"/>
      <c r="AJ549" s="87"/>
      <c r="AK549" s="87"/>
      <c r="AL549" s="87"/>
      <c r="AM549" s="87"/>
      <c r="AN549" s="87"/>
      <c r="AO549" s="87"/>
      <c r="AP549" s="87"/>
      <c r="AQ549" s="87"/>
      <c r="AR549" s="87"/>
      <c r="AS549" s="87"/>
      <c r="AT549" s="87"/>
      <c r="AU549" s="87"/>
      <c r="AV549" s="87"/>
      <c r="AW549" s="87"/>
      <c r="AX549" s="87"/>
      <c r="AY549" s="87"/>
      <c r="AZ549" s="87"/>
      <c r="BA549" s="87"/>
      <c r="BB549" s="87"/>
      <c r="BC549" s="87"/>
    </row>
    <row r="550" spans="1:55">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7"/>
      <c r="AN550" s="87"/>
      <c r="AO550" s="87"/>
      <c r="AP550" s="87"/>
      <c r="AQ550" s="87"/>
      <c r="AR550" s="87"/>
      <c r="AS550" s="87"/>
      <c r="AT550" s="87"/>
      <c r="AU550" s="87"/>
      <c r="AV550" s="87"/>
      <c r="AW550" s="87"/>
      <c r="AX550" s="87"/>
      <c r="AY550" s="87"/>
      <c r="AZ550" s="87"/>
      <c r="BA550" s="87"/>
      <c r="BB550" s="87"/>
      <c r="BC550" s="87"/>
    </row>
    <row r="551" spans="1:55">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c r="AG551" s="87"/>
      <c r="AH551" s="87"/>
      <c r="AI551" s="87"/>
      <c r="AJ551" s="87"/>
      <c r="AK551" s="87"/>
      <c r="AL551" s="87"/>
      <c r="AM551" s="87"/>
      <c r="AN551" s="87"/>
      <c r="AO551" s="87"/>
      <c r="AP551" s="87"/>
      <c r="AQ551" s="87"/>
      <c r="AR551" s="87"/>
      <c r="AS551" s="87"/>
      <c r="AT551" s="87"/>
      <c r="AU551" s="87"/>
      <c r="AV551" s="87"/>
      <c r="AW551" s="87"/>
      <c r="AX551" s="87"/>
      <c r="AY551" s="87"/>
      <c r="AZ551" s="87"/>
      <c r="BA551" s="87"/>
      <c r="BB551" s="87"/>
      <c r="BC551" s="87"/>
    </row>
    <row r="552" spans="1:55">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7"/>
      <c r="AN552" s="87"/>
      <c r="AO552" s="87"/>
      <c r="AP552" s="87"/>
      <c r="AQ552" s="87"/>
      <c r="AR552" s="87"/>
      <c r="AS552" s="87"/>
      <c r="AT552" s="87"/>
      <c r="AU552" s="87"/>
      <c r="AV552" s="87"/>
      <c r="AW552" s="87"/>
      <c r="AX552" s="87"/>
      <c r="AY552" s="87"/>
      <c r="AZ552" s="87"/>
      <c r="BA552" s="87"/>
      <c r="BB552" s="87"/>
      <c r="BC552" s="87"/>
    </row>
    <row r="553" spans="1:55">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c r="AG553" s="87"/>
      <c r="AH553" s="87"/>
      <c r="AI553" s="87"/>
      <c r="AJ553" s="87"/>
      <c r="AK553" s="87"/>
      <c r="AL553" s="87"/>
      <c r="AM553" s="87"/>
      <c r="AN553" s="87"/>
      <c r="AO553" s="87"/>
      <c r="AP553" s="87"/>
      <c r="AQ553" s="87"/>
      <c r="AR553" s="87"/>
      <c r="AS553" s="87"/>
      <c r="AT553" s="87"/>
      <c r="AU553" s="87"/>
      <c r="AV553" s="87"/>
      <c r="AW553" s="87"/>
      <c r="AX553" s="87"/>
      <c r="AY553" s="87"/>
      <c r="AZ553" s="87"/>
      <c r="BA553" s="87"/>
      <c r="BB553" s="87"/>
      <c r="BC553" s="87"/>
    </row>
    <row r="554" spans="1:55">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7"/>
      <c r="AN554" s="87"/>
      <c r="AO554" s="87"/>
      <c r="AP554" s="87"/>
      <c r="AQ554" s="87"/>
      <c r="AR554" s="87"/>
      <c r="AS554" s="87"/>
      <c r="AT554" s="87"/>
      <c r="AU554" s="87"/>
      <c r="AV554" s="87"/>
      <c r="AW554" s="87"/>
      <c r="AX554" s="87"/>
      <c r="AY554" s="87"/>
      <c r="AZ554" s="87"/>
      <c r="BA554" s="87"/>
      <c r="BB554" s="87"/>
      <c r="BC554" s="87"/>
    </row>
    <row r="555" spans="1: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c r="AG555" s="87"/>
      <c r="AH555" s="87"/>
      <c r="AI555" s="87"/>
      <c r="AJ555" s="87"/>
      <c r="AK555" s="87"/>
      <c r="AL555" s="87"/>
      <c r="AM555" s="87"/>
      <c r="AN555" s="87"/>
      <c r="AO555" s="87"/>
      <c r="AP555" s="87"/>
      <c r="AQ555" s="87"/>
      <c r="AR555" s="87"/>
      <c r="AS555" s="87"/>
      <c r="AT555" s="87"/>
      <c r="AU555" s="87"/>
      <c r="AV555" s="87"/>
      <c r="AW555" s="87"/>
      <c r="AX555" s="87"/>
      <c r="AY555" s="87"/>
      <c r="AZ555" s="87"/>
      <c r="BA555" s="87"/>
      <c r="BB555" s="87"/>
      <c r="BC555" s="87"/>
    </row>
    <row r="556" spans="1:55">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7"/>
      <c r="AN556" s="87"/>
      <c r="AO556" s="87"/>
      <c r="AP556" s="87"/>
      <c r="AQ556" s="87"/>
      <c r="AR556" s="87"/>
      <c r="AS556" s="87"/>
      <c r="AT556" s="87"/>
      <c r="AU556" s="87"/>
      <c r="AV556" s="87"/>
      <c r="AW556" s="87"/>
      <c r="AX556" s="87"/>
      <c r="AY556" s="87"/>
      <c r="AZ556" s="87"/>
      <c r="BA556" s="87"/>
      <c r="BB556" s="87"/>
      <c r="BC556" s="87"/>
    </row>
    <row r="557" spans="1:55">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c r="AG557" s="87"/>
      <c r="AH557" s="87"/>
      <c r="AI557" s="87"/>
      <c r="AJ557" s="87"/>
      <c r="AK557" s="87"/>
      <c r="AL557" s="87"/>
      <c r="AM557" s="87"/>
      <c r="AN557" s="87"/>
      <c r="AO557" s="87"/>
      <c r="AP557" s="87"/>
      <c r="AQ557" s="87"/>
      <c r="AR557" s="87"/>
      <c r="AS557" s="87"/>
      <c r="AT557" s="87"/>
      <c r="AU557" s="87"/>
      <c r="AV557" s="87"/>
      <c r="AW557" s="87"/>
      <c r="AX557" s="87"/>
      <c r="AY557" s="87"/>
      <c r="AZ557" s="87"/>
      <c r="BA557" s="87"/>
      <c r="BB557" s="87"/>
      <c r="BC557" s="87"/>
    </row>
    <row r="558" spans="1:55">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7"/>
      <c r="AN558" s="87"/>
      <c r="AO558" s="87"/>
      <c r="AP558" s="87"/>
      <c r="AQ558" s="87"/>
      <c r="AR558" s="87"/>
      <c r="AS558" s="87"/>
      <c r="AT558" s="87"/>
      <c r="AU558" s="87"/>
      <c r="AV558" s="87"/>
      <c r="AW558" s="87"/>
      <c r="AX558" s="87"/>
      <c r="AY558" s="87"/>
      <c r="AZ558" s="87"/>
      <c r="BA558" s="87"/>
      <c r="BB558" s="87"/>
      <c r="BC558" s="87"/>
    </row>
    <row r="559" spans="1:55">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c r="AG559" s="87"/>
      <c r="AH559" s="87"/>
      <c r="AI559" s="87"/>
      <c r="AJ559" s="87"/>
      <c r="AK559" s="87"/>
      <c r="AL559" s="87"/>
      <c r="AM559" s="87"/>
      <c r="AN559" s="87"/>
      <c r="AO559" s="87"/>
      <c r="AP559" s="87"/>
      <c r="AQ559" s="87"/>
      <c r="AR559" s="87"/>
      <c r="AS559" s="87"/>
      <c r="AT559" s="87"/>
      <c r="AU559" s="87"/>
      <c r="AV559" s="87"/>
      <c r="AW559" s="87"/>
      <c r="AX559" s="87"/>
      <c r="AY559" s="87"/>
      <c r="AZ559" s="87"/>
      <c r="BA559" s="87"/>
      <c r="BB559" s="87"/>
      <c r="BC559" s="87"/>
    </row>
    <row r="560" spans="1:55">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7"/>
      <c r="AN560" s="87"/>
      <c r="AO560" s="87"/>
      <c r="AP560" s="87"/>
      <c r="AQ560" s="87"/>
      <c r="AR560" s="87"/>
      <c r="AS560" s="87"/>
      <c r="AT560" s="87"/>
      <c r="AU560" s="87"/>
      <c r="AV560" s="87"/>
      <c r="AW560" s="87"/>
      <c r="AX560" s="87"/>
      <c r="AY560" s="87"/>
      <c r="AZ560" s="87"/>
      <c r="BA560" s="87"/>
      <c r="BB560" s="87"/>
      <c r="BC560" s="87"/>
    </row>
    <row r="561" spans="1:55">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c r="AG561" s="87"/>
      <c r="AH561" s="87"/>
      <c r="AI561" s="87"/>
      <c r="AJ561" s="87"/>
      <c r="AK561" s="87"/>
      <c r="AL561" s="87"/>
      <c r="AM561" s="87"/>
      <c r="AN561" s="87"/>
      <c r="AO561" s="87"/>
      <c r="AP561" s="87"/>
      <c r="AQ561" s="87"/>
      <c r="AR561" s="87"/>
      <c r="AS561" s="87"/>
      <c r="AT561" s="87"/>
      <c r="AU561" s="87"/>
      <c r="AV561" s="87"/>
      <c r="AW561" s="87"/>
      <c r="AX561" s="87"/>
      <c r="AY561" s="87"/>
      <c r="AZ561" s="87"/>
      <c r="BA561" s="87"/>
      <c r="BB561" s="87"/>
      <c r="BC561" s="87"/>
    </row>
    <row r="562" spans="1:55">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7"/>
      <c r="AN562" s="87"/>
      <c r="AO562" s="87"/>
      <c r="AP562" s="87"/>
      <c r="AQ562" s="87"/>
      <c r="AR562" s="87"/>
      <c r="AS562" s="87"/>
      <c r="AT562" s="87"/>
      <c r="AU562" s="87"/>
      <c r="AV562" s="87"/>
      <c r="AW562" s="87"/>
      <c r="AX562" s="87"/>
      <c r="AY562" s="87"/>
      <c r="AZ562" s="87"/>
      <c r="BA562" s="87"/>
      <c r="BB562" s="87"/>
      <c r="BC562" s="87"/>
    </row>
    <row r="563" spans="1:55">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c r="AG563" s="87"/>
      <c r="AH563" s="87"/>
      <c r="AI563" s="87"/>
      <c r="AJ563" s="87"/>
      <c r="AK563" s="87"/>
      <c r="AL563" s="87"/>
      <c r="AM563" s="87"/>
      <c r="AN563" s="87"/>
      <c r="AO563" s="87"/>
      <c r="AP563" s="87"/>
      <c r="AQ563" s="87"/>
      <c r="AR563" s="87"/>
      <c r="AS563" s="87"/>
      <c r="AT563" s="87"/>
      <c r="AU563" s="87"/>
      <c r="AV563" s="87"/>
      <c r="AW563" s="87"/>
      <c r="AX563" s="87"/>
      <c r="AY563" s="87"/>
      <c r="AZ563" s="87"/>
      <c r="BA563" s="87"/>
      <c r="BB563" s="87"/>
      <c r="BC563" s="87"/>
    </row>
    <row r="564" spans="1:55">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7"/>
      <c r="AN564" s="87"/>
      <c r="AO564" s="87"/>
      <c r="AP564" s="87"/>
      <c r="AQ564" s="87"/>
      <c r="AR564" s="87"/>
      <c r="AS564" s="87"/>
      <c r="AT564" s="87"/>
      <c r="AU564" s="87"/>
      <c r="AV564" s="87"/>
      <c r="AW564" s="87"/>
      <c r="AX564" s="87"/>
      <c r="AY564" s="87"/>
      <c r="AZ564" s="87"/>
      <c r="BA564" s="87"/>
      <c r="BB564" s="87"/>
      <c r="BC564" s="87"/>
    </row>
    <row r="565" spans="1:5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c r="AG565" s="87"/>
      <c r="AH565" s="87"/>
      <c r="AI565" s="87"/>
      <c r="AJ565" s="87"/>
      <c r="AK565" s="87"/>
      <c r="AL565" s="87"/>
      <c r="AM565" s="87"/>
      <c r="AN565" s="87"/>
      <c r="AO565" s="87"/>
      <c r="AP565" s="87"/>
      <c r="AQ565" s="87"/>
      <c r="AR565" s="87"/>
      <c r="AS565" s="87"/>
      <c r="AT565" s="87"/>
      <c r="AU565" s="87"/>
      <c r="AV565" s="87"/>
      <c r="AW565" s="87"/>
      <c r="AX565" s="87"/>
      <c r="AY565" s="87"/>
      <c r="AZ565" s="87"/>
      <c r="BA565" s="87"/>
      <c r="BB565" s="87"/>
      <c r="BC565" s="87"/>
    </row>
    <row r="566" spans="1:55">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7"/>
      <c r="AN566" s="87"/>
      <c r="AO566" s="87"/>
      <c r="AP566" s="87"/>
      <c r="AQ566" s="87"/>
      <c r="AR566" s="87"/>
      <c r="AS566" s="87"/>
      <c r="AT566" s="87"/>
      <c r="AU566" s="87"/>
      <c r="AV566" s="87"/>
      <c r="AW566" s="87"/>
      <c r="AX566" s="87"/>
      <c r="AY566" s="87"/>
      <c r="AZ566" s="87"/>
      <c r="BA566" s="87"/>
      <c r="BB566" s="87"/>
      <c r="BC566" s="87"/>
    </row>
    <row r="567" spans="1:55">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row>
    <row r="568" spans="1:55">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7"/>
      <c r="AN568" s="87"/>
      <c r="AO568" s="87"/>
      <c r="AP568" s="87"/>
      <c r="AQ568" s="87"/>
      <c r="AR568" s="87"/>
      <c r="AS568" s="87"/>
      <c r="AT568" s="87"/>
      <c r="AU568" s="87"/>
      <c r="AV568" s="87"/>
      <c r="AW568" s="87"/>
      <c r="AX568" s="87"/>
      <c r="AY568" s="87"/>
      <c r="AZ568" s="87"/>
      <c r="BA568" s="87"/>
      <c r="BB568" s="87"/>
      <c r="BC568" s="87"/>
    </row>
    <row r="569" spans="1:55">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c r="AG569" s="87"/>
      <c r="AH569" s="87"/>
      <c r="AI569" s="87"/>
      <c r="AJ569" s="87"/>
      <c r="AK569" s="87"/>
      <c r="AL569" s="87"/>
      <c r="AM569" s="87"/>
      <c r="AN569" s="87"/>
      <c r="AO569" s="87"/>
      <c r="AP569" s="87"/>
      <c r="AQ569" s="87"/>
      <c r="AR569" s="87"/>
      <c r="AS569" s="87"/>
      <c r="AT569" s="87"/>
      <c r="AU569" s="87"/>
      <c r="AV569" s="87"/>
      <c r="AW569" s="87"/>
      <c r="AX569" s="87"/>
      <c r="AY569" s="87"/>
      <c r="AZ569" s="87"/>
      <c r="BA569" s="87"/>
      <c r="BB569" s="87"/>
      <c r="BC569" s="87"/>
    </row>
    <row r="570" spans="1:55">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7"/>
      <c r="AN570" s="87"/>
      <c r="AO570" s="87"/>
      <c r="AP570" s="87"/>
      <c r="AQ570" s="87"/>
      <c r="AR570" s="87"/>
      <c r="AS570" s="87"/>
      <c r="AT570" s="87"/>
      <c r="AU570" s="87"/>
      <c r="AV570" s="87"/>
      <c r="AW570" s="87"/>
      <c r="AX570" s="87"/>
      <c r="AY570" s="87"/>
      <c r="AZ570" s="87"/>
      <c r="BA570" s="87"/>
      <c r="BB570" s="87"/>
      <c r="BC570" s="87"/>
    </row>
    <row r="571" spans="1:55">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c r="AG571" s="87"/>
      <c r="AH571" s="87"/>
      <c r="AI571" s="87"/>
      <c r="AJ571" s="87"/>
      <c r="AK571" s="87"/>
      <c r="AL571" s="87"/>
      <c r="AM571" s="87"/>
      <c r="AN571" s="87"/>
      <c r="AO571" s="87"/>
      <c r="AP571" s="87"/>
      <c r="AQ571" s="87"/>
      <c r="AR571" s="87"/>
      <c r="AS571" s="87"/>
      <c r="AT571" s="87"/>
      <c r="AU571" s="87"/>
      <c r="AV571" s="87"/>
      <c r="AW571" s="87"/>
      <c r="AX571" s="87"/>
      <c r="AY571" s="87"/>
      <c r="AZ571" s="87"/>
      <c r="BA571" s="87"/>
      <c r="BB571" s="87"/>
      <c r="BC571" s="87"/>
    </row>
    <row r="572" spans="1:55">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7"/>
      <c r="AN572" s="87"/>
      <c r="AO572" s="87"/>
      <c r="AP572" s="87"/>
      <c r="AQ572" s="87"/>
      <c r="AR572" s="87"/>
      <c r="AS572" s="87"/>
      <c r="AT572" s="87"/>
      <c r="AU572" s="87"/>
      <c r="AV572" s="87"/>
      <c r="AW572" s="87"/>
      <c r="AX572" s="87"/>
      <c r="AY572" s="87"/>
      <c r="AZ572" s="87"/>
      <c r="BA572" s="87"/>
      <c r="BB572" s="87"/>
      <c r="BC572" s="87"/>
    </row>
    <row r="573" spans="1:55">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c r="AG573" s="87"/>
      <c r="AH573" s="87"/>
      <c r="AI573" s="87"/>
      <c r="AJ573" s="87"/>
      <c r="AK573" s="87"/>
      <c r="AL573" s="87"/>
      <c r="AM573" s="87"/>
      <c r="AN573" s="87"/>
      <c r="AO573" s="87"/>
      <c r="AP573" s="87"/>
      <c r="AQ573" s="87"/>
      <c r="AR573" s="87"/>
      <c r="AS573" s="87"/>
      <c r="AT573" s="87"/>
      <c r="AU573" s="87"/>
      <c r="AV573" s="87"/>
      <c r="AW573" s="87"/>
      <c r="AX573" s="87"/>
      <c r="AY573" s="87"/>
      <c r="AZ573" s="87"/>
      <c r="BA573" s="87"/>
      <c r="BB573" s="87"/>
      <c r="BC573" s="87"/>
    </row>
    <row r="574" spans="1:55">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7"/>
      <c r="AN574" s="87"/>
      <c r="AO574" s="87"/>
      <c r="AP574" s="87"/>
      <c r="AQ574" s="87"/>
      <c r="AR574" s="87"/>
      <c r="AS574" s="87"/>
      <c r="AT574" s="87"/>
      <c r="AU574" s="87"/>
      <c r="AV574" s="87"/>
      <c r="AW574" s="87"/>
      <c r="AX574" s="87"/>
      <c r="AY574" s="87"/>
      <c r="AZ574" s="87"/>
      <c r="BA574" s="87"/>
      <c r="BB574" s="87"/>
      <c r="BC574" s="87"/>
    </row>
    <row r="575" spans="1:5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row>
    <row r="576" spans="1:55">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7"/>
      <c r="AN576" s="87"/>
      <c r="AO576" s="87"/>
      <c r="AP576" s="87"/>
      <c r="AQ576" s="87"/>
      <c r="AR576" s="87"/>
      <c r="AS576" s="87"/>
      <c r="AT576" s="87"/>
      <c r="AU576" s="87"/>
      <c r="AV576" s="87"/>
      <c r="AW576" s="87"/>
      <c r="AX576" s="87"/>
      <c r="AY576" s="87"/>
      <c r="AZ576" s="87"/>
      <c r="BA576" s="87"/>
      <c r="BB576" s="87"/>
      <c r="BC576" s="87"/>
    </row>
    <row r="577" spans="1:55">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c r="AG577" s="87"/>
      <c r="AH577" s="87"/>
      <c r="AI577" s="87"/>
      <c r="AJ577" s="87"/>
      <c r="AK577" s="87"/>
      <c r="AL577" s="87"/>
      <c r="AM577" s="87"/>
      <c r="AN577" s="87"/>
      <c r="AO577" s="87"/>
      <c r="AP577" s="87"/>
      <c r="AQ577" s="87"/>
      <c r="AR577" s="87"/>
      <c r="AS577" s="87"/>
      <c r="AT577" s="87"/>
      <c r="AU577" s="87"/>
      <c r="AV577" s="87"/>
      <c r="AW577" s="87"/>
      <c r="AX577" s="87"/>
      <c r="AY577" s="87"/>
      <c r="AZ577" s="87"/>
      <c r="BA577" s="87"/>
      <c r="BB577" s="87"/>
      <c r="BC577" s="87"/>
    </row>
    <row r="578" spans="1:55">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7"/>
      <c r="AN578" s="87"/>
      <c r="AO578" s="87"/>
      <c r="AP578" s="87"/>
      <c r="AQ578" s="87"/>
      <c r="AR578" s="87"/>
      <c r="AS578" s="87"/>
      <c r="AT578" s="87"/>
      <c r="AU578" s="87"/>
      <c r="AV578" s="87"/>
      <c r="AW578" s="87"/>
      <c r="AX578" s="87"/>
      <c r="AY578" s="87"/>
      <c r="AZ578" s="87"/>
      <c r="BA578" s="87"/>
      <c r="BB578" s="87"/>
      <c r="BC578" s="87"/>
    </row>
    <row r="579" spans="1:55">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c r="AG579" s="87"/>
      <c r="AH579" s="87"/>
      <c r="AI579" s="87"/>
      <c r="AJ579" s="87"/>
      <c r="AK579" s="87"/>
      <c r="AL579" s="87"/>
      <c r="AM579" s="87"/>
      <c r="AN579" s="87"/>
      <c r="AO579" s="87"/>
      <c r="AP579" s="87"/>
      <c r="AQ579" s="87"/>
      <c r="AR579" s="87"/>
      <c r="AS579" s="87"/>
      <c r="AT579" s="87"/>
      <c r="AU579" s="87"/>
      <c r="AV579" s="87"/>
      <c r="AW579" s="87"/>
      <c r="AX579" s="87"/>
      <c r="AY579" s="87"/>
      <c r="AZ579" s="87"/>
      <c r="BA579" s="87"/>
      <c r="BB579" s="87"/>
      <c r="BC579" s="87"/>
    </row>
    <row r="580" spans="1:55">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7"/>
      <c r="AN580" s="87"/>
      <c r="AO580" s="87"/>
      <c r="AP580" s="87"/>
      <c r="AQ580" s="87"/>
      <c r="AR580" s="87"/>
      <c r="AS580" s="87"/>
      <c r="AT580" s="87"/>
      <c r="AU580" s="87"/>
      <c r="AV580" s="87"/>
      <c r="AW580" s="87"/>
      <c r="AX580" s="87"/>
      <c r="AY580" s="87"/>
      <c r="AZ580" s="87"/>
      <c r="BA580" s="87"/>
      <c r="BB580" s="87"/>
      <c r="BC580" s="87"/>
    </row>
    <row r="581" spans="1:55">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c r="AG581" s="87"/>
      <c r="AH581" s="87"/>
      <c r="AI581" s="87"/>
      <c r="AJ581" s="87"/>
      <c r="AK581" s="87"/>
      <c r="AL581" s="87"/>
      <c r="AM581" s="87"/>
      <c r="AN581" s="87"/>
      <c r="AO581" s="87"/>
      <c r="AP581" s="87"/>
      <c r="AQ581" s="87"/>
      <c r="AR581" s="87"/>
      <c r="AS581" s="87"/>
      <c r="AT581" s="87"/>
      <c r="AU581" s="87"/>
      <c r="AV581" s="87"/>
      <c r="AW581" s="87"/>
      <c r="AX581" s="87"/>
      <c r="AY581" s="87"/>
      <c r="AZ581" s="87"/>
      <c r="BA581" s="87"/>
      <c r="BB581" s="87"/>
      <c r="BC581" s="87"/>
    </row>
    <row r="582" spans="1:55">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7"/>
      <c r="AN582" s="87"/>
      <c r="AO582" s="87"/>
      <c r="AP582" s="87"/>
      <c r="AQ582" s="87"/>
      <c r="AR582" s="87"/>
      <c r="AS582" s="87"/>
      <c r="AT582" s="87"/>
      <c r="AU582" s="87"/>
      <c r="AV582" s="87"/>
      <c r="AW582" s="87"/>
      <c r="AX582" s="87"/>
      <c r="AY582" s="87"/>
      <c r="AZ582" s="87"/>
      <c r="BA582" s="87"/>
      <c r="BB582" s="87"/>
      <c r="BC582" s="87"/>
    </row>
    <row r="583" spans="1:55">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c r="AG583" s="87"/>
      <c r="AH583" s="87"/>
      <c r="AI583" s="87"/>
      <c r="AJ583" s="87"/>
      <c r="AK583" s="87"/>
      <c r="AL583" s="87"/>
      <c r="AM583" s="87"/>
      <c r="AN583" s="87"/>
      <c r="AO583" s="87"/>
      <c r="AP583" s="87"/>
      <c r="AQ583" s="87"/>
      <c r="AR583" s="87"/>
      <c r="AS583" s="87"/>
      <c r="AT583" s="87"/>
      <c r="AU583" s="87"/>
      <c r="AV583" s="87"/>
      <c r="AW583" s="87"/>
      <c r="AX583" s="87"/>
      <c r="AY583" s="87"/>
      <c r="AZ583" s="87"/>
      <c r="BA583" s="87"/>
      <c r="BB583" s="87"/>
      <c r="BC583" s="87"/>
    </row>
    <row r="584" spans="1:55">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7"/>
      <c r="AN584" s="87"/>
      <c r="AO584" s="87"/>
      <c r="AP584" s="87"/>
      <c r="AQ584" s="87"/>
      <c r="AR584" s="87"/>
      <c r="AS584" s="87"/>
      <c r="AT584" s="87"/>
      <c r="AU584" s="87"/>
      <c r="AV584" s="87"/>
      <c r="AW584" s="87"/>
      <c r="AX584" s="87"/>
      <c r="AY584" s="87"/>
      <c r="AZ584" s="87"/>
      <c r="BA584" s="87"/>
      <c r="BB584" s="87"/>
      <c r="BC584" s="87"/>
    </row>
    <row r="585" spans="1:5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c r="AG585" s="87"/>
      <c r="AH585" s="87"/>
      <c r="AI585" s="87"/>
      <c r="AJ585" s="87"/>
      <c r="AK585" s="87"/>
      <c r="AL585" s="87"/>
      <c r="AM585" s="87"/>
      <c r="AN585" s="87"/>
      <c r="AO585" s="87"/>
      <c r="AP585" s="87"/>
      <c r="AQ585" s="87"/>
      <c r="AR585" s="87"/>
      <c r="AS585" s="87"/>
      <c r="AT585" s="87"/>
      <c r="AU585" s="87"/>
      <c r="AV585" s="87"/>
      <c r="AW585" s="87"/>
      <c r="AX585" s="87"/>
      <c r="AY585" s="87"/>
      <c r="AZ585" s="87"/>
      <c r="BA585" s="87"/>
      <c r="BB585" s="87"/>
      <c r="BC585" s="87"/>
    </row>
    <row r="586" spans="1:55">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7"/>
      <c r="AN586" s="87"/>
      <c r="AO586" s="87"/>
      <c r="AP586" s="87"/>
      <c r="AQ586" s="87"/>
      <c r="AR586" s="87"/>
      <c r="AS586" s="87"/>
      <c r="AT586" s="87"/>
      <c r="AU586" s="87"/>
      <c r="AV586" s="87"/>
      <c r="AW586" s="87"/>
      <c r="AX586" s="87"/>
      <c r="AY586" s="87"/>
      <c r="AZ586" s="87"/>
      <c r="BA586" s="87"/>
      <c r="BB586" s="87"/>
      <c r="BC586" s="87"/>
    </row>
    <row r="587" spans="1:55">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c r="AG587" s="87"/>
      <c r="AH587" s="87"/>
      <c r="AI587" s="87"/>
      <c r="AJ587" s="87"/>
      <c r="AK587" s="87"/>
      <c r="AL587" s="87"/>
      <c r="AM587" s="87"/>
      <c r="AN587" s="87"/>
      <c r="AO587" s="87"/>
      <c r="AP587" s="87"/>
      <c r="AQ587" s="87"/>
      <c r="AR587" s="87"/>
      <c r="AS587" s="87"/>
      <c r="AT587" s="87"/>
      <c r="AU587" s="87"/>
      <c r="AV587" s="87"/>
      <c r="AW587" s="87"/>
      <c r="AX587" s="87"/>
      <c r="AY587" s="87"/>
      <c r="AZ587" s="87"/>
      <c r="BA587" s="87"/>
      <c r="BB587" s="87"/>
      <c r="BC587" s="87"/>
    </row>
    <row r="588" spans="1:55">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7"/>
      <c r="AN588" s="87"/>
      <c r="AO588" s="87"/>
      <c r="AP588" s="87"/>
      <c r="AQ588" s="87"/>
      <c r="AR588" s="87"/>
      <c r="AS588" s="87"/>
      <c r="AT588" s="87"/>
      <c r="AU588" s="87"/>
      <c r="AV588" s="87"/>
      <c r="AW588" s="87"/>
      <c r="AX588" s="87"/>
      <c r="AY588" s="87"/>
      <c r="AZ588" s="87"/>
      <c r="BA588" s="87"/>
      <c r="BB588" s="87"/>
      <c r="BC588" s="87"/>
    </row>
    <row r="589" spans="1:55">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c r="AG589" s="87"/>
      <c r="AH589" s="87"/>
      <c r="AI589" s="87"/>
      <c r="AJ589" s="87"/>
      <c r="AK589" s="87"/>
      <c r="AL589" s="87"/>
      <c r="AM589" s="87"/>
      <c r="AN589" s="87"/>
      <c r="AO589" s="87"/>
      <c r="AP589" s="87"/>
      <c r="AQ589" s="87"/>
      <c r="AR589" s="87"/>
      <c r="AS589" s="87"/>
      <c r="AT589" s="87"/>
      <c r="AU589" s="87"/>
      <c r="AV589" s="87"/>
      <c r="AW589" s="87"/>
      <c r="AX589" s="87"/>
      <c r="AY589" s="87"/>
      <c r="AZ589" s="87"/>
      <c r="BA589" s="87"/>
      <c r="BB589" s="87"/>
      <c r="BC589" s="87"/>
    </row>
    <row r="590" spans="1:55">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7"/>
      <c r="AN590" s="87"/>
      <c r="AO590" s="87"/>
      <c r="AP590" s="87"/>
      <c r="AQ590" s="87"/>
      <c r="AR590" s="87"/>
      <c r="AS590" s="87"/>
      <c r="AT590" s="87"/>
      <c r="AU590" s="87"/>
      <c r="AV590" s="87"/>
      <c r="AW590" s="87"/>
      <c r="AX590" s="87"/>
      <c r="AY590" s="87"/>
      <c r="AZ590" s="87"/>
      <c r="BA590" s="87"/>
      <c r="BB590" s="87"/>
      <c r="BC590" s="87"/>
    </row>
    <row r="591" spans="1:55">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c r="AG591" s="87"/>
      <c r="AH591" s="87"/>
      <c r="AI591" s="87"/>
      <c r="AJ591" s="87"/>
      <c r="AK591" s="87"/>
      <c r="AL591" s="87"/>
      <c r="AM591" s="87"/>
      <c r="AN591" s="87"/>
      <c r="AO591" s="87"/>
      <c r="AP591" s="87"/>
      <c r="AQ591" s="87"/>
      <c r="AR591" s="87"/>
      <c r="AS591" s="87"/>
      <c r="AT591" s="87"/>
      <c r="AU591" s="87"/>
      <c r="AV591" s="87"/>
      <c r="AW591" s="87"/>
      <c r="AX591" s="87"/>
      <c r="AY591" s="87"/>
      <c r="AZ591" s="87"/>
      <c r="BA591" s="87"/>
      <c r="BB591" s="87"/>
      <c r="BC591" s="87"/>
    </row>
    <row r="592" spans="1:55">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row>
    <row r="593" spans="1:55">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row>
    <row r="594" spans="1:55">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7"/>
      <c r="AN594" s="87"/>
      <c r="AO594" s="87"/>
      <c r="AP594" s="87"/>
      <c r="AQ594" s="87"/>
      <c r="AR594" s="87"/>
      <c r="AS594" s="87"/>
      <c r="AT594" s="87"/>
      <c r="AU594" s="87"/>
      <c r="AV594" s="87"/>
      <c r="AW594" s="87"/>
      <c r="AX594" s="87"/>
      <c r="AY594" s="87"/>
      <c r="AZ594" s="87"/>
      <c r="BA594" s="87"/>
      <c r="BB594" s="87"/>
      <c r="BC594" s="87"/>
    </row>
    <row r="595" spans="1:5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c r="AG595" s="87"/>
      <c r="AH595" s="87"/>
      <c r="AI595" s="87"/>
      <c r="AJ595" s="87"/>
      <c r="AK595" s="87"/>
      <c r="AL595" s="87"/>
      <c r="AM595" s="87"/>
      <c r="AN595" s="87"/>
      <c r="AO595" s="87"/>
      <c r="AP595" s="87"/>
      <c r="AQ595" s="87"/>
      <c r="AR595" s="87"/>
      <c r="AS595" s="87"/>
      <c r="AT595" s="87"/>
      <c r="AU595" s="87"/>
      <c r="AV595" s="87"/>
      <c r="AW595" s="87"/>
      <c r="AX595" s="87"/>
      <c r="AY595" s="87"/>
      <c r="AZ595" s="87"/>
      <c r="BA595" s="87"/>
      <c r="BB595" s="87"/>
      <c r="BC595" s="87"/>
    </row>
    <row r="596" spans="1:55">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7"/>
      <c r="AN596" s="87"/>
      <c r="AO596" s="87"/>
      <c r="AP596" s="87"/>
      <c r="AQ596" s="87"/>
      <c r="AR596" s="87"/>
      <c r="AS596" s="87"/>
      <c r="AT596" s="87"/>
      <c r="AU596" s="87"/>
      <c r="AV596" s="87"/>
      <c r="AW596" s="87"/>
      <c r="AX596" s="87"/>
      <c r="AY596" s="87"/>
      <c r="AZ596" s="87"/>
      <c r="BA596" s="87"/>
      <c r="BB596" s="87"/>
      <c r="BC596" s="87"/>
    </row>
    <row r="597" spans="1:55">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c r="AG597" s="87"/>
      <c r="AH597" s="87"/>
      <c r="AI597" s="87"/>
      <c r="AJ597" s="87"/>
      <c r="AK597" s="87"/>
      <c r="AL597" s="87"/>
      <c r="AM597" s="87"/>
      <c r="AN597" s="87"/>
      <c r="AO597" s="87"/>
      <c r="AP597" s="87"/>
      <c r="AQ597" s="87"/>
      <c r="AR597" s="87"/>
      <c r="AS597" s="87"/>
      <c r="AT597" s="87"/>
      <c r="AU597" s="87"/>
      <c r="AV597" s="87"/>
      <c r="AW597" s="87"/>
      <c r="AX597" s="87"/>
      <c r="AY597" s="87"/>
      <c r="AZ597" s="87"/>
      <c r="BA597" s="87"/>
      <c r="BB597" s="87"/>
      <c r="BC597" s="87"/>
    </row>
    <row r="598" spans="1:55">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7"/>
      <c r="AN598" s="87"/>
      <c r="AO598" s="87"/>
      <c r="AP598" s="87"/>
      <c r="AQ598" s="87"/>
      <c r="AR598" s="87"/>
      <c r="AS598" s="87"/>
      <c r="AT598" s="87"/>
      <c r="AU598" s="87"/>
      <c r="AV598" s="87"/>
      <c r="AW598" s="87"/>
      <c r="AX598" s="87"/>
      <c r="AY598" s="87"/>
      <c r="AZ598" s="87"/>
      <c r="BA598" s="87"/>
      <c r="BB598" s="87"/>
      <c r="BC598" s="87"/>
    </row>
    <row r="599" spans="1:55">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c r="AG599" s="87"/>
      <c r="AH599" s="87"/>
      <c r="AI599" s="87"/>
      <c r="AJ599" s="87"/>
      <c r="AK599" s="87"/>
      <c r="AL599" s="87"/>
      <c r="AM599" s="87"/>
      <c r="AN599" s="87"/>
      <c r="AO599" s="87"/>
      <c r="AP599" s="87"/>
      <c r="AQ599" s="87"/>
      <c r="AR599" s="87"/>
      <c r="AS599" s="87"/>
      <c r="AT599" s="87"/>
      <c r="AU599" s="87"/>
      <c r="AV599" s="87"/>
      <c r="AW599" s="87"/>
      <c r="AX599" s="87"/>
      <c r="AY599" s="87"/>
      <c r="AZ599" s="87"/>
      <c r="BA599" s="87"/>
      <c r="BB599" s="87"/>
      <c r="BC599" s="87"/>
    </row>
    <row r="600" spans="1:55">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7"/>
      <c r="AN600" s="87"/>
      <c r="AO600" s="87"/>
      <c r="AP600" s="87"/>
      <c r="AQ600" s="87"/>
      <c r="AR600" s="87"/>
      <c r="AS600" s="87"/>
      <c r="AT600" s="87"/>
      <c r="AU600" s="87"/>
      <c r="AV600" s="87"/>
      <c r="AW600" s="87"/>
      <c r="AX600" s="87"/>
      <c r="AY600" s="87"/>
      <c r="AZ600" s="87"/>
      <c r="BA600" s="87"/>
      <c r="BB600" s="87"/>
      <c r="BC600" s="87"/>
    </row>
    <row r="601" spans="1:55">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c r="AG601" s="87"/>
      <c r="AH601" s="87"/>
      <c r="AI601" s="87"/>
      <c r="AJ601" s="87"/>
      <c r="AK601" s="87"/>
      <c r="AL601" s="87"/>
      <c r="AM601" s="87"/>
      <c r="AN601" s="87"/>
      <c r="AO601" s="87"/>
      <c r="AP601" s="87"/>
      <c r="AQ601" s="87"/>
      <c r="AR601" s="87"/>
      <c r="AS601" s="87"/>
      <c r="AT601" s="87"/>
      <c r="AU601" s="87"/>
      <c r="AV601" s="87"/>
      <c r="AW601" s="87"/>
      <c r="AX601" s="87"/>
      <c r="AY601" s="87"/>
      <c r="AZ601" s="87"/>
      <c r="BA601" s="87"/>
      <c r="BB601" s="87"/>
      <c r="BC601" s="87"/>
    </row>
    <row r="602" spans="1:55">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7"/>
      <c r="AN602" s="87"/>
      <c r="AO602" s="87"/>
      <c r="AP602" s="87"/>
      <c r="AQ602" s="87"/>
      <c r="AR602" s="87"/>
      <c r="AS602" s="87"/>
      <c r="AT602" s="87"/>
      <c r="AU602" s="87"/>
      <c r="AV602" s="87"/>
      <c r="AW602" s="87"/>
      <c r="AX602" s="87"/>
      <c r="AY602" s="87"/>
      <c r="AZ602" s="87"/>
      <c r="BA602" s="87"/>
      <c r="BB602" s="87"/>
      <c r="BC602" s="87"/>
    </row>
    <row r="603" spans="1:55">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c r="AG603" s="87"/>
      <c r="AH603" s="87"/>
      <c r="AI603" s="87"/>
      <c r="AJ603" s="87"/>
      <c r="AK603" s="87"/>
      <c r="AL603" s="87"/>
      <c r="AM603" s="87"/>
      <c r="AN603" s="87"/>
      <c r="AO603" s="87"/>
      <c r="AP603" s="87"/>
      <c r="AQ603" s="87"/>
      <c r="AR603" s="87"/>
      <c r="AS603" s="87"/>
      <c r="AT603" s="87"/>
      <c r="AU603" s="87"/>
      <c r="AV603" s="87"/>
      <c r="AW603" s="87"/>
      <c r="AX603" s="87"/>
      <c r="AY603" s="87"/>
      <c r="AZ603" s="87"/>
      <c r="BA603" s="87"/>
      <c r="BB603" s="87"/>
      <c r="BC603" s="87"/>
    </row>
    <row r="604" spans="1:55">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7"/>
      <c r="AN604" s="87"/>
      <c r="AO604" s="87"/>
      <c r="AP604" s="87"/>
      <c r="AQ604" s="87"/>
      <c r="AR604" s="87"/>
      <c r="AS604" s="87"/>
      <c r="AT604" s="87"/>
      <c r="AU604" s="87"/>
      <c r="AV604" s="87"/>
      <c r="AW604" s="87"/>
      <c r="AX604" s="87"/>
      <c r="AY604" s="87"/>
      <c r="AZ604" s="87"/>
      <c r="BA604" s="87"/>
      <c r="BB604" s="87"/>
      <c r="BC604" s="87"/>
    </row>
    <row r="605" spans="1:5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c r="AG605" s="87"/>
      <c r="AH605" s="87"/>
      <c r="AI605" s="87"/>
      <c r="AJ605" s="87"/>
      <c r="AK605" s="87"/>
      <c r="AL605" s="87"/>
      <c r="AM605" s="87"/>
      <c r="AN605" s="87"/>
      <c r="AO605" s="87"/>
      <c r="AP605" s="87"/>
      <c r="AQ605" s="87"/>
      <c r="AR605" s="87"/>
      <c r="AS605" s="87"/>
      <c r="AT605" s="87"/>
      <c r="AU605" s="87"/>
      <c r="AV605" s="87"/>
      <c r="AW605" s="87"/>
      <c r="AX605" s="87"/>
      <c r="AY605" s="87"/>
      <c r="AZ605" s="87"/>
      <c r="BA605" s="87"/>
      <c r="BB605" s="87"/>
      <c r="BC605" s="87"/>
    </row>
    <row r="606" spans="1:55">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7"/>
      <c r="AN606" s="87"/>
      <c r="AO606" s="87"/>
      <c r="AP606" s="87"/>
      <c r="AQ606" s="87"/>
      <c r="AR606" s="87"/>
      <c r="AS606" s="87"/>
      <c r="AT606" s="87"/>
      <c r="AU606" s="87"/>
      <c r="AV606" s="87"/>
      <c r="AW606" s="87"/>
      <c r="AX606" s="87"/>
      <c r="AY606" s="87"/>
      <c r="AZ606" s="87"/>
      <c r="BA606" s="87"/>
      <c r="BB606" s="87"/>
      <c r="BC606" s="87"/>
    </row>
    <row r="607" spans="1:55">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c r="AG607" s="87"/>
      <c r="AH607" s="87"/>
      <c r="AI607" s="87"/>
      <c r="AJ607" s="87"/>
      <c r="AK607" s="87"/>
      <c r="AL607" s="87"/>
      <c r="AM607" s="87"/>
      <c r="AN607" s="87"/>
      <c r="AO607" s="87"/>
      <c r="AP607" s="87"/>
      <c r="AQ607" s="87"/>
      <c r="AR607" s="87"/>
      <c r="AS607" s="87"/>
      <c r="AT607" s="87"/>
      <c r="AU607" s="87"/>
      <c r="AV607" s="87"/>
      <c r="AW607" s="87"/>
      <c r="AX607" s="87"/>
      <c r="AY607" s="87"/>
      <c r="AZ607" s="87"/>
      <c r="BA607" s="87"/>
      <c r="BB607" s="87"/>
      <c r="BC607" s="87"/>
    </row>
    <row r="608" spans="1:55">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7"/>
      <c r="AN608" s="87"/>
      <c r="AO608" s="87"/>
      <c r="AP608" s="87"/>
      <c r="AQ608" s="87"/>
      <c r="AR608" s="87"/>
      <c r="AS608" s="87"/>
      <c r="AT608" s="87"/>
      <c r="AU608" s="87"/>
      <c r="AV608" s="87"/>
      <c r="AW608" s="87"/>
      <c r="AX608" s="87"/>
      <c r="AY608" s="87"/>
      <c r="AZ608" s="87"/>
      <c r="BA608" s="87"/>
      <c r="BB608" s="87"/>
      <c r="BC608" s="87"/>
    </row>
    <row r="609" spans="1:55">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c r="AG609" s="87"/>
      <c r="AH609" s="87"/>
      <c r="AI609" s="87"/>
      <c r="AJ609" s="87"/>
      <c r="AK609" s="87"/>
      <c r="AL609" s="87"/>
      <c r="AM609" s="87"/>
      <c r="AN609" s="87"/>
      <c r="AO609" s="87"/>
      <c r="AP609" s="87"/>
      <c r="AQ609" s="87"/>
      <c r="AR609" s="87"/>
      <c r="AS609" s="87"/>
      <c r="AT609" s="87"/>
      <c r="AU609" s="87"/>
      <c r="AV609" s="87"/>
      <c r="AW609" s="87"/>
      <c r="AX609" s="87"/>
      <c r="AY609" s="87"/>
      <c r="AZ609" s="87"/>
      <c r="BA609" s="87"/>
      <c r="BB609" s="87"/>
      <c r="BC609" s="87"/>
    </row>
    <row r="610" spans="1:55">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7"/>
      <c r="AN610" s="87"/>
      <c r="AO610" s="87"/>
      <c r="AP610" s="87"/>
      <c r="AQ610" s="87"/>
      <c r="AR610" s="87"/>
      <c r="AS610" s="87"/>
      <c r="AT610" s="87"/>
      <c r="AU610" s="87"/>
      <c r="AV610" s="87"/>
      <c r="AW610" s="87"/>
      <c r="AX610" s="87"/>
      <c r="AY610" s="87"/>
      <c r="AZ610" s="87"/>
      <c r="BA610" s="87"/>
      <c r="BB610" s="87"/>
      <c r="BC610" s="87"/>
    </row>
    <row r="611" spans="1:55">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c r="AG611" s="87"/>
      <c r="AH611" s="87"/>
      <c r="AI611" s="87"/>
      <c r="AJ611" s="87"/>
      <c r="AK611" s="87"/>
      <c r="AL611" s="87"/>
      <c r="AM611" s="87"/>
      <c r="AN611" s="87"/>
      <c r="AO611" s="87"/>
      <c r="AP611" s="87"/>
      <c r="AQ611" s="87"/>
      <c r="AR611" s="87"/>
      <c r="AS611" s="87"/>
      <c r="AT611" s="87"/>
      <c r="AU611" s="87"/>
      <c r="AV611" s="87"/>
      <c r="AW611" s="87"/>
      <c r="AX611" s="87"/>
      <c r="AY611" s="87"/>
      <c r="AZ611" s="87"/>
      <c r="BA611" s="87"/>
      <c r="BB611" s="87"/>
      <c r="BC611" s="87"/>
    </row>
    <row r="612" spans="1:55">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7"/>
      <c r="AN612" s="87"/>
      <c r="AO612" s="87"/>
      <c r="AP612" s="87"/>
      <c r="AQ612" s="87"/>
      <c r="AR612" s="87"/>
      <c r="AS612" s="87"/>
      <c r="AT612" s="87"/>
      <c r="AU612" s="87"/>
      <c r="AV612" s="87"/>
      <c r="AW612" s="87"/>
      <c r="AX612" s="87"/>
      <c r="AY612" s="87"/>
      <c r="AZ612" s="87"/>
      <c r="BA612" s="87"/>
      <c r="BB612" s="87"/>
      <c r="BC612" s="87"/>
    </row>
    <row r="613" spans="1:55">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c r="AG613" s="87"/>
      <c r="AH613" s="87"/>
      <c r="AI613" s="87"/>
      <c r="AJ613" s="87"/>
      <c r="AK613" s="87"/>
      <c r="AL613" s="87"/>
      <c r="AM613" s="87"/>
      <c r="AN613" s="87"/>
      <c r="AO613" s="87"/>
      <c r="AP613" s="87"/>
      <c r="AQ613" s="87"/>
      <c r="AR613" s="87"/>
      <c r="AS613" s="87"/>
      <c r="AT613" s="87"/>
      <c r="AU613" s="87"/>
      <c r="AV613" s="87"/>
      <c r="AW613" s="87"/>
      <c r="AX613" s="87"/>
      <c r="AY613" s="87"/>
      <c r="AZ613" s="87"/>
      <c r="BA613" s="87"/>
      <c r="BB613" s="87"/>
      <c r="BC613" s="87"/>
    </row>
    <row r="614" spans="1:55">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7"/>
      <c r="AN614" s="87"/>
      <c r="AO614" s="87"/>
      <c r="AP614" s="87"/>
      <c r="AQ614" s="87"/>
      <c r="AR614" s="87"/>
      <c r="AS614" s="87"/>
      <c r="AT614" s="87"/>
      <c r="AU614" s="87"/>
      <c r="AV614" s="87"/>
      <c r="AW614" s="87"/>
      <c r="AX614" s="87"/>
      <c r="AY614" s="87"/>
      <c r="AZ614" s="87"/>
      <c r="BA614" s="87"/>
      <c r="BB614" s="87"/>
      <c r="BC614" s="87"/>
    </row>
    <row r="615" spans="1:5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c r="AG615" s="87"/>
      <c r="AH615" s="87"/>
      <c r="AI615" s="87"/>
      <c r="AJ615" s="87"/>
      <c r="AK615" s="87"/>
      <c r="AL615" s="87"/>
      <c r="AM615" s="87"/>
      <c r="AN615" s="87"/>
      <c r="AO615" s="87"/>
      <c r="AP615" s="87"/>
      <c r="AQ615" s="87"/>
      <c r="AR615" s="87"/>
      <c r="AS615" s="87"/>
      <c r="AT615" s="87"/>
      <c r="AU615" s="87"/>
      <c r="AV615" s="87"/>
      <c r="AW615" s="87"/>
      <c r="AX615" s="87"/>
      <c r="AY615" s="87"/>
      <c r="AZ615" s="87"/>
      <c r="BA615" s="87"/>
      <c r="BB615" s="87"/>
      <c r="BC615" s="87"/>
    </row>
    <row r="616" spans="1:55">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7"/>
      <c r="AN616" s="87"/>
      <c r="AO616" s="87"/>
      <c r="AP616" s="87"/>
      <c r="AQ616" s="87"/>
      <c r="AR616" s="87"/>
      <c r="AS616" s="87"/>
      <c r="AT616" s="87"/>
      <c r="AU616" s="87"/>
      <c r="AV616" s="87"/>
      <c r="AW616" s="87"/>
      <c r="AX616" s="87"/>
      <c r="AY616" s="87"/>
      <c r="AZ616" s="87"/>
      <c r="BA616" s="87"/>
      <c r="BB616" s="87"/>
      <c r="BC616" s="87"/>
    </row>
    <row r="617" spans="1:55">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row>
    <row r="618" spans="1:55">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7"/>
      <c r="AN618" s="87"/>
      <c r="AO618" s="87"/>
      <c r="AP618" s="87"/>
      <c r="AQ618" s="87"/>
      <c r="AR618" s="87"/>
      <c r="AS618" s="87"/>
      <c r="AT618" s="87"/>
      <c r="AU618" s="87"/>
      <c r="AV618" s="87"/>
      <c r="AW618" s="87"/>
      <c r="AX618" s="87"/>
      <c r="AY618" s="87"/>
      <c r="AZ618" s="87"/>
      <c r="BA618" s="87"/>
      <c r="BB618" s="87"/>
      <c r="BC618" s="87"/>
    </row>
    <row r="619" spans="1:55">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c r="AG619" s="87"/>
      <c r="AH619" s="87"/>
      <c r="AI619" s="87"/>
      <c r="AJ619" s="87"/>
      <c r="AK619" s="87"/>
      <c r="AL619" s="87"/>
      <c r="AM619" s="87"/>
      <c r="AN619" s="87"/>
      <c r="AO619" s="87"/>
      <c r="AP619" s="87"/>
      <c r="AQ619" s="87"/>
      <c r="AR619" s="87"/>
      <c r="AS619" s="87"/>
      <c r="AT619" s="87"/>
      <c r="AU619" s="87"/>
      <c r="AV619" s="87"/>
      <c r="AW619" s="87"/>
      <c r="AX619" s="87"/>
      <c r="AY619" s="87"/>
      <c r="AZ619" s="87"/>
      <c r="BA619" s="87"/>
      <c r="BB619" s="87"/>
      <c r="BC619" s="87"/>
    </row>
    <row r="620" spans="1:55">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7"/>
      <c r="AN620" s="87"/>
      <c r="AO620" s="87"/>
      <c r="AP620" s="87"/>
      <c r="AQ620" s="87"/>
      <c r="AR620" s="87"/>
      <c r="AS620" s="87"/>
      <c r="AT620" s="87"/>
      <c r="AU620" s="87"/>
      <c r="AV620" s="87"/>
      <c r="AW620" s="87"/>
      <c r="AX620" s="87"/>
      <c r="AY620" s="87"/>
      <c r="AZ620" s="87"/>
      <c r="BA620" s="87"/>
      <c r="BB620" s="87"/>
      <c r="BC620" s="87"/>
    </row>
    <row r="621" spans="1:55">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c r="AG621" s="87"/>
      <c r="AH621" s="87"/>
      <c r="AI621" s="87"/>
      <c r="AJ621" s="87"/>
      <c r="AK621" s="87"/>
      <c r="AL621" s="87"/>
      <c r="AM621" s="87"/>
      <c r="AN621" s="87"/>
      <c r="AO621" s="87"/>
      <c r="AP621" s="87"/>
      <c r="AQ621" s="87"/>
      <c r="AR621" s="87"/>
      <c r="AS621" s="87"/>
      <c r="AT621" s="87"/>
      <c r="AU621" s="87"/>
      <c r="AV621" s="87"/>
      <c r="AW621" s="87"/>
      <c r="AX621" s="87"/>
      <c r="AY621" s="87"/>
      <c r="AZ621" s="87"/>
      <c r="BA621" s="87"/>
      <c r="BB621" s="87"/>
      <c r="BC621" s="87"/>
    </row>
    <row r="622" spans="1:55">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7"/>
      <c r="AN622" s="87"/>
      <c r="AO622" s="87"/>
      <c r="AP622" s="87"/>
      <c r="AQ622" s="87"/>
      <c r="AR622" s="87"/>
      <c r="AS622" s="87"/>
      <c r="AT622" s="87"/>
      <c r="AU622" s="87"/>
      <c r="AV622" s="87"/>
      <c r="AW622" s="87"/>
      <c r="AX622" s="87"/>
      <c r="AY622" s="87"/>
      <c r="AZ622" s="87"/>
      <c r="BA622" s="87"/>
      <c r="BB622" s="87"/>
      <c r="BC622" s="87"/>
    </row>
    <row r="623" spans="1:55">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c r="AG623" s="87"/>
      <c r="AH623" s="87"/>
      <c r="AI623" s="87"/>
      <c r="AJ623" s="87"/>
      <c r="AK623" s="87"/>
      <c r="AL623" s="87"/>
      <c r="AM623" s="87"/>
      <c r="AN623" s="87"/>
      <c r="AO623" s="87"/>
      <c r="AP623" s="87"/>
      <c r="AQ623" s="87"/>
      <c r="AR623" s="87"/>
      <c r="AS623" s="87"/>
      <c r="AT623" s="87"/>
      <c r="AU623" s="87"/>
      <c r="AV623" s="87"/>
      <c r="AW623" s="87"/>
      <c r="AX623" s="87"/>
      <c r="AY623" s="87"/>
      <c r="AZ623" s="87"/>
      <c r="BA623" s="87"/>
      <c r="BB623" s="87"/>
      <c r="BC623" s="87"/>
    </row>
    <row r="624" spans="1:55">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row>
    <row r="625" spans="1:5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c r="AG625" s="87"/>
      <c r="AH625" s="87"/>
      <c r="AI625" s="87"/>
      <c r="AJ625" s="87"/>
      <c r="AK625" s="87"/>
      <c r="AL625" s="87"/>
      <c r="AM625" s="87"/>
      <c r="AN625" s="87"/>
      <c r="AO625" s="87"/>
      <c r="AP625" s="87"/>
      <c r="AQ625" s="87"/>
      <c r="AR625" s="87"/>
      <c r="AS625" s="87"/>
      <c r="AT625" s="87"/>
      <c r="AU625" s="87"/>
      <c r="AV625" s="87"/>
      <c r="AW625" s="87"/>
      <c r="AX625" s="87"/>
      <c r="AY625" s="87"/>
      <c r="AZ625" s="87"/>
      <c r="BA625" s="87"/>
      <c r="BB625" s="87"/>
      <c r="BC625" s="87"/>
    </row>
    <row r="626" spans="1:55">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7"/>
      <c r="AN626" s="87"/>
      <c r="AO626" s="87"/>
      <c r="AP626" s="87"/>
      <c r="AQ626" s="87"/>
      <c r="AR626" s="87"/>
      <c r="AS626" s="87"/>
      <c r="AT626" s="87"/>
      <c r="AU626" s="87"/>
      <c r="AV626" s="87"/>
      <c r="AW626" s="87"/>
      <c r="AX626" s="87"/>
      <c r="AY626" s="87"/>
      <c r="AZ626" s="87"/>
      <c r="BA626" s="87"/>
      <c r="BB626" s="87"/>
      <c r="BC626" s="87"/>
    </row>
    <row r="627" spans="1:55">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c r="AG627" s="87"/>
      <c r="AH627" s="87"/>
      <c r="AI627" s="87"/>
      <c r="AJ627" s="87"/>
      <c r="AK627" s="87"/>
      <c r="AL627" s="87"/>
      <c r="AM627" s="87"/>
      <c r="AN627" s="87"/>
      <c r="AO627" s="87"/>
      <c r="AP627" s="87"/>
      <c r="AQ627" s="87"/>
      <c r="AR627" s="87"/>
      <c r="AS627" s="87"/>
      <c r="AT627" s="87"/>
      <c r="AU627" s="87"/>
      <c r="AV627" s="87"/>
      <c r="AW627" s="87"/>
      <c r="AX627" s="87"/>
      <c r="AY627" s="87"/>
      <c r="AZ627" s="87"/>
      <c r="BA627" s="87"/>
      <c r="BB627" s="87"/>
      <c r="BC627" s="87"/>
    </row>
    <row r="628" spans="1:55">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7"/>
      <c r="AN628" s="87"/>
      <c r="AO628" s="87"/>
      <c r="AP628" s="87"/>
      <c r="AQ628" s="87"/>
      <c r="AR628" s="87"/>
      <c r="AS628" s="87"/>
      <c r="AT628" s="87"/>
      <c r="AU628" s="87"/>
      <c r="AV628" s="87"/>
      <c r="AW628" s="87"/>
      <c r="AX628" s="87"/>
      <c r="AY628" s="87"/>
      <c r="AZ628" s="87"/>
      <c r="BA628" s="87"/>
      <c r="BB628" s="87"/>
      <c r="BC628" s="87"/>
    </row>
    <row r="629" spans="1:55">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c r="AG629" s="87"/>
      <c r="AH629" s="87"/>
      <c r="AI629" s="87"/>
      <c r="AJ629" s="87"/>
      <c r="AK629" s="87"/>
      <c r="AL629" s="87"/>
      <c r="AM629" s="87"/>
      <c r="AN629" s="87"/>
      <c r="AO629" s="87"/>
      <c r="AP629" s="87"/>
      <c r="AQ629" s="87"/>
      <c r="AR629" s="87"/>
      <c r="AS629" s="87"/>
      <c r="AT629" s="87"/>
      <c r="AU629" s="87"/>
      <c r="AV629" s="87"/>
      <c r="AW629" s="87"/>
      <c r="AX629" s="87"/>
      <c r="AY629" s="87"/>
      <c r="AZ629" s="87"/>
      <c r="BA629" s="87"/>
      <c r="BB629" s="87"/>
      <c r="BC629" s="87"/>
    </row>
    <row r="630" spans="1:55">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7"/>
      <c r="AN630" s="87"/>
      <c r="AO630" s="87"/>
      <c r="AP630" s="87"/>
      <c r="AQ630" s="87"/>
      <c r="AR630" s="87"/>
      <c r="AS630" s="87"/>
      <c r="AT630" s="87"/>
      <c r="AU630" s="87"/>
      <c r="AV630" s="87"/>
      <c r="AW630" s="87"/>
      <c r="AX630" s="87"/>
      <c r="AY630" s="87"/>
      <c r="AZ630" s="87"/>
      <c r="BA630" s="87"/>
      <c r="BB630" s="87"/>
      <c r="BC630" s="87"/>
    </row>
    <row r="631" spans="1:55">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c r="AG631" s="87"/>
      <c r="AH631" s="87"/>
      <c r="AI631" s="87"/>
      <c r="AJ631" s="87"/>
      <c r="AK631" s="87"/>
      <c r="AL631" s="87"/>
      <c r="AM631" s="87"/>
      <c r="AN631" s="87"/>
      <c r="AO631" s="87"/>
      <c r="AP631" s="87"/>
      <c r="AQ631" s="87"/>
      <c r="AR631" s="87"/>
      <c r="AS631" s="87"/>
      <c r="AT631" s="87"/>
      <c r="AU631" s="87"/>
      <c r="AV631" s="87"/>
      <c r="AW631" s="87"/>
      <c r="AX631" s="87"/>
      <c r="AY631" s="87"/>
      <c r="AZ631" s="87"/>
      <c r="BA631" s="87"/>
      <c r="BB631" s="87"/>
      <c r="BC631" s="87"/>
    </row>
    <row r="632" spans="1:55">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7"/>
      <c r="AN632" s="87"/>
      <c r="AO632" s="87"/>
      <c r="AP632" s="87"/>
      <c r="AQ632" s="87"/>
      <c r="AR632" s="87"/>
      <c r="AS632" s="87"/>
      <c r="AT632" s="87"/>
      <c r="AU632" s="87"/>
      <c r="AV632" s="87"/>
      <c r="AW632" s="87"/>
      <c r="AX632" s="87"/>
      <c r="AY632" s="87"/>
      <c r="AZ632" s="87"/>
      <c r="BA632" s="87"/>
      <c r="BB632" s="87"/>
      <c r="BC632" s="87"/>
    </row>
    <row r="633" spans="1:55">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c r="AG633" s="87"/>
      <c r="AH633" s="87"/>
      <c r="AI633" s="87"/>
      <c r="AJ633" s="87"/>
      <c r="AK633" s="87"/>
      <c r="AL633" s="87"/>
      <c r="AM633" s="87"/>
      <c r="AN633" s="87"/>
      <c r="AO633" s="87"/>
      <c r="AP633" s="87"/>
      <c r="AQ633" s="87"/>
      <c r="AR633" s="87"/>
      <c r="AS633" s="87"/>
      <c r="AT633" s="87"/>
      <c r="AU633" s="87"/>
      <c r="AV633" s="87"/>
      <c r="AW633" s="87"/>
      <c r="AX633" s="87"/>
      <c r="AY633" s="87"/>
      <c r="AZ633" s="87"/>
      <c r="BA633" s="87"/>
      <c r="BB633" s="87"/>
      <c r="BC633" s="87"/>
    </row>
    <row r="634" spans="1:55">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7"/>
      <c r="AN634" s="87"/>
      <c r="AO634" s="87"/>
      <c r="AP634" s="87"/>
      <c r="AQ634" s="87"/>
      <c r="AR634" s="87"/>
      <c r="AS634" s="87"/>
      <c r="AT634" s="87"/>
      <c r="AU634" s="87"/>
      <c r="AV634" s="87"/>
      <c r="AW634" s="87"/>
      <c r="AX634" s="87"/>
      <c r="AY634" s="87"/>
      <c r="AZ634" s="87"/>
      <c r="BA634" s="87"/>
      <c r="BB634" s="87"/>
      <c r="BC634" s="87"/>
    </row>
    <row r="635" spans="1:5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c r="AG635" s="87"/>
      <c r="AH635" s="87"/>
      <c r="AI635" s="87"/>
      <c r="AJ635" s="87"/>
      <c r="AK635" s="87"/>
      <c r="AL635" s="87"/>
      <c r="AM635" s="87"/>
      <c r="AN635" s="87"/>
      <c r="AO635" s="87"/>
      <c r="AP635" s="87"/>
      <c r="AQ635" s="87"/>
      <c r="AR635" s="87"/>
      <c r="AS635" s="87"/>
      <c r="AT635" s="87"/>
      <c r="AU635" s="87"/>
      <c r="AV635" s="87"/>
      <c r="AW635" s="87"/>
      <c r="AX635" s="87"/>
      <c r="AY635" s="87"/>
      <c r="AZ635" s="87"/>
      <c r="BA635" s="87"/>
      <c r="BB635" s="87"/>
      <c r="BC635" s="87"/>
    </row>
    <row r="636" spans="1:55">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7"/>
      <c r="AN636" s="87"/>
      <c r="AO636" s="87"/>
      <c r="AP636" s="87"/>
      <c r="AQ636" s="87"/>
      <c r="AR636" s="87"/>
      <c r="AS636" s="87"/>
      <c r="AT636" s="87"/>
      <c r="AU636" s="87"/>
      <c r="AV636" s="87"/>
      <c r="AW636" s="87"/>
      <c r="AX636" s="87"/>
      <c r="AY636" s="87"/>
      <c r="AZ636" s="87"/>
      <c r="BA636" s="87"/>
      <c r="BB636" s="87"/>
      <c r="BC636" s="87"/>
    </row>
    <row r="637" spans="1:55">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c r="AG637" s="87"/>
      <c r="AH637" s="87"/>
      <c r="AI637" s="87"/>
      <c r="AJ637" s="87"/>
      <c r="AK637" s="87"/>
      <c r="AL637" s="87"/>
      <c r="AM637" s="87"/>
      <c r="AN637" s="87"/>
      <c r="AO637" s="87"/>
      <c r="AP637" s="87"/>
      <c r="AQ637" s="87"/>
      <c r="AR637" s="87"/>
      <c r="AS637" s="87"/>
      <c r="AT637" s="87"/>
      <c r="AU637" s="87"/>
      <c r="AV637" s="87"/>
      <c r="AW637" s="87"/>
      <c r="AX637" s="87"/>
      <c r="AY637" s="87"/>
      <c r="AZ637" s="87"/>
      <c r="BA637" s="87"/>
      <c r="BB637" s="87"/>
      <c r="BC637" s="87"/>
    </row>
    <row r="638" spans="1:55">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7"/>
      <c r="AN638" s="87"/>
      <c r="AO638" s="87"/>
      <c r="AP638" s="87"/>
      <c r="AQ638" s="87"/>
      <c r="AR638" s="87"/>
      <c r="AS638" s="87"/>
      <c r="AT638" s="87"/>
      <c r="AU638" s="87"/>
      <c r="AV638" s="87"/>
      <c r="AW638" s="87"/>
      <c r="AX638" s="87"/>
      <c r="AY638" s="87"/>
      <c r="AZ638" s="87"/>
      <c r="BA638" s="87"/>
      <c r="BB638" s="87"/>
      <c r="BC638" s="87"/>
    </row>
    <row r="639" spans="1:55">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c r="AG639" s="87"/>
      <c r="AH639" s="87"/>
      <c r="AI639" s="87"/>
      <c r="AJ639" s="87"/>
      <c r="AK639" s="87"/>
      <c r="AL639" s="87"/>
      <c r="AM639" s="87"/>
      <c r="AN639" s="87"/>
      <c r="AO639" s="87"/>
      <c r="AP639" s="87"/>
      <c r="AQ639" s="87"/>
      <c r="AR639" s="87"/>
      <c r="AS639" s="87"/>
      <c r="AT639" s="87"/>
      <c r="AU639" s="87"/>
      <c r="AV639" s="87"/>
      <c r="AW639" s="87"/>
      <c r="AX639" s="87"/>
      <c r="AY639" s="87"/>
      <c r="AZ639" s="87"/>
      <c r="BA639" s="87"/>
      <c r="BB639" s="87"/>
      <c r="BC639" s="87"/>
    </row>
    <row r="640" spans="1:55">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7"/>
      <c r="AN640" s="87"/>
      <c r="AO640" s="87"/>
      <c r="AP640" s="87"/>
      <c r="AQ640" s="87"/>
      <c r="AR640" s="87"/>
      <c r="AS640" s="87"/>
      <c r="AT640" s="87"/>
      <c r="AU640" s="87"/>
      <c r="AV640" s="87"/>
      <c r="AW640" s="87"/>
      <c r="AX640" s="87"/>
      <c r="AY640" s="87"/>
      <c r="AZ640" s="87"/>
      <c r="BA640" s="87"/>
      <c r="BB640" s="87"/>
      <c r="BC640" s="87"/>
    </row>
    <row r="641" spans="1:55">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c r="AG641" s="87"/>
      <c r="AH641" s="87"/>
      <c r="AI641" s="87"/>
      <c r="AJ641" s="87"/>
      <c r="AK641" s="87"/>
      <c r="AL641" s="87"/>
      <c r="AM641" s="87"/>
      <c r="AN641" s="87"/>
      <c r="AO641" s="87"/>
      <c r="AP641" s="87"/>
      <c r="AQ641" s="87"/>
      <c r="AR641" s="87"/>
      <c r="AS641" s="87"/>
      <c r="AT641" s="87"/>
      <c r="AU641" s="87"/>
      <c r="AV641" s="87"/>
      <c r="AW641" s="87"/>
      <c r="AX641" s="87"/>
      <c r="AY641" s="87"/>
      <c r="AZ641" s="87"/>
      <c r="BA641" s="87"/>
      <c r="BB641" s="87"/>
      <c r="BC641" s="87"/>
    </row>
    <row r="642" spans="1:55">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row>
    <row r="643" spans="1:55">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c r="AG643" s="87"/>
      <c r="AH643" s="87"/>
      <c r="AI643" s="87"/>
      <c r="AJ643" s="87"/>
      <c r="AK643" s="87"/>
      <c r="AL643" s="87"/>
      <c r="AM643" s="87"/>
      <c r="AN643" s="87"/>
      <c r="AO643" s="87"/>
      <c r="AP643" s="87"/>
      <c r="AQ643" s="87"/>
      <c r="AR643" s="87"/>
      <c r="AS643" s="87"/>
      <c r="AT643" s="87"/>
      <c r="AU643" s="87"/>
      <c r="AV643" s="87"/>
      <c r="AW643" s="87"/>
      <c r="AX643" s="87"/>
      <c r="AY643" s="87"/>
      <c r="AZ643" s="87"/>
      <c r="BA643" s="87"/>
      <c r="BB643" s="87"/>
      <c r="BC643" s="87"/>
    </row>
    <row r="644" spans="1:55">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row>
    <row r="645" spans="1:5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row>
    <row r="646" spans="1:55">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row>
    <row r="647" spans="1:55">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row>
    <row r="648" spans="1:55">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row>
    <row r="649" spans="1:55">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row>
    <row r="650" spans="1:55">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row>
    <row r="651" spans="1:55">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row>
    <row r="652" spans="1:55">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row>
    <row r="653" spans="1:55">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row>
    <row r="654" spans="1:55">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row>
    <row r="655" spans="1: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row>
    <row r="656" spans="1:55">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row>
    <row r="657" spans="1:55">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row>
    <row r="658" spans="1:55">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row>
    <row r="659" spans="1:55">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row>
    <row r="660" spans="1:55">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row>
    <row r="661" spans="1:55">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row>
    <row r="662" spans="1:55">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row>
    <row r="663" spans="1:55">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row>
    <row r="664" spans="1:55">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row>
    <row r="665" spans="1:5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row>
    <row r="666" spans="1:55">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row>
    <row r="667" spans="1:55">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row>
    <row r="668" spans="1:55">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row>
    <row r="669" spans="1:55">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row>
    <row r="670" spans="1:55">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row>
    <row r="671" spans="1:55">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row>
    <row r="672" spans="1:55">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row>
    <row r="673" spans="1:55">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row>
    <row r="674" spans="1:55">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row>
    <row r="675" spans="1:5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row>
    <row r="676" spans="1:55">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row>
    <row r="677" spans="1:55">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row>
    <row r="678" spans="1:55">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row>
    <row r="679" spans="1:55">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row>
    <row r="680" spans="1:55">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row>
    <row r="681" spans="1:55">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row>
    <row r="682" spans="1:55">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row>
    <row r="683" spans="1:55">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row>
    <row r="684" spans="1:55">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row>
    <row r="685" spans="1:5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row>
    <row r="686" spans="1:55">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row>
    <row r="687" spans="1:55">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row>
    <row r="688" spans="1:55">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row>
    <row r="689" spans="1:55">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row>
    <row r="690" spans="1:55">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row>
    <row r="691" spans="1:55">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row>
    <row r="692" spans="1:55">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row>
    <row r="693" spans="1:55">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row>
    <row r="694" spans="1:55">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row>
    <row r="695" spans="1:5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row>
    <row r="696" spans="1:55">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row>
    <row r="697" spans="1:55">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row>
    <row r="698" spans="1:55">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row>
    <row r="699" spans="1:55">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row>
    <row r="700" spans="1:55">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row>
    <row r="701" spans="1:55">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row>
    <row r="702" spans="1:55">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row>
    <row r="703" spans="1:55">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row>
    <row r="704" spans="1:55">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row>
    <row r="705" spans="1:5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row>
    <row r="706" spans="1:55">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row>
    <row r="707" spans="1:55">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row>
    <row r="708" spans="1:55">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row>
    <row r="709" spans="1:55">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row>
    <row r="710" spans="1:55">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row>
    <row r="711" spans="1:55">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row>
    <row r="712" spans="1:55">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row>
    <row r="713" spans="1:55">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row>
    <row r="714" spans="1:55">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row>
    <row r="715" spans="1:5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row>
    <row r="716" spans="1:55">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row>
    <row r="717" spans="1:55">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row>
    <row r="718" spans="1:55">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row>
    <row r="719" spans="1:55">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row>
    <row r="720" spans="1:55">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row>
    <row r="721" spans="1:55">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row>
    <row r="722" spans="1:55">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row>
    <row r="723" spans="1:55">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row>
    <row r="724" spans="1:55">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row>
    <row r="725" spans="1:5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row>
    <row r="726" spans="1:55">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row>
    <row r="727" spans="1:55">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row>
    <row r="728" spans="1:55">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row>
    <row r="729" spans="1:55">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row>
    <row r="730" spans="1:55">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row>
    <row r="731" spans="1:55">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row>
    <row r="732" spans="1:55">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row>
    <row r="733" spans="1:55">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row>
    <row r="734" spans="1:55">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row>
    <row r="735" spans="1:5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row>
    <row r="736" spans="1:55">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row>
    <row r="737" spans="1:55">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row>
    <row r="738" spans="1:55">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row>
    <row r="739" spans="1:55">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row>
    <row r="740" spans="1:55">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row>
    <row r="741" spans="1:55">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row>
    <row r="742" spans="1:55">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row>
    <row r="743" spans="1:55">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row>
    <row r="744" spans="1:55">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row>
    <row r="745" spans="1:5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row>
    <row r="746" spans="1:55">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row>
    <row r="747" spans="1:55">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row>
    <row r="748" spans="1:55">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row>
    <row r="749" spans="1:55">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row>
    <row r="750" spans="1:55">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row>
    <row r="751" spans="1:55">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row>
    <row r="752" spans="1:55">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row>
    <row r="753" spans="1:55">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row>
    <row r="754" spans="1:55">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row>
    <row r="755" spans="1: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row>
    <row r="756" spans="1:55">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row>
    <row r="757" spans="1:55">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row>
    <row r="758" spans="1:55">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row>
    <row r="759" spans="1:55">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row>
    <row r="760" spans="1:55">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row>
    <row r="761" spans="1:55">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row>
    <row r="762" spans="1:55">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row>
    <row r="763" spans="1:55">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row>
    <row r="764" spans="1:55">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row>
    <row r="765" spans="1:5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row>
    <row r="766" spans="1:55">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row>
    <row r="767" spans="1:55">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row>
    <row r="768" spans="1:55">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row>
    <row r="769" spans="1:55">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row>
    <row r="770" spans="1:55">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row>
    <row r="771" spans="1:55">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row>
    <row r="772" spans="1:55">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row>
    <row r="773" spans="1:55">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row>
    <row r="774" spans="1:55">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row>
    <row r="775" spans="1:5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row>
    <row r="776" spans="1:55">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row>
    <row r="777" spans="1:55">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row>
    <row r="778" spans="1:55">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row>
    <row r="779" spans="1:55">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row>
    <row r="780" spans="1:55">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row>
    <row r="781" spans="1:55">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row>
    <row r="782" spans="1:55">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row>
    <row r="783" spans="1:55">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row>
    <row r="784" spans="1:55">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row>
    <row r="785" spans="1:5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row>
    <row r="786" spans="1:55">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row>
    <row r="787" spans="1:55">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row>
    <row r="788" spans="1:55">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row>
    <row r="789" spans="1:55">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row>
    <row r="790" spans="1:55">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row>
    <row r="791" spans="1:55">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row>
    <row r="792" spans="1:55">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row>
    <row r="793" spans="1:55">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row>
    <row r="794" spans="1:55">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row>
    <row r="795" spans="1:5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row>
    <row r="796" spans="1:55">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row>
    <row r="797" spans="1:55">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row>
    <row r="798" spans="1:55">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row>
    <row r="799" spans="1:55">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row>
    <row r="800" spans="1:55">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row>
    <row r="801" spans="1:55">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row>
    <row r="802" spans="1:55">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row>
    <row r="803" spans="1:55">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row>
    <row r="804" spans="1:55">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row>
    <row r="805" spans="1:5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row>
    <row r="806" spans="1:55">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row>
    <row r="807" spans="1:55">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row>
    <row r="808" spans="1:55">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row>
    <row r="809" spans="1:55">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row>
    <row r="810" spans="1:55">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row>
    <row r="811" spans="1:55">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row>
    <row r="812" spans="1:55">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row>
    <row r="813" spans="1:55">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row>
    <row r="814" spans="1:55">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row>
    <row r="815" spans="1:5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row>
    <row r="816" spans="1:55">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row>
    <row r="817" spans="1:55">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row>
    <row r="818" spans="1:55">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row>
    <row r="819" spans="1:55">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row>
    <row r="820" spans="1:55">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row>
    <row r="821" spans="1:55">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row>
    <row r="822" spans="1:55">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row>
    <row r="823" spans="1:55">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row>
    <row r="824" spans="1:55">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row>
    <row r="825" spans="1:5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row>
    <row r="826" spans="1:55">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row>
    <row r="827" spans="1:55">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row>
    <row r="828" spans="1:55">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row>
    <row r="829" spans="1:55">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row>
    <row r="830" spans="1:55">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row>
    <row r="831" spans="1:55">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row>
    <row r="832" spans="1:55">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row>
    <row r="833" spans="1:55">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row>
    <row r="834" spans="1:55">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row>
    <row r="835" spans="1:5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row>
    <row r="836" spans="1:55">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row>
    <row r="837" spans="1:55">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row>
    <row r="838" spans="1:55">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row>
  </sheetData>
  <mergeCells count="26">
    <mergeCell ref="B6:D6"/>
    <mergeCell ref="E2:G2"/>
    <mergeCell ref="E3:G3"/>
    <mergeCell ref="E4:G4"/>
    <mergeCell ref="E5:G5"/>
    <mergeCell ref="E6:G6"/>
    <mergeCell ref="B2:D2"/>
    <mergeCell ref="B3:D3"/>
    <mergeCell ref="B4:D4"/>
    <mergeCell ref="B5:D5"/>
    <mergeCell ref="A7:A8"/>
    <mergeCell ref="B7:B8"/>
    <mergeCell ref="C7:C8"/>
    <mergeCell ref="D7:E7"/>
    <mergeCell ref="F7:F8"/>
    <mergeCell ref="G7:L7"/>
    <mergeCell ref="AR7:AV7"/>
    <mergeCell ref="AW7:BA7"/>
    <mergeCell ref="BB7:BB8"/>
    <mergeCell ref="BC7:BC8"/>
    <mergeCell ref="M7:R7"/>
    <mergeCell ref="T7:AC7"/>
    <mergeCell ref="AD7:AF7"/>
    <mergeCell ref="AG7:AH7"/>
    <mergeCell ref="AI7:AN7"/>
    <mergeCell ref="AO7:AQ7"/>
  </mergeCells>
  <printOptions horizontalCentered="1"/>
  <pageMargins left="0.70866141732283472" right="0.70866141732283472" top="0.55118110236220474" bottom="0.55118110236220474" header="0" footer="0"/>
  <pageSetup orientation="landscape" r:id="rId1"/>
  <drawing r:id="rId2"/>
</worksheet>
</file>

<file path=xl/worksheets/sheet16.xml><?xml version="1.0" encoding="utf-8"?>
<worksheet xmlns="http://schemas.openxmlformats.org/spreadsheetml/2006/main" xmlns:r="http://schemas.openxmlformats.org/officeDocument/2006/relationships">
  <dimension ref="A1:AX21"/>
  <sheetViews>
    <sheetView topLeftCell="A4" workbookViewId="0">
      <selection activeCell="A11" sqref="A11:XFD20"/>
    </sheetView>
  </sheetViews>
  <sheetFormatPr baseColWidth="10" defaultRowHeight="15"/>
  <cols>
    <col min="1" max="1" width="5.5703125" customWidth="1"/>
    <col min="2" max="2" width="15.5703125" customWidth="1"/>
    <col min="3" max="3" width="8.42578125" customWidth="1"/>
    <col min="4" max="4" width="9.28515625" customWidth="1"/>
    <col min="11" max="11" width="10.140625" customWidth="1"/>
    <col min="12" max="12" width="9.28515625" customWidth="1"/>
    <col min="13" max="13" width="8.7109375" customWidth="1"/>
    <col min="14" max="14" width="7.42578125" customWidth="1"/>
    <col min="15" max="15" width="9.85546875" customWidth="1"/>
    <col min="16" max="16" width="6.140625" customWidth="1"/>
    <col min="17" max="17" width="7.7109375" customWidth="1"/>
    <col min="20" max="20" width="13.7109375" customWidth="1"/>
    <col min="21" max="21" width="12.5703125" customWidth="1"/>
    <col min="22" max="22" width="18.140625" customWidth="1"/>
    <col min="23" max="23" width="12.7109375" customWidth="1"/>
    <col min="24" max="24" width="15.28515625" customWidth="1"/>
    <col min="25" max="25" width="21.85546875" customWidth="1"/>
    <col min="26" max="26" width="16.85546875" customWidth="1"/>
    <col min="27" max="27" width="6.140625" customWidth="1"/>
    <col min="28" max="28" width="4.7109375" customWidth="1"/>
    <col min="29" max="29" width="7.28515625" customWidth="1"/>
    <col min="30" max="30" width="9.5703125" customWidth="1"/>
    <col min="31" max="31" width="10.7109375" customWidth="1"/>
    <col min="32" max="32" width="10.85546875" customWidth="1"/>
    <col min="33" max="33" width="14.85546875" customWidth="1"/>
    <col min="34" max="34" width="17.28515625" customWidth="1"/>
    <col min="35" max="35" width="9.28515625" customWidth="1"/>
    <col min="36" max="40" width="20.85546875" customWidth="1"/>
    <col min="41" max="42" width="16.42578125" customWidth="1"/>
    <col min="43" max="43" width="10.28515625" customWidth="1"/>
    <col min="46" max="46" width="9.85546875" customWidth="1"/>
    <col min="257" max="257" width="5.5703125" customWidth="1"/>
    <col min="258" max="258" width="15.5703125" customWidth="1"/>
    <col min="259" max="259" width="8.42578125" customWidth="1"/>
    <col min="260" max="260" width="9.28515625" customWidth="1"/>
    <col min="267" max="267" width="10.140625" customWidth="1"/>
    <col min="268" max="268" width="9.28515625" customWidth="1"/>
    <col min="269" max="269" width="8.7109375" customWidth="1"/>
    <col min="270" max="270" width="7.42578125" customWidth="1"/>
    <col min="271" max="271" width="9.85546875" customWidth="1"/>
    <col min="272" max="272" width="6.140625" customWidth="1"/>
    <col min="273" max="273" width="7.7109375" customWidth="1"/>
    <col min="276" max="276" width="13.7109375" customWidth="1"/>
    <col min="277" max="277" width="12.5703125" customWidth="1"/>
    <col min="278" max="278" width="18.140625" customWidth="1"/>
    <col min="279" max="279" width="12.7109375" customWidth="1"/>
    <col min="280" max="280" width="15.28515625" customWidth="1"/>
    <col min="281" max="281" width="21.85546875" customWidth="1"/>
    <col min="282" max="282" width="16.85546875" customWidth="1"/>
    <col min="283" max="283" width="6.140625" customWidth="1"/>
    <col min="284" max="284" width="4.7109375" customWidth="1"/>
    <col min="285" max="285" width="7.28515625" customWidth="1"/>
    <col min="286" max="286" width="9.5703125" customWidth="1"/>
    <col min="287" max="287" width="10.7109375" customWidth="1"/>
    <col min="288" max="288" width="10.85546875" customWidth="1"/>
    <col min="289" max="289" width="14.85546875" customWidth="1"/>
    <col min="290" max="290" width="17.28515625" customWidth="1"/>
    <col min="291" max="291" width="9.28515625" customWidth="1"/>
    <col min="292" max="296" width="20.85546875" customWidth="1"/>
    <col min="297" max="298" width="16.42578125" customWidth="1"/>
    <col min="299" max="299" width="10.28515625" customWidth="1"/>
    <col min="302" max="302" width="9.85546875" customWidth="1"/>
    <col min="513" max="513" width="5.5703125" customWidth="1"/>
    <col min="514" max="514" width="15.5703125" customWidth="1"/>
    <col min="515" max="515" width="8.42578125" customWidth="1"/>
    <col min="516" max="516" width="9.28515625" customWidth="1"/>
    <col min="523" max="523" width="10.140625" customWidth="1"/>
    <col min="524" max="524" width="9.28515625" customWidth="1"/>
    <col min="525" max="525" width="8.7109375" customWidth="1"/>
    <col min="526" max="526" width="7.42578125" customWidth="1"/>
    <col min="527" max="527" width="9.85546875" customWidth="1"/>
    <col min="528" max="528" width="6.140625" customWidth="1"/>
    <col min="529" max="529" width="7.7109375" customWidth="1"/>
    <col min="532" max="532" width="13.7109375" customWidth="1"/>
    <col min="533" max="533" width="12.5703125" customWidth="1"/>
    <col min="534" max="534" width="18.140625" customWidth="1"/>
    <col min="535" max="535" width="12.7109375" customWidth="1"/>
    <col min="536" max="536" width="15.28515625" customWidth="1"/>
    <col min="537" max="537" width="21.85546875" customWidth="1"/>
    <col min="538" max="538" width="16.85546875" customWidth="1"/>
    <col min="539" max="539" width="6.140625" customWidth="1"/>
    <col min="540" max="540" width="4.7109375" customWidth="1"/>
    <col min="541" max="541" width="7.28515625" customWidth="1"/>
    <col min="542" max="542" width="9.5703125" customWidth="1"/>
    <col min="543" max="543" width="10.7109375" customWidth="1"/>
    <col min="544" max="544" width="10.85546875" customWidth="1"/>
    <col min="545" max="545" width="14.85546875" customWidth="1"/>
    <col min="546" max="546" width="17.28515625" customWidth="1"/>
    <col min="547" max="547" width="9.28515625" customWidth="1"/>
    <col min="548" max="552" width="20.85546875" customWidth="1"/>
    <col min="553" max="554" width="16.42578125" customWidth="1"/>
    <col min="555" max="555" width="10.28515625" customWidth="1"/>
    <col min="558" max="558" width="9.85546875" customWidth="1"/>
    <col min="769" max="769" width="5.5703125" customWidth="1"/>
    <col min="770" max="770" width="15.5703125" customWidth="1"/>
    <col min="771" max="771" width="8.42578125" customWidth="1"/>
    <col min="772" max="772" width="9.28515625" customWidth="1"/>
    <col min="779" max="779" width="10.140625" customWidth="1"/>
    <col min="780" max="780" width="9.28515625" customWidth="1"/>
    <col min="781" max="781" width="8.7109375" customWidth="1"/>
    <col min="782" max="782" width="7.42578125" customWidth="1"/>
    <col min="783" max="783" width="9.85546875" customWidth="1"/>
    <col min="784" max="784" width="6.140625" customWidth="1"/>
    <col min="785" max="785" width="7.7109375" customWidth="1"/>
    <col min="788" max="788" width="13.7109375" customWidth="1"/>
    <col min="789" max="789" width="12.5703125" customWidth="1"/>
    <col min="790" max="790" width="18.140625" customWidth="1"/>
    <col min="791" max="791" width="12.7109375" customWidth="1"/>
    <col min="792" max="792" width="15.28515625" customWidth="1"/>
    <col min="793" max="793" width="21.85546875" customWidth="1"/>
    <col min="794" max="794" width="16.85546875" customWidth="1"/>
    <col min="795" max="795" width="6.140625" customWidth="1"/>
    <col min="796" max="796" width="4.7109375" customWidth="1"/>
    <col min="797" max="797" width="7.28515625" customWidth="1"/>
    <col min="798" max="798" width="9.5703125" customWidth="1"/>
    <col min="799" max="799" width="10.7109375" customWidth="1"/>
    <col min="800" max="800" width="10.85546875" customWidth="1"/>
    <col min="801" max="801" width="14.85546875" customWidth="1"/>
    <col min="802" max="802" width="17.28515625" customWidth="1"/>
    <col min="803" max="803" width="9.28515625" customWidth="1"/>
    <col min="804" max="808" width="20.85546875" customWidth="1"/>
    <col min="809" max="810" width="16.42578125" customWidth="1"/>
    <col min="811" max="811" width="10.28515625" customWidth="1"/>
    <col min="814" max="814" width="9.85546875" customWidth="1"/>
    <col min="1025" max="1025" width="5.5703125" customWidth="1"/>
    <col min="1026" max="1026" width="15.5703125" customWidth="1"/>
    <col min="1027" max="1027" width="8.42578125" customWidth="1"/>
    <col min="1028" max="1028" width="9.28515625" customWidth="1"/>
    <col min="1035" max="1035" width="10.140625" customWidth="1"/>
    <col min="1036" max="1036" width="9.28515625" customWidth="1"/>
    <col min="1037" max="1037" width="8.7109375" customWidth="1"/>
    <col min="1038" max="1038" width="7.42578125" customWidth="1"/>
    <col min="1039" max="1039" width="9.85546875" customWidth="1"/>
    <col min="1040" max="1040" width="6.140625" customWidth="1"/>
    <col min="1041" max="1041" width="7.7109375" customWidth="1"/>
    <col min="1044" max="1044" width="13.7109375" customWidth="1"/>
    <col min="1045" max="1045" width="12.5703125" customWidth="1"/>
    <col min="1046" max="1046" width="18.140625" customWidth="1"/>
    <col min="1047" max="1047" width="12.7109375" customWidth="1"/>
    <col min="1048" max="1048" width="15.28515625" customWidth="1"/>
    <col min="1049" max="1049" width="21.85546875" customWidth="1"/>
    <col min="1050" max="1050" width="16.85546875" customWidth="1"/>
    <col min="1051" max="1051" width="6.140625" customWidth="1"/>
    <col min="1052" max="1052" width="4.7109375" customWidth="1"/>
    <col min="1053" max="1053" width="7.28515625" customWidth="1"/>
    <col min="1054" max="1054" width="9.5703125" customWidth="1"/>
    <col min="1055" max="1055" width="10.7109375" customWidth="1"/>
    <col min="1056" max="1056" width="10.85546875" customWidth="1"/>
    <col min="1057" max="1057" width="14.85546875" customWidth="1"/>
    <col min="1058" max="1058" width="17.28515625" customWidth="1"/>
    <col min="1059" max="1059" width="9.28515625" customWidth="1"/>
    <col min="1060" max="1064" width="20.85546875" customWidth="1"/>
    <col min="1065" max="1066" width="16.42578125" customWidth="1"/>
    <col min="1067" max="1067" width="10.28515625" customWidth="1"/>
    <col min="1070" max="1070" width="9.85546875" customWidth="1"/>
    <col min="1281" max="1281" width="5.5703125" customWidth="1"/>
    <col min="1282" max="1282" width="15.5703125" customWidth="1"/>
    <col min="1283" max="1283" width="8.42578125" customWidth="1"/>
    <col min="1284" max="1284" width="9.28515625" customWidth="1"/>
    <col min="1291" max="1291" width="10.140625" customWidth="1"/>
    <col min="1292" max="1292" width="9.28515625" customWidth="1"/>
    <col min="1293" max="1293" width="8.7109375" customWidth="1"/>
    <col min="1294" max="1294" width="7.42578125" customWidth="1"/>
    <col min="1295" max="1295" width="9.85546875" customWidth="1"/>
    <col min="1296" max="1296" width="6.140625" customWidth="1"/>
    <col min="1297" max="1297" width="7.7109375" customWidth="1"/>
    <col min="1300" max="1300" width="13.7109375" customWidth="1"/>
    <col min="1301" max="1301" width="12.5703125" customWidth="1"/>
    <col min="1302" max="1302" width="18.140625" customWidth="1"/>
    <col min="1303" max="1303" width="12.7109375" customWidth="1"/>
    <col min="1304" max="1304" width="15.28515625" customWidth="1"/>
    <col min="1305" max="1305" width="21.85546875" customWidth="1"/>
    <col min="1306" max="1306" width="16.85546875" customWidth="1"/>
    <col min="1307" max="1307" width="6.140625" customWidth="1"/>
    <col min="1308" max="1308" width="4.7109375" customWidth="1"/>
    <col min="1309" max="1309" width="7.28515625" customWidth="1"/>
    <col min="1310" max="1310" width="9.5703125" customWidth="1"/>
    <col min="1311" max="1311" width="10.7109375" customWidth="1"/>
    <col min="1312" max="1312" width="10.85546875" customWidth="1"/>
    <col min="1313" max="1313" width="14.85546875" customWidth="1"/>
    <col min="1314" max="1314" width="17.28515625" customWidth="1"/>
    <col min="1315" max="1315" width="9.28515625" customWidth="1"/>
    <col min="1316" max="1320" width="20.85546875" customWidth="1"/>
    <col min="1321" max="1322" width="16.42578125" customWidth="1"/>
    <col min="1323" max="1323" width="10.28515625" customWidth="1"/>
    <col min="1326" max="1326" width="9.85546875" customWidth="1"/>
    <col min="1537" max="1537" width="5.5703125" customWidth="1"/>
    <col min="1538" max="1538" width="15.5703125" customWidth="1"/>
    <col min="1539" max="1539" width="8.42578125" customWidth="1"/>
    <col min="1540" max="1540" width="9.28515625" customWidth="1"/>
    <col min="1547" max="1547" width="10.140625" customWidth="1"/>
    <col min="1548" max="1548" width="9.28515625" customWidth="1"/>
    <col min="1549" max="1549" width="8.7109375" customWidth="1"/>
    <col min="1550" max="1550" width="7.42578125" customWidth="1"/>
    <col min="1551" max="1551" width="9.85546875" customWidth="1"/>
    <col min="1552" max="1552" width="6.140625" customWidth="1"/>
    <col min="1553" max="1553" width="7.7109375" customWidth="1"/>
    <col min="1556" max="1556" width="13.7109375" customWidth="1"/>
    <col min="1557" max="1557" width="12.5703125" customWidth="1"/>
    <col min="1558" max="1558" width="18.140625" customWidth="1"/>
    <col min="1559" max="1559" width="12.7109375" customWidth="1"/>
    <col min="1560" max="1560" width="15.28515625" customWidth="1"/>
    <col min="1561" max="1561" width="21.85546875" customWidth="1"/>
    <col min="1562" max="1562" width="16.85546875" customWidth="1"/>
    <col min="1563" max="1563" width="6.140625" customWidth="1"/>
    <col min="1564" max="1564" width="4.7109375" customWidth="1"/>
    <col min="1565" max="1565" width="7.28515625" customWidth="1"/>
    <col min="1566" max="1566" width="9.5703125" customWidth="1"/>
    <col min="1567" max="1567" width="10.7109375" customWidth="1"/>
    <col min="1568" max="1568" width="10.85546875" customWidth="1"/>
    <col min="1569" max="1569" width="14.85546875" customWidth="1"/>
    <col min="1570" max="1570" width="17.28515625" customWidth="1"/>
    <col min="1571" max="1571" width="9.28515625" customWidth="1"/>
    <col min="1572" max="1576" width="20.85546875" customWidth="1"/>
    <col min="1577" max="1578" width="16.42578125" customWidth="1"/>
    <col min="1579" max="1579" width="10.28515625" customWidth="1"/>
    <col min="1582" max="1582" width="9.85546875" customWidth="1"/>
    <col min="1793" max="1793" width="5.5703125" customWidth="1"/>
    <col min="1794" max="1794" width="15.5703125" customWidth="1"/>
    <col min="1795" max="1795" width="8.42578125" customWidth="1"/>
    <col min="1796" max="1796" width="9.28515625" customWidth="1"/>
    <col min="1803" max="1803" width="10.140625" customWidth="1"/>
    <col min="1804" max="1804" width="9.28515625" customWidth="1"/>
    <col min="1805" max="1805" width="8.7109375" customWidth="1"/>
    <col min="1806" max="1806" width="7.42578125" customWidth="1"/>
    <col min="1807" max="1807" width="9.85546875" customWidth="1"/>
    <col min="1808" max="1808" width="6.140625" customWidth="1"/>
    <col min="1809" max="1809" width="7.7109375" customWidth="1"/>
    <col min="1812" max="1812" width="13.7109375" customWidth="1"/>
    <col min="1813" max="1813" width="12.5703125" customWidth="1"/>
    <col min="1814" max="1814" width="18.140625" customWidth="1"/>
    <col min="1815" max="1815" width="12.7109375" customWidth="1"/>
    <col min="1816" max="1816" width="15.28515625" customWidth="1"/>
    <col min="1817" max="1817" width="21.85546875" customWidth="1"/>
    <col min="1818" max="1818" width="16.85546875" customWidth="1"/>
    <col min="1819" max="1819" width="6.140625" customWidth="1"/>
    <col min="1820" max="1820" width="4.7109375" customWidth="1"/>
    <col min="1821" max="1821" width="7.28515625" customWidth="1"/>
    <col min="1822" max="1822" width="9.5703125" customWidth="1"/>
    <col min="1823" max="1823" width="10.7109375" customWidth="1"/>
    <col min="1824" max="1824" width="10.85546875" customWidth="1"/>
    <col min="1825" max="1825" width="14.85546875" customWidth="1"/>
    <col min="1826" max="1826" width="17.28515625" customWidth="1"/>
    <col min="1827" max="1827" width="9.28515625" customWidth="1"/>
    <col min="1828" max="1832" width="20.85546875" customWidth="1"/>
    <col min="1833" max="1834" width="16.42578125" customWidth="1"/>
    <col min="1835" max="1835" width="10.28515625" customWidth="1"/>
    <col min="1838" max="1838" width="9.85546875" customWidth="1"/>
    <col min="2049" max="2049" width="5.5703125" customWidth="1"/>
    <col min="2050" max="2050" width="15.5703125" customWidth="1"/>
    <col min="2051" max="2051" width="8.42578125" customWidth="1"/>
    <col min="2052" max="2052" width="9.28515625" customWidth="1"/>
    <col min="2059" max="2059" width="10.140625" customWidth="1"/>
    <col min="2060" max="2060" width="9.28515625" customWidth="1"/>
    <col min="2061" max="2061" width="8.7109375" customWidth="1"/>
    <col min="2062" max="2062" width="7.42578125" customWidth="1"/>
    <col min="2063" max="2063" width="9.85546875" customWidth="1"/>
    <col min="2064" max="2064" width="6.140625" customWidth="1"/>
    <col min="2065" max="2065" width="7.7109375" customWidth="1"/>
    <col min="2068" max="2068" width="13.7109375" customWidth="1"/>
    <col min="2069" max="2069" width="12.5703125" customWidth="1"/>
    <col min="2070" max="2070" width="18.140625" customWidth="1"/>
    <col min="2071" max="2071" width="12.7109375" customWidth="1"/>
    <col min="2072" max="2072" width="15.28515625" customWidth="1"/>
    <col min="2073" max="2073" width="21.85546875" customWidth="1"/>
    <col min="2074" max="2074" width="16.85546875" customWidth="1"/>
    <col min="2075" max="2075" width="6.140625" customWidth="1"/>
    <col min="2076" max="2076" width="4.7109375" customWidth="1"/>
    <col min="2077" max="2077" width="7.28515625" customWidth="1"/>
    <col min="2078" max="2078" width="9.5703125" customWidth="1"/>
    <col min="2079" max="2079" width="10.7109375" customWidth="1"/>
    <col min="2080" max="2080" width="10.85546875" customWidth="1"/>
    <col min="2081" max="2081" width="14.85546875" customWidth="1"/>
    <col min="2082" max="2082" width="17.28515625" customWidth="1"/>
    <col min="2083" max="2083" width="9.28515625" customWidth="1"/>
    <col min="2084" max="2088" width="20.85546875" customWidth="1"/>
    <col min="2089" max="2090" width="16.42578125" customWidth="1"/>
    <col min="2091" max="2091" width="10.28515625" customWidth="1"/>
    <col min="2094" max="2094" width="9.85546875" customWidth="1"/>
    <col min="2305" max="2305" width="5.5703125" customWidth="1"/>
    <col min="2306" max="2306" width="15.5703125" customWidth="1"/>
    <col min="2307" max="2307" width="8.42578125" customWidth="1"/>
    <col min="2308" max="2308" width="9.28515625" customWidth="1"/>
    <col min="2315" max="2315" width="10.140625" customWidth="1"/>
    <col min="2316" max="2316" width="9.28515625" customWidth="1"/>
    <col min="2317" max="2317" width="8.7109375" customWidth="1"/>
    <col min="2318" max="2318" width="7.42578125" customWidth="1"/>
    <col min="2319" max="2319" width="9.85546875" customWidth="1"/>
    <col min="2320" max="2320" width="6.140625" customWidth="1"/>
    <col min="2321" max="2321" width="7.7109375" customWidth="1"/>
    <col min="2324" max="2324" width="13.7109375" customWidth="1"/>
    <col min="2325" max="2325" width="12.5703125" customWidth="1"/>
    <col min="2326" max="2326" width="18.140625" customWidth="1"/>
    <col min="2327" max="2327" width="12.7109375" customWidth="1"/>
    <col min="2328" max="2328" width="15.28515625" customWidth="1"/>
    <col min="2329" max="2329" width="21.85546875" customWidth="1"/>
    <col min="2330" max="2330" width="16.85546875" customWidth="1"/>
    <col min="2331" max="2331" width="6.140625" customWidth="1"/>
    <col min="2332" max="2332" width="4.7109375" customWidth="1"/>
    <col min="2333" max="2333" width="7.28515625" customWidth="1"/>
    <col min="2334" max="2334" width="9.5703125" customWidth="1"/>
    <col min="2335" max="2335" width="10.7109375" customWidth="1"/>
    <col min="2336" max="2336" width="10.85546875" customWidth="1"/>
    <col min="2337" max="2337" width="14.85546875" customWidth="1"/>
    <col min="2338" max="2338" width="17.28515625" customWidth="1"/>
    <col min="2339" max="2339" width="9.28515625" customWidth="1"/>
    <col min="2340" max="2344" width="20.85546875" customWidth="1"/>
    <col min="2345" max="2346" width="16.42578125" customWidth="1"/>
    <col min="2347" max="2347" width="10.28515625" customWidth="1"/>
    <col min="2350" max="2350" width="9.85546875" customWidth="1"/>
    <col min="2561" max="2561" width="5.5703125" customWidth="1"/>
    <col min="2562" max="2562" width="15.5703125" customWidth="1"/>
    <col min="2563" max="2563" width="8.42578125" customWidth="1"/>
    <col min="2564" max="2564" width="9.28515625" customWidth="1"/>
    <col min="2571" max="2571" width="10.140625" customWidth="1"/>
    <col min="2572" max="2572" width="9.28515625" customWidth="1"/>
    <col min="2573" max="2573" width="8.7109375" customWidth="1"/>
    <col min="2574" max="2574" width="7.42578125" customWidth="1"/>
    <col min="2575" max="2575" width="9.85546875" customWidth="1"/>
    <col min="2576" max="2576" width="6.140625" customWidth="1"/>
    <col min="2577" max="2577" width="7.7109375" customWidth="1"/>
    <col min="2580" max="2580" width="13.7109375" customWidth="1"/>
    <col min="2581" max="2581" width="12.5703125" customWidth="1"/>
    <col min="2582" max="2582" width="18.140625" customWidth="1"/>
    <col min="2583" max="2583" width="12.7109375" customWidth="1"/>
    <col min="2584" max="2584" width="15.28515625" customWidth="1"/>
    <col min="2585" max="2585" width="21.85546875" customWidth="1"/>
    <col min="2586" max="2586" width="16.85546875" customWidth="1"/>
    <col min="2587" max="2587" width="6.140625" customWidth="1"/>
    <col min="2588" max="2588" width="4.7109375" customWidth="1"/>
    <col min="2589" max="2589" width="7.28515625" customWidth="1"/>
    <col min="2590" max="2590" width="9.5703125" customWidth="1"/>
    <col min="2591" max="2591" width="10.7109375" customWidth="1"/>
    <col min="2592" max="2592" width="10.85546875" customWidth="1"/>
    <col min="2593" max="2593" width="14.85546875" customWidth="1"/>
    <col min="2594" max="2594" width="17.28515625" customWidth="1"/>
    <col min="2595" max="2595" width="9.28515625" customWidth="1"/>
    <col min="2596" max="2600" width="20.85546875" customWidth="1"/>
    <col min="2601" max="2602" width="16.42578125" customWidth="1"/>
    <col min="2603" max="2603" width="10.28515625" customWidth="1"/>
    <col min="2606" max="2606" width="9.85546875" customWidth="1"/>
    <col min="2817" max="2817" width="5.5703125" customWidth="1"/>
    <col min="2818" max="2818" width="15.5703125" customWidth="1"/>
    <col min="2819" max="2819" width="8.42578125" customWidth="1"/>
    <col min="2820" max="2820" width="9.28515625" customWidth="1"/>
    <col min="2827" max="2827" width="10.140625" customWidth="1"/>
    <col min="2828" max="2828" width="9.28515625" customWidth="1"/>
    <col min="2829" max="2829" width="8.7109375" customWidth="1"/>
    <col min="2830" max="2830" width="7.42578125" customWidth="1"/>
    <col min="2831" max="2831" width="9.85546875" customWidth="1"/>
    <col min="2832" max="2832" width="6.140625" customWidth="1"/>
    <col min="2833" max="2833" width="7.7109375" customWidth="1"/>
    <col min="2836" max="2836" width="13.7109375" customWidth="1"/>
    <col min="2837" max="2837" width="12.5703125" customWidth="1"/>
    <col min="2838" max="2838" width="18.140625" customWidth="1"/>
    <col min="2839" max="2839" width="12.7109375" customWidth="1"/>
    <col min="2840" max="2840" width="15.28515625" customWidth="1"/>
    <col min="2841" max="2841" width="21.85546875" customWidth="1"/>
    <col min="2842" max="2842" width="16.85546875" customWidth="1"/>
    <col min="2843" max="2843" width="6.140625" customWidth="1"/>
    <col min="2844" max="2844" width="4.7109375" customWidth="1"/>
    <col min="2845" max="2845" width="7.28515625" customWidth="1"/>
    <col min="2846" max="2846" width="9.5703125" customWidth="1"/>
    <col min="2847" max="2847" width="10.7109375" customWidth="1"/>
    <col min="2848" max="2848" width="10.85546875" customWidth="1"/>
    <col min="2849" max="2849" width="14.85546875" customWidth="1"/>
    <col min="2850" max="2850" width="17.28515625" customWidth="1"/>
    <col min="2851" max="2851" width="9.28515625" customWidth="1"/>
    <col min="2852" max="2856" width="20.85546875" customWidth="1"/>
    <col min="2857" max="2858" width="16.42578125" customWidth="1"/>
    <col min="2859" max="2859" width="10.28515625" customWidth="1"/>
    <col min="2862" max="2862" width="9.85546875" customWidth="1"/>
    <col min="3073" max="3073" width="5.5703125" customWidth="1"/>
    <col min="3074" max="3074" width="15.5703125" customWidth="1"/>
    <col min="3075" max="3075" width="8.42578125" customWidth="1"/>
    <col min="3076" max="3076" width="9.28515625" customWidth="1"/>
    <col min="3083" max="3083" width="10.140625" customWidth="1"/>
    <col min="3084" max="3084" width="9.28515625" customWidth="1"/>
    <col min="3085" max="3085" width="8.7109375" customWidth="1"/>
    <col min="3086" max="3086" width="7.42578125" customWidth="1"/>
    <col min="3087" max="3087" width="9.85546875" customWidth="1"/>
    <col min="3088" max="3088" width="6.140625" customWidth="1"/>
    <col min="3089" max="3089" width="7.7109375" customWidth="1"/>
    <col min="3092" max="3092" width="13.7109375" customWidth="1"/>
    <col min="3093" max="3093" width="12.5703125" customWidth="1"/>
    <col min="3094" max="3094" width="18.140625" customWidth="1"/>
    <col min="3095" max="3095" width="12.7109375" customWidth="1"/>
    <col min="3096" max="3096" width="15.28515625" customWidth="1"/>
    <col min="3097" max="3097" width="21.85546875" customWidth="1"/>
    <col min="3098" max="3098" width="16.85546875" customWidth="1"/>
    <col min="3099" max="3099" width="6.140625" customWidth="1"/>
    <col min="3100" max="3100" width="4.7109375" customWidth="1"/>
    <col min="3101" max="3101" width="7.28515625" customWidth="1"/>
    <col min="3102" max="3102" width="9.5703125" customWidth="1"/>
    <col min="3103" max="3103" width="10.7109375" customWidth="1"/>
    <col min="3104" max="3104" width="10.85546875" customWidth="1"/>
    <col min="3105" max="3105" width="14.85546875" customWidth="1"/>
    <col min="3106" max="3106" width="17.28515625" customWidth="1"/>
    <col min="3107" max="3107" width="9.28515625" customWidth="1"/>
    <col min="3108" max="3112" width="20.85546875" customWidth="1"/>
    <col min="3113" max="3114" width="16.42578125" customWidth="1"/>
    <col min="3115" max="3115" width="10.28515625" customWidth="1"/>
    <col min="3118" max="3118" width="9.85546875" customWidth="1"/>
    <col min="3329" max="3329" width="5.5703125" customWidth="1"/>
    <col min="3330" max="3330" width="15.5703125" customWidth="1"/>
    <col min="3331" max="3331" width="8.42578125" customWidth="1"/>
    <col min="3332" max="3332" width="9.28515625" customWidth="1"/>
    <col min="3339" max="3339" width="10.140625" customWidth="1"/>
    <col min="3340" max="3340" width="9.28515625" customWidth="1"/>
    <col min="3341" max="3341" width="8.7109375" customWidth="1"/>
    <col min="3342" max="3342" width="7.42578125" customWidth="1"/>
    <col min="3343" max="3343" width="9.85546875" customWidth="1"/>
    <col min="3344" max="3344" width="6.140625" customWidth="1"/>
    <col min="3345" max="3345" width="7.7109375" customWidth="1"/>
    <col min="3348" max="3348" width="13.7109375" customWidth="1"/>
    <col min="3349" max="3349" width="12.5703125" customWidth="1"/>
    <col min="3350" max="3350" width="18.140625" customWidth="1"/>
    <col min="3351" max="3351" width="12.7109375" customWidth="1"/>
    <col min="3352" max="3352" width="15.28515625" customWidth="1"/>
    <col min="3353" max="3353" width="21.85546875" customWidth="1"/>
    <col min="3354" max="3354" width="16.85546875" customWidth="1"/>
    <col min="3355" max="3355" width="6.140625" customWidth="1"/>
    <col min="3356" max="3356" width="4.7109375" customWidth="1"/>
    <col min="3357" max="3357" width="7.28515625" customWidth="1"/>
    <col min="3358" max="3358" width="9.5703125" customWidth="1"/>
    <col min="3359" max="3359" width="10.7109375" customWidth="1"/>
    <col min="3360" max="3360" width="10.85546875" customWidth="1"/>
    <col min="3361" max="3361" width="14.85546875" customWidth="1"/>
    <col min="3362" max="3362" width="17.28515625" customWidth="1"/>
    <col min="3363" max="3363" width="9.28515625" customWidth="1"/>
    <col min="3364" max="3368" width="20.85546875" customWidth="1"/>
    <col min="3369" max="3370" width="16.42578125" customWidth="1"/>
    <col min="3371" max="3371" width="10.28515625" customWidth="1"/>
    <col min="3374" max="3374" width="9.85546875" customWidth="1"/>
    <col min="3585" max="3585" width="5.5703125" customWidth="1"/>
    <col min="3586" max="3586" width="15.5703125" customWidth="1"/>
    <col min="3587" max="3587" width="8.42578125" customWidth="1"/>
    <col min="3588" max="3588" width="9.28515625" customWidth="1"/>
    <col min="3595" max="3595" width="10.140625" customWidth="1"/>
    <col min="3596" max="3596" width="9.28515625" customWidth="1"/>
    <col min="3597" max="3597" width="8.7109375" customWidth="1"/>
    <col min="3598" max="3598" width="7.42578125" customWidth="1"/>
    <col min="3599" max="3599" width="9.85546875" customWidth="1"/>
    <col min="3600" max="3600" width="6.140625" customWidth="1"/>
    <col min="3601" max="3601" width="7.7109375" customWidth="1"/>
    <col min="3604" max="3604" width="13.7109375" customWidth="1"/>
    <col min="3605" max="3605" width="12.5703125" customWidth="1"/>
    <col min="3606" max="3606" width="18.140625" customWidth="1"/>
    <col min="3607" max="3607" width="12.7109375" customWidth="1"/>
    <col min="3608" max="3608" width="15.28515625" customWidth="1"/>
    <col min="3609" max="3609" width="21.85546875" customWidth="1"/>
    <col min="3610" max="3610" width="16.85546875" customWidth="1"/>
    <col min="3611" max="3611" width="6.140625" customWidth="1"/>
    <col min="3612" max="3612" width="4.7109375" customWidth="1"/>
    <col min="3613" max="3613" width="7.28515625" customWidth="1"/>
    <col min="3614" max="3614" width="9.5703125" customWidth="1"/>
    <col min="3615" max="3615" width="10.7109375" customWidth="1"/>
    <col min="3616" max="3616" width="10.85546875" customWidth="1"/>
    <col min="3617" max="3617" width="14.85546875" customWidth="1"/>
    <col min="3618" max="3618" width="17.28515625" customWidth="1"/>
    <col min="3619" max="3619" width="9.28515625" customWidth="1"/>
    <col min="3620" max="3624" width="20.85546875" customWidth="1"/>
    <col min="3625" max="3626" width="16.42578125" customWidth="1"/>
    <col min="3627" max="3627" width="10.28515625" customWidth="1"/>
    <col min="3630" max="3630" width="9.85546875" customWidth="1"/>
    <col min="3841" max="3841" width="5.5703125" customWidth="1"/>
    <col min="3842" max="3842" width="15.5703125" customWidth="1"/>
    <col min="3843" max="3843" width="8.42578125" customWidth="1"/>
    <col min="3844" max="3844" width="9.28515625" customWidth="1"/>
    <col min="3851" max="3851" width="10.140625" customWidth="1"/>
    <col min="3852" max="3852" width="9.28515625" customWidth="1"/>
    <col min="3853" max="3853" width="8.7109375" customWidth="1"/>
    <col min="3854" max="3854" width="7.42578125" customWidth="1"/>
    <col min="3855" max="3855" width="9.85546875" customWidth="1"/>
    <col min="3856" max="3856" width="6.140625" customWidth="1"/>
    <col min="3857" max="3857" width="7.7109375" customWidth="1"/>
    <col min="3860" max="3860" width="13.7109375" customWidth="1"/>
    <col min="3861" max="3861" width="12.5703125" customWidth="1"/>
    <col min="3862" max="3862" width="18.140625" customWidth="1"/>
    <col min="3863" max="3863" width="12.7109375" customWidth="1"/>
    <col min="3864" max="3864" width="15.28515625" customWidth="1"/>
    <col min="3865" max="3865" width="21.85546875" customWidth="1"/>
    <col min="3866" max="3866" width="16.85546875" customWidth="1"/>
    <col min="3867" max="3867" width="6.140625" customWidth="1"/>
    <col min="3868" max="3868" width="4.7109375" customWidth="1"/>
    <col min="3869" max="3869" width="7.28515625" customWidth="1"/>
    <col min="3870" max="3870" width="9.5703125" customWidth="1"/>
    <col min="3871" max="3871" width="10.7109375" customWidth="1"/>
    <col min="3872" max="3872" width="10.85546875" customWidth="1"/>
    <col min="3873" max="3873" width="14.85546875" customWidth="1"/>
    <col min="3874" max="3874" width="17.28515625" customWidth="1"/>
    <col min="3875" max="3875" width="9.28515625" customWidth="1"/>
    <col min="3876" max="3880" width="20.85546875" customWidth="1"/>
    <col min="3881" max="3882" width="16.42578125" customWidth="1"/>
    <col min="3883" max="3883" width="10.28515625" customWidth="1"/>
    <col min="3886" max="3886" width="9.85546875" customWidth="1"/>
    <col min="4097" max="4097" width="5.5703125" customWidth="1"/>
    <col min="4098" max="4098" width="15.5703125" customWidth="1"/>
    <col min="4099" max="4099" width="8.42578125" customWidth="1"/>
    <col min="4100" max="4100" width="9.28515625" customWidth="1"/>
    <col min="4107" max="4107" width="10.140625" customWidth="1"/>
    <col min="4108" max="4108" width="9.28515625" customWidth="1"/>
    <col min="4109" max="4109" width="8.7109375" customWidth="1"/>
    <col min="4110" max="4110" width="7.42578125" customWidth="1"/>
    <col min="4111" max="4111" width="9.85546875" customWidth="1"/>
    <col min="4112" max="4112" width="6.140625" customWidth="1"/>
    <col min="4113" max="4113" width="7.7109375" customWidth="1"/>
    <col min="4116" max="4116" width="13.7109375" customWidth="1"/>
    <col min="4117" max="4117" width="12.5703125" customWidth="1"/>
    <col min="4118" max="4118" width="18.140625" customWidth="1"/>
    <col min="4119" max="4119" width="12.7109375" customWidth="1"/>
    <col min="4120" max="4120" width="15.28515625" customWidth="1"/>
    <col min="4121" max="4121" width="21.85546875" customWidth="1"/>
    <col min="4122" max="4122" width="16.85546875" customWidth="1"/>
    <col min="4123" max="4123" width="6.140625" customWidth="1"/>
    <col min="4124" max="4124" width="4.7109375" customWidth="1"/>
    <col min="4125" max="4125" width="7.28515625" customWidth="1"/>
    <col min="4126" max="4126" width="9.5703125" customWidth="1"/>
    <col min="4127" max="4127" width="10.7109375" customWidth="1"/>
    <col min="4128" max="4128" width="10.85546875" customWidth="1"/>
    <col min="4129" max="4129" width="14.85546875" customWidth="1"/>
    <col min="4130" max="4130" width="17.28515625" customWidth="1"/>
    <col min="4131" max="4131" width="9.28515625" customWidth="1"/>
    <col min="4132" max="4136" width="20.85546875" customWidth="1"/>
    <col min="4137" max="4138" width="16.42578125" customWidth="1"/>
    <col min="4139" max="4139" width="10.28515625" customWidth="1"/>
    <col min="4142" max="4142" width="9.85546875" customWidth="1"/>
    <col min="4353" max="4353" width="5.5703125" customWidth="1"/>
    <col min="4354" max="4354" width="15.5703125" customWidth="1"/>
    <col min="4355" max="4355" width="8.42578125" customWidth="1"/>
    <col min="4356" max="4356" width="9.28515625" customWidth="1"/>
    <col min="4363" max="4363" width="10.140625" customWidth="1"/>
    <col min="4364" max="4364" width="9.28515625" customWidth="1"/>
    <col min="4365" max="4365" width="8.7109375" customWidth="1"/>
    <col min="4366" max="4366" width="7.42578125" customWidth="1"/>
    <col min="4367" max="4367" width="9.85546875" customWidth="1"/>
    <col min="4368" max="4368" width="6.140625" customWidth="1"/>
    <col min="4369" max="4369" width="7.7109375" customWidth="1"/>
    <col min="4372" max="4372" width="13.7109375" customWidth="1"/>
    <col min="4373" max="4373" width="12.5703125" customWidth="1"/>
    <col min="4374" max="4374" width="18.140625" customWidth="1"/>
    <col min="4375" max="4375" width="12.7109375" customWidth="1"/>
    <col min="4376" max="4376" width="15.28515625" customWidth="1"/>
    <col min="4377" max="4377" width="21.85546875" customWidth="1"/>
    <col min="4378" max="4378" width="16.85546875" customWidth="1"/>
    <col min="4379" max="4379" width="6.140625" customWidth="1"/>
    <col min="4380" max="4380" width="4.7109375" customWidth="1"/>
    <col min="4381" max="4381" width="7.28515625" customWidth="1"/>
    <col min="4382" max="4382" width="9.5703125" customWidth="1"/>
    <col min="4383" max="4383" width="10.7109375" customWidth="1"/>
    <col min="4384" max="4384" width="10.85546875" customWidth="1"/>
    <col min="4385" max="4385" width="14.85546875" customWidth="1"/>
    <col min="4386" max="4386" width="17.28515625" customWidth="1"/>
    <col min="4387" max="4387" width="9.28515625" customWidth="1"/>
    <col min="4388" max="4392" width="20.85546875" customWidth="1"/>
    <col min="4393" max="4394" width="16.42578125" customWidth="1"/>
    <col min="4395" max="4395" width="10.28515625" customWidth="1"/>
    <col min="4398" max="4398" width="9.85546875" customWidth="1"/>
    <col min="4609" max="4609" width="5.5703125" customWidth="1"/>
    <col min="4610" max="4610" width="15.5703125" customWidth="1"/>
    <col min="4611" max="4611" width="8.42578125" customWidth="1"/>
    <col min="4612" max="4612" width="9.28515625" customWidth="1"/>
    <col min="4619" max="4619" width="10.140625" customWidth="1"/>
    <col min="4620" max="4620" width="9.28515625" customWidth="1"/>
    <col min="4621" max="4621" width="8.7109375" customWidth="1"/>
    <col min="4622" max="4622" width="7.42578125" customWidth="1"/>
    <col min="4623" max="4623" width="9.85546875" customWidth="1"/>
    <col min="4624" max="4624" width="6.140625" customWidth="1"/>
    <col min="4625" max="4625" width="7.7109375" customWidth="1"/>
    <col min="4628" max="4628" width="13.7109375" customWidth="1"/>
    <col min="4629" max="4629" width="12.5703125" customWidth="1"/>
    <col min="4630" max="4630" width="18.140625" customWidth="1"/>
    <col min="4631" max="4631" width="12.7109375" customWidth="1"/>
    <col min="4632" max="4632" width="15.28515625" customWidth="1"/>
    <col min="4633" max="4633" width="21.85546875" customWidth="1"/>
    <col min="4634" max="4634" width="16.85546875" customWidth="1"/>
    <col min="4635" max="4635" width="6.140625" customWidth="1"/>
    <col min="4636" max="4636" width="4.7109375" customWidth="1"/>
    <col min="4637" max="4637" width="7.28515625" customWidth="1"/>
    <col min="4638" max="4638" width="9.5703125" customWidth="1"/>
    <col min="4639" max="4639" width="10.7109375" customWidth="1"/>
    <col min="4640" max="4640" width="10.85546875" customWidth="1"/>
    <col min="4641" max="4641" width="14.85546875" customWidth="1"/>
    <col min="4642" max="4642" width="17.28515625" customWidth="1"/>
    <col min="4643" max="4643" width="9.28515625" customWidth="1"/>
    <col min="4644" max="4648" width="20.85546875" customWidth="1"/>
    <col min="4649" max="4650" width="16.42578125" customWidth="1"/>
    <col min="4651" max="4651" width="10.28515625" customWidth="1"/>
    <col min="4654" max="4654" width="9.85546875" customWidth="1"/>
    <col min="4865" max="4865" width="5.5703125" customWidth="1"/>
    <col min="4866" max="4866" width="15.5703125" customWidth="1"/>
    <col min="4867" max="4867" width="8.42578125" customWidth="1"/>
    <col min="4868" max="4868" width="9.28515625" customWidth="1"/>
    <col min="4875" max="4875" width="10.140625" customWidth="1"/>
    <col min="4876" max="4876" width="9.28515625" customWidth="1"/>
    <col min="4877" max="4877" width="8.7109375" customWidth="1"/>
    <col min="4878" max="4878" width="7.42578125" customWidth="1"/>
    <col min="4879" max="4879" width="9.85546875" customWidth="1"/>
    <col min="4880" max="4880" width="6.140625" customWidth="1"/>
    <col min="4881" max="4881" width="7.7109375" customWidth="1"/>
    <col min="4884" max="4884" width="13.7109375" customWidth="1"/>
    <col min="4885" max="4885" width="12.5703125" customWidth="1"/>
    <col min="4886" max="4886" width="18.140625" customWidth="1"/>
    <col min="4887" max="4887" width="12.7109375" customWidth="1"/>
    <col min="4888" max="4888" width="15.28515625" customWidth="1"/>
    <col min="4889" max="4889" width="21.85546875" customWidth="1"/>
    <col min="4890" max="4890" width="16.85546875" customWidth="1"/>
    <col min="4891" max="4891" width="6.140625" customWidth="1"/>
    <col min="4892" max="4892" width="4.7109375" customWidth="1"/>
    <col min="4893" max="4893" width="7.28515625" customWidth="1"/>
    <col min="4894" max="4894" width="9.5703125" customWidth="1"/>
    <col min="4895" max="4895" width="10.7109375" customWidth="1"/>
    <col min="4896" max="4896" width="10.85546875" customWidth="1"/>
    <col min="4897" max="4897" width="14.85546875" customWidth="1"/>
    <col min="4898" max="4898" width="17.28515625" customWidth="1"/>
    <col min="4899" max="4899" width="9.28515625" customWidth="1"/>
    <col min="4900" max="4904" width="20.85546875" customWidth="1"/>
    <col min="4905" max="4906" width="16.42578125" customWidth="1"/>
    <col min="4907" max="4907" width="10.28515625" customWidth="1"/>
    <col min="4910" max="4910" width="9.85546875" customWidth="1"/>
    <col min="5121" max="5121" width="5.5703125" customWidth="1"/>
    <col min="5122" max="5122" width="15.5703125" customWidth="1"/>
    <col min="5123" max="5123" width="8.42578125" customWidth="1"/>
    <col min="5124" max="5124" width="9.28515625" customWidth="1"/>
    <col min="5131" max="5131" width="10.140625" customWidth="1"/>
    <col min="5132" max="5132" width="9.28515625" customWidth="1"/>
    <col min="5133" max="5133" width="8.7109375" customWidth="1"/>
    <col min="5134" max="5134" width="7.42578125" customWidth="1"/>
    <col min="5135" max="5135" width="9.85546875" customWidth="1"/>
    <col min="5136" max="5136" width="6.140625" customWidth="1"/>
    <col min="5137" max="5137" width="7.7109375" customWidth="1"/>
    <col min="5140" max="5140" width="13.7109375" customWidth="1"/>
    <col min="5141" max="5141" width="12.5703125" customWidth="1"/>
    <col min="5142" max="5142" width="18.140625" customWidth="1"/>
    <col min="5143" max="5143" width="12.7109375" customWidth="1"/>
    <col min="5144" max="5144" width="15.28515625" customWidth="1"/>
    <col min="5145" max="5145" width="21.85546875" customWidth="1"/>
    <col min="5146" max="5146" width="16.85546875" customWidth="1"/>
    <col min="5147" max="5147" width="6.140625" customWidth="1"/>
    <col min="5148" max="5148" width="4.7109375" customWidth="1"/>
    <col min="5149" max="5149" width="7.28515625" customWidth="1"/>
    <col min="5150" max="5150" width="9.5703125" customWidth="1"/>
    <col min="5151" max="5151" width="10.7109375" customWidth="1"/>
    <col min="5152" max="5152" width="10.85546875" customWidth="1"/>
    <col min="5153" max="5153" width="14.85546875" customWidth="1"/>
    <col min="5154" max="5154" width="17.28515625" customWidth="1"/>
    <col min="5155" max="5155" width="9.28515625" customWidth="1"/>
    <col min="5156" max="5160" width="20.85546875" customWidth="1"/>
    <col min="5161" max="5162" width="16.42578125" customWidth="1"/>
    <col min="5163" max="5163" width="10.28515625" customWidth="1"/>
    <col min="5166" max="5166" width="9.85546875" customWidth="1"/>
    <col min="5377" max="5377" width="5.5703125" customWidth="1"/>
    <col min="5378" max="5378" width="15.5703125" customWidth="1"/>
    <col min="5379" max="5379" width="8.42578125" customWidth="1"/>
    <col min="5380" max="5380" width="9.28515625" customWidth="1"/>
    <col min="5387" max="5387" width="10.140625" customWidth="1"/>
    <col min="5388" max="5388" width="9.28515625" customWidth="1"/>
    <col min="5389" max="5389" width="8.7109375" customWidth="1"/>
    <col min="5390" max="5390" width="7.42578125" customWidth="1"/>
    <col min="5391" max="5391" width="9.85546875" customWidth="1"/>
    <col min="5392" max="5392" width="6.140625" customWidth="1"/>
    <col min="5393" max="5393" width="7.7109375" customWidth="1"/>
    <col min="5396" max="5396" width="13.7109375" customWidth="1"/>
    <col min="5397" max="5397" width="12.5703125" customWidth="1"/>
    <col min="5398" max="5398" width="18.140625" customWidth="1"/>
    <col min="5399" max="5399" width="12.7109375" customWidth="1"/>
    <col min="5400" max="5400" width="15.28515625" customWidth="1"/>
    <col min="5401" max="5401" width="21.85546875" customWidth="1"/>
    <col min="5402" max="5402" width="16.85546875" customWidth="1"/>
    <col min="5403" max="5403" width="6.140625" customWidth="1"/>
    <col min="5404" max="5404" width="4.7109375" customWidth="1"/>
    <col min="5405" max="5405" width="7.28515625" customWidth="1"/>
    <col min="5406" max="5406" width="9.5703125" customWidth="1"/>
    <col min="5407" max="5407" width="10.7109375" customWidth="1"/>
    <col min="5408" max="5408" width="10.85546875" customWidth="1"/>
    <col min="5409" max="5409" width="14.85546875" customWidth="1"/>
    <col min="5410" max="5410" width="17.28515625" customWidth="1"/>
    <col min="5411" max="5411" width="9.28515625" customWidth="1"/>
    <col min="5412" max="5416" width="20.85546875" customWidth="1"/>
    <col min="5417" max="5418" width="16.42578125" customWidth="1"/>
    <col min="5419" max="5419" width="10.28515625" customWidth="1"/>
    <col min="5422" max="5422" width="9.85546875" customWidth="1"/>
    <col min="5633" max="5633" width="5.5703125" customWidth="1"/>
    <col min="5634" max="5634" width="15.5703125" customWidth="1"/>
    <col min="5635" max="5635" width="8.42578125" customWidth="1"/>
    <col min="5636" max="5636" width="9.28515625" customWidth="1"/>
    <col min="5643" max="5643" width="10.140625" customWidth="1"/>
    <col min="5644" max="5644" width="9.28515625" customWidth="1"/>
    <col min="5645" max="5645" width="8.7109375" customWidth="1"/>
    <col min="5646" max="5646" width="7.42578125" customWidth="1"/>
    <col min="5647" max="5647" width="9.85546875" customWidth="1"/>
    <col min="5648" max="5648" width="6.140625" customWidth="1"/>
    <col min="5649" max="5649" width="7.7109375" customWidth="1"/>
    <col min="5652" max="5652" width="13.7109375" customWidth="1"/>
    <col min="5653" max="5653" width="12.5703125" customWidth="1"/>
    <col min="5654" max="5654" width="18.140625" customWidth="1"/>
    <col min="5655" max="5655" width="12.7109375" customWidth="1"/>
    <col min="5656" max="5656" width="15.28515625" customWidth="1"/>
    <col min="5657" max="5657" width="21.85546875" customWidth="1"/>
    <col min="5658" max="5658" width="16.85546875" customWidth="1"/>
    <col min="5659" max="5659" width="6.140625" customWidth="1"/>
    <col min="5660" max="5660" width="4.7109375" customWidth="1"/>
    <col min="5661" max="5661" width="7.28515625" customWidth="1"/>
    <col min="5662" max="5662" width="9.5703125" customWidth="1"/>
    <col min="5663" max="5663" width="10.7109375" customWidth="1"/>
    <col min="5664" max="5664" width="10.85546875" customWidth="1"/>
    <col min="5665" max="5665" width="14.85546875" customWidth="1"/>
    <col min="5666" max="5666" width="17.28515625" customWidth="1"/>
    <col min="5667" max="5667" width="9.28515625" customWidth="1"/>
    <col min="5668" max="5672" width="20.85546875" customWidth="1"/>
    <col min="5673" max="5674" width="16.42578125" customWidth="1"/>
    <col min="5675" max="5675" width="10.28515625" customWidth="1"/>
    <col min="5678" max="5678" width="9.85546875" customWidth="1"/>
    <col min="5889" max="5889" width="5.5703125" customWidth="1"/>
    <col min="5890" max="5890" width="15.5703125" customWidth="1"/>
    <col min="5891" max="5891" width="8.42578125" customWidth="1"/>
    <col min="5892" max="5892" width="9.28515625" customWidth="1"/>
    <col min="5899" max="5899" width="10.140625" customWidth="1"/>
    <col min="5900" max="5900" width="9.28515625" customWidth="1"/>
    <col min="5901" max="5901" width="8.7109375" customWidth="1"/>
    <col min="5902" max="5902" width="7.42578125" customWidth="1"/>
    <col min="5903" max="5903" width="9.85546875" customWidth="1"/>
    <col min="5904" max="5904" width="6.140625" customWidth="1"/>
    <col min="5905" max="5905" width="7.7109375" customWidth="1"/>
    <col min="5908" max="5908" width="13.7109375" customWidth="1"/>
    <col min="5909" max="5909" width="12.5703125" customWidth="1"/>
    <col min="5910" max="5910" width="18.140625" customWidth="1"/>
    <col min="5911" max="5911" width="12.7109375" customWidth="1"/>
    <col min="5912" max="5912" width="15.28515625" customWidth="1"/>
    <col min="5913" max="5913" width="21.85546875" customWidth="1"/>
    <col min="5914" max="5914" width="16.85546875" customWidth="1"/>
    <col min="5915" max="5915" width="6.140625" customWidth="1"/>
    <col min="5916" max="5916" width="4.7109375" customWidth="1"/>
    <col min="5917" max="5917" width="7.28515625" customWidth="1"/>
    <col min="5918" max="5918" width="9.5703125" customWidth="1"/>
    <col min="5919" max="5919" width="10.7109375" customWidth="1"/>
    <col min="5920" max="5920" width="10.85546875" customWidth="1"/>
    <col min="5921" max="5921" width="14.85546875" customWidth="1"/>
    <col min="5922" max="5922" width="17.28515625" customWidth="1"/>
    <col min="5923" max="5923" width="9.28515625" customWidth="1"/>
    <col min="5924" max="5928" width="20.85546875" customWidth="1"/>
    <col min="5929" max="5930" width="16.42578125" customWidth="1"/>
    <col min="5931" max="5931" width="10.28515625" customWidth="1"/>
    <col min="5934" max="5934" width="9.85546875" customWidth="1"/>
    <col min="6145" max="6145" width="5.5703125" customWidth="1"/>
    <col min="6146" max="6146" width="15.5703125" customWidth="1"/>
    <col min="6147" max="6147" width="8.42578125" customWidth="1"/>
    <col min="6148" max="6148" width="9.28515625" customWidth="1"/>
    <col min="6155" max="6155" width="10.140625" customWidth="1"/>
    <col min="6156" max="6156" width="9.28515625" customWidth="1"/>
    <col min="6157" max="6157" width="8.7109375" customWidth="1"/>
    <col min="6158" max="6158" width="7.42578125" customWidth="1"/>
    <col min="6159" max="6159" width="9.85546875" customWidth="1"/>
    <col min="6160" max="6160" width="6.140625" customWidth="1"/>
    <col min="6161" max="6161" width="7.7109375" customWidth="1"/>
    <col min="6164" max="6164" width="13.7109375" customWidth="1"/>
    <col min="6165" max="6165" width="12.5703125" customWidth="1"/>
    <col min="6166" max="6166" width="18.140625" customWidth="1"/>
    <col min="6167" max="6167" width="12.7109375" customWidth="1"/>
    <col min="6168" max="6168" width="15.28515625" customWidth="1"/>
    <col min="6169" max="6169" width="21.85546875" customWidth="1"/>
    <col min="6170" max="6170" width="16.85546875" customWidth="1"/>
    <col min="6171" max="6171" width="6.140625" customWidth="1"/>
    <col min="6172" max="6172" width="4.7109375" customWidth="1"/>
    <col min="6173" max="6173" width="7.28515625" customWidth="1"/>
    <col min="6174" max="6174" width="9.5703125" customWidth="1"/>
    <col min="6175" max="6175" width="10.7109375" customWidth="1"/>
    <col min="6176" max="6176" width="10.85546875" customWidth="1"/>
    <col min="6177" max="6177" width="14.85546875" customWidth="1"/>
    <col min="6178" max="6178" width="17.28515625" customWidth="1"/>
    <col min="6179" max="6179" width="9.28515625" customWidth="1"/>
    <col min="6180" max="6184" width="20.85546875" customWidth="1"/>
    <col min="6185" max="6186" width="16.42578125" customWidth="1"/>
    <col min="6187" max="6187" width="10.28515625" customWidth="1"/>
    <col min="6190" max="6190" width="9.85546875" customWidth="1"/>
    <col min="6401" max="6401" width="5.5703125" customWidth="1"/>
    <col min="6402" max="6402" width="15.5703125" customWidth="1"/>
    <col min="6403" max="6403" width="8.42578125" customWidth="1"/>
    <col min="6404" max="6404" width="9.28515625" customWidth="1"/>
    <col min="6411" max="6411" width="10.140625" customWidth="1"/>
    <col min="6412" max="6412" width="9.28515625" customWidth="1"/>
    <col min="6413" max="6413" width="8.7109375" customWidth="1"/>
    <col min="6414" max="6414" width="7.42578125" customWidth="1"/>
    <col min="6415" max="6415" width="9.85546875" customWidth="1"/>
    <col min="6416" max="6416" width="6.140625" customWidth="1"/>
    <col min="6417" max="6417" width="7.7109375" customWidth="1"/>
    <col min="6420" max="6420" width="13.7109375" customWidth="1"/>
    <col min="6421" max="6421" width="12.5703125" customWidth="1"/>
    <col min="6422" max="6422" width="18.140625" customWidth="1"/>
    <col min="6423" max="6423" width="12.7109375" customWidth="1"/>
    <col min="6424" max="6424" width="15.28515625" customWidth="1"/>
    <col min="6425" max="6425" width="21.85546875" customWidth="1"/>
    <col min="6426" max="6426" width="16.85546875" customWidth="1"/>
    <col min="6427" max="6427" width="6.140625" customWidth="1"/>
    <col min="6428" max="6428" width="4.7109375" customWidth="1"/>
    <col min="6429" max="6429" width="7.28515625" customWidth="1"/>
    <col min="6430" max="6430" width="9.5703125" customWidth="1"/>
    <col min="6431" max="6431" width="10.7109375" customWidth="1"/>
    <col min="6432" max="6432" width="10.85546875" customWidth="1"/>
    <col min="6433" max="6433" width="14.85546875" customWidth="1"/>
    <col min="6434" max="6434" width="17.28515625" customWidth="1"/>
    <col min="6435" max="6435" width="9.28515625" customWidth="1"/>
    <col min="6436" max="6440" width="20.85546875" customWidth="1"/>
    <col min="6441" max="6442" width="16.42578125" customWidth="1"/>
    <col min="6443" max="6443" width="10.28515625" customWidth="1"/>
    <col min="6446" max="6446" width="9.85546875" customWidth="1"/>
    <col min="6657" max="6657" width="5.5703125" customWidth="1"/>
    <col min="6658" max="6658" width="15.5703125" customWidth="1"/>
    <col min="6659" max="6659" width="8.42578125" customWidth="1"/>
    <col min="6660" max="6660" width="9.28515625" customWidth="1"/>
    <col min="6667" max="6667" width="10.140625" customWidth="1"/>
    <col min="6668" max="6668" width="9.28515625" customWidth="1"/>
    <col min="6669" max="6669" width="8.7109375" customWidth="1"/>
    <col min="6670" max="6670" width="7.42578125" customWidth="1"/>
    <col min="6671" max="6671" width="9.85546875" customWidth="1"/>
    <col min="6672" max="6672" width="6.140625" customWidth="1"/>
    <col min="6673" max="6673" width="7.7109375" customWidth="1"/>
    <col min="6676" max="6676" width="13.7109375" customWidth="1"/>
    <col min="6677" max="6677" width="12.5703125" customWidth="1"/>
    <col min="6678" max="6678" width="18.140625" customWidth="1"/>
    <col min="6679" max="6679" width="12.7109375" customWidth="1"/>
    <col min="6680" max="6680" width="15.28515625" customWidth="1"/>
    <col min="6681" max="6681" width="21.85546875" customWidth="1"/>
    <col min="6682" max="6682" width="16.85546875" customWidth="1"/>
    <col min="6683" max="6683" width="6.140625" customWidth="1"/>
    <col min="6684" max="6684" width="4.7109375" customWidth="1"/>
    <col min="6685" max="6685" width="7.28515625" customWidth="1"/>
    <col min="6686" max="6686" width="9.5703125" customWidth="1"/>
    <col min="6687" max="6687" width="10.7109375" customWidth="1"/>
    <col min="6688" max="6688" width="10.85546875" customWidth="1"/>
    <col min="6689" max="6689" width="14.85546875" customWidth="1"/>
    <col min="6690" max="6690" width="17.28515625" customWidth="1"/>
    <col min="6691" max="6691" width="9.28515625" customWidth="1"/>
    <col min="6692" max="6696" width="20.85546875" customWidth="1"/>
    <col min="6697" max="6698" width="16.42578125" customWidth="1"/>
    <col min="6699" max="6699" width="10.28515625" customWidth="1"/>
    <col min="6702" max="6702" width="9.85546875" customWidth="1"/>
    <col min="6913" max="6913" width="5.5703125" customWidth="1"/>
    <col min="6914" max="6914" width="15.5703125" customWidth="1"/>
    <col min="6915" max="6915" width="8.42578125" customWidth="1"/>
    <col min="6916" max="6916" width="9.28515625" customWidth="1"/>
    <col min="6923" max="6923" width="10.140625" customWidth="1"/>
    <col min="6924" max="6924" width="9.28515625" customWidth="1"/>
    <col min="6925" max="6925" width="8.7109375" customWidth="1"/>
    <col min="6926" max="6926" width="7.42578125" customWidth="1"/>
    <col min="6927" max="6927" width="9.85546875" customWidth="1"/>
    <col min="6928" max="6928" width="6.140625" customWidth="1"/>
    <col min="6929" max="6929" width="7.7109375" customWidth="1"/>
    <col min="6932" max="6932" width="13.7109375" customWidth="1"/>
    <col min="6933" max="6933" width="12.5703125" customWidth="1"/>
    <col min="6934" max="6934" width="18.140625" customWidth="1"/>
    <col min="6935" max="6935" width="12.7109375" customWidth="1"/>
    <col min="6936" max="6936" width="15.28515625" customWidth="1"/>
    <col min="6937" max="6937" width="21.85546875" customWidth="1"/>
    <col min="6938" max="6938" width="16.85546875" customWidth="1"/>
    <col min="6939" max="6939" width="6.140625" customWidth="1"/>
    <col min="6940" max="6940" width="4.7109375" customWidth="1"/>
    <col min="6941" max="6941" width="7.28515625" customWidth="1"/>
    <col min="6942" max="6942" width="9.5703125" customWidth="1"/>
    <col min="6943" max="6943" width="10.7109375" customWidth="1"/>
    <col min="6944" max="6944" width="10.85546875" customWidth="1"/>
    <col min="6945" max="6945" width="14.85546875" customWidth="1"/>
    <col min="6946" max="6946" width="17.28515625" customWidth="1"/>
    <col min="6947" max="6947" width="9.28515625" customWidth="1"/>
    <col min="6948" max="6952" width="20.85546875" customWidth="1"/>
    <col min="6953" max="6954" width="16.42578125" customWidth="1"/>
    <col min="6955" max="6955" width="10.28515625" customWidth="1"/>
    <col min="6958" max="6958" width="9.85546875" customWidth="1"/>
    <col min="7169" max="7169" width="5.5703125" customWidth="1"/>
    <col min="7170" max="7170" width="15.5703125" customWidth="1"/>
    <col min="7171" max="7171" width="8.42578125" customWidth="1"/>
    <col min="7172" max="7172" width="9.28515625" customWidth="1"/>
    <col min="7179" max="7179" width="10.140625" customWidth="1"/>
    <col min="7180" max="7180" width="9.28515625" customWidth="1"/>
    <col min="7181" max="7181" width="8.7109375" customWidth="1"/>
    <col min="7182" max="7182" width="7.42578125" customWidth="1"/>
    <col min="7183" max="7183" width="9.85546875" customWidth="1"/>
    <col min="7184" max="7184" width="6.140625" customWidth="1"/>
    <col min="7185" max="7185" width="7.7109375" customWidth="1"/>
    <col min="7188" max="7188" width="13.7109375" customWidth="1"/>
    <col min="7189" max="7189" width="12.5703125" customWidth="1"/>
    <col min="7190" max="7190" width="18.140625" customWidth="1"/>
    <col min="7191" max="7191" width="12.7109375" customWidth="1"/>
    <col min="7192" max="7192" width="15.28515625" customWidth="1"/>
    <col min="7193" max="7193" width="21.85546875" customWidth="1"/>
    <col min="7194" max="7194" width="16.85546875" customWidth="1"/>
    <col min="7195" max="7195" width="6.140625" customWidth="1"/>
    <col min="7196" max="7196" width="4.7109375" customWidth="1"/>
    <col min="7197" max="7197" width="7.28515625" customWidth="1"/>
    <col min="7198" max="7198" width="9.5703125" customWidth="1"/>
    <col min="7199" max="7199" width="10.7109375" customWidth="1"/>
    <col min="7200" max="7200" width="10.85546875" customWidth="1"/>
    <col min="7201" max="7201" width="14.85546875" customWidth="1"/>
    <col min="7202" max="7202" width="17.28515625" customWidth="1"/>
    <col min="7203" max="7203" width="9.28515625" customWidth="1"/>
    <col min="7204" max="7208" width="20.85546875" customWidth="1"/>
    <col min="7209" max="7210" width="16.42578125" customWidth="1"/>
    <col min="7211" max="7211" width="10.28515625" customWidth="1"/>
    <col min="7214" max="7214" width="9.85546875" customWidth="1"/>
    <col min="7425" max="7425" width="5.5703125" customWidth="1"/>
    <col min="7426" max="7426" width="15.5703125" customWidth="1"/>
    <col min="7427" max="7427" width="8.42578125" customWidth="1"/>
    <col min="7428" max="7428" width="9.28515625" customWidth="1"/>
    <col min="7435" max="7435" width="10.140625" customWidth="1"/>
    <col min="7436" max="7436" width="9.28515625" customWidth="1"/>
    <col min="7437" max="7437" width="8.7109375" customWidth="1"/>
    <col min="7438" max="7438" width="7.42578125" customWidth="1"/>
    <col min="7439" max="7439" width="9.85546875" customWidth="1"/>
    <col min="7440" max="7440" width="6.140625" customWidth="1"/>
    <col min="7441" max="7441" width="7.7109375" customWidth="1"/>
    <col min="7444" max="7444" width="13.7109375" customWidth="1"/>
    <col min="7445" max="7445" width="12.5703125" customWidth="1"/>
    <col min="7446" max="7446" width="18.140625" customWidth="1"/>
    <col min="7447" max="7447" width="12.7109375" customWidth="1"/>
    <col min="7448" max="7448" width="15.28515625" customWidth="1"/>
    <col min="7449" max="7449" width="21.85546875" customWidth="1"/>
    <col min="7450" max="7450" width="16.85546875" customWidth="1"/>
    <col min="7451" max="7451" width="6.140625" customWidth="1"/>
    <col min="7452" max="7452" width="4.7109375" customWidth="1"/>
    <col min="7453" max="7453" width="7.28515625" customWidth="1"/>
    <col min="7454" max="7454" width="9.5703125" customWidth="1"/>
    <col min="7455" max="7455" width="10.7109375" customWidth="1"/>
    <col min="7456" max="7456" width="10.85546875" customWidth="1"/>
    <col min="7457" max="7457" width="14.85546875" customWidth="1"/>
    <col min="7458" max="7458" width="17.28515625" customWidth="1"/>
    <col min="7459" max="7459" width="9.28515625" customWidth="1"/>
    <col min="7460" max="7464" width="20.85546875" customWidth="1"/>
    <col min="7465" max="7466" width="16.42578125" customWidth="1"/>
    <col min="7467" max="7467" width="10.28515625" customWidth="1"/>
    <col min="7470" max="7470" width="9.85546875" customWidth="1"/>
    <col min="7681" max="7681" width="5.5703125" customWidth="1"/>
    <col min="7682" max="7682" width="15.5703125" customWidth="1"/>
    <col min="7683" max="7683" width="8.42578125" customWidth="1"/>
    <col min="7684" max="7684" width="9.28515625" customWidth="1"/>
    <col min="7691" max="7691" width="10.140625" customWidth="1"/>
    <col min="7692" max="7692" width="9.28515625" customWidth="1"/>
    <col min="7693" max="7693" width="8.7109375" customWidth="1"/>
    <col min="7694" max="7694" width="7.42578125" customWidth="1"/>
    <col min="7695" max="7695" width="9.85546875" customWidth="1"/>
    <col min="7696" max="7696" width="6.140625" customWidth="1"/>
    <col min="7697" max="7697" width="7.7109375" customWidth="1"/>
    <col min="7700" max="7700" width="13.7109375" customWidth="1"/>
    <col min="7701" max="7701" width="12.5703125" customWidth="1"/>
    <col min="7702" max="7702" width="18.140625" customWidth="1"/>
    <col min="7703" max="7703" width="12.7109375" customWidth="1"/>
    <col min="7704" max="7704" width="15.28515625" customWidth="1"/>
    <col min="7705" max="7705" width="21.85546875" customWidth="1"/>
    <col min="7706" max="7706" width="16.85546875" customWidth="1"/>
    <col min="7707" max="7707" width="6.140625" customWidth="1"/>
    <col min="7708" max="7708" width="4.7109375" customWidth="1"/>
    <col min="7709" max="7709" width="7.28515625" customWidth="1"/>
    <col min="7710" max="7710" width="9.5703125" customWidth="1"/>
    <col min="7711" max="7711" width="10.7109375" customWidth="1"/>
    <col min="7712" max="7712" width="10.85546875" customWidth="1"/>
    <col min="7713" max="7713" width="14.85546875" customWidth="1"/>
    <col min="7714" max="7714" width="17.28515625" customWidth="1"/>
    <col min="7715" max="7715" width="9.28515625" customWidth="1"/>
    <col min="7716" max="7720" width="20.85546875" customWidth="1"/>
    <col min="7721" max="7722" width="16.42578125" customWidth="1"/>
    <col min="7723" max="7723" width="10.28515625" customWidth="1"/>
    <col min="7726" max="7726" width="9.85546875" customWidth="1"/>
    <col min="7937" max="7937" width="5.5703125" customWidth="1"/>
    <col min="7938" max="7938" width="15.5703125" customWidth="1"/>
    <col min="7939" max="7939" width="8.42578125" customWidth="1"/>
    <col min="7940" max="7940" width="9.28515625" customWidth="1"/>
    <col min="7947" max="7947" width="10.140625" customWidth="1"/>
    <col min="7948" max="7948" width="9.28515625" customWidth="1"/>
    <col min="7949" max="7949" width="8.7109375" customWidth="1"/>
    <col min="7950" max="7950" width="7.42578125" customWidth="1"/>
    <col min="7951" max="7951" width="9.85546875" customWidth="1"/>
    <col min="7952" max="7952" width="6.140625" customWidth="1"/>
    <col min="7953" max="7953" width="7.7109375" customWidth="1"/>
    <col min="7956" max="7956" width="13.7109375" customWidth="1"/>
    <col min="7957" max="7957" width="12.5703125" customWidth="1"/>
    <col min="7958" max="7958" width="18.140625" customWidth="1"/>
    <col min="7959" max="7959" width="12.7109375" customWidth="1"/>
    <col min="7960" max="7960" width="15.28515625" customWidth="1"/>
    <col min="7961" max="7961" width="21.85546875" customWidth="1"/>
    <col min="7962" max="7962" width="16.85546875" customWidth="1"/>
    <col min="7963" max="7963" width="6.140625" customWidth="1"/>
    <col min="7964" max="7964" width="4.7109375" customWidth="1"/>
    <col min="7965" max="7965" width="7.28515625" customWidth="1"/>
    <col min="7966" max="7966" width="9.5703125" customWidth="1"/>
    <col min="7967" max="7967" width="10.7109375" customWidth="1"/>
    <col min="7968" max="7968" width="10.85546875" customWidth="1"/>
    <col min="7969" max="7969" width="14.85546875" customWidth="1"/>
    <col min="7970" max="7970" width="17.28515625" customWidth="1"/>
    <col min="7971" max="7971" width="9.28515625" customWidth="1"/>
    <col min="7972" max="7976" width="20.85546875" customWidth="1"/>
    <col min="7977" max="7978" width="16.42578125" customWidth="1"/>
    <col min="7979" max="7979" width="10.28515625" customWidth="1"/>
    <col min="7982" max="7982" width="9.85546875" customWidth="1"/>
    <col min="8193" max="8193" width="5.5703125" customWidth="1"/>
    <col min="8194" max="8194" width="15.5703125" customWidth="1"/>
    <col min="8195" max="8195" width="8.42578125" customWidth="1"/>
    <col min="8196" max="8196" width="9.28515625" customWidth="1"/>
    <col min="8203" max="8203" width="10.140625" customWidth="1"/>
    <col min="8204" max="8204" width="9.28515625" customWidth="1"/>
    <col min="8205" max="8205" width="8.7109375" customWidth="1"/>
    <col min="8206" max="8206" width="7.42578125" customWidth="1"/>
    <col min="8207" max="8207" width="9.85546875" customWidth="1"/>
    <col min="8208" max="8208" width="6.140625" customWidth="1"/>
    <col min="8209" max="8209" width="7.7109375" customWidth="1"/>
    <col min="8212" max="8212" width="13.7109375" customWidth="1"/>
    <col min="8213" max="8213" width="12.5703125" customWidth="1"/>
    <col min="8214" max="8214" width="18.140625" customWidth="1"/>
    <col min="8215" max="8215" width="12.7109375" customWidth="1"/>
    <col min="8216" max="8216" width="15.28515625" customWidth="1"/>
    <col min="8217" max="8217" width="21.85546875" customWidth="1"/>
    <col min="8218" max="8218" width="16.85546875" customWidth="1"/>
    <col min="8219" max="8219" width="6.140625" customWidth="1"/>
    <col min="8220" max="8220" width="4.7109375" customWidth="1"/>
    <col min="8221" max="8221" width="7.28515625" customWidth="1"/>
    <col min="8222" max="8222" width="9.5703125" customWidth="1"/>
    <col min="8223" max="8223" width="10.7109375" customWidth="1"/>
    <col min="8224" max="8224" width="10.85546875" customWidth="1"/>
    <col min="8225" max="8225" width="14.85546875" customWidth="1"/>
    <col min="8226" max="8226" width="17.28515625" customWidth="1"/>
    <col min="8227" max="8227" width="9.28515625" customWidth="1"/>
    <col min="8228" max="8232" width="20.85546875" customWidth="1"/>
    <col min="8233" max="8234" width="16.42578125" customWidth="1"/>
    <col min="8235" max="8235" width="10.28515625" customWidth="1"/>
    <col min="8238" max="8238" width="9.85546875" customWidth="1"/>
    <col min="8449" max="8449" width="5.5703125" customWidth="1"/>
    <col min="8450" max="8450" width="15.5703125" customWidth="1"/>
    <col min="8451" max="8451" width="8.42578125" customWidth="1"/>
    <col min="8452" max="8452" width="9.28515625" customWidth="1"/>
    <col min="8459" max="8459" width="10.140625" customWidth="1"/>
    <col min="8460" max="8460" width="9.28515625" customWidth="1"/>
    <col min="8461" max="8461" width="8.7109375" customWidth="1"/>
    <col min="8462" max="8462" width="7.42578125" customWidth="1"/>
    <col min="8463" max="8463" width="9.85546875" customWidth="1"/>
    <col min="8464" max="8464" width="6.140625" customWidth="1"/>
    <col min="8465" max="8465" width="7.7109375" customWidth="1"/>
    <col min="8468" max="8468" width="13.7109375" customWidth="1"/>
    <col min="8469" max="8469" width="12.5703125" customWidth="1"/>
    <col min="8470" max="8470" width="18.140625" customWidth="1"/>
    <col min="8471" max="8471" width="12.7109375" customWidth="1"/>
    <col min="8472" max="8472" width="15.28515625" customWidth="1"/>
    <col min="8473" max="8473" width="21.85546875" customWidth="1"/>
    <col min="8474" max="8474" width="16.85546875" customWidth="1"/>
    <col min="8475" max="8475" width="6.140625" customWidth="1"/>
    <col min="8476" max="8476" width="4.7109375" customWidth="1"/>
    <col min="8477" max="8477" width="7.28515625" customWidth="1"/>
    <col min="8478" max="8478" width="9.5703125" customWidth="1"/>
    <col min="8479" max="8479" width="10.7109375" customWidth="1"/>
    <col min="8480" max="8480" width="10.85546875" customWidth="1"/>
    <col min="8481" max="8481" width="14.85546875" customWidth="1"/>
    <col min="8482" max="8482" width="17.28515625" customWidth="1"/>
    <col min="8483" max="8483" width="9.28515625" customWidth="1"/>
    <col min="8484" max="8488" width="20.85546875" customWidth="1"/>
    <col min="8489" max="8490" width="16.42578125" customWidth="1"/>
    <col min="8491" max="8491" width="10.28515625" customWidth="1"/>
    <col min="8494" max="8494" width="9.85546875" customWidth="1"/>
    <col min="8705" max="8705" width="5.5703125" customWidth="1"/>
    <col min="8706" max="8706" width="15.5703125" customWidth="1"/>
    <col min="8707" max="8707" width="8.42578125" customWidth="1"/>
    <col min="8708" max="8708" width="9.28515625" customWidth="1"/>
    <col min="8715" max="8715" width="10.140625" customWidth="1"/>
    <col min="8716" max="8716" width="9.28515625" customWidth="1"/>
    <col min="8717" max="8717" width="8.7109375" customWidth="1"/>
    <col min="8718" max="8718" width="7.42578125" customWidth="1"/>
    <col min="8719" max="8719" width="9.85546875" customWidth="1"/>
    <col min="8720" max="8720" width="6.140625" customWidth="1"/>
    <col min="8721" max="8721" width="7.7109375" customWidth="1"/>
    <col min="8724" max="8724" width="13.7109375" customWidth="1"/>
    <col min="8725" max="8725" width="12.5703125" customWidth="1"/>
    <col min="8726" max="8726" width="18.140625" customWidth="1"/>
    <col min="8727" max="8727" width="12.7109375" customWidth="1"/>
    <col min="8728" max="8728" width="15.28515625" customWidth="1"/>
    <col min="8729" max="8729" width="21.85546875" customWidth="1"/>
    <col min="8730" max="8730" width="16.85546875" customWidth="1"/>
    <col min="8731" max="8731" width="6.140625" customWidth="1"/>
    <col min="8732" max="8732" width="4.7109375" customWidth="1"/>
    <col min="8733" max="8733" width="7.28515625" customWidth="1"/>
    <col min="8734" max="8734" width="9.5703125" customWidth="1"/>
    <col min="8735" max="8735" width="10.7109375" customWidth="1"/>
    <col min="8736" max="8736" width="10.85546875" customWidth="1"/>
    <col min="8737" max="8737" width="14.85546875" customWidth="1"/>
    <col min="8738" max="8738" width="17.28515625" customWidth="1"/>
    <col min="8739" max="8739" width="9.28515625" customWidth="1"/>
    <col min="8740" max="8744" width="20.85546875" customWidth="1"/>
    <col min="8745" max="8746" width="16.42578125" customWidth="1"/>
    <col min="8747" max="8747" width="10.28515625" customWidth="1"/>
    <col min="8750" max="8750" width="9.85546875" customWidth="1"/>
    <col min="8961" max="8961" width="5.5703125" customWidth="1"/>
    <col min="8962" max="8962" width="15.5703125" customWidth="1"/>
    <col min="8963" max="8963" width="8.42578125" customWidth="1"/>
    <col min="8964" max="8964" width="9.28515625" customWidth="1"/>
    <col min="8971" max="8971" width="10.140625" customWidth="1"/>
    <col min="8972" max="8972" width="9.28515625" customWidth="1"/>
    <col min="8973" max="8973" width="8.7109375" customWidth="1"/>
    <col min="8974" max="8974" width="7.42578125" customWidth="1"/>
    <col min="8975" max="8975" width="9.85546875" customWidth="1"/>
    <col min="8976" max="8976" width="6.140625" customWidth="1"/>
    <col min="8977" max="8977" width="7.7109375" customWidth="1"/>
    <col min="8980" max="8980" width="13.7109375" customWidth="1"/>
    <col min="8981" max="8981" width="12.5703125" customWidth="1"/>
    <col min="8982" max="8982" width="18.140625" customWidth="1"/>
    <col min="8983" max="8983" width="12.7109375" customWidth="1"/>
    <col min="8984" max="8984" width="15.28515625" customWidth="1"/>
    <col min="8985" max="8985" width="21.85546875" customWidth="1"/>
    <col min="8986" max="8986" width="16.85546875" customWidth="1"/>
    <col min="8987" max="8987" width="6.140625" customWidth="1"/>
    <col min="8988" max="8988" width="4.7109375" customWidth="1"/>
    <col min="8989" max="8989" width="7.28515625" customWidth="1"/>
    <col min="8990" max="8990" width="9.5703125" customWidth="1"/>
    <col min="8991" max="8991" width="10.7109375" customWidth="1"/>
    <col min="8992" max="8992" width="10.85546875" customWidth="1"/>
    <col min="8993" max="8993" width="14.85546875" customWidth="1"/>
    <col min="8994" max="8994" width="17.28515625" customWidth="1"/>
    <col min="8995" max="8995" width="9.28515625" customWidth="1"/>
    <col min="8996" max="9000" width="20.85546875" customWidth="1"/>
    <col min="9001" max="9002" width="16.42578125" customWidth="1"/>
    <col min="9003" max="9003" width="10.28515625" customWidth="1"/>
    <col min="9006" max="9006" width="9.85546875" customWidth="1"/>
    <col min="9217" max="9217" width="5.5703125" customWidth="1"/>
    <col min="9218" max="9218" width="15.5703125" customWidth="1"/>
    <col min="9219" max="9219" width="8.42578125" customWidth="1"/>
    <col min="9220" max="9220" width="9.28515625" customWidth="1"/>
    <col min="9227" max="9227" width="10.140625" customWidth="1"/>
    <col min="9228" max="9228" width="9.28515625" customWidth="1"/>
    <col min="9229" max="9229" width="8.7109375" customWidth="1"/>
    <col min="9230" max="9230" width="7.42578125" customWidth="1"/>
    <col min="9231" max="9231" width="9.85546875" customWidth="1"/>
    <col min="9232" max="9232" width="6.140625" customWidth="1"/>
    <col min="9233" max="9233" width="7.7109375" customWidth="1"/>
    <col min="9236" max="9236" width="13.7109375" customWidth="1"/>
    <col min="9237" max="9237" width="12.5703125" customWidth="1"/>
    <col min="9238" max="9238" width="18.140625" customWidth="1"/>
    <col min="9239" max="9239" width="12.7109375" customWidth="1"/>
    <col min="9240" max="9240" width="15.28515625" customWidth="1"/>
    <col min="9241" max="9241" width="21.85546875" customWidth="1"/>
    <col min="9242" max="9242" width="16.85546875" customWidth="1"/>
    <col min="9243" max="9243" width="6.140625" customWidth="1"/>
    <col min="9244" max="9244" width="4.7109375" customWidth="1"/>
    <col min="9245" max="9245" width="7.28515625" customWidth="1"/>
    <col min="9246" max="9246" width="9.5703125" customWidth="1"/>
    <col min="9247" max="9247" width="10.7109375" customWidth="1"/>
    <col min="9248" max="9248" width="10.85546875" customWidth="1"/>
    <col min="9249" max="9249" width="14.85546875" customWidth="1"/>
    <col min="9250" max="9250" width="17.28515625" customWidth="1"/>
    <col min="9251" max="9251" width="9.28515625" customWidth="1"/>
    <col min="9252" max="9256" width="20.85546875" customWidth="1"/>
    <col min="9257" max="9258" width="16.42578125" customWidth="1"/>
    <col min="9259" max="9259" width="10.28515625" customWidth="1"/>
    <col min="9262" max="9262" width="9.85546875" customWidth="1"/>
    <col min="9473" max="9473" width="5.5703125" customWidth="1"/>
    <col min="9474" max="9474" width="15.5703125" customWidth="1"/>
    <col min="9475" max="9475" width="8.42578125" customWidth="1"/>
    <col min="9476" max="9476" width="9.28515625" customWidth="1"/>
    <col min="9483" max="9483" width="10.140625" customWidth="1"/>
    <col min="9484" max="9484" width="9.28515625" customWidth="1"/>
    <col min="9485" max="9485" width="8.7109375" customWidth="1"/>
    <col min="9486" max="9486" width="7.42578125" customWidth="1"/>
    <col min="9487" max="9487" width="9.85546875" customWidth="1"/>
    <col min="9488" max="9488" width="6.140625" customWidth="1"/>
    <col min="9489" max="9489" width="7.7109375" customWidth="1"/>
    <col min="9492" max="9492" width="13.7109375" customWidth="1"/>
    <col min="9493" max="9493" width="12.5703125" customWidth="1"/>
    <col min="9494" max="9494" width="18.140625" customWidth="1"/>
    <col min="9495" max="9495" width="12.7109375" customWidth="1"/>
    <col min="9496" max="9496" width="15.28515625" customWidth="1"/>
    <col min="9497" max="9497" width="21.85546875" customWidth="1"/>
    <col min="9498" max="9498" width="16.85546875" customWidth="1"/>
    <col min="9499" max="9499" width="6.140625" customWidth="1"/>
    <col min="9500" max="9500" width="4.7109375" customWidth="1"/>
    <col min="9501" max="9501" width="7.28515625" customWidth="1"/>
    <col min="9502" max="9502" width="9.5703125" customWidth="1"/>
    <col min="9503" max="9503" width="10.7109375" customWidth="1"/>
    <col min="9504" max="9504" width="10.85546875" customWidth="1"/>
    <col min="9505" max="9505" width="14.85546875" customWidth="1"/>
    <col min="9506" max="9506" width="17.28515625" customWidth="1"/>
    <col min="9507" max="9507" width="9.28515625" customWidth="1"/>
    <col min="9508" max="9512" width="20.85546875" customWidth="1"/>
    <col min="9513" max="9514" width="16.42578125" customWidth="1"/>
    <col min="9515" max="9515" width="10.28515625" customWidth="1"/>
    <col min="9518" max="9518" width="9.85546875" customWidth="1"/>
    <col min="9729" max="9729" width="5.5703125" customWidth="1"/>
    <col min="9730" max="9730" width="15.5703125" customWidth="1"/>
    <col min="9731" max="9731" width="8.42578125" customWidth="1"/>
    <col min="9732" max="9732" width="9.28515625" customWidth="1"/>
    <col min="9739" max="9739" width="10.140625" customWidth="1"/>
    <col min="9740" max="9740" width="9.28515625" customWidth="1"/>
    <col min="9741" max="9741" width="8.7109375" customWidth="1"/>
    <col min="9742" max="9742" width="7.42578125" customWidth="1"/>
    <col min="9743" max="9743" width="9.85546875" customWidth="1"/>
    <col min="9744" max="9744" width="6.140625" customWidth="1"/>
    <col min="9745" max="9745" width="7.7109375" customWidth="1"/>
    <col min="9748" max="9748" width="13.7109375" customWidth="1"/>
    <col min="9749" max="9749" width="12.5703125" customWidth="1"/>
    <col min="9750" max="9750" width="18.140625" customWidth="1"/>
    <col min="9751" max="9751" width="12.7109375" customWidth="1"/>
    <col min="9752" max="9752" width="15.28515625" customWidth="1"/>
    <col min="9753" max="9753" width="21.85546875" customWidth="1"/>
    <col min="9754" max="9754" width="16.85546875" customWidth="1"/>
    <col min="9755" max="9755" width="6.140625" customWidth="1"/>
    <col min="9756" max="9756" width="4.7109375" customWidth="1"/>
    <col min="9757" max="9757" width="7.28515625" customWidth="1"/>
    <col min="9758" max="9758" width="9.5703125" customWidth="1"/>
    <col min="9759" max="9759" width="10.7109375" customWidth="1"/>
    <col min="9760" max="9760" width="10.85546875" customWidth="1"/>
    <col min="9761" max="9761" width="14.85546875" customWidth="1"/>
    <col min="9762" max="9762" width="17.28515625" customWidth="1"/>
    <col min="9763" max="9763" width="9.28515625" customWidth="1"/>
    <col min="9764" max="9768" width="20.85546875" customWidth="1"/>
    <col min="9769" max="9770" width="16.42578125" customWidth="1"/>
    <col min="9771" max="9771" width="10.28515625" customWidth="1"/>
    <col min="9774" max="9774" width="9.85546875" customWidth="1"/>
    <col min="9985" max="9985" width="5.5703125" customWidth="1"/>
    <col min="9986" max="9986" width="15.5703125" customWidth="1"/>
    <col min="9987" max="9987" width="8.42578125" customWidth="1"/>
    <col min="9988" max="9988" width="9.28515625" customWidth="1"/>
    <col min="9995" max="9995" width="10.140625" customWidth="1"/>
    <col min="9996" max="9996" width="9.28515625" customWidth="1"/>
    <col min="9997" max="9997" width="8.7109375" customWidth="1"/>
    <col min="9998" max="9998" width="7.42578125" customWidth="1"/>
    <col min="9999" max="9999" width="9.85546875" customWidth="1"/>
    <col min="10000" max="10000" width="6.140625" customWidth="1"/>
    <col min="10001" max="10001" width="7.7109375" customWidth="1"/>
    <col min="10004" max="10004" width="13.7109375" customWidth="1"/>
    <col min="10005" max="10005" width="12.5703125" customWidth="1"/>
    <col min="10006" max="10006" width="18.140625" customWidth="1"/>
    <col min="10007" max="10007" width="12.7109375" customWidth="1"/>
    <col min="10008" max="10008" width="15.28515625" customWidth="1"/>
    <col min="10009" max="10009" width="21.85546875" customWidth="1"/>
    <col min="10010" max="10010" width="16.85546875" customWidth="1"/>
    <col min="10011" max="10011" width="6.140625" customWidth="1"/>
    <col min="10012" max="10012" width="4.7109375" customWidth="1"/>
    <col min="10013" max="10013" width="7.28515625" customWidth="1"/>
    <col min="10014" max="10014" width="9.5703125" customWidth="1"/>
    <col min="10015" max="10015" width="10.7109375" customWidth="1"/>
    <col min="10016" max="10016" width="10.85546875" customWidth="1"/>
    <col min="10017" max="10017" width="14.85546875" customWidth="1"/>
    <col min="10018" max="10018" width="17.28515625" customWidth="1"/>
    <col min="10019" max="10019" width="9.28515625" customWidth="1"/>
    <col min="10020" max="10024" width="20.85546875" customWidth="1"/>
    <col min="10025" max="10026" width="16.42578125" customWidth="1"/>
    <col min="10027" max="10027" width="10.28515625" customWidth="1"/>
    <col min="10030" max="10030" width="9.85546875" customWidth="1"/>
    <col min="10241" max="10241" width="5.5703125" customWidth="1"/>
    <col min="10242" max="10242" width="15.5703125" customWidth="1"/>
    <col min="10243" max="10243" width="8.42578125" customWidth="1"/>
    <col min="10244" max="10244" width="9.28515625" customWidth="1"/>
    <col min="10251" max="10251" width="10.140625" customWidth="1"/>
    <col min="10252" max="10252" width="9.28515625" customWidth="1"/>
    <col min="10253" max="10253" width="8.7109375" customWidth="1"/>
    <col min="10254" max="10254" width="7.42578125" customWidth="1"/>
    <col min="10255" max="10255" width="9.85546875" customWidth="1"/>
    <col min="10256" max="10256" width="6.140625" customWidth="1"/>
    <col min="10257" max="10257" width="7.7109375" customWidth="1"/>
    <col min="10260" max="10260" width="13.7109375" customWidth="1"/>
    <col min="10261" max="10261" width="12.5703125" customWidth="1"/>
    <col min="10262" max="10262" width="18.140625" customWidth="1"/>
    <col min="10263" max="10263" width="12.7109375" customWidth="1"/>
    <col min="10264" max="10264" width="15.28515625" customWidth="1"/>
    <col min="10265" max="10265" width="21.85546875" customWidth="1"/>
    <col min="10266" max="10266" width="16.85546875" customWidth="1"/>
    <col min="10267" max="10267" width="6.140625" customWidth="1"/>
    <col min="10268" max="10268" width="4.7109375" customWidth="1"/>
    <col min="10269" max="10269" width="7.28515625" customWidth="1"/>
    <col min="10270" max="10270" width="9.5703125" customWidth="1"/>
    <col min="10271" max="10271" width="10.7109375" customWidth="1"/>
    <col min="10272" max="10272" width="10.85546875" customWidth="1"/>
    <col min="10273" max="10273" width="14.85546875" customWidth="1"/>
    <col min="10274" max="10274" width="17.28515625" customWidth="1"/>
    <col min="10275" max="10275" width="9.28515625" customWidth="1"/>
    <col min="10276" max="10280" width="20.85546875" customWidth="1"/>
    <col min="10281" max="10282" width="16.42578125" customWidth="1"/>
    <col min="10283" max="10283" width="10.28515625" customWidth="1"/>
    <col min="10286" max="10286" width="9.85546875" customWidth="1"/>
    <col min="10497" max="10497" width="5.5703125" customWidth="1"/>
    <col min="10498" max="10498" width="15.5703125" customWidth="1"/>
    <col min="10499" max="10499" width="8.42578125" customWidth="1"/>
    <col min="10500" max="10500" width="9.28515625" customWidth="1"/>
    <col min="10507" max="10507" width="10.140625" customWidth="1"/>
    <col min="10508" max="10508" width="9.28515625" customWidth="1"/>
    <col min="10509" max="10509" width="8.7109375" customWidth="1"/>
    <col min="10510" max="10510" width="7.42578125" customWidth="1"/>
    <col min="10511" max="10511" width="9.85546875" customWidth="1"/>
    <col min="10512" max="10512" width="6.140625" customWidth="1"/>
    <col min="10513" max="10513" width="7.7109375" customWidth="1"/>
    <col min="10516" max="10516" width="13.7109375" customWidth="1"/>
    <col min="10517" max="10517" width="12.5703125" customWidth="1"/>
    <col min="10518" max="10518" width="18.140625" customWidth="1"/>
    <col min="10519" max="10519" width="12.7109375" customWidth="1"/>
    <col min="10520" max="10520" width="15.28515625" customWidth="1"/>
    <col min="10521" max="10521" width="21.85546875" customWidth="1"/>
    <col min="10522" max="10522" width="16.85546875" customWidth="1"/>
    <col min="10523" max="10523" width="6.140625" customWidth="1"/>
    <col min="10524" max="10524" width="4.7109375" customWidth="1"/>
    <col min="10525" max="10525" width="7.28515625" customWidth="1"/>
    <col min="10526" max="10526" width="9.5703125" customWidth="1"/>
    <col min="10527" max="10527" width="10.7109375" customWidth="1"/>
    <col min="10528" max="10528" width="10.85546875" customWidth="1"/>
    <col min="10529" max="10529" width="14.85546875" customWidth="1"/>
    <col min="10530" max="10530" width="17.28515625" customWidth="1"/>
    <col min="10531" max="10531" width="9.28515625" customWidth="1"/>
    <col min="10532" max="10536" width="20.85546875" customWidth="1"/>
    <col min="10537" max="10538" width="16.42578125" customWidth="1"/>
    <col min="10539" max="10539" width="10.28515625" customWidth="1"/>
    <col min="10542" max="10542" width="9.85546875" customWidth="1"/>
    <col min="10753" max="10753" width="5.5703125" customWidth="1"/>
    <col min="10754" max="10754" width="15.5703125" customWidth="1"/>
    <col min="10755" max="10755" width="8.42578125" customWidth="1"/>
    <col min="10756" max="10756" width="9.28515625" customWidth="1"/>
    <col min="10763" max="10763" width="10.140625" customWidth="1"/>
    <col min="10764" max="10764" width="9.28515625" customWidth="1"/>
    <col min="10765" max="10765" width="8.7109375" customWidth="1"/>
    <col min="10766" max="10766" width="7.42578125" customWidth="1"/>
    <col min="10767" max="10767" width="9.85546875" customWidth="1"/>
    <col min="10768" max="10768" width="6.140625" customWidth="1"/>
    <col min="10769" max="10769" width="7.7109375" customWidth="1"/>
    <col min="10772" max="10772" width="13.7109375" customWidth="1"/>
    <col min="10773" max="10773" width="12.5703125" customWidth="1"/>
    <col min="10774" max="10774" width="18.140625" customWidth="1"/>
    <col min="10775" max="10775" width="12.7109375" customWidth="1"/>
    <col min="10776" max="10776" width="15.28515625" customWidth="1"/>
    <col min="10777" max="10777" width="21.85546875" customWidth="1"/>
    <col min="10778" max="10778" width="16.85546875" customWidth="1"/>
    <col min="10779" max="10779" width="6.140625" customWidth="1"/>
    <col min="10780" max="10780" width="4.7109375" customWidth="1"/>
    <col min="10781" max="10781" width="7.28515625" customWidth="1"/>
    <col min="10782" max="10782" width="9.5703125" customWidth="1"/>
    <col min="10783" max="10783" width="10.7109375" customWidth="1"/>
    <col min="10784" max="10784" width="10.85546875" customWidth="1"/>
    <col min="10785" max="10785" width="14.85546875" customWidth="1"/>
    <col min="10786" max="10786" width="17.28515625" customWidth="1"/>
    <col min="10787" max="10787" width="9.28515625" customWidth="1"/>
    <col min="10788" max="10792" width="20.85546875" customWidth="1"/>
    <col min="10793" max="10794" width="16.42578125" customWidth="1"/>
    <col min="10795" max="10795" width="10.28515625" customWidth="1"/>
    <col min="10798" max="10798" width="9.85546875" customWidth="1"/>
    <col min="11009" max="11009" width="5.5703125" customWidth="1"/>
    <col min="11010" max="11010" width="15.5703125" customWidth="1"/>
    <col min="11011" max="11011" width="8.42578125" customWidth="1"/>
    <col min="11012" max="11012" width="9.28515625" customWidth="1"/>
    <col min="11019" max="11019" width="10.140625" customWidth="1"/>
    <col min="11020" max="11020" width="9.28515625" customWidth="1"/>
    <col min="11021" max="11021" width="8.7109375" customWidth="1"/>
    <col min="11022" max="11022" width="7.42578125" customWidth="1"/>
    <col min="11023" max="11023" width="9.85546875" customWidth="1"/>
    <col min="11024" max="11024" width="6.140625" customWidth="1"/>
    <col min="11025" max="11025" width="7.7109375" customWidth="1"/>
    <col min="11028" max="11028" width="13.7109375" customWidth="1"/>
    <col min="11029" max="11029" width="12.5703125" customWidth="1"/>
    <col min="11030" max="11030" width="18.140625" customWidth="1"/>
    <col min="11031" max="11031" width="12.7109375" customWidth="1"/>
    <col min="11032" max="11032" width="15.28515625" customWidth="1"/>
    <col min="11033" max="11033" width="21.85546875" customWidth="1"/>
    <col min="11034" max="11034" width="16.85546875" customWidth="1"/>
    <col min="11035" max="11035" width="6.140625" customWidth="1"/>
    <col min="11036" max="11036" width="4.7109375" customWidth="1"/>
    <col min="11037" max="11037" width="7.28515625" customWidth="1"/>
    <col min="11038" max="11038" width="9.5703125" customWidth="1"/>
    <col min="11039" max="11039" width="10.7109375" customWidth="1"/>
    <col min="11040" max="11040" width="10.85546875" customWidth="1"/>
    <col min="11041" max="11041" width="14.85546875" customWidth="1"/>
    <col min="11042" max="11042" width="17.28515625" customWidth="1"/>
    <col min="11043" max="11043" width="9.28515625" customWidth="1"/>
    <col min="11044" max="11048" width="20.85546875" customWidth="1"/>
    <col min="11049" max="11050" width="16.42578125" customWidth="1"/>
    <col min="11051" max="11051" width="10.28515625" customWidth="1"/>
    <col min="11054" max="11054" width="9.85546875" customWidth="1"/>
    <col min="11265" max="11265" width="5.5703125" customWidth="1"/>
    <col min="11266" max="11266" width="15.5703125" customWidth="1"/>
    <col min="11267" max="11267" width="8.42578125" customWidth="1"/>
    <col min="11268" max="11268" width="9.28515625" customWidth="1"/>
    <col min="11275" max="11275" width="10.140625" customWidth="1"/>
    <col min="11276" max="11276" width="9.28515625" customWidth="1"/>
    <col min="11277" max="11277" width="8.7109375" customWidth="1"/>
    <col min="11278" max="11278" width="7.42578125" customWidth="1"/>
    <col min="11279" max="11279" width="9.85546875" customWidth="1"/>
    <col min="11280" max="11280" width="6.140625" customWidth="1"/>
    <col min="11281" max="11281" width="7.7109375" customWidth="1"/>
    <col min="11284" max="11284" width="13.7109375" customWidth="1"/>
    <col min="11285" max="11285" width="12.5703125" customWidth="1"/>
    <col min="11286" max="11286" width="18.140625" customWidth="1"/>
    <col min="11287" max="11287" width="12.7109375" customWidth="1"/>
    <col min="11288" max="11288" width="15.28515625" customWidth="1"/>
    <col min="11289" max="11289" width="21.85546875" customWidth="1"/>
    <col min="11290" max="11290" width="16.85546875" customWidth="1"/>
    <col min="11291" max="11291" width="6.140625" customWidth="1"/>
    <col min="11292" max="11292" width="4.7109375" customWidth="1"/>
    <col min="11293" max="11293" width="7.28515625" customWidth="1"/>
    <col min="11294" max="11294" width="9.5703125" customWidth="1"/>
    <col min="11295" max="11295" width="10.7109375" customWidth="1"/>
    <col min="11296" max="11296" width="10.85546875" customWidth="1"/>
    <col min="11297" max="11297" width="14.85546875" customWidth="1"/>
    <col min="11298" max="11298" width="17.28515625" customWidth="1"/>
    <col min="11299" max="11299" width="9.28515625" customWidth="1"/>
    <col min="11300" max="11304" width="20.85546875" customWidth="1"/>
    <col min="11305" max="11306" width="16.42578125" customWidth="1"/>
    <col min="11307" max="11307" width="10.28515625" customWidth="1"/>
    <col min="11310" max="11310" width="9.85546875" customWidth="1"/>
    <col min="11521" max="11521" width="5.5703125" customWidth="1"/>
    <col min="11522" max="11522" width="15.5703125" customWidth="1"/>
    <col min="11523" max="11523" width="8.42578125" customWidth="1"/>
    <col min="11524" max="11524" width="9.28515625" customWidth="1"/>
    <col min="11531" max="11531" width="10.140625" customWidth="1"/>
    <col min="11532" max="11532" width="9.28515625" customWidth="1"/>
    <col min="11533" max="11533" width="8.7109375" customWidth="1"/>
    <col min="11534" max="11534" width="7.42578125" customWidth="1"/>
    <col min="11535" max="11535" width="9.85546875" customWidth="1"/>
    <col min="11536" max="11536" width="6.140625" customWidth="1"/>
    <col min="11537" max="11537" width="7.7109375" customWidth="1"/>
    <col min="11540" max="11540" width="13.7109375" customWidth="1"/>
    <col min="11541" max="11541" width="12.5703125" customWidth="1"/>
    <col min="11542" max="11542" width="18.140625" customWidth="1"/>
    <col min="11543" max="11543" width="12.7109375" customWidth="1"/>
    <col min="11544" max="11544" width="15.28515625" customWidth="1"/>
    <col min="11545" max="11545" width="21.85546875" customWidth="1"/>
    <col min="11546" max="11546" width="16.85546875" customWidth="1"/>
    <col min="11547" max="11547" width="6.140625" customWidth="1"/>
    <col min="11548" max="11548" width="4.7109375" customWidth="1"/>
    <col min="11549" max="11549" width="7.28515625" customWidth="1"/>
    <col min="11550" max="11550" width="9.5703125" customWidth="1"/>
    <col min="11551" max="11551" width="10.7109375" customWidth="1"/>
    <col min="11552" max="11552" width="10.85546875" customWidth="1"/>
    <col min="11553" max="11553" width="14.85546875" customWidth="1"/>
    <col min="11554" max="11554" width="17.28515625" customWidth="1"/>
    <col min="11555" max="11555" width="9.28515625" customWidth="1"/>
    <col min="11556" max="11560" width="20.85546875" customWidth="1"/>
    <col min="11561" max="11562" width="16.42578125" customWidth="1"/>
    <col min="11563" max="11563" width="10.28515625" customWidth="1"/>
    <col min="11566" max="11566" width="9.85546875" customWidth="1"/>
    <col min="11777" max="11777" width="5.5703125" customWidth="1"/>
    <col min="11778" max="11778" width="15.5703125" customWidth="1"/>
    <col min="11779" max="11779" width="8.42578125" customWidth="1"/>
    <col min="11780" max="11780" width="9.28515625" customWidth="1"/>
    <col min="11787" max="11787" width="10.140625" customWidth="1"/>
    <col min="11788" max="11788" width="9.28515625" customWidth="1"/>
    <col min="11789" max="11789" width="8.7109375" customWidth="1"/>
    <col min="11790" max="11790" width="7.42578125" customWidth="1"/>
    <col min="11791" max="11791" width="9.85546875" customWidth="1"/>
    <col min="11792" max="11792" width="6.140625" customWidth="1"/>
    <col min="11793" max="11793" width="7.7109375" customWidth="1"/>
    <col min="11796" max="11796" width="13.7109375" customWidth="1"/>
    <col min="11797" max="11797" width="12.5703125" customWidth="1"/>
    <col min="11798" max="11798" width="18.140625" customWidth="1"/>
    <col min="11799" max="11799" width="12.7109375" customWidth="1"/>
    <col min="11800" max="11800" width="15.28515625" customWidth="1"/>
    <col min="11801" max="11801" width="21.85546875" customWidth="1"/>
    <col min="11802" max="11802" width="16.85546875" customWidth="1"/>
    <col min="11803" max="11803" width="6.140625" customWidth="1"/>
    <col min="11804" max="11804" width="4.7109375" customWidth="1"/>
    <col min="11805" max="11805" width="7.28515625" customWidth="1"/>
    <col min="11806" max="11806" width="9.5703125" customWidth="1"/>
    <col min="11807" max="11807" width="10.7109375" customWidth="1"/>
    <col min="11808" max="11808" width="10.85546875" customWidth="1"/>
    <col min="11809" max="11809" width="14.85546875" customWidth="1"/>
    <col min="11810" max="11810" width="17.28515625" customWidth="1"/>
    <col min="11811" max="11811" width="9.28515625" customWidth="1"/>
    <col min="11812" max="11816" width="20.85546875" customWidth="1"/>
    <col min="11817" max="11818" width="16.42578125" customWidth="1"/>
    <col min="11819" max="11819" width="10.28515625" customWidth="1"/>
    <col min="11822" max="11822" width="9.85546875" customWidth="1"/>
    <col min="12033" max="12033" width="5.5703125" customWidth="1"/>
    <col min="12034" max="12034" width="15.5703125" customWidth="1"/>
    <col min="12035" max="12035" width="8.42578125" customWidth="1"/>
    <col min="12036" max="12036" width="9.28515625" customWidth="1"/>
    <col min="12043" max="12043" width="10.140625" customWidth="1"/>
    <col min="12044" max="12044" width="9.28515625" customWidth="1"/>
    <col min="12045" max="12045" width="8.7109375" customWidth="1"/>
    <col min="12046" max="12046" width="7.42578125" customWidth="1"/>
    <col min="12047" max="12047" width="9.85546875" customWidth="1"/>
    <col min="12048" max="12048" width="6.140625" customWidth="1"/>
    <col min="12049" max="12049" width="7.7109375" customWidth="1"/>
    <col min="12052" max="12052" width="13.7109375" customWidth="1"/>
    <col min="12053" max="12053" width="12.5703125" customWidth="1"/>
    <col min="12054" max="12054" width="18.140625" customWidth="1"/>
    <col min="12055" max="12055" width="12.7109375" customWidth="1"/>
    <col min="12056" max="12056" width="15.28515625" customWidth="1"/>
    <col min="12057" max="12057" width="21.85546875" customWidth="1"/>
    <col min="12058" max="12058" width="16.85546875" customWidth="1"/>
    <col min="12059" max="12059" width="6.140625" customWidth="1"/>
    <col min="12060" max="12060" width="4.7109375" customWidth="1"/>
    <col min="12061" max="12061" width="7.28515625" customWidth="1"/>
    <col min="12062" max="12062" width="9.5703125" customWidth="1"/>
    <col min="12063" max="12063" width="10.7109375" customWidth="1"/>
    <col min="12064" max="12064" width="10.85546875" customWidth="1"/>
    <col min="12065" max="12065" width="14.85546875" customWidth="1"/>
    <col min="12066" max="12066" width="17.28515625" customWidth="1"/>
    <col min="12067" max="12067" width="9.28515625" customWidth="1"/>
    <col min="12068" max="12072" width="20.85546875" customWidth="1"/>
    <col min="12073" max="12074" width="16.42578125" customWidth="1"/>
    <col min="12075" max="12075" width="10.28515625" customWidth="1"/>
    <col min="12078" max="12078" width="9.85546875" customWidth="1"/>
    <col min="12289" max="12289" width="5.5703125" customWidth="1"/>
    <col min="12290" max="12290" width="15.5703125" customWidth="1"/>
    <col min="12291" max="12291" width="8.42578125" customWidth="1"/>
    <col min="12292" max="12292" width="9.28515625" customWidth="1"/>
    <col min="12299" max="12299" width="10.140625" customWidth="1"/>
    <col min="12300" max="12300" width="9.28515625" customWidth="1"/>
    <col min="12301" max="12301" width="8.7109375" customWidth="1"/>
    <col min="12302" max="12302" width="7.42578125" customWidth="1"/>
    <col min="12303" max="12303" width="9.85546875" customWidth="1"/>
    <col min="12304" max="12304" width="6.140625" customWidth="1"/>
    <col min="12305" max="12305" width="7.7109375" customWidth="1"/>
    <col min="12308" max="12308" width="13.7109375" customWidth="1"/>
    <col min="12309" max="12309" width="12.5703125" customWidth="1"/>
    <col min="12310" max="12310" width="18.140625" customWidth="1"/>
    <col min="12311" max="12311" width="12.7109375" customWidth="1"/>
    <col min="12312" max="12312" width="15.28515625" customWidth="1"/>
    <col min="12313" max="12313" width="21.85546875" customWidth="1"/>
    <col min="12314" max="12314" width="16.85546875" customWidth="1"/>
    <col min="12315" max="12315" width="6.140625" customWidth="1"/>
    <col min="12316" max="12316" width="4.7109375" customWidth="1"/>
    <col min="12317" max="12317" width="7.28515625" customWidth="1"/>
    <col min="12318" max="12318" width="9.5703125" customWidth="1"/>
    <col min="12319" max="12319" width="10.7109375" customWidth="1"/>
    <col min="12320" max="12320" width="10.85546875" customWidth="1"/>
    <col min="12321" max="12321" width="14.85546875" customWidth="1"/>
    <col min="12322" max="12322" width="17.28515625" customWidth="1"/>
    <col min="12323" max="12323" width="9.28515625" customWidth="1"/>
    <col min="12324" max="12328" width="20.85546875" customWidth="1"/>
    <col min="12329" max="12330" width="16.42578125" customWidth="1"/>
    <col min="12331" max="12331" width="10.28515625" customWidth="1"/>
    <col min="12334" max="12334" width="9.85546875" customWidth="1"/>
    <col min="12545" max="12545" width="5.5703125" customWidth="1"/>
    <col min="12546" max="12546" width="15.5703125" customWidth="1"/>
    <col min="12547" max="12547" width="8.42578125" customWidth="1"/>
    <col min="12548" max="12548" width="9.28515625" customWidth="1"/>
    <col min="12555" max="12555" width="10.140625" customWidth="1"/>
    <col min="12556" max="12556" width="9.28515625" customWidth="1"/>
    <col min="12557" max="12557" width="8.7109375" customWidth="1"/>
    <col min="12558" max="12558" width="7.42578125" customWidth="1"/>
    <col min="12559" max="12559" width="9.85546875" customWidth="1"/>
    <col min="12560" max="12560" width="6.140625" customWidth="1"/>
    <col min="12561" max="12561" width="7.7109375" customWidth="1"/>
    <col min="12564" max="12564" width="13.7109375" customWidth="1"/>
    <col min="12565" max="12565" width="12.5703125" customWidth="1"/>
    <col min="12566" max="12566" width="18.140625" customWidth="1"/>
    <col min="12567" max="12567" width="12.7109375" customWidth="1"/>
    <col min="12568" max="12568" width="15.28515625" customWidth="1"/>
    <col min="12569" max="12569" width="21.85546875" customWidth="1"/>
    <col min="12570" max="12570" width="16.85546875" customWidth="1"/>
    <col min="12571" max="12571" width="6.140625" customWidth="1"/>
    <col min="12572" max="12572" width="4.7109375" customWidth="1"/>
    <col min="12573" max="12573" width="7.28515625" customWidth="1"/>
    <col min="12574" max="12574" width="9.5703125" customWidth="1"/>
    <col min="12575" max="12575" width="10.7109375" customWidth="1"/>
    <col min="12576" max="12576" width="10.85546875" customWidth="1"/>
    <col min="12577" max="12577" width="14.85546875" customWidth="1"/>
    <col min="12578" max="12578" width="17.28515625" customWidth="1"/>
    <col min="12579" max="12579" width="9.28515625" customWidth="1"/>
    <col min="12580" max="12584" width="20.85546875" customWidth="1"/>
    <col min="12585" max="12586" width="16.42578125" customWidth="1"/>
    <col min="12587" max="12587" width="10.28515625" customWidth="1"/>
    <col min="12590" max="12590" width="9.85546875" customWidth="1"/>
    <col min="12801" max="12801" width="5.5703125" customWidth="1"/>
    <col min="12802" max="12802" width="15.5703125" customWidth="1"/>
    <col min="12803" max="12803" width="8.42578125" customWidth="1"/>
    <col min="12804" max="12804" width="9.28515625" customWidth="1"/>
    <col min="12811" max="12811" width="10.140625" customWidth="1"/>
    <col min="12812" max="12812" width="9.28515625" customWidth="1"/>
    <col min="12813" max="12813" width="8.7109375" customWidth="1"/>
    <col min="12814" max="12814" width="7.42578125" customWidth="1"/>
    <col min="12815" max="12815" width="9.85546875" customWidth="1"/>
    <col min="12816" max="12816" width="6.140625" customWidth="1"/>
    <col min="12817" max="12817" width="7.7109375" customWidth="1"/>
    <col min="12820" max="12820" width="13.7109375" customWidth="1"/>
    <col min="12821" max="12821" width="12.5703125" customWidth="1"/>
    <col min="12822" max="12822" width="18.140625" customWidth="1"/>
    <col min="12823" max="12823" width="12.7109375" customWidth="1"/>
    <col min="12824" max="12824" width="15.28515625" customWidth="1"/>
    <col min="12825" max="12825" width="21.85546875" customWidth="1"/>
    <col min="12826" max="12826" width="16.85546875" customWidth="1"/>
    <col min="12827" max="12827" width="6.140625" customWidth="1"/>
    <col min="12828" max="12828" width="4.7109375" customWidth="1"/>
    <col min="12829" max="12829" width="7.28515625" customWidth="1"/>
    <col min="12830" max="12830" width="9.5703125" customWidth="1"/>
    <col min="12831" max="12831" width="10.7109375" customWidth="1"/>
    <col min="12832" max="12832" width="10.85546875" customWidth="1"/>
    <col min="12833" max="12833" width="14.85546875" customWidth="1"/>
    <col min="12834" max="12834" width="17.28515625" customWidth="1"/>
    <col min="12835" max="12835" width="9.28515625" customWidth="1"/>
    <col min="12836" max="12840" width="20.85546875" customWidth="1"/>
    <col min="12841" max="12842" width="16.42578125" customWidth="1"/>
    <col min="12843" max="12843" width="10.28515625" customWidth="1"/>
    <col min="12846" max="12846" width="9.85546875" customWidth="1"/>
    <col min="13057" max="13057" width="5.5703125" customWidth="1"/>
    <col min="13058" max="13058" width="15.5703125" customWidth="1"/>
    <col min="13059" max="13059" width="8.42578125" customWidth="1"/>
    <col min="13060" max="13060" width="9.28515625" customWidth="1"/>
    <col min="13067" max="13067" width="10.140625" customWidth="1"/>
    <col min="13068" max="13068" width="9.28515625" customWidth="1"/>
    <col min="13069" max="13069" width="8.7109375" customWidth="1"/>
    <col min="13070" max="13070" width="7.42578125" customWidth="1"/>
    <col min="13071" max="13071" width="9.85546875" customWidth="1"/>
    <col min="13072" max="13072" width="6.140625" customWidth="1"/>
    <col min="13073" max="13073" width="7.7109375" customWidth="1"/>
    <col min="13076" max="13076" width="13.7109375" customWidth="1"/>
    <col min="13077" max="13077" width="12.5703125" customWidth="1"/>
    <col min="13078" max="13078" width="18.140625" customWidth="1"/>
    <col min="13079" max="13079" width="12.7109375" customWidth="1"/>
    <col min="13080" max="13080" width="15.28515625" customWidth="1"/>
    <col min="13081" max="13081" width="21.85546875" customWidth="1"/>
    <col min="13082" max="13082" width="16.85546875" customWidth="1"/>
    <col min="13083" max="13083" width="6.140625" customWidth="1"/>
    <col min="13084" max="13084" width="4.7109375" customWidth="1"/>
    <col min="13085" max="13085" width="7.28515625" customWidth="1"/>
    <col min="13086" max="13086" width="9.5703125" customWidth="1"/>
    <col min="13087" max="13087" width="10.7109375" customWidth="1"/>
    <col min="13088" max="13088" width="10.85546875" customWidth="1"/>
    <col min="13089" max="13089" width="14.85546875" customWidth="1"/>
    <col min="13090" max="13090" width="17.28515625" customWidth="1"/>
    <col min="13091" max="13091" width="9.28515625" customWidth="1"/>
    <col min="13092" max="13096" width="20.85546875" customWidth="1"/>
    <col min="13097" max="13098" width="16.42578125" customWidth="1"/>
    <col min="13099" max="13099" width="10.28515625" customWidth="1"/>
    <col min="13102" max="13102" width="9.85546875" customWidth="1"/>
    <col min="13313" max="13313" width="5.5703125" customWidth="1"/>
    <col min="13314" max="13314" width="15.5703125" customWidth="1"/>
    <col min="13315" max="13315" width="8.42578125" customWidth="1"/>
    <col min="13316" max="13316" width="9.28515625" customWidth="1"/>
    <col min="13323" max="13323" width="10.140625" customWidth="1"/>
    <col min="13324" max="13324" width="9.28515625" customWidth="1"/>
    <col min="13325" max="13325" width="8.7109375" customWidth="1"/>
    <col min="13326" max="13326" width="7.42578125" customWidth="1"/>
    <col min="13327" max="13327" width="9.85546875" customWidth="1"/>
    <col min="13328" max="13328" width="6.140625" customWidth="1"/>
    <col min="13329" max="13329" width="7.7109375" customWidth="1"/>
    <col min="13332" max="13332" width="13.7109375" customWidth="1"/>
    <col min="13333" max="13333" width="12.5703125" customWidth="1"/>
    <col min="13334" max="13334" width="18.140625" customWidth="1"/>
    <col min="13335" max="13335" width="12.7109375" customWidth="1"/>
    <col min="13336" max="13336" width="15.28515625" customWidth="1"/>
    <col min="13337" max="13337" width="21.85546875" customWidth="1"/>
    <col min="13338" max="13338" width="16.85546875" customWidth="1"/>
    <col min="13339" max="13339" width="6.140625" customWidth="1"/>
    <col min="13340" max="13340" width="4.7109375" customWidth="1"/>
    <col min="13341" max="13341" width="7.28515625" customWidth="1"/>
    <col min="13342" max="13342" width="9.5703125" customWidth="1"/>
    <col min="13343" max="13343" width="10.7109375" customWidth="1"/>
    <col min="13344" max="13344" width="10.85546875" customWidth="1"/>
    <col min="13345" max="13345" width="14.85546875" customWidth="1"/>
    <col min="13346" max="13346" width="17.28515625" customWidth="1"/>
    <col min="13347" max="13347" width="9.28515625" customWidth="1"/>
    <col min="13348" max="13352" width="20.85546875" customWidth="1"/>
    <col min="13353" max="13354" width="16.42578125" customWidth="1"/>
    <col min="13355" max="13355" width="10.28515625" customWidth="1"/>
    <col min="13358" max="13358" width="9.85546875" customWidth="1"/>
    <col min="13569" max="13569" width="5.5703125" customWidth="1"/>
    <col min="13570" max="13570" width="15.5703125" customWidth="1"/>
    <col min="13571" max="13571" width="8.42578125" customWidth="1"/>
    <col min="13572" max="13572" width="9.28515625" customWidth="1"/>
    <col min="13579" max="13579" width="10.140625" customWidth="1"/>
    <col min="13580" max="13580" width="9.28515625" customWidth="1"/>
    <col min="13581" max="13581" width="8.7109375" customWidth="1"/>
    <col min="13582" max="13582" width="7.42578125" customWidth="1"/>
    <col min="13583" max="13583" width="9.85546875" customWidth="1"/>
    <col min="13584" max="13584" width="6.140625" customWidth="1"/>
    <col min="13585" max="13585" width="7.7109375" customWidth="1"/>
    <col min="13588" max="13588" width="13.7109375" customWidth="1"/>
    <col min="13589" max="13589" width="12.5703125" customWidth="1"/>
    <col min="13590" max="13590" width="18.140625" customWidth="1"/>
    <col min="13591" max="13591" width="12.7109375" customWidth="1"/>
    <col min="13592" max="13592" width="15.28515625" customWidth="1"/>
    <col min="13593" max="13593" width="21.85546875" customWidth="1"/>
    <col min="13594" max="13594" width="16.85546875" customWidth="1"/>
    <col min="13595" max="13595" width="6.140625" customWidth="1"/>
    <col min="13596" max="13596" width="4.7109375" customWidth="1"/>
    <col min="13597" max="13597" width="7.28515625" customWidth="1"/>
    <col min="13598" max="13598" width="9.5703125" customWidth="1"/>
    <col min="13599" max="13599" width="10.7109375" customWidth="1"/>
    <col min="13600" max="13600" width="10.85546875" customWidth="1"/>
    <col min="13601" max="13601" width="14.85546875" customWidth="1"/>
    <col min="13602" max="13602" width="17.28515625" customWidth="1"/>
    <col min="13603" max="13603" width="9.28515625" customWidth="1"/>
    <col min="13604" max="13608" width="20.85546875" customWidth="1"/>
    <col min="13609" max="13610" width="16.42578125" customWidth="1"/>
    <col min="13611" max="13611" width="10.28515625" customWidth="1"/>
    <col min="13614" max="13614" width="9.85546875" customWidth="1"/>
    <col min="13825" max="13825" width="5.5703125" customWidth="1"/>
    <col min="13826" max="13826" width="15.5703125" customWidth="1"/>
    <col min="13827" max="13827" width="8.42578125" customWidth="1"/>
    <col min="13828" max="13828" width="9.28515625" customWidth="1"/>
    <col min="13835" max="13835" width="10.140625" customWidth="1"/>
    <col min="13836" max="13836" width="9.28515625" customWidth="1"/>
    <col min="13837" max="13837" width="8.7109375" customWidth="1"/>
    <col min="13838" max="13838" width="7.42578125" customWidth="1"/>
    <col min="13839" max="13839" width="9.85546875" customWidth="1"/>
    <col min="13840" max="13840" width="6.140625" customWidth="1"/>
    <col min="13841" max="13841" width="7.7109375" customWidth="1"/>
    <col min="13844" max="13844" width="13.7109375" customWidth="1"/>
    <col min="13845" max="13845" width="12.5703125" customWidth="1"/>
    <col min="13846" max="13846" width="18.140625" customWidth="1"/>
    <col min="13847" max="13847" width="12.7109375" customWidth="1"/>
    <col min="13848" max="13848" width="15.28515625" customWidth="1"/>
    <col min="13849" max="13849" width="21.85546875" customWidth="1"/>
    <col min="13850" max="13850" width="16.85546875" customWidth="1"/>
    <col min="13851" max="13851" width="6.140625" customWidth="1"/>
    <col min="13852" max="13852" width="4.7109375" customWidth="1"/>
    <col min="13853" max="13853" width="7.28515625" customWidth="1"/>
    <col min="13854" max="13854" width="9.5703125" customWidth="1"/>
    <col min="13855" max="13855" width="10.7109375" customWidth="1"/>
    <col min="13856" max="13856" width="10.85546875" customWidth="1"/>
    <col min="13857" max="13857" width="14.85546875" customWidth="1"/>
    <col min="13858" max="13858" width="17.28515625" customWidth="1"/>
    <col min="13859" max="13859" width="9.28515625" customWidth="1"/>
    <col min="13860" max="13864" width="20.85546875" customWidth="1"/>
    <col min="13865" max="13866" width="16.42578125" customWidth="1"/>
    <col min="13867" max="13867" width="10.28515625" customWidth="1"/>
    <col min="13870" max="13870" width="9.85546875" customWidth="1"/>
    <col min="14081" max="14081" width="5.5703125" customWidth="1"/>
    <col min="14082" max="14082" width="15.5703125" customWidth="1"/>
    <col min="14083" max="14083" width="8.42578125" customWidth="1"/>
    <col min="14084" max="14084" width="9.28515625" customWidth="1"/>
    <col min="14091" max="14091" width="10.140625" customWidth="1"/>
    <col min="14092" max="14092" width="9.28515625" customWidth="1"/>
    <col min="14093" max="14093" width="8.7109375" customWidth="1"/>
    <col min="14094" max="14094" width="7.42578125" customWidth="1"/>
    <col min="14095" max="14095" width="9.85546875" customWidth="1"/>
    <col min="14096" max="14096" width="6.140625" customWidth="1"/>
    <col min="14097" max="14097" width="7.7109375" customWidth="1"/>
    <col min="14100" max="14100" width="13.7109375" customWidth="1"/>
    <col min="14101" max="14101" width="12.5703125" customWidth="1"/>
    <col min="14102" max="14102" width="18.140625" customWidth="1"/>
    <col min="14103" max="14103" width="12.7109375" customWidth="1"/>
    <col min="14104" max="14104" width="15.28515625" customWidth="1"/>
    <col min="14105" max="14105" width="21.85546875" customWidth="1"/>
    <col min="14106" max="14106" width="16.85546875" customWidth="1"/>
    <col min="14107" max="14107" width="6.140625" customWidth="1"/>
    <col min="14108" max="14108" width="4.7109375" customWidth="1"/>
    <col min="14109" max="14109" width="7.28515625" customWidth="1"/>
    <col min="14110" max="14110" width="9.5703125" customWidth="1"/>
    <col min="14111" max="14111" width="10.7109375" customWidth="1"/>
    <col min="14112" max="14112" width="10.85546875" customWidth="1"/>
    <col min="14113" max="14113" width="14.85546875" customWidth="1"/>
    <col min="14114" max="14114" width="17.28515625" customWidth="1"/>
    <col min="14115" max="14115" width="9.28515625" customWidth="1"/>
    <col min="14116" max="14120" width="20.85546875" customWidth="1"/>
    <col min="14121" max="14122" width="16.42578125" customWidth="1"/>
    <col min="14123" max="14123" width="10.28515625" customWidth="1"/>
    <col min="14126" max="14126" width="9.85546875" customWidth="1"/>
    <col min="14337" max="14337" width="5.5703125" customWidth="1"/>
    <col min="14338" max="14338" width="15.5703125" customWidth="1"/>
    <col min="14339" max="14339" width="8.42578125" customWidth="1"/>
    <col min="14340" max="14340" width="9.28515625" customWidth="1"/>
    <col min="14347" max="14347" width="10.140625" customWidth="1"/>
    <col min="14348" max="14348" width="9.28515625" customWidth="1"/>
    <col min="14349" max="14349" width="8.7109375" customWidth="1"/>
    <col min="14350" max="14350" width="7.42578125" customWidth="1"/>
    <col min="14351" max="14351" width="9.85546875" customWidth="1"/>
    <col min="14352" max="14352" width="6.140625" customWidth="1"/>
    <col min="14353" max="14353" width="7.7109375" customWidth="1"/>
    <col min="14356" max="14356" width="13.7109375" customWidth="1"/>
    <col min="14357" max="14357" width="12.5703125" customWidth="1"/>
    <col min="14358" max="14358" width="18.140625" customWidth="1"/>
    <col min="14359" max="14359" width="12.7109375" customWidth="1"/>
    <col min="14360" max="14360" width="15.28515625" customWidth="1"/>
    <col min="14361" max="14361" width="21.85546875" customWidth="1"/>
    <col min="14362" max="14362" width="16.85546875" customWidth="1"/>
    <col min="14363" max="14363" width="6.140625" customWidth="1"/>
    <col min="14364" max="14364" width="4.7109375" customWidth="1"/>
    <col min="14365" max="14365" width="7.28515625" customWidth="1"/>
    <col min="14366" max="14366" width="9.5703125" customWidth="1"/>
    <col min="14367" max="14367" width="10.7109375" customWidth="1"/>
    <col min="14368" max="14368" width="10.85546875" customWidth="1"/>
    <col min="14369" max="14369" width="14.85546875" customWidth="1"/>
    <col min="14370" max="14370" width="17.28515625" customWidth="1"/>
    <col min="14371" max="14371" width="9.28515625" customWidth="1"/>
    <col min="14372" max="14376" width="20.85546875" customWidth="1"/>
    <col min="14377" max="14378" width="16.42578125" customWidth="1"/>
    <col min="14379" max="14379" width="10.28515625" customWidth="1"/>
    <col min="14382" max="14382" width="9.85546875" customWidth="1"/>
    <col min="14593" max="14593" width="5.5703125" customWidth="1"/>
    <col min="14594" max="14594" width="15.5703125" customWidth="1"/>
    <col min="14595" max="14595" width="8.42578125" customWidth="1"/>
    <col min="14596" max="14596" width="9.28515625" customWidth="1"/>
    <col min="14603" max="14603" width="10.140625" customWidth="1"/>
    <col min="14604" max="14604" width="9.28515625" customWidth="1"/>
    <col min="14605" max="14605" width="8.7109375" customWidth="1"/>
    <col min="14606" max="14606" width="7.42578125" customWidth="1"/>
    <col min="14607" max="14607" width="9.85546875" customWidth="1"/>
    <col min="14608" max="14608" width="6.140625" customWidth="1"/>
    <col min="14609" max="14609" width="7.7109375" customWidth="1"/>
    <col min="14612" max="14612" width="13.7109375" customWidth="1"/>
    <col min="14613" max="14613" width="12.5703125" customWidth="1"/>
    <col min="14614" max="14614" width="18.140625" customWidth="1"/>
    <col min="14615" max="14615" width="12.7109375" customWidth="1"/>
    <col min="14616" max="14616" width="15.28515625" customWidth="1"/>
    <col min="14617" max="14617" width="21.85546875" customWidth="1"/>
    <col min="14618" max="14618" width="16.85546875" customWidth="1"/>
    <col min="14619" max="14619" width="6.140625" customWidth="1"/>
    <col min="14620" max="14620" width="4.7109375" customWidth="1"/>
    <col min="14621" max="14621" width="7.28515625" customWidth="1"/>
    <col min="14622" max="14622" width="9.5703125" customWidth="1"/>
    <col min="14623" max="14623" width="10.7109375" customWidth="1"/>
    <col min="14624" max="14624" width="10.85546875" customWidth="1"/>
    <col min="14625" max="14625" width="14.85546875" customWidth="1"/>
    <col min="14626" max="14626" width="17.28515625" customWidth="1"/>
    <col min="14627" max="14627" width="9.28515625" customWidth="1"/>
    <col min="14628" max="14632" width="20.85546875" customWidth="1"/>
    <col min="14633" max="14634" width="16.42578125" customWidth="1"/>
    <col min="14635" max="14635" width="10.28515625" customWidth="1"/>
    <col min="14638" max="14638" width="9.85546875" customWidth="1"/>
    <col min="14849" max="14849" width="5.5703125" customWidth="1"/>
    <col min="14850" max="14850" width="15.5703125" customWidth="1"/>
    <col min="14851" max="14851" width="8.42578125" customWidth="1"/>
    <col min="14852" max="14852" width="9.28515625" customWidth="1"/>
    <col min="14859" max="14859" width="10.140625" customWidth="1"/>
    <col min="14860" max="14860" width="9.28515625" customWidth="1"/>
    <col min="14861" max="14861" width="8.7109375" customWidth="1"/>
    <col min="14862" max="14862" width="7.42578125" customWidth="1"/>
    <col min="14863" max="14863" width="9.85546875" customWidth="1"/>
    <col min="14864" max="14864" width="6.140625" customWidth="1"/>
    <col min="14865" max="14865" width="7.7109375" customWidth="1"/>
    <col min="14868" max="14868" width="13.7109375" customWidth="1"/>
    <col min="14869" max="14869" width="12.5703125" customWidth="1"/>
    <col min="14870" max="14870" width="18.140625" customWidth="1"/>
    <col min="14871" max="14871" width="12.7109375" customWidth="1"/>
    <col min="14872" max="14872" width="15.28515625" customWidth="1"/>
    <col min="14873" max="14873" width="21.85546875" customWidth="1"/>
    <col min="14874" max="14874" width="16.85546875" customWidth="1"/>
    <col min="14875" max="14875" width="6.140625" customWidth="1"/>
    <col min="14876" max="14876" width="4.7109375" customWidth="1"/>
    <col min="14877" max="14877" width="7.28515625" customWidth="1"/>
    <col min="14878" max="14878" width="9.5703125" customWidth="1"/>
    <col min="14879" max="14879" width="10.7109375" customWidth="1"/>
    <col min="14880" max="14880" width="10.85546875" customWidth="1"/>
    <col min="14881" max="14881" width="14.85546875" customWidth="1"/>
    <col min="14882" max="14882" width="17.28515625" customWidth="1"/>
    <col min="14883" max="14883" width="9.28515625" customWidth="1"/>
    <col min="14884" max="14888" width="20.85546875" customWidth="1"/>
    <col min="14889" max="14890" width="16.42578125" customWidth="1"/>
    <col min="14891" max="14891" width="10.28515625" customWidth="1"/>
    <col min="14894" max="14894" width="9.85546875" customWidth="1"/>
    <col min="15105" max="15105" width="5.5703125" customWidth="1"/>
    <col min="15106" max="15106" width="15.5703125" customWidth="1"/>
    <col min="15107" max="15107" width="8.42578125" customWidth="1"/>
    <col min="15108" max="15108" width="9.28515625" customWidth="1"/>
    <col min="15115" max="15115" width="10.140625" customWidth="1"/>
    <col min="15116" max="15116" width="9.28515625" customWidth="1"/>
    <col min="15117" max="15117" width="8.7109375" customWidth="1"/>
    <col min="15118" max="15118" width="7.42578125" customWidth="1"/>
    <col min="15119" max="15119" width="9.85546875" customWidth="1"/>
    <col min="15120" max="15120" width="6.140625" customWidth="1"/>
    <col min="15121" max="15121" width="7.7109375" customWidth="1"/>
    <col min="15124" max="15124" width="13.7109375" customWidth="1"/>
    <col min="15125" max="15125" width="12.5703125" customWidth="1"/>
    <col min="15126" max="15126" width="18.140625" customWidth="1"/>
    <col min="15127" max="15127" width="12.7109375" customWidth="1"/>
    <col min="15128" max="15128" width="15.28515625" customWidth="1"/>
    <col min="15129" max="15129" width="21.85546875" customWidth="1"/>
    <col min="15130" max="15130" width="16.85546875" customWidth="1"/>
    <col min="15131" max="15131" width="6.140625" customWidth="1"/>
    <col min="15132" max="15132" width="4.7109375" customWidth="1"/>
    <col min="15133" max="15133" width="7.28515625" customWidth="1"/>
    <col min="15134" max="15134" width="9.5703125" customWidth="1"/>
    <col min="15135" max="15135" width="10.7109375" customWidth="1"/>
    <col min="15136" max="15136" width="10.85546875" customWidth="1"/>
    <col min="15137" max="15137" width="14.85546875" customWidth="1"/>
    <col min="15138" max="15138" width="17.28515625" customWidth="1"/>
    <col min="15139" max="15139" width="9.28515625" customWidth="1"/>
    <col min="15140" max="15144" width="20.85546875" customWidth="1"/>
    <col min="15145" max="15146" width="16.42578125" customWidth="1"/>
    <col min="15147" max="15147" width="10.28515625" customWidth="1"/>
    <col min="15150" max="15150" width="9.85546875" customWidth="1"/>
    <col min="15361" max="15361" width="5.5703125" customWidth="1"/>
    <col min="15362" max="15362" width="15.5703125" customWidth="1"/>
    <col min="15363" max="15363" width="8.42578125" customWidth="1"/>
    <col min="15364" max="15364" width="9.28515625" customWidth="1"/>
    <col min="15371" max="15371" width="10.140625" customWidth="1"/>
    <col min="15372" max="15372" width="9.28515625" customWidth="1"/>
    <col min="15373" max="15373" width="8.7109375" customWidth="1"/>
    <col min="15374" max="15374" width="7.42578125" customWidth="1"/>
    <col min="15375" max="15375" width="9.85546875" customWidth="1"/>
    <col min="15376" max="15376" width="6.140625" customWidth="1"/>
    <col min="15377" max="15377" width="7.7109375" customWidth="1"/>
    <col min="15380" max="15380" width="13.7109375" customWidth="1"/>
    <col min="15381" max="15381" width="12.5703125" customWidth="1"/>
    <col min="15382" max="15382" width="18.140625" customWidth="1"/>
    <col min="15383" max="15383" width="12.7109375" customWidth="1"/>
    <col min="15384" max="15384" width="15.28515625" customWidth="1"/>
    <col min="15385" max="15385" width="21.85546875" customWidth="1"/>
    <col min="15386" max="15386" width="16.85546875" customWidth="1"/>
    <col min="15387" max="15387" width="6.140625" customWidth="1"/>
    <col min="15388" max="15388" width="4.7109375" customWidth="1"/>
    <col min="15389" max="15389" width="7.28515625" customWidth="1"/>
    <col min="15390" max="15390" width="9.5703125" customWidth="1"/>
    <col min="15391" max="15391" width="10.7109375" customWidth="1"/>
    <col min="15392" max="15392" width="10.85546875" customWidth="1"/>
    <col min="15393" max="15393" width="14.85546875" customWidth="1"/>
    <col min="15394" max="15394" width="17.28515625" customWidth="1"/>
    <col min="15395" max="15395" width="9.28515625" customWidth="1"/>
    <col min="15396" max="15400" width="20.85546875" customWidth="1"/>
    <col min="15401" max="15402" width="16.42578125" customWidth="1"/>
    <col min="15403" max="15403" width="10.28515625" customWidth="1"/>
    <col min="15406" max="15406" width="9.85546875" customWidth="1"/>
    <col min="15617" max="15617" width="5.5703125" customWidth="1"/>
    <col min="15618" max="15618" width="15.5703125" customWidth="1"/>
    <col min="15619" max="15619" width="8.42578125" customWidth="1"/>
    <col min="15620" max="15620" width="9.28515625" customWidth="1"/>
    <col min="15627" max="15627" width="10.140625" customWidth="1"/>
    <col min="15628" max="15628" width="9.28515625" customWidth="1"/>
    <col min="15629" max="15629" width="8.7109375" customWidth="1"/>
    <col min="15630" max="15630" width="7.42578125" customWidth="1"/>
    <col min="15631" max="15631" width="9.85546875" customWidth="1"/>
    <col min="15632" max="15632" width="6.140625" customWidth="1"/>
    <col min="15633" max="15633" width="7.7109375" customWidth="1"/>
    <col min="15636" max="15636" width="13.7109375" customWidth="1"/>
    <col min="15637" max="15637" width="12.5703125" customWidth="1"/>
    <col min="15638" max="15638" width="18.140625" customWidth="1"/>
    <col min="15639" max="15639" width="12.7109375" customWidth="1"/>
    <col min="15640" max="15640" width="15.28515625" customWidth="1"/>
    <col min="15641" max="15641" width="21.85546875" customWidth="1"/>
    <col min="15642" max="15642" width="16.85546875" customWidth="1"/>
    <col min="15643" max="15643" width="6.140625" customWidth="1"/>
    <col min="15644" max="15644" width="4.7109375" customWidth="1"/>
    <col min="15645" max="15645" width="7.28515625" customWidth="1"/>
    <col min="15646" max="15646" width="9.5703125" customWidth="1"/>
    <col min="15647" max="15647" width="10.7109375" customWidth="1"/>
    <col min="15648" max="15648" width="10.85546875" customWidth="1"/>
    <col min="15649" max="15649" width="14.85546875" customWidth="1"/>
    <col min="15650" max="15650" width="17.28515625" customWidth="1"/>
    <col min="15651" max="15651" width="9.28515625" customWidth="1"/>
    <col min="15652" max="15656" width="20.85546875" customWidth="1"/>
    <col min="15657" max="15658" width="16.42578125" customWidth="1"/>
    <col min="15659" max="15659" width="10.28515625" customWidth="1"/>
    <col min="15662" max="15662" width="9.85546875" customWidth="1"/>
    <col min="15873" max="15873" width="5.5703125" customWidth="1"/>
    <col min="15874" max="15874" width="15.5703125" customWidth="1"/>
    <col min="15875" max="15875" width="8.42578125" customWidth="1"/>
    <col min="15876" max="15876" width="9.28515625" customWidth="1"/>
    <col min="15883" max="15883" width="10.140625" customWidth="1"/>
    <col min="15884" max="15884" width="9.28515625" customWidth="1"/>
    <col min="15885" max="15885" width="8.7109375" customWidth="1"/>
    <col min="15886" max="15886" width="7.42578125" customWidth="1"/>
    <col min="15887" max="15887" width="9.85546875" customWidth="1"/>
    <col min="15888" max="15888" width="6.140625" customWidth="1"/>
    <col min="15889" max="15889" width="7.7109375" customWidth="1"/>
    <col min="15892" max="15892" width="13.7109375" customWidth="1"/>
    <col min="15893" max="15893" width="12.5703125" customWidth="1"/>
    <col min="15894" max="15894" width="18.140625" customWidth="1"/>
    <col min="15895" max="15895" width="12.7109375" customWidth="1"/>
    <col min="15896" max="15896" width="15.28515625" customWidth="1"/>
    <col min="15897" max="15897" width="21.85546875" customWidth="1"/>
    <col min="15898" max="15898" width="16.85546875" customWidth="1"/>
    <col min="15899" max="15899" width="6.140625" customWidth="1"/>
    <col min="15900" max="15900" width="4.7109375" customWidth="1"/>
    <col min="15901" max="15901" width="7.28515625" customWidth="1"/>
    <col min="15902" max="15902" width="9.5703125" customWidth="1"/>
    <col min="15903" max="15903" width="10.7109375" customWidth="1"/>
    <col min="15904" max="15904" width="10.85546875" customWidth="1"/>
    <col min="15905" max="15905" width="14.85546875" customWidth="1"/>
    <col min="15906" max="15906" width="17.28515625" customWidth="1"/>
    <col min="15907" max="15907" width="9.28515625" customWidth="1"/>
    <col min="15908" max="15912" width="20.85546875" customWidth="1"/>
    <col min="15913" max="15914" width="16.42578125" customWidth="1"/>
    <col min="15915" max="15915" width="10.28515625" customWidth="1"/>
    <col min="15918" max="15918" width="9.85546875" customWidth="1"/>
    <col min="16129" max="16129" width="5.5703125" customWidth="1"/>
    <col min="16130" max="16130" width="15.5703125" customWidth="1"/>
    <col min="16131" max="16131" width="8.42578125" customWidth="1"/>
    <col min="16132" max="16132" width="9.28515625" customWidth="1"/>
    <col min="16139" max="16139" width="10.140625" customWidth="1"/>
    <col min="16140" max="16140" width="9.28515625" customWidth="1"/>
    <col min="16141" max="16141" width="8.7109375" customWidth="1"/>
    <col min="16142" max="16142" width="7.42578125" customWidth="1"/>
    <col min="16143" max="16143" width="9.85546875" customWidth="1"/>
    <col min="16144" max="16144" width="6.140625" customWidth="1"/>
    <col min="16145" max="16145" width="7.7109375" customWidth="1"/>
    <col min="16148" max="16148" width="13.7109375" customWidth="1"/>
    <col min="16149" max="16149" width="12.5703125" customWidth="1"/>
    <col min="16150" max="16150" width="18.140625" customWidth="1"/>
    <col min="16151" max="16151" width="12.7109375" customWidth="1"/>
    <col min="16152" max="16152" width="15.28515625" customWidth="1"/>
    <col min="16153" max="16153" width="21.85546875" customWidth="1"/>
    <col min="16154" max="16154" width="16.85546875" customWidth="1"/>
    <col min="16155" max="16155" width="6.140625" customWidth="1"/>
    <col min="16156" max="16156" width="4.7109375" customWidth="1"/>
    <col min="16157" max="16157" width="7.28515625" customWidth="1"/>
    <col min="16158" max="16158" width="9.5703125" customWidth="1"/>
    <col min="16159" max="16159" width="10.7109375" customWidth="1"/>
    <col min="16160" max="16160" width="10.85546875" customWidth="1"/>
    <col min="16161" max="16161" width="14.85546875" customWidth="1"/>
    <col min="16162" max="16162" width="17.28515625" customWidth="1"/>
    <col min="16163" max="16163" width="9.28515625" customWidth="1"/>
    <col min="16164" max="16168" width="20.85546875" customWidth="1"/>
    <col min="16169" max="16170" width="16.42578125" customWidth="1"/>
    <col min="16171" max="16171" width="10.28515625" customWidth="1"/>
    <col min="16174" max="16174" width="9.85546875" customWidth="1"/>
  </cols>
  <sheetData>
    <row r="1" spans="1:50" ht="65.25" customHeight="1">
      <c r="B1" t="s">
        <v>278</v>
      </c>
    </row>
    <row r="3" spans="1:50" ht="30">
      <c r="B3" s="107" t="s">
        <v>343</v>
      </c>
      <c r="C3" s="694" t="str">
        <f>'JAP1'!E2</f>
        <v>CASA DE LAS MERCEDES I.A.P.</v>
      </c>
      <c r="D3" s="694"/>
      <c r="E3" s="694"/>
      <c r="F3" s="694"/>
      <c r="G3" s="694"/>
      <c r="H3" s="694"/>
      <c r="I3" s="694"/>
      <c r="J3" s="694"/>
      <c r="K3" s="694"/>
    </row>
    <row r="4" spans="1:50">
      <c r="B4" s="108" t="s">
        <v>280</v>
      </c>
      <c r="C4" s="694" t="str">
        <f>'JAP1'!E3</f>
        <v>MIGUEL SHULTZ 18, COLONIA SAN RAFAEL, DELEGACIÓN CUAUHTÉMOC, D.F.</v>
      </c>
      <c r="D4" s="694"/>
      <c r="E4" s="694"/>
      <c r="F4" s="694"/>
      <c r="G4" s="694"/>
      <c r="H4" s="694"/>
      <c r="I4" s="694"/>
      <c r="J4" s="694"/>
      <c r="K4" s="694"/>
    </row>
    <row r="5" spans="1:50">
      <c r="B5" s="108" t="s">
        <v>281</v>
      </c>
      <c r="C5" s="694" t="str">
        <f>'JAP1'!E4</f>
        <v>CLAUDIA COLIMORO SARELLANO</v>
      </c>
      <c r="D5" s="694"/>
      <c r="E5" s="694"/>
      <c r="F5" s="694"/>
      <c r="G5" s="694"/>
      <c r="H5" s="694"/>
      <c r="I5" s="694"/>
      <c r="J5" s="694"/>
      <c r="K5" s="694"/>
    </row>
    <row r="6" spans="1:50">
      <c r="B6" s="108" t="s">
        <v>282</v>
      </c>
      <c r="C6" s="694" t="str">
        <f>'JAP1'!E5</f>
        <v>CLAUDIA COLIMORO SARELLANO</v>
      </c>
      <c r="D6" s="694"/>
      <c r="E6" s="694"/>
      <c r="F6" s="694"/>
      <c r="G6" s="694"/>
      <c r="H6" s="694"/>
      <c r="I6" s="694"/>
      <c r="J6" s="694"/>
      <c r="K6" s="694"/>
    </row>
    <row r="7" spans="1:50">
      <c r="B7" s="109"/>
    </row>
    <row r="8" spans="1:50">
      <c r="B8" s="109"/>
    </row>
    <row r="9" spans="1:50" ht="27.75" customHeight="1">
      <c r="A9" s="819" t="s">
        <v>344</v>
      </c>
      <c r="B9" s="820" t="s">
        <v>345</v>
      </c>
      <c r="C9" s="818" t="s">
        <v>346</v>
      </c>
      <c r="D9" s="818"/>
      <c r="E9" s="815" t="s">
        <v>347</v>
      </c>
      <c r="F9" s="818"/>
      <c r="G9" s="815" t="s">
        <v>348</v>
      </c>
      <c r="H9" s="818"/>
      <c r="I9" s="818" t="s">
        <v>286</v>
      </c>
      <c r="J9" s="818"/>
      <c r="K9" s="818" t="s">
        <v>349</v>
      </c>
      <c r="L9" s="818"/>
      <c r="M9" s="818"/>
      <c r="N9" s="818"/>
      <c r="O9" s="818"/>
      <c r="P9" s="818"/>
      <c r="Q9" s="818" t="s">
        <v>350</v>
      </c>
      <c r="R9" s="818"/>
      <c r="S9" s="818"/>
      <c r="T9" s="818"/>
      <c r="U9" s="818"/>
      <c r="V9" s="818"/>
      <c r="W9" s="818"/>
      <c r="X9" s="818"/>
      <c r="Y9" s="818"/>
      <c r="Z9" s="818"/>
      <c r="AA9" s="818" t="s">
        <v>351</v>
      </c>
      <c r="AB9" s="818"/>
      <c r="AC9" s="818"/>
      <c r="AD9" s="818"/>
      <c r="AE9" s="818"/>
      <c r="AF9" s="818"/>
      <c r="AG9" s="818" t="s">
        <v>352</v>
      </c>
      <c r="AH9" s="818"/>
      <c r="AI9" s="818"/>
      <c r="AJ9" s="818"/>
      <c r="AK9" s="818"/>
      <c r="AL9" s="818"/>
      <c r="AM9" s="818"/>
      <c r="AN9" s="818"/>
      <c r="AO9" s="818"/>
      <c r="AP9" s="818"/>
      <c r="AQ9" s="818"/>
      <c r="AR9" s="815" t="s">
        <v>353</v>
      </c>
      <c r="AS9" s="815"/>
      <c r="AT9" s="815" t="s">
        <v>354</v>
      </c>
      <c r="AU9" s="815"/>
      <c r="AV9" s="815" t="s">
        <v>355</v>
      </c>
      <c r="AW9" s="816" t="s">
        <v>356</v>
      </c>
      <c r="AX9" s="817"/>
    </row>
    <row r="10" spans="1:50" s="111" customFormat="1" ht="60">
      <c r="A10" s="819"/>
      <c r="B10" s="820"/>
      <c r="C10" s="110" t="s">
        <v>357</v>
      </c>
      <c r="D10" s="110" t="s">
        <v>358</v>
      </c>
      <c r="E10" s="110" t="s">
        <v>359</v>
      </c>
      <c r="F10" s="110" t="s">
        <v>360</v>
      </c>
      <c r="G10" s="110" t="s">
        <v>361</v>
      </c>
      <c r="H10" s="110" t="s">
        <v>362</v>
      </c>
      <c r="I10" s="110" t="s">
        <v>363</v>
      </c>
      <c r="J10" s="110" t="s">
        <v>364</v>
      </c>
      <c r="K10" s="110" t="s">
        <v>365</v>
      </c>
      <c r="L10" s="110" t="s">
        <v>366</v>
      </c>
      <c r="M10" s="110" t="s">
        <v>367</v>
      </c>
      <c r="N10" s="110" t="s">
        <v>368</v>
      </c>
      <c r="O10" s="110" t="s">
        <v>369</v>
      </c>
      <c r="P10" s="110" t="s">
        <v>370</v>
      </c>
      <c r="Q10" s="110" t="s">
        <v>371</v>
      </c>
      <c r="R10" s="110" t="s">
        <v>372</v>
      </c>
      <c r="S10" s="110" t="s">
        <v>373</v>
      </c>
      <c r="T10" s="110" t="s">
        <v>374</v>
      </c>
      <c r="U10" s="110" t="s">
        <v>375</v>
      </c>
      <c r="V10" s="110" t="s">
        <v>376</v>
      </c>
      <c r="W10" s="110" t="s">
        <v>377</v>
      </c>
      <c r="X10" s="110" t="s">
        <v>378</v>
      </c>
      <c r="Y10" s="110" t="s">
        <v>379</v>
      </c>
      <c r="Z10" s="110" t="s">
        <v>380</v>
      </c>
      <c r="AA10" s="110" t="s">
        <v>303</v>
      </c>
      <c r="AB10" s="110" t="s">
        <v>304</v>
      </c>
      <c r="AC10" s="110" t="s">
        <v>305</v>
      </c>
      <c r="AD10" s="110" t="s">
        <v>302</v>
      </c>
      <c r="AE10" s="110" t="s">
        <v>381</v>
      </c>
      <c r="AF10" s="110" t="s">
        <v>382</v>
      </c>
      <c r="AG10" s="110" t="s">
        <v>383</v>
      </c>
      <c r="AH10" s="110" t="s">
        <v>384</v>
      </c>
      <c r="AI10" s="110" t="s">
        <v>385</v>
      </c>
      <c r="AJ10" s="110" t="s">
        <v>386</v>
      </c>
      <c r="AK10" s="110" t="s">
        <v>387</v>
      </c>
      <c r="AL10" s="110" t="s">
        <v>388</v>
      </c>
      <c r="AM10" s="110" t="s">
        <v>389</v>
      </c>
      <c r="AN10" s="110" t="s">
        <v>390</v>
      </c>
      <c r="AO10" s="110" t="s">
        <v>391</v>
      </c>
      <c r="AP10" s="110" t="s">
        <v>392</v>
      </c>
      <c r="AQ10" s="110" t="s">
        <v>393</v>
      </c>
      <c r="AR10" s="110" t="s">
        <v>394</v>
      </c>
      <c r="AS10" s="110" t="s">
        <v>395</v>
      </c>
      <c r="AT10" s="110" t="s">
        <v>394</v>
      </c>
      <c r="AU10" s="110" t="s">
        <v>395</v>
      </c>
      <c r="AV10" s="815"/>
      <c r="AW10" s="110" t="s">
        <v>396</v>
      </c>
      <c r="AX10" s="110" t="s">
        <v>397</v>
      </c>
    </row>
    <row r="11" spans="1:50">
      <c r="A11" s="112">
        <v>1</v>
      </c>
      <c r="B11" s="112" t="s">
        <v>433</v>
      </c>
      <c r="C11" s="112">
        <v>60</v>
      </c>
      <c r="D11" s="112">
        <f>Est.Grales!B4</f>
        <v>48</v>
      </c>
      <c r="E11" s="175"/>
      <c r="F11" s="175"/>
      <c r="G11" s="112">
        <f>Est.Grales!A11</f>
        <v>19</v>
      </c>
      <c r="H11" s="112">
        <f>Est.Grales!B11</f>
        <v>24</v>
      </c>
      <c r="I11" s="112">
        <f>Est.Grales!H4</f>
        <v>8</v>
      </c>
      <c r="J11" s="112">
        <f>Est.Grales!C4</f>
        <v>58</v>
      </c>
      <c r="K11" s="112">
        <f ca="1">COUNTIF(Datos!E4:E291,"&lt;=.5")-COUNTIF(Datos!E4:E291,"&lt;=0")</f>
        <v>1</v>
      </c>
      <c r="L11" s="112">
        <f ca="1">COUNTIF(Datos!E4:E291,"&gt;.5")-COUNTIF(Datos!E4:E291,"&gt;2")</f>
        <v>2</v>
      </c>
      <c r="M11" s="112">
        <f ca="1">COUNTIF(Datos!E4:E291,"&gt;2")-COUNTIF(Datos!E4:E291,"&gt;6")</f>
        <v>12</v>
      </c>
      <c r="N11" s="112">
        <f ca="1">COUNTIF(Datos!E4:E291,"&gt;6")-COUNTIF(Datos!E4:E291,"&gt;12")</f>
        <v>5</v>
      </c>
      <c r="O11" s="112">
        <f ca="1">COUNTIF(Datos!E4:E291,"&gt;12")-COUNTIF(Datos!E4:E291,"&gt;18")</f>
        <v>43</v>
      </c>
      <c r="P11" s="112">
        <f ca="1">COUNTIF(Datos!E4:E291,"&gt;18")</f>
        <v>11</v>
      </c>
      <c r="Q11" s="112"/>
      <c r="R11" s="112" t="s">
        <v>434</v>
      </c>
      <c r="S11" s="112" t="s">
        <v>191</v>
      </c>
      <c r="T11" s="112" t="s">
        <v>450</v>
      </c>
      <c r="U11" s="112" t="s">
        <v>191</v>
      </c>
      <c r="V11" s="112"/>
      <c r="W11" s="112"/>
      <c r="X11" s="112"/>
      <c r="Y11" s="112"/>
      <c r="Z11" s="112" t="s">
        <v>435</v>
      </c>
      <c r="AA11" s="112" t="s">
        <v>191</v>
      </c>
      <c r="AB11" s="112" t="s">
        <v>191</v>
      </c>
      <c r="AC11" s="112" t="s">
        <v>191</v>
      </c>
      <c r="AD11" s="112" t="s">
        <v>191</v>
      </c>
      <c r="AE11" s="112" t="s">
        <v>191</v>
      </c>
      <c r="AF11" s="112"/>
      <c r="AG11" s="112" t="s">
        <v>191</v>
      </c>
      <c r="AH11" s="112" t="s">
        <v>442</v>
      </c>
      <c r="AI11" s="112">
        <v>2</v>
      </c>
      <c r="AJ11" s="112" t="s">
        <v>191</v>
      </c>
      <c r="AK11" s="112" t="s">
        <v>191</v>
      </c>
      <c r="AL11" s="112" t="s">
        <v>191</v>
      </c>
      <c r="AM11" s="112" t="s">
        <v>191</v>
      </c>
      <c r="AN11" s="112" t="s">
        <v>448</v>
      </c>
      <c r="AO11" s="112" t="s">
        <v>191</v>
      </c>
      <c r="AP11" s="112" t="s">
        <v>191</v>
      </c>
      <c r="AQ11" s="112"/>
      <c r="AR11" s="112" t="s">
        <v>191</v>
      </c>
      <c r="AS11" s="112" t="s">
        <v>191</v>
      </c>
      <c r="AT11" s="112"/>
      <c r="AU11" s="112" t="s">
        <v>191</v>
      </c>
      <c r="AV11" s="112" t="s">
        <v>191</v>
      </c>
      <c r="AW11" s="112" t="s">
        <v>191</v>
      </c>
      <c r="AX11" s="112" t="s">
        <v>191</v>
      </c>
    </row>
    <row r="12" spans="1:50">
      <c r="A12" s="112">
        <v>1</v>
      </c>
      <c r="B12" s="112" t="s">
        <v>449</v>
      </c>
      <c r="C12" s="112">
        <v>60</v>
      </c>
      <c r="D12" s="112">
        <v>43</v>
      </c>
      <c r="E12" s="112"/>
      <c r="F12" s="112"/>
      <c r="G12" s="112">
        <v>22</v>
      </c>
      <c r="H12" s="112">
        <v>12</v>
      </c>
      <c r="I12" s="112">
        <v>0</v>
      </c>
      <c r="J12" s="112">
        <v>43</v>
      </c>
      <c r="K12" s="112">
        <v>0</v>
      </c>
      <c r="L12" s="112">
        <v>0</v>
      </c>
      <c r="M12" s="112">
        <v>11</v>
      </c>
      <c r="N12" s="112">
        <v>11</v>
      </c>
      <c r="O12" s="112">
        <v>27</v>
      </c>
      <c r="P12" s="112">
        <v>7</v>
      </c>
      <c r="Q12" s="112"/>
      <c r="R12" s="112"/>
      <c r="S12" s="112" t="s">
        <v>180</v>
      </c>
      <c r="T12" s="112" t="s">
        <v>451</v>
      </c>
      <c r="U12" s="112" t="s">
        <v>180</v>
      </c>
      <c r="V12" s="112"/>
      <c r="W12" s="112"/>
      <c r="X12" s="112"/>
      <c r="Y12" s="112"/>
      <c r="Z12" s="112" t="s">
        <v>436</v>
      </c>
      <c r="AA12" s="112" t="s">
        <v>191</v>
      </c>
      <c r="AB12" s="112" t="s">
        <v>191</v>
      </c>
      <c r="AC12" s="112" t="s">
        <v>191</v>
      </c>
      <c r="AD12" s="112" t="s">
        <v>191</v>
      </c>
      <c r="AE12" s="112" t="s">
        <v>191</v>
      </c>
      <c r="AF12" s="112"/>
      <c r="AG12" s="112" t="s">
        <v>191</v>
      </c>
      <c r="AH12" s="112" t="s">
        <v>443</v>
      </c>
      <c r="AI12" s="112">
        <v>7</v>
      </c>
      <c r="AJ12" s="112" t="s">
        <v>191</v>
      </c>
      <c r="AK12" s="112" t="s">
        <v>191</v>
      </c>
      <c r="AL12" s="112" t="s">
        <v>191</v>
      </c>
      <c r="AM12" s="112" t="s">
        <v>191</v>
      </c>
      <c r="AN12" s="112" t="s">
        <v>448</v>
      </c>
      <c r="AO12" s="112" t="s">
        <v>191</v>
      </c>
      <c r="AP12" s="112" t="s">
        <v>191</v>
      </c>
      <c r="AQ12" s="112"/>
      <c r="AR12" s="112" t="s">
        <v>191</v>
      </c>
      <c r="AS12" s="112" t="s">
        <v>191</v>
      </c>
      <c r="AT12" s="112"/>
      <c r="AU12" s="112" t="s">
        <v>191</v>
      </c>
      <c r="AV12" s="112" t="s">
        <v>191</v>
      </c>
      <c r="AW12" s="112" t="s">
        <v>191</v>
      </c>
      <c r="AX12" s="112" t="s">
        <v>191</v>
      </c>
    </row>
    <row r="13" spans="1:50">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t="s">
        <v>437</v>
      </c>
      <c r="AA13" s="112" t="s">
        <v>191</v>
      </c>
      <c r="AB13" s="112" t="s">
        <v>191</v>
      </c>
      <c r="AC13" s="112" t="s">
        <v>191</v>
      </c>
      <c r="AD13" s="112" t="s">
        <v>191</v>
      </c>
      <c r="AE13" s="112" t="s">
        <v>191</v>
      </c>
      <c r="AF13" s="112"/>
      <c r="AG13" s="112" t="s">
        <v>191</v>
      </c>
      <c r="AH13" s="112" t="s">
        <v>444</v>
      </c>
      <c r="AI13" s="112">
        <v>5</v>
      </c>
      <c r="AJ13" s="112"/>
      <c r="AK13" s="112"/>
      <c r="AL13" s="112"/>
      <c r="AM13" s="112"/>
      <c r="AN13" s="112"/>
      <c r="AO13" s="112"/>
      <c r="AP13" s="112"/>
      <c r="AQ13" s="112"/>
      <c r="AR13" s="112"/>
      <c r="AS13" s="112"/>
      <c r="AT13" s="112"/>
      <c r="AU13" s="112"/>
      <c r="AV13" s="112"/>
      <c r="AW13" s="112"/>
      <c r="AX13" s="112"/>
    </row>
    <row r="14" spans="1:50">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t="s">
        <v>438</v>
      </c>
      <c r="AA14" s="112" t="s">
        <v>191</v>
      </c>
      <c r="AB14" s="112" t="s">
        <v>191</v>
      </c>
      <c r="AC14" s="112" t="s">
        <v>191</v>
      </c>
      <c r="AD14" s="112" t="s">
        <v>191</v>
      </c>
      <c r="AE14" s="112" t="s">
        <v>191</v>
      </c>
      <c r="AF14" s="112"/>
      <c r="AG14" s="112" t="s">
        <v>191</v>
      </c>
      <c r="AH14" s="112" t="s">
        <v>445</v>
      </c>
      <c r="AI14" s="112">
        <v>5</v>
      </c>
      <c r="AJ14" s="112"/>
      <c r="AK14" s="112"/>
      <c r="AL14" s="112"/>
      <c r="AM14" s="112"/>
      <c r="AN14" s="112"/>
      <c r="AO14" s="112"/>
      <c r="AP14" s="112"/>
      <c r="AQ14" s="112"/>
      <c r="AR14" s="112"/>
      <c r="AS14" s="112"/>
      <c r="AT14" s="112"/>
      <c r="AU14" s="112"/>
      <c r="AV14" s="112"/>
      <c r="AW14" s="112"/>
      <c r="AX14" s="112"/>
    </row>
    <row r="15" spans="1:50">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t="s">
        <v>439</v>
      </c>
      <c r="AA15" s="112" t="s">
        <v>191</v>
      </c>
      <c r="AB15" s="112" t="s">
        <v>191</v>
      </c>
      <c r="AC15" s="112" t="s">
        <v>191</v>
      </c>
      <c r="AD15" s="112" t="s">
        <v>191</v>
      </c>
      <c r="AE15" s="112" t="s">
        <v>191</v>
      </c>
      <c r="AF15" s="112"/>
      <c r="AG15" s="112" t="s">
        <v>191</v>
      </c>
      <c r="AH15" s="112" t="s">
        <v>446</v>
      </c>
      <c r="AI15" s="112">
        <v>2</v>
      </c>
      <c r="AJ15" s="112"/>
      <c r="AK15" s="112"/>
      <c r="AL15" s="112"/>
      <c r="AM15" s="112"/>
      <c r="AN15" s="112"/>
      <c r="AO15" s="112"/>
      <c r="AP15" s="112"/>
      <c r="AQ15" s="112"/>
      <c r="AR15" s="112"/>
      <c r="AS15" s="112"/>
      <c r="AT15" s="112"/>
      <c r="AU15" s="112"/>
      <c r="AV15" s="112"/>
      <c r="AW15" s="112"/>
      <c r="AX15" s="112"/>
    </row>
    <row r="16" spans="1:50">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t="s">
        <v>440</v>
      </c>
      <c r="AA16" s="112" t="s">
        <v>191</v>
      </c>
      <c r="AB16" s="112" t="s">
        <v>191</v>
      </c>
      <c r="AC16" s="112" t="s">
        <v>191</v>
      </c>
      <c r="AD16" s="112" t="s">
        <v>191</v>
      </c>
      <c r="AE16" s="112" t="s">
        <v>191</v>
      </c>
      <c r="AF16" s="112"/>
      <c r="AG16" s="112" t="s">
        <v>191</v>
      </c>
      <c r="AH16" s="112" t="s">
        <v>447</v>
      </c>
      <c r="AI16" s="112">
        <v>1</v>
      </c>
      <c r="AJ16" s="112"/>
      <c r="AK16" s="112"/>
      <c r="AL16" s="112"/>
      <c r="AM16" s="112"/>
      <c r="AN16" s="112"/>
      <c r="AO16" s="112"/>
      <c r="AP16" s="112"/>
      <c r="AQ16" s="112"/>
      <c r="AR16" s="112"/>
      <c r="AS16" s="112"/>
      <c r="AT16" s="112"/>
      <c r="AU16" s="112"/>
      <c r="AV16" s="112"/>
      <c r="AW16" s="112"/>
      <c r="AX16" s="112"/>
    </row>
    <row r="17" spans="1:50">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t="s">
        <v>441</v>
      </c>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row>
    <row r="18" spans="1:50">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row>
    <row r="19" spans="1:50">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row>
    <row r="20" spans="1:50">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row>
    <row r="21" spans="1:50">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row>
  </sheetData>
  <mergeCells count="18">
    <mergeCell ref="C3:K3"/>
    <mergeCell ref="C4:K4"/>
    <mergeCell ref="C5:K5"/>
    <mergeCell ref="C6:K6"/>
    <mergeCell ref="A9:A10"/>
    <mergeCell ref="B9:B10"/>
    <mergeCell ref="C9:D9"/>
    <mergeCell ref="E9:F9"/>
    <mergeCell ref="G9:H9"/>
    <mergeCell ref="I9:J9"/>
    <mergeCell ref="AV9:AV10"/>
    <mergeCell ref="AW9:AX9"/>
    <mergeCell ref="K9:P9"/>
    <mergeCell ref="Q9:Z9"/>
    <mergeCell ref="AA9:AF9"/>
    <mergeCell ref="AG9:AQ9"/>
    <mergeCell ref="AR9:AS9"/>
    <mergeCell ref="AT9:AU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H207"/>
  <sheetViews>
    <sheetView topLeftCell="B46" zoomScale="80" zoomScaleNormal="80" workbookViewId="0">
      <selection activeCell="B3" sqref="B3:B60"/>
    </sheetView>
  </sheetViews>
  <sheetFormatPr baseColWidth="10" defaultRowHeight="15"/>
  <cols>
    <col min="1" max="1" width="4.42578125" style="17" customWidth="1"/>
    <col min="2" max="2" width="45.85546875" style="38" bestFit="1" customWidth="1"/>
    <col min="3" max="3" width="28.5703125" style="17" customWidth="1"/>
    <col min="4" max="4" width="28.85546875" style="17" customWidth="1"/>
    <col min="5" max="5" width="15.5703125" style="17" customWidth="1"/>
    <col min="6" max="6" width="22.140625" style="17" customWidth="1"/>
    <col min="7" max="7" width="20.28515625" style="17" customWidth="1"/>
    <col min="8" max="8" width="25.28515625" style="17" customWidth="1"/>
    <col min="9" max="9" width="24.28515625" style="17" customWidth="1"/>
    <col min="10" max="10" width="14.85546875" style="17" customWidth="1"/>
    <col min="11" max="11" width="11.5703125" style="17" customWidth="1"/>
    <col min="12" max="17" width="25.28515625" style="17" customWidth="1"/>
    <col min="18" max="18" width="18.42578125" style="32" customWidth="1"/>
    <col min="19" max="22" width="11.42578125" style="17" customWidth="1"/>
    <col min="23" max="23" width="14.140625" style="17" customWidth="1"/>
    <col min="24" max="24" width="45.28515625" style="17" customWidth="1"/>
    <col min="25" max="25" width="11.42578125" style="17" customWidth="1"/>
    <col min="28" max="28" width="11.42578125" style="21"/>
    <col min="29" max="16384" width="11.42578125" style="17"/>
  </cols>
  <sheetData>
    <row r="1" spans="1:34" ht="38.25" customHeight="1">
      <c r="B1" s="184"/>
      <c r="D1" s="550" t="s">
        <v>478</v>
      </c>
      <c r="E1" s="550"/>
      <c r="F1" s="550"/>
      <c r="G1" s="550"/>
      <c r="H1" s="550"/>
      <c r="I1" s="551" t="s">
        <v>479</v>
      </c>
      <c r="J1" s="551"/>
      <c r="K1" s="551"/>
      <c r="L1" s="551"/>
      <c r="M1" s="551"/>
      <c r="N1" s="551"/>
    </row>
    <row r="2" spans="1:34" s="46" customFormat="1" ht="48.75" customHeight="1">
      <c r="A2" s="41"/>
      <c r="B2" s="141" t="s">
        <v>137</v>
      </c>
      <c r="C2" s="141" t="s">
        <v>475</v>
      </c>
      <c r="D2" s="205" t="s">
        <v>476</v>
      </c>
      <c r="E2" s="205" t="s">
        <v>425</v>
      </c>
      <c r="F2" s="205" t="s">
        <v>426</v>
      </c>
      <c r="G2" s="205" t="s">
        <v>179</v>
      </c>
      <c r="H2" s="141" t="s">
        <v>477</v>
      </c>
      <c r="I2" s="206" t="s">
        <v>424</v>
      </c>
      <c r="J2" s="206" t="s">
        <v>425</v>
      </c>
      <c r="K2" s="206" t="s">
        <v>426</v>
      </c>
      <c r="L2" s="208" t="s">
        <v>232</v>
      </c>
      <c r="M2" s="208" t="s">
        <v>230</v>
      </c>
      <c r="N2" s="208" t="s">
        <v>229</v>
      </c>
      <c r="O2" s="207" t="s">
        <v>231</v>
      </c>
      <c r="P2" s="135" t="s">
        <v>228</v>
      </c>
      <c r="Q2" s="136"/>
      <c r="R2" s="137" t="s">
        <v>12</v>
      </c>
      <c r="S2" s="46" t="s">
        <v>472</v>
      </c>
      <c r="T2" s="46" t="s">
        <v>210</v>
      </c>
      <c r="W2" s="46" t="s">
        <v>152</v>
      </c>
      <c r="X2" s="46" t="s">
        <v>153</v>
      </c>
      <c r="AB2" s="47"/>
      <c r="AC2" s="42" t="str">
        <f>"Alto"</f>
        <v>Alto</v>
      </c>
      <c r="AD2" s="49" t="s">
        <v>141</v>
      </c>
      <c r="AE2" s="46" t="s">
        <v>164</v>
      </c>
      <c r="AF2" s="42" t="s">
        <v>120</v>
      </c>
      <c r="AG2" s="46" t="s">
        <v>180</v>
      </c>
      <c r="AH2" s="46" t="s">
        <v>182</v>
      </c>
    </row>
    <row r="3" spans="1:34" s="46" customFormat="1" ht="22.5" customHeight="1">
      <c r="A3" s="40">
        <v>1</v>
      </c>
      <c r="B3" s="180" t="s">
        <v>953</v>
      </c>
      <c r="C3" s="41" t="s">
        <v>138</v>
      </c>
      <c r="D3" s="42" t="s">
        <v>120</v>
      </c>
      <c r="E3" s="41" t="s">
        <v>119</v>
      </c>
      <c r="F3" s="43"/>
      <c r="G3" s="41" t="s">
        <v>191</v>
      </c>
      <c r="H3" s="41"/>
      <c r="I3" s="42" t="s">
        <v>120</v>
      </c>
      <c r="J3" s="41" t="s">
        <v>119</v>
      </c>
      <c r="K3" s="43"/>
      <c r="L3" s="41"/>
      <c r="M3" s="41"/>
      <c r="N3" s="41"/>
      <c r="O3" s="41"/>
      <c r="P3" s="41"/>
      <c r="Q3" s="41"/>
      <c r="R3" s="123" t="str">
        <f>Datos!BU4</f>
        <v>X</v>
      </c>
      <c r="S3" s="211" t="e">
        <f>'Educativo 2'!J3</f>
        <v>#DIV/0!</v>
      </c>
      <c r="T3" s="211">
        <f>'Educativo 2'!K3</f>
        <v>0</v>
      </c>
      <c r="U3" s="211"/>
      <c r="V3" s="211"/>
      <c r="W3" s="46" t="s">
        <v>154</v>
      </c>
      <c r="X3" s="46" t="s">
        <v>155</v>
      </c>
      <c r="AB3" s="47"/>
      <c r="AC3" s="48" t="str">
        <f>"Medio"</f>
        <v>Medio</v>
      </c>
      <c r="AD3" s="49" t="s">
        <v>132</v>
      </c>
      <c r="AE3" s="46" t="s">
        <v>165</v>
      </c>
      <c r="AF3" s="42" t="s">
        <v>121</v>
      </c>
      <c r="AG3" s="46" t="s">
        <v>195</v>
      </c>
      <c r="AH3" s="46" t="s">
        <v>183</v>
      </c>
    </row>
    <row r="4" spans="1:34" s="124" customFormat="1" ht="25.5" customHeight="1">
      <c r="A4" s="120">
        <v>2</v>
      </c>
      <c r="B4" s="180" t="s">
        <v>953</v>
      </c>
      <c r="C4" s="121"/>
      <c r="D4" s="122"/>
      <c r="E4" s="121"/>
      <c r="F4" s="121"/>
      <c r="G4" s="121"/>
      <c r="H4" s="121"/>
      <c r="I4" s="122" t="s">
        <v>177</v>
      </c>
      <c r="J4" s="121" t="s">
        <v>31</v>
      </c>
      <c r="K4" s="121"/>
      <c r="L4" s="121"/>
      <c r="M4" s="121"/>
      <c r="N4" s="121"/>
      <c r="O4" s="121"/>
      <c r="P4" s="121"/>
      <c r="Q4" s="121"/>
      <c r="R4" s="123" t="str">
        <f>Datos!BU6</f>
        <v>X</v>
      </c>
      <c r="S4" s="211" t="e">
        <f>'Educativo 2'!J4</f>
        <v>#DIV/0!</v>
      </c>
      <c r="T4" s="211">
        <f>'Educativo 2'!K4</f>
        <v>0</v>
      </c>
      <c r="U4" s="211"/>
      <c r="V4" s="211"/>
      <c r="W4" s="124" t="s">
        <v>156</v>
      </c>
      <c r="X4" s="124" t="s">
        <v>157</v>
      </c>
      <c r="AC4" s="122" t="str">
        <f>"Bajo"</f>
        <v>Bajo</v>
      </c>
      <c r="AD4" s="121" t="s">
        <v>119</v>
      </c>
      <c r="AE4" s="124" t="s">
        <v>166</v>
      </c>
      <c r="AF4" s="122" t="s">
        <v>123</v>
      </c>
      <c r="AG4" s="124" t="s">
        <v>241</v>
      </c>
      <c r="AH4" s="124" t="s">
        <v>184</v>
      </c>
    </row>
    <row r="5" spans="1:34" s="46" customFormat="1" ht="23.25" customHeight="1">
      <c r="A5" s="40">
        <v>3</v>
      </c>
      <c r="B5" s="180" t="s">
        <v>953</v>
      </c>
      <c r="C5" s="41" t="s">
        <v>138</v>
      </c>
      <c r="D5" s="42" t="s">
        <v>120</v>
      </c>
      <c r="E5" s="41" t="s">
        <v>119</v>
      </c>
      <c r="F5" s="41"/>
      <c r="G5" s="41" t="s">
        <v>191</v>
      </c>
      <c r="H5" s="41"/>
      <c r="I5" s="42" t="s">
        <v>120</v>
      </c>
      <c r="J5" s="41" t="s">
        <v>119</v>
      </c>
      <c r="K5" s="41"/>
      <c r="L5" s="41"/>
      <c r="M5" s="41"/>
      <c r="N5" s="41"/>
      <c r="O5" s="41"/>
      <c r="P5" s="41"/>
      <c r="Q5" s="41"/>
      <c r="R5" s="123" t="str">
        <f>Datos!BU5</f>
        <v>X</v>
      </c>
      <c r="S5" s="211" t="e">
        <f>'Educativo 2'!J5</f>
        <v>#DIV/0!</v>
      </c>
      <c r="T5" s="211">
        <f>'Educativo 2'!K5</f>
        <v>0</v>
      </c>
      <c r="U5" s="211"/>
      <c r="V5" s="211"/>
      <c r="AB5" s="47"/>
      <c r="AC5" s="42"/>
      <c r="AD5" s="49" t="s">
        <v>133</v>
      </c>
      <c r="AE5" s="54" t="s">
        <v>167</v>
      </c>
      <c r="AF5" s="42" t="s">
        <v>126</v>
      </c>
      <c r="AG5" s="46" t="s">
        <v>130</v>
      </c>
    </row>
    <row r="6" spans="1:34" s="46" customFormat="1" ht="29.25" customHeight="1">
      <c r="A6" s="120">
        <v>4</v>
      </c>
      <c r="B6" s="180" t="s">
        <v>953</v>
      </c>
      <c r="C6" s="41" t="s">
        <v>142</v>
      </c>
      <c r="D6" s="42" t="s">
        <v>125</v>
      </c>
      <c r="E6" s="41" t="s">
        <v>124</v>
      </c>
      <c r="F6" s="41" t="s">
        <v>166</v>
      </c>
      <c r="G6" s="45" t="s">
        <v>191</v>
      </c>
      <c r="H6" s="45" t="s">
        <v>246</v>
      </c>
      <c r="I6" s="42" t="s">
        <v>417</v>
      </c>
      <c r="J6" s="41" t="s">
        <v>147</v>
      </c>
      <c r="K6" s="41" t="s">
        <v>164</v>
      </c>
      <c r="L6" s="45"/>
      <c r="M6" s="45"/>
      <c r="N6" s="45"/>
      <c r="O6" s="45" t="s">
        <v>569</v>
      </c>
      <c r="P6" s="45" t="s">
        <v>191</v>
      </c>
      <c r="Q6" s="45"/>
      <c r="R6" s="123" t="str">
        <f>Datos!BU9</f>
        <v>X</v>
      </c>
      <c r="S6" s="211">
        <f>'Educativo 2'!J6</f>
        <v>8.1499999999999986</v>
      </c>
      <c r="T6" s="211" t="str">
        <f>'Educativo 2'!K6</f>
        <v>el aprobechamiento de Zenaida ha ido en crecimiento, poco a poco ba logrando lebantar el promedio, sobre todo en las materias que mas le dificultan.</v>
      </c>
      <c r="U6" s="211"/>
      <c r="V6" s="211"/>
      <c r="AB6" s="47"/>
      <c r="AD6" s="41" t="s">
        <v>151</v>
      </c>
      <c r="AE6" s="46" t="s">
        <v>170</v>
      </c>
      <c r="AF6" s="42" t="s">
        <v>121</v>
      </c>
    </row>
    <row r="7" spans="1:34" s="127" customFormat="1" ht="33" customHeight="1">
      <c r="A7" s="55">
        <v>5</v>
      </c>
      <c r="B7" s="180" t="s">
        <v>953</v>
      </c>
      <c r="C7" s="41" t="s">
        <v>138</v>
      </c>
      <c r="D7" s="106" t="s">
        <v>128</v>
      </c>
      <c r="E7" s="41" t="s">
        <v>119</v>
      </c>
      <c r="F7" s="41" t="s">
        <v>169</v>
      </c>
      <c r="G7" s="57" t="s">
        <v>191</v>
      </c>
      <c r="H7" s="57" t="s">
        <v>243</v>
      </c>
      <c r="I7" s="42" t="s">
        <v>427</v>
      </c>
      <c r="J7" s="41" t="s">
        <v>133</v>
      </c>
      <c r="K7" s="41" t="s">
        <v>164</v>
      </c>
      <c r="L7" s="57"/>
      <c r="M7" s="57"/>
      <c r="N7" s="57"/>
      <c r="O7" s="57" t="s">
        <v>570</v>
      </c>
      <c r="P7" s="57" t="s">
        <v>191</v>
      </c>
      <c r="Q7" s="126"/>
      <c r="R7" s="123" t="str">
        <f>Datos!BU15</f>
        <v>X</v>
      </c>
      <c r="S7" s="211">
        <f>'Educativo 2'!J7</f>
        <v>7.8249999999999993</v>
      </c>
      <c r="T7" s="211" t="str">
        <f>'Educativo 2'!K7</f>
        <v>Julia es una persona dedicada, y aunque no es una persona que a simple vista se le considere brillante: ha logrado un ritmo de trabajo constante lñogrando mantener cerca la calidad de su promedio general.</v>
      </c>
      <c r="U7" s="211"/>
      <c r="V7" s="211"/>
      <c r="AF7" s="127" t="s">
        <v>177</v>
      </c>
    </row>
    <row r="8" spans="1:34" s="46" customFormat="1" ht="17.25" customHeight="1">
      <c r="A8" s="40">
        <v>6</v>
      </c>
      <c r="B8" s="180" t="s">
        <v>953</v>
      </c>
      <c r="C8" s="57" t="s">
        <v>140</v>
      </c>
      <c r="D8" s="106" t="s">
        <v>128</v>
      </c>
      <c r="E8" s="57" t="s">
        <v>119</v>
      </c>
      <c r="F8" s="57" t="s">
        <v>169</v>
      </c>
      <c r="G8" s="57" t="s">
        <v>191</v>
      </c>
      <c r="H8" s="57" t="s">
        <v>243</v>
      </c>
      <c r="I8" s="42" t="s">
        <v>120</v>
      </c>
      <c r="J8" s="41" t="s">
        <v>133</v>
      </c>
      <c r="K8" s="41" t="s">
        <v>165</v>
      </c>
      <c r="L8" s="57"/>
      <c r="M8" s="57"/>
      <c r="N8" s="57"/>
      <c r="O8" s="57" t="s">
        <v>568</v>
      </c>
      <c r="P8" s="57" t="s">
        <v>191</v>
      </c>
      <c r="Q8" s="57"/>
      <c r="R8" s="123" t="str">
        <f>Datos!BU19</f>
        <v>X</v>
      </c>
      <c r="S8" s="211" t="e">
        <f>'Educativo 2'!J8</f>
        <v>#VALUE!</v>
      </c>
      <c r="T8" s="211" t="str">
        <f>'Educativo 2'!K8</f>
        <v>diana se ha enfocado mas en lograr una vida social en la institucion academica, esto, claro: se refleja en su promedio descendente. Tra ha trabajo en ello con ella.</v>
      </c>
      <c r="U8" s="211"/>
      <c r="V8" s="211"/>
      <c r="AB8" s="47"/>
      <c r="AF8" s="48" t="s">
        <v>427</v>
      </c>
    </row>
    <row r="9" spans="1:34" s="52" customFormat="1" ht="15.75" customHeight="1">
      <c r="A9" s="40">
        <v>7</v>
      </c>
      <c r="B9" s="180" t="s">
        <v>953</v>
      </c>
      <c r="C9" s="121" t="s">
        <v>141</v>
      </c>
      <c r="D9" s="125" t="s">
        <v>130</v>
      </c>
      <c r="E9" s="121" t="s">
        <v>129</v>
      </c>
      <c r="F9" s="121" t="s">
        <v>172</v>
      </c>
      <c r="G9" s="121" t="s">
        <v>130</v>
      </c>
      <c r="H9" s="121"/>
      <c r="I9" s="122" t="s">
        <v>130</v>
      </c>
      <c r="J9" s="121" t="s">
        <v>129</v>
      </c>
      <c r="K9" s="121" t="s">
        <v>172</v>
      </c>
      <c r="L9" s="121"/>
      <c r="M9" s="121"/>
      <c r="N9" s="121"/>
      <c r="O9" s="121"/>
      <c r="P9" s="121"/>
      <c r="Q9" s="59"/>
      <c r="R9" s="123" t="str">
        <f>Datos!BU17</f>
        <v>X</v>
      </c>
      <c r="S9" s="211" t="e">
        <f>'Educativo 2'!J9</f>
        <v>#DIV/0!</v>
      </c>
      <c r="T9" s="211">
        <f>'Educativo 2'!K9</f>
        <v>0</v>
      </c>
      <c r="U9" s="211"/>
      <c r="V9" s="211"/>
      <c r="AB9" s="53"/>
      <c r="AF9" s="48" t="s">
        <v>428</v>
      </c>
    </row>
    <row r="10" spans="1:34" s="46" customFormat="1" ht="15" customHeight="1">
      <c r="A10" s="120">
        <v>8</v>
      </c>
      <c r="B10" s="180" t="s">
        <v>953</v>
      </c>
      <c r="C10" s="57" t="s">
        <v>140</v>
      </c>
      <c r="D10" s="106" t="s">
        <v>125</v>
      </c>
      <c r="E10" s="57" t="s">
        <v>131</v>
      </c>
      <c r="F10" s="57" t="s">
        <v>164</v>
      </c>
      <c r="G10" s="57" t="s">
        <v>191</v>
      </c>
      <c r="H10" s="57" t="s">
        <v>245</v>
      </c>
      <c r="I10" s="42" t="s">
        <v>125</v>
      </c>
      <c r="J10" s="41" t="s">
        <v>133</v>
      </c>
      <c r="K10" s="41" t="s">
        <v>165</v>
      </c>
      <c r="L10" s="57"/>
      <c r="M10" s="57"/>
      <c r="N10" s="57"/>
      <c r="O10" s="57" t="s">
        <v>568</v>
      </c>
      <c r="P10" s="57" t="s">
        <v>191</v>
      </c>
      <c r="Q10" s="57"/>
      <c r="R10" s="123">
        <f>Datos!BU20</f>
        <v>40580</v>
      </c>
      <c r="S10" s="211">
        <f>'Educativo 2'!J10</f>
        <v>7.25</v>
      </c>
      <c r="T10" s="211" t="str">
        <f>'Educativo 2'!K10</f>
        <v>Karina ha caido en un estado de confort, logro mantener un promedio regular, sin embargo en esta ultima evaluacion descuido la escuela y su aprobechamiento bajo.</v>
      </c>
      <c r="U10" s="211"/>
      <c r="V10" s="211"/>
      <c r="AB10" s="47"/>
      <c r="AF10" s="61" t="s">
        <v>429</v>
      </c>
    </row>
    <row r="11" spans="1:34" s="65" customFormat="1" ht="15" customHeight="1">
      <c r="A11" s="40">
        <v>9</v>
      </c>
      <c r="B11" s="180" t="s">
        <v>953</v>
      </c>
      <c r="C11" s="128" t="s">
        <v>141</v>
      </c>
      <c r="D11" s="129" t="s">
        <v>130</v>
      </c>
      <c r="E11" s="128" t="s">
        <v>129</v>
      </c>
      <c r="F11" s="128" t="s">
        <v>172</v>
      </c>
      <c r="G11" s="128" t="s">
        <v>130</v>
      </c>
      <c r="H11" s="128"/>
      <c r="I11" s="129" t="s">
        <v>130</v>
      </c>
      <c r="J11" s="128" t="s">
        <v>129</v>
      </c>
      <c r="K11" s="128" t="s">
        <v>172</v>
      </c>
      <c r="L11" s="128"/>
      <c r="M11" s="128"/>
      <c r="N11" s="128"/>
      <c r="O11" s="128"/>
      <c r="P11" s="128"/>
      <c r="Q11" s="62"/>
      <c r="R11" s="123" t="str">
        <f>Datos!BU22</f>
        <v>X</v>
      </c>
      <c r="S11" s="211" t="e">
        <f>'Educativo 2'!J11</f>
        <v>#DIV/0!</v>
      </c>
      <c r="T11" s="211">
        <f>'Educativo 2'!K11</f>
        <v>0</v>
      </c>
      <c r="U11" s="211"/>
      <c r="V11" s="211"/>
      <c r="AB11" s="66"/>
      <c r="AF11" s="61" t="s">
        <v>430</v>
      </c>
    </row>
    <row r="12" spans="1:34" s="127" customFormat="1" ht="15.75" customHeight="1">
      <c r="A12" s="120">
        <v>10</v>
      </c>
      <c r="B12" s="180" t="s">
        <v>953</v>
      </c>
      <c r="C12" s="57" t="s">
        <v>140</v>
      </c>
      <c r="D12" s="106" t="s">
        <v>128</v>
      </c>
      <c r="E12" s="57" t="s">
        <v>119</v>
      </c>
      <c r="F12" s="57" t="s">
        <v>169</v>
      </c>
      <c r="G12" s="57" t="s">
        <v>191</v>
      </c>
      <c r="H12" s="57" t="s">
        <v>243</v>
      </c>
      <c r="I12" s="42" t="s">
        <v>125</v>
      </c>
      <c r="J12" s="41" t="s">
        <v>133</v>
      </c>
      <c r="K12" s="41" t="s">
        <v>164</v>
      </c>
      <c r="L12" s="57"/>
      <c r="M12" s="57"/>
      <c r="N12" s="57"/>
      <c r="O12" s="57" t="s">
        <v>568</v>
      </c>
      <c r="P12" s="57"/>
      <c r="Q12" s="126"/>
      <c r="R12" s="123" t="str">
        <f>Datos!BU23</f>
        <v>X</v>
      </c>
      <c r="S12" s="211">
        <f>'Educativo 2'!J12</f>
        <v>7.2249999999999996</v>
      </c>
      <c r="T12" s="211" t="str">
        <f>'Educativo 2'!K12</f>
        <v>Maria ha logrado adaptarse a las normas del nuevo nivel al que cursa, su dedicacion se ha mantenido constante, unque tiene la capasidad para mejorar.</v>
      </c>
      <c r="U12" s="211"/>
      <c r="V12" s="211"/>
      <c r="AF12" s="125"/>
    </row>
    <row r="13" spans="1:34" s="46" customFormat="1" ht="17.25" customHeight="1">
      <c r="A13" s="55">
        <v>11</v>
      </c>
      <c r="B13" s="180" t="s">
        <v>953</v>
      </c>
      <c r="C13" s="57" t="s">
        <v>140</v>
      </c>
      <c r="D13" s="106" t="s">
        <v>128</v>
      </c>
      <c r="E13" s="57" t="s">
        <v>119</v>
      </c>
      <c r="F13" s="57" t="s">
        <v>167</v>
      </c>
      <c r="G13" s="57" t="s">
        <v>191</v>
      </c>
      <c r="H13" s="57" t="s">
        <v>243</v>
      </c>
      <c r="I13" s="42" t="s">
        <v>128</v>
      </c>
      <c r="J13" s="41" t="s">
        <v>119</v>
      </c>
      <c r="K13" s="41" t="s">
        <v>168</v>
      </c>
      <c r="L13" s="57"/>
      <c r="M13" s="57"/>
      <c r="N13" s="57"/>
      <c r="O13" s="57" t="s">
        <v>564</v>
      </c>
      <c r="P13" s="57" t="s">
        <v>191</v>
      </c>
      <c r="Q13" s="57"/>
      <c r="R13" s="123" t="str">
        <f>Datos!BU24</f>
        <v>X</v>
      </c>
      <c r="S13" s="211">
        <f>'Educativo 2'!J13</f>
        <v>8.2000000000000011</v>
      </c>
      <c r="T13" s="211" t="str">
        <f>'Educativo 2'!K13</f>
        <v>Rosalba es una estudiante constannte, sus habitos de estudio estan definidos y cumple con todas las obligaciones que su escuela pide.</v>
      </c>
      <c r="U13" s="211"/>
      <c r="V13" s="211"/>
      <c r="AB13" s="47"/>
      <c r="AF13" s="61"/>
    </row>
    <row r="14" spans="1:34" s="65" customFormat="1" ht="18" customHeight="1">
      <c r="A14" s="40">
        <v>12</v>
      </c>
      <c r="B14" s="180" t="s">
        <v>953</v>
      </c>
      <c r="C14" s="128" t="s">
        <v>141</v>
      </c>
      <c r="D14" s="129" t="s">
        <v>130</v>
      </c>
      <c r="E14" s="128" t="s">
        <v>129</v>
      </c>
      <c r="F14" s="128" t="s">
        <v>172</v>
      </c>
      <c r="G14" s="128" t="s">
        <v>130</v>
      </c>
      <c r="H14" s="128"/>
      <c r="I14" s="129" t="s">
        <v>130</v>
      </c>
      <c r="J14" s="128" t="s">
        <v>129</v>
      </c>
      <c r="K14" s="128" t="s">
        <v>172</v>
      </c>
      <c r="L14" s="128"/>
      <c r="M14" s="128"/>
      <c r="N14" s="128"/>
      <c r="O14" s="128"/>
      <c r="P14" s="128"/>
      <c r="Q14" s="62"/>
      <c r="R14" s="123" t="str">
        <f>Datos!BU25</f>
        <v>X</v>
      </c>
      <c r="S14" s="211" t="e">
        <f>'Educativo 2'!J14</f>
        <v>#DIV/0!</v>
      </c>
      <c r="T14" s="211">
        <f>'Educativo 2'!K14</f>
        <v>0</v>
      </c>
      <c r="U14" s="211"/>
      <c r="V14" s="211"/>
      <c r="AB14" s="66"/>
      <c r="AF14" s="61"/>
    </row>
    <row r="15" spans="1:34" s="127" customFormat="1" ht="18" customHeight="1">
      <c r="A15" s="40">
        <v>13</v>
      </c>
      <c r="B15" s="180" t="s">
        <v>953</v>
      </c>
      <c r="C15" s="57" t="s">
        <v>139</v>
      </c>
      <c r="D15" s="106" t="s">
        <v>125</v>
      </c>
      <c r="E15" s="57" t="s">
        <v>124</v>
      </c>
      <c r="F15" s="57" t="s">
        <v>166</v>
      </c>
      <c r="G15" s="67" t="s">
        <v>191</v>
      </c>
      <c r="H15" s="67" t="s">
        <v>245</v>
      </c>
      <c r="I15" s="42" t="s">
        <v>417</v>
      </c>
      <c r="J15" s="41" t="s">
        <v>147</v>
      </c>
      <c r="K15" s="41" t="s">
        <v>164</v>
      </c>
      <c r="L15" s="67"/>
      <c r="M15" s="67"/>
      <c r="N15" s="67"/>
      <c r="O15" s="67" t="s">
        <v>569</v>
      </c>
      <c r="P15" s="67" t="s">
        <v>191</v>
      </c>
      <c r="Q15" s="130"/>
      <c r="R15" s="123">
        <f>Datos!BU21</f>
        <v>40580</v>
      </c>
      <c r="S15" s="211">
        <f>'Educativo 2'!J15</f>
        <v>8.2750000000000004</v>
      </c>
      <c r="T15" s="211" t="str">
        <f>'Educativo 2'!K15</f>
        <v>Teresa, a pesar de mantener una actitud de enfado y constante estress, no se ha reflejado en su calidad de aprobechamiento escolar.</v>
      </c>
      <c r="U15" s="211"/>
      <c r="V15" s="211"/>
      <c r="AF15" s="122"/>
    </row>
    <row r="16" spans="1:34" s="52" customFormat="1" ht="18" customHeight="1">
      <c r="A16" s="120">
        <v>14</v>
      </c>
      <c r="B16" s="180" t="s">
        <v>953</v>
      </c>
      <c r="C16" s="121" t="s">
        <v>141</v>
      </c>
      <c r="D16" s="122" t="s">
        <v>130</v>
      </c>
      <c r="E16" s="121" t="s">
        <v>129</v>
      </c>
      <c r="F16" s="121" t="s">
        <v>171</v>
      </c>
      <c r="G16" s="121" t="s">
        <v>130</v>
      </c>
      <c r="H16" s="121"/>
      <c r="I16" s="122" t="s">
        <v>130</v>
      </c>
      <c r="J16" s="121" t="s">
        <v>129</v>
      </c>
      <c r="K16" s="121" t="s">
        <v>171</v>
      </c>
      <c r="L16" s="121"/>
      <c r="M16" s="121"/>
      <c r="N16" s="121"/>
      <c r="O16" s="121"/>
      <c r="P16" s="121"/>
      <c r="Q16" s="59"/>
      <c r="R16" s="123">
        <f>Datos!BU26</f>
        <v>40583</v>
      </c>
      <c r="S16" s="211" t="e">
        <f>'Educativo 2'!J16</f>
        <v>#DIV/0!</v>
      </c>
      <c r="T16" s="211">
        <f>'Educativo 2'!K16</f>
        <v>0</v>
      </c>
      <c r="U16" s="211"/>
      <c r="V16" s="211"/>
      <c r="AB16" s="53"/>
      <c r="AF16" s="48"/>
    </row>
    <row r="17" spans="1:32" s="46" customFormat="1" ht="18" customHeight="1">
      <c r="A17" s="40">
        <v>15</v>
      </c>
      <c r="B17" s="180" t="s">
        <v>953</v>
      </c>
      <c r="C17" s="57" t="s">
        <v>139</v>
      </c>
      <c r="D17" s="106" t="s">
        <v>186</v>
      </c>
      <c r="E17" s="57" t="s">
        <v>122</v>
      </c>
      <c r="F17" s="57" t="s">
        <v>167</v>
      </c>
      <c r="G17" s="57" t="s">
        <v>191</v>
      </c>
      <c r="H17" s="57"/>
      <c r="I17" s="42" t="s">
        <v>186</v>
      </c>
      <c r="J17" s="41" t="s">
        <v>147</v>
      </c>
      <c r="K17" s="41" t="s">
        <v>168</v>
      </c>
      <c r="L17" s="57"/>
      <c r="M17" s="57"/>
      <c r="N17" s="57"/>
      <c r="O17" s="57" t="s">
        <v>569</v>
      </c>
      <c r="P17" s="57" t="s">
        <v>191</v>
      </c>
      <c r="Q17" s="57"/>
      <c r="R17" s="123" t="str">
        <f>Datos!BU28</f>
        <v>X</v>
      </c>
      <c r="S17" s="211" t="e">
        <f>'Educativo 2'!#REF!</f>
        <v>#REF!</v>
      </c>
      <c r="T17" s="211" t="str">
        <f>'Educativo 2'!K17</f>
        <v>Liliana ha mantenido una perseverancia en al escuela que se ha visto recompensada con un aumento significativo en su promedio general.</v>
      </c>
      <c r="U17" s="211"/>
      <c r="V17" s="211"/>
      <c r="AB17" s="47"/>
      <c r="AF17" s="42"/>
    </row>
    <row r="18" spans="1:32" s="127" customFormat="1" ht="18" customHeight="1">
      <c r="A18" s="120">
        <v>16</v>
      </c>
      <c r="B18" s="180" t="s">
        <v>953</v>
      </c>
      <c r="C18" s="57" t="s">
        <v>138</v>
      </c>
      <c r="D18" s="106" t="s">
        <v>128</v>
      </c>
      <c r="E18" s="57" t="s">
        <v>119</v>
      </c>
      <c r="F18" s="57" t="s">
        <v>167</v>
      </c>
      <c r="G18" s="57" t="s">
        <v>191</v>
      </c>
      <c r="H18" s="57" t="s">
        <v>245</v>
      </c>
      <c r="I18" s="42" t="s">
        <v>128</v>
      </c>
      <c r="J18" s="41" t="s">
        <v>568</v>
      </c>
      <c r="K18" s="41" t="s">
        <v>571</v>
      </c>
      <c r="L18" s="57"/>
      <c r="M18" s="57"/>
      <c r="N18" s="57"/>
      <c r="O18" s="57" t="s">
        <v>564</v>
      </c>
      <c r="P18" s="57" t="s">
        <v>191</v>
      </c>
      <c r="Q18" s="126"/>
      <c r="R18" s="123">
        <f>Datos!BU29</f>
        <v>40572</v>
      </c>
      <c r="S18" s="211">
        <f>'Educativo 2'!J17</f>
        <v>7</v>
      </c>
      <c r="T18" s="211" t="str">
        <f>'Educativo 2'!K18</f>
        <v>Maria avanza a su ritmo en el INEA, asiste periodicamente al centro para avanzar con sus estudios y sus logros son considerable, logrando reducir la tira de materias restantes.</v>
      </c>
      <c r="U18" s="211"/>
      <c r="V18" s="211"/>
      <c r="AF18" s="125"/>
    </row>
    <row r="19" spans="1:32" s="46" customFormat="1" ht="18.75" customHeight="1">
      <c r="A19" s="55">
        <v>17</v>
      </c>
      <c r="B19" s="180" t="s">
        <v>953</v>
      </c>
      <c r="C19" s="57" t="s">
        <v>140</v>
      </c>
      <c r="D19" s="106" t="s">
        <v>178</v>
      </c>
      <c r="E19" s="57" t="s">
        <v>119</v>
      </c>
      <c r="F19" s="57"/>
      <c r="G19" s="57" t="s">
        <v>191</v>
      </c>
      <c r="H19" s="57" t="s">
        <v>244</v>
      </c>
      <c r="I19" s="42" t="s">
        <v>120</v>
      </c>
      <c r="J19" s="41" t="s">
        <v>119</v>
      </c>
      <c r="K19" s="41"/>
      <c r="L19" s="57"/>
      <c r="M19" s="57"/>
      <c r="N19" s="57"/>
      <c r="O19" s="57" t="s">
        <v>564</v>
      </c>
      <c r="P19" s="57" t="s">
        <v>191</v>
      </c>
      <c r="Q19" s="57"/>
      <c r="R19" s="123">
        <f>Datos!BU27</f>
        <v>40583</v>
      </c>
      <c r="S19" s="211" t="e">
        <f>'Educativo 2'!J18</f>
        <v>#VALUE!</v>
      </c>
      <c r="T19" s="211">
        <f>'Educativo 2'!K19</f>
        <v>0</v>
      </c>
      <c r="U19" s="211"/>
      <c r="V19" s="211"/>
      <c r="AB19" s="47"/>
      <c r="AF19" s="42"/>
    </row>
    <row r="20" spans="1:32" s="127" customFormat="1" ht="23.25" customHeight="1">
      <c r="A20" s="40">
        <v>18</v>
      </c>
      <c r="B20" s="180" t="s">
        <v>953</v>
      </c>
      <c r="C20" s="41" t="s">
        <v>139</v>
      </c>
      <c r="D20" s="42" t="s">
        <v>120</v>
      </c>
      <c r="E20" s="41" t="s">
        <v>133</v>
      </c>
      <c r="F20" s="41"/>
      <c r="G20" s="57" t="s">
        <v>191</v>
      </c>
      <c r="H20" s="57" t="s">
        <v>246</v>
      </c>
      <c r="I20" s="42" t="s">
        <v>417</v>
      </c>
      <c r="J20" s="41" t="s">
        <v>147</v>
      </c>
      <c r="K20" s="41" t="s">
        <v>164</v>
      </c>
      <c r="L20" s="57"/>
      <c r="M20" s="57"/>
      <c r="N20" s="57"/>
      <c r="O20" s="57" t="s">
        <v>569</v>
      </c>
      <c r="P20" s="57" t="s">
        <v>191</v>
      </c>
      <c r="Q20" s="126"/>
      <c r="R20" s="123">
        <f>Datos!BU31</f>
        <v>40583</v>
      </c>
      <c r="S20" s="211" t="e">
        <f>'Educativo 2'!#REF!</f>
        <v>#REF!</v>
      </c>
      <c r="T20" s="211">
        <f>'Educativo 2'!K20</f>
        <v>0</v>
      </c>
      <c r="U20" s="211"/>
      <c r="V20" s="211"/>
      <c r="AF20" s="122"/>
    </row>
    <row r="21" spans="1:32" s="52" customFormat="1" ht="24.75" customHeight="1">
      <c r="A21" s="40">
        <v>19</v>
      </c>
      <c r="B21" s="180" t="s">
        <v>953</v>
      </c>
      <c r="C21" s="121" t="s">
        <v>141</v>
      </c>
      <c r="D21" s="122" t="s">
        <v>130</v>
      </c>
      <c r="E21" s="121" t="s">
        <v>129</v>
      </c>
      <c r="F21" s="121" t="s">
        <v>171</v>
      </c>
      <c r="G21" s="121" t="s">
        <v>130</v>
      </c>
      <c r="H21" s="121"/>
      <c r="I21" s="122" t="s">
        <v>130</v>
      </c>
      <c r="J21" s="121" t="s">
        <v>129</v>
      </c>
      <c r="K21" s="121" t="s">
        <v>171</v>
      </c>
      <c r="L21" s="121"/>
      <c r="M21" s="121"/>
      <c r="N21" s="121"/>
      <c r="O21" s="121"/>
      <c r="P21" s="121"/>
      <c r="Q21" s="59"/>
      <c r="R21" s="123" t="str">
        <f>Datos!BU32</f>
        <v>X</v>
      </c>
      <c r="S21" s="211" t="e">
        <f>'Educativo 2'!J19</f>
        <v>#DIV/0!</v>
      </c>
      <c r="T21" s="211" t="str">
        <f>'Educativo 2'!K21</f>
        <v>Judith ha mantenido el ritmo desde que inicio el INEA, avanza continuamente sin dejar de apretar, con ella no hay problemas de ese indole.</v>
      </c>
      <c r="U21" s="211"/>
      <c r="V21" s="211"/>
      <c r="AB21" s="53"/>
      <c r="AF21" s="48"/>
    </row>
    <row r="22" spans="1:32" s="46" customFormat="1" ht="24.75" customHeight="1">
      <c r="A22" s="120">
        <v>20</v>
      </c>
      <c r="B22" s="180" t="s">
        <v>953</v>
      </c>
      <c r="C22" s="41" t="s">
        <v>140</v>
      </c>
      <c r="D22" s="42" t="s">
        <v>274</v>
      </c>
      <c r="E22" s="41" t="s">
        <v>275</v>
      </c>
      <c r="F22" s="41"/>
      <c r="G22" s="57" t="s">
        <v>195</v>
      </c>
      <c r="H22" s="57"/>
      <c r="I22" s="42" t="s">
        <v>274</v>
      </c>
      <c r="J22" s="41" t="s">
        <v>275</v>
      </c>
      <c r="K22" s="41"/>
      <c r="L22" s="57"/>
      <c r="M22" s="57"/>
      <c r="N22" s="57"/>
      <c r="O22" s="57" t="s">
        <v>564</v>
      </c>
      <c r="P22" s="57" t="s">
        <v>564</v>
      </c>
      <c r="Q22" s="57"/>
      <c r="R22" s="123" t="str">
        <f>Datos!BU33</f>
        <v>X</v>
      </c>
      <c r="S22" s="211" t="e">
        <f>'Educativo 2'!J20</f>
        <v>#VALUE!</v>
      </c>
      <c r="T22" s="211">
        <f>'Educativo 2'!K22</f>
        <v>0</v>
      </c>
      <c r="U22" s="211"/>
      <c r="V22" s="211"/>
      <c r="AB22" s="47"/>
      <c r="AF22" s="42"/>
    </row>
    <row r="23" spans="1:32" s="46" customFormat="1" ht="23.25" customHeight="1">
      <c r="A23" s="40">
        <v>21</v>
      </c>
      <c r="B23" s="180" t="s">
        <v>953</v>
      </c>
      <c r="C23" s="41" t="s">
        <v>138</v>
      </c>
      <c r="D23" s="42" t="s">
        <v>120</v>
      </c>
      <c r="E23" s="41" t="s">
        <v>119</v>
      </c>
      <c r="F23" s="41"/>
      <c r="G23" s="57" t="s">
        <v>191</v>
      </c>
      <c r="H23" s="57"/>
      <c r="I23" s="42" t="s">
        <v>120</v>
      </c>
      <c r="J23" s="41" t="s">
        <v>119</v>
      </c>
      <c r="K23" s="41"/>
      <c r="L23" s="57"/>
      <c r="M23" s="57"/>
      <c r="N23" s="57"/>
      <c r="O23" s="57" t="s">
        <v>564</v>
      </c>
      <c r="P23" s="57" t="s">
        <v>191</v>
      </c>
      <c r="Q23" s="57"/>
      <c r="R23" s="123" t="str">
        <f>Datos!BU34</f>
        <v>X</v>
      </c>
      <c r="S23" s="211" t="e">
        <f>'Educativo 2'!J21</f>
        <v>#VALUE!</v>
      </c>
      <c r="T23" s="211" t="str">
        <f>'Educativo 2'!K23</f>
        <v>A pesar de haberlebantado su prome4dio anerior, los problemas con alma son de indole conductual y de acatamiento de reglas en la institucion.</v>
      </c>
      <c r="U23" s="211"/>
      <c r="V23" s="211"/>
      <c r="AB23" s="47"/>
      <c r="AF23" s="61"/>
    </row>
    <row r="24" spans="1:32" s="65" customFormat="1" ht="22.5" customHeight="1">
      <c r="A24" s="120">
        <v>22</v>
      </c>
      <c r="B24" s="180" t="s">
        <v>953</v>
      </c>
      <c r="C24" s="181" t="s">
        <v>141</v>
      </c>
      <c r="D24" s="183" t="s">
        <v>130</v>
      </c>
      <c r="E24" s="181" t="s">
        <v>129</v>
      </c>
      <c r="F24" s="181" t="s">
        <v>171</v>
      </c>
      <c r="G24" s="181" t="s">
        <v>130</v>
      </c>
      <c r="H24" s="181"/>
      <c r="I24" s="183" t="s">
        <v>130</v>
      </c>
      <c r="J24" s="181" t="s">
        <v>129</v>
      </c>
      <c r="K24" s="181" t="s">
        <v>171</v>
      </c>
      <c r="L24" s="181"/>
      <c r="M24" s="181"/>
      <c r="N24" s="181"/>
      <c r="O24" s="181"/>
      <c r="P24" s="181"/>
      <c r="Q24" s="145"/>
      <c r="R24" s="123" t="str">
        <f>Datos!BU35</f>
        <v>X</v>
      </c>
      <c r="S24" s="211" t="e">
        <f>'Educativo 2'!J22</f>
        <v>#DIV/0!</v>
      </c>
      <c r="T24" s="211">
        <f>'Educativo 2'!K24</f>
        <v>0</v>
      </c>
      <c r="U24" s="211"/>
      <c r="V24" s="211"/>
      <c r="AB24" s="66"/>
      <c r="AF24" s="61"/>
    </row>
    <row r="25" spans="1:32" s="46" customFormat="1" ht="21" customHeight="1">
      <c r="A25" s="55">
        <v>23</v>
      </c>
      <c r="B25" s="180" t="s">
        <v>953</v>
      </c>
      <c r="C25" s="41" t="s">
        <v>143</v>
      </c>
      <c r="D25" s="42" t="s">
        <v>125</v>
      </c>
      <c r="E25" s="41" t="s">
        <v>131</v>
      </c>
      <c r="F25" s="41" t="s">
        <v>164</v>
      </c>
      <c r="G25" s="67" t="s">
        <v>191</v>
      </c>
      <c r="H25" s="67" t="s">
        <v>247</v>
      </c>
      <c r="I25" s="42" t="s">
        <v>120</v>
      </c>
      <c r="J25" s="41" t="s">
        <v>133</v>
      </c>
      <c r="K25" s="41" t="s">
        <v>165</v>
      </c>
      <c r="L25" s="67"/>
      <c r="M25" s="67"/>
      <c r="N25" s="67"/>
      <c r="O25" s="67" t="s">
        <v>572</v>
      </c>
      <c r="P25" s="67" t="s">
        <v>573</v>
      </c>
      <c r="Q25" s="143"/>
      <c r="R25" s="123" t="str">
        <f>Datos!BU36</f>
        <v>X</v>
      </c>
      <c r="S25" s="211" t="e">
        <f>'Educativo 2'!J23</f>
        <v>#VALUE!</v>
      </c>
      <c r="T25" s="211" t="str">
        <f>'Educativo 2'!K25</f>
        <v>variados problemas han obligado a Ana a faltar tiempo considerable  en la escuela, tubo una racha de enfermedades que la obligaron a auqedarse en cama, y por ende ello se refeljo en su calidad de aprobechamiento.</v>
      </c>
      <c r="U25" s="211"/>
      <c r="V25" s="211"/>
      <c r="W25" s="144"/>
      <c r="X25" s="144"/>
      <c r="Y25" s="144"/>
      <c r="AB25" s="47"/>
      <c r="AF25" s="42"/>
    </row>
    <row r="26" spans="1:32" s="46" customFormat="1" ht="15.75" customHeight="1">
      <c r="A26" s="40">
        <v>24</v>
      </c>
      <c r="B26" s="180" t="s">
        <v>953</v>
      </c>
      <c r="C26" s="146" t="s">
        <v>140</v>
      </c>
      <c r="D26" s="182" t="s">
        <v>120</v>
      </c>
      <c r="E26" s="146" t="s">
        <v>119</v>
      </c>
      <c r="F26" s="146"/>
      <c r="G26" s="146" t="s">
        <v>191</v>
      </c>
      <c r="H26" s="146"/>
      <c r="I26" s="182" t="s">
        <v>120</v>
      </c>
      <c r="J26" s="146" t="s">
        <v>119</v>
      </c>
      <c r="K26" s="146"/>
      <c r="L26" s="146"/>
      <c r="M26" s="146"/>
      <c r="N26" s="146"/>
      <c r="O26" s="146"/>
      <c r="P26" s="146" t="s">
        <v>191</v>
      </c>
      <c r="Q26" s="146"/>
      <c r="R26" s="123" t="str">
        <f>Datos!BU37</f>
        <v>X</v>
      </c>
      <c r="S26" s="211" t="e">
        <f>'Educativo 2'!#REF!</f>
        <v>#REF!</v>
      </c>
      <c r="T26" s="211">
        <f>'Educativo 2'!K26</f>
        <v>0</v>
      </c>
      <c r="U26" s="211"/>
      <c r="V26" s="211"/>
      <c r="AB26" s="47"/>
      <c r="AF26" s="48"/>
    </row>
    <row r="27" spans="1:32" s="52" customFormat="1" ht="15" customHeight="1">
      <c r="A27" s="40">
        <v>25</v>
      </c>
      <c r="B27" s="180" t="s">
        <v>953</v>
      </c>
      <c r="C27" s="121" t="s">
        <v>141</v>
      </c>
      <c r="D27" s="122" t="s">
        <v>130</v>
      </c>
      <c r="E27" s="121" t="s">
        <v>129</v>
      </c>
      <c r="F27" s="121" t="s">
        <v>170</v>
      </c>
      <c r="G27" s="121" t="s">
        <v>130</v>
      </c>
      <c r="H27" s="121"/>
      <c r="I27" s="122" t="s">
        <v>130</v>
      </c>
      <c r="J27" s="121" t="s">
        <v>129</v>
      </c>
      <c r="K27" s="121" t="s">
        <v>170</v>
      </c>
      <c r="L27" s="121"/>
      <c r="M27" s="121"/>
      <c r="N27" s="121"/>
      <c r="O27" s="121"/>
      <c r="P27" s="121"/>
      <c r="Q27" s="43"/>
      <c r="R27" s="123">
        <f>Datos!BU38</f>
        <v>40609</v>
      </c>
      <c r="S27" s="211" t="e">
        <f>'Educativo 2'!J24</f>
        <v>#DIV/0!</v>
      </c>
      <c r="T27" s="211" t="str">
        <f>'Educativo 2'!K27</f>
        <v>Se encuentra sumamente motivada, es la que más alto promedio presenta y ese aspecto es el motor que la manteniene estudiando y superandose.</v>
      </c>
      <c r="U27" s="211"/>
      <c r="V27" s="211"/>
      <c r="AB27" s="53"/>
      <c r="AF27" s="48"/>
    </row>
    <row r="28" spans="1:32" s="46" customFormat="1" ht="15" customHeight="1">
      <c r="A28" s="120">
        <v>26</v>
      </c>
      <c r="B28" s="180" t="s">
        <v>953</v>
      </c>
      <c r="C28" s="41" t="s">
        <v>145</v>
      </c>
      <c r="D28" s="42" t="s">
        <v>125</v>
      </c>
      <c r="E28" s="41" t="s">
        <v>124</v>
      </c>
      <c r="F28" s="41" t="s">
        <v>166</v>
      </c>
      <c r="G28" s="41" t="s">
        <v>191</v>
      </c>
      <c r="H28" s="41" t="s">
        <v>246</v>
      </c>
      <c r="I28" s="42" t="s">
        <v>417</v>
      </c>
      <c r="J28" s="41" t="s">
        <v>147</v>
      </c>
      <c r="K28" s="41" t="s">
        <v>164</v>
      </c>
      <c r="L28" s="41"/>
      <c r="M28" s="41"/>
      <c r="N28" s="41"/>
      <c r="O28" s="41" t="s">
        <v>569</v>
      </c>
      <c r="P28" s="41" t="s">
        <v>573</v>
      </c>
      <c r="Q28" s="41"/>
      <c r="R28" s="123" t="str">
        <f>Datos!BU42</f>
        <v>X</v>
      </c>
      <c r="S28" s="211">
        <f>'Educativo 2'!J25</f>
        <v>7.4749999999999996</v>
      </c>
      <c r="T28" s="211" t="str">
        <f>'Educativo 2'!K28</f>
        <v>el retroseso de dalia en su promedio general, es devido a una conducta intolerante en el hambito educativo, y una deshidia temporal, probablemente por una etapa de depresion.</v>
      </c>
      <c r="U28" s="211"/>
      <c r="V28" s="211"/>
      <c r="AB28" s="47"/>
      <c r="AF28" s="56"/>
    </row>
    <row r="29" spans="1:32" s="127" customFormat="1" ht="24.75" customHeight="1">
      <c r="A29" s="40">
        <v>27</v>
      </c>
      <c r="B29" s="180" t="s">
        <v>953</v>
      </c>
      <c r="C29" s="41" t="s">
        <v>119</v>
      </c>
      <c r="D29" s="42" t="s">
        <v>120</v>
      </c>
      <c r="E29" s="41" t="s">
        <v>119</v>
      </c>
      <c r="F29" s="41"/>
      <c r="G29" s="41" t="s">
        <v>191</v>
      </c>
      <c r="H29" s="41"/>
      <c r="I29" s="42" t="s">
        <v>120</v>
      </c>
      <c r="J29" s="41" t="s">
        <v>119</v>
      </c>
      <c r="K29" s="41"/>
      <c r="L29" s="41"/>
      <c r="M29" s="41"/>
      <c r="N29" s="41"/>
      <c r="O29" s="41"/>
      <c r="P29" s="41" t="s">
        <v>573</v>
      </c>
      <c r="Q29" s="126"/>
      <c r="R29" s="123">
        <f>Datos!BU45</f>
        <v>40609</v>
      </c>
      <c r="S29" s="211" t="e">
        <f>'Educativo 2'!#REF!</f>
        <v>#REF!</v>
      </c>
      <c r="T29" s="211" t="str">
        <f>'Educativo 2'!K29</f>
        <v>isabel, es una estudiante tenaz y desidida, la decadencia de su promedio es un reflejo de locuanto le esta costando adaptarse a su nueva institucion educativa.</v>
      </c>
      <c r="U29" s="211"/>
      <c r="V29" s="211"/>
      <c r="AF29" s="131"/>
    </row>
    <row r="30" spans="1:32" s="139" customFormat="1" ht="25.5" customHeight="1">
      <c r="A30" s="120">
        <v>28</v>
      </c>
      <c r="B30" s="180" t="s">
        <v>953</v>
      </c>
      <c r="C30" s="131" t="s">
        <v>141</v>
      </c>
      <c r="D30" s="131" t="s">
        <v>130</v>
      </c>
      <c r="E30" s="131" t="s">
        <v>129</v>
      </c>
      <c r="F30" s="131" t="s">
        <v>173</v>
      </c>
      <c r="G30" s="131" t="s">
        <v>130</v>
      </c>
      <c r="H30" s="131"/>
      <c r="I30" s="131" t="s">
        <v>130</v>
      </c>
      <c r="J30" s="131" t="s">
        <v>129</v>
      </c>
      <c r="K30" s="131" t="s">
        <v>173</v>
      </c>
      <c r="L30" s="131"/>
      <c r="M30" s="131"/>
      <c r="N30" s="131"/>
      <c r="O30" s="131"/>
      <c r="P30" s="131"/>
      <c r="Q30" s="138"/>
      <c r="R30" s="123">
        <f>Datos!BU46</f>
        <v>40563</v>
      </c>
      <c r="S30" s="211" t="e">
        <f>'Educativo 2'!J26</f>
        <v>#DIV/0!</v>
      </c>
      <c r="T30" s="211">
        <f>'Educativo 2'!K30</f>
        <v>0</v>
      </c>
      <c r="U30" s="211"/>
      <c r="V30" s="211"/>
      <c r="AF30" s="140"/>
    </row>
    <row r="31" spans="1:32" s="46" customFormat="1" ht="15" customHeight="1">
      <c r="A31" s="55">
        <v>29</v>
      </c>
      <c r="B31" s="180" t="s">
        <v>953</v>
      </c>
      <c r="C31" s="41" t="s">
        <v>144</v>
      </c>
      <c r="D31" s="70" t="s">
        <v>187</v>
      </c>
      <c r="E31" s="71" t="s">
        <v>31</v>
      </c>
      <c r="F31" s="71"/>
      <c r="G31" s="71" t="s">
        <v>191</v>
      </c>
      <c r="H31" s="71" t="s">
        <v>246</v>
      </c>
      <c r="I31" s="70" t="s">
        <v>417</v>
      </c>
      <c r="J31" s="71" t="s">
        <v>147</v>
      </c>
      <c r="K31" s="71" t="s">
        <v>164</v>
      </c>
      <c r="L31" s="71"/>
      <c r="M31" s="71"/>
      <c r="N31" s="71"/>
      <c r="O31" s="71" t="s">
        <v>569</v>
      </c>
      <c r="P31" s="71" t="s">
        <v>573</v>
      </c>
      <c r="Q31" s="71"/>
      <c r="R31" s="123">
        <f>Datos!BU48</f>
        <v>40553</v>
      </c>
      <c r="S31" s="211">
        <f>'Educativo 2'!J27</f>
        <v>9.4250000000000007</v>
      </c>
      <c r="T31" s="211">
        <f>'Educativo 2'!K31</f>
        <v>0</v>
      </c>
      <c r="U31" s="211"/>
      <c r="V31" s="211"/>
      <c r="AB31" s="47"/>
      <c r="AF31" s="42"/>
    </row>
    <row r="32" spans="1:32" s="127" customFormat="1" ht="17.25" customHeight="1">
      <c r="A32" s="40">
        <v>30</v>
      </c>
      <c r="B32" s="180" t="s">
        <v>953</v>
      </c>
      <c r="C32" s="41" t="s">
        <v>146</v>
      </c>
      <c r="D32" s="42" t="s">
        <v>125</v>
      </c>
      <c r="E32" s="41" t="s">
        <v>131</v>
      </c>
      <c r="F32" s="41" t="s">
        <v>164</v>
      </c>
      <c r="G32" s="41" t="s">
        <v>191</v>
      </c>
      <c r="H32" s="41" t="s">
        <v>246</v>
      </c>
      <c r="I32" s="42" t="s">
        <v>428</v>
      </c>
      <c r="J32" s="41" t="s">
        <v>133</v>
      </c>
      <c r="K32" s="41" t="s">
        <v>165</v>
      </c>
      <c r="L32" s="41"/>
      <c r="M32" s="41"/>
      <c r="N32" s="41"/>
      <c r="O32" s="41" t="s">
        <v>569</v>
      </c>
      <c r="P32" s="41" t="s">
        <v>191</v>
      </c>
      <c r="Q32" s="126"/>
      <c r="R32" s="123">
        <f>Datos!BU49</f>
        <v>40661</v>
      </c>
      <c r="S32" s="211">
        <f>'Educativo 2'!J28</f>
        <v>8.2249999999999996</v>
      </c>
      <c r="T32" s="211" t="str">
        <f>'Educativo 2'!K32</f>
        <v>Citlalli ha mostrado descontento en su institucion educativa, su eficiencia en la escuela  ha mermado: mostrado un retroceso en su promedio general.</v>
      </c>
      <c r="U32" s="211"/>
      <c r="V32" s="211"/>
      <c r="AF32" s="125"/>
    </row>
    <row r="33" spans="1:32" s="46" customFormat="1" ht="18" customHeight="1">
      <c r="A33" s="40">
        <v>31</v>
      </c>
      <c r="B33" s="180" t="s">
        <v>953</v>
      </c>
      <c r="C33" s="41" t="s">
        <v>145</v>
      </c>
      <c r="D33" s="42" t="s">
        <v>125</v>
      </c>
      <c r="E33" s="41" t="s">
        <v>124</v>
      </c>
      <c r="F33" s="41" t="s">
        <v>166</v>
      </c>
      <c r="G33" s="41" t="s">
        <v>191</v>
      </c>
      <c r="H33" s="41" t="s">
        <v>246</v>
      </c>
      <c r="I33" s="42" t="s">
        <v>186</v>
      </c>
      <c r="J33" s="41" t="s">
        <v>147</v>
      </c>
      <c r="K33" s="41" t="s">
        <v>164</v>
      </c>
      <c r="L33" s="41"/>
      <c r="M33" s="41"/>
      <c r="N33" s="41"/>
      <c r="O33" s="41" t="s">
        <v>569</v>
      </c>
      <c r="P33" s="41" t="s">
        <v>191</v>
      </c>
      <c r="Q33" s="41"/>
      <c r="R33" s="123" t="str">
        <f>Datos!BU50</f>
        <v>X</v>
      </c>
      <c r="S33" s="211">
        <f>'Educativo 2'!J29</f>
        <v>8.6999999999999993</v>
      </c>
      <c r="T33" s="211">
        <f>'Educativo 2'!K33</f>
        <v>0</v>
      </c>
      <c r="U33" s="211"/>
      <c r="V33" s="211"/>
      <c r="AB33" s="47"/>
      <c r="AF33" s="56"/>
    </row>
    <row r="34" spans="1:32" s="46" customFormat="1">
      <c r="A34" s="120">
        <v>32</v>
      </c>
      <c r="B34" s="180" t="s">
        <v>953</v>
      </c>
      <c r="C34" s="41" t="s">
        <v>139</v>
      </c>
      <c r="D34" s="42" t="s">
        <v>125</v>
      </c>
      <c r="E34" s="41" t="s">
        <v>134</v>
      </c>
      <c r="F34" s="41" t="s">
        <v>165</v>
      </c>
      <c r="G34" s="41" t="s">
        <v>191</v>
      </c>
      <c r="H34" s="41"/>
      <c r="I34" s="42" t="s">
        <v>427</v>
      </c>
      <c r="J34" s="41" t="s">
        <v>133</v>
      </c>
      <c r="K34" s="41" t="s">
        <v>166</v>
      </c>
      <c r="L34" s="41"/>
      <c r="M34" s="41"/>
      <c r="N34" s="41"/>
      <c r="O34" s="41" t="s">
        <v>568</v>
      </c>
      <c r="P34" s="41" t="s">
        <v>191</v>
      </c>
      <c r="Q34" s="41"/>
      <c r="R34" s="123">
        <f>Datos!BU56</f>
        <v>40638</v>
      </c>
      <c r="S34" s="211">
        <f>'Educativo 2'!J30</f>
        <v>8.6</v>
      </c>
      <c r="T34" s="211">
        <f>'Educativo 2'!K34</f>
        <v>0</v>
      </c>
      <c r="U34" s="211"/>
      <c r="V34" s="211"/>
      <c r="AB34" s="47"/>
      <c r="AF34" s="73"/>
    </row>
    <row r="35" spans="1:32" s="46" customFormat="1">
      <c r="A35" s="40">
        <v>33</v>
      </c>
      <c r="B35" s="180" t="s">
        <v>953</v>
      </c>
      <c r="C35" s="41" t="s">
        <v>135</v>
      </c>
      <c r="D35" s="42" t="s">
        <v>121</v>
      </c>
      <c r="E35" s="41" t="s">
        <v>119</v>
      </c>
      <c r="F35" s="41" t="s">
        <v>165</v>
      </c>
      <c r="G35" s="45" t="s">
        <v>191</v>
      </c>
      <c r="H35" s="45" t="s">
        <v>246</v>
      </c>
      <c r="I35" s="42" t="s">
        <v>121</v>
      </c>
      <c r="J35" s="41" t="s">
        <v>119</v>
      </c>
      <c r="K35" s="41" t="s">
        <v>166</v>
      </c>
      <c r="L35" s="45"/>
      <c r="M35" s="45"/>
      <c r="N35" s="45"/>
      <c r="O35" s="45" t="s">
        <v>564</v>
      </c>
      <c r="P35" s="45" t="s">
        <v>191</v>
      </c>
      <c r="Q35" s="45"/>
      <c r="R35" s="123">
        <f>Datos!BU59</f>
        <v>40555</v>
      </c>
      <c r="S35" s="211">
        <f>'Educativo 2'!J31</f>
        <v>7.5750000000000002</v>
      </c>
      <c r="T35" s="211">
        <f>'Educativo 2'!K35</f>
        <v>0</v>
      </c>
      <c r="U35" s="211"/>
      <c r="V35" s="211"/>
      <c r="AB35" s="47"/>
      <c r="AF35" s="42"/>
    </row>
    <row r="36" spans="1:32" s="46" customFormat="1" ht="71.25" customHeight="1">
      <c r="A36" s="120">
        <v>34</v>
      </c>
      <c r="B36" s="180" t="s">
        <v>953</v>
      </c>
      <c r="C36" s="41" t="s">
        <v>127</v>
      </c>
      <c r="D36" s="42" t="s">
        <v>121</v>
      </c>
      <c r="E36" s="41" t="s">
        <v>119</v>
      </c>
      <c r="F36" s="41" t="s">
        <v>169</v>
      </c>
      <c r="G36" s="45" t="s">
        <v>191</v>
      </c>
      <c r="H36" s="45" t="s">
        <v>246</v>
      </c>
      <c r="I36" s="42" t="s">
        <v>428</v>
      </c>
      <c r="J36" s="41" t="s">
        <v>133</v>
      </c>
      <c r="K36" s="41" t="s">
        <v>164</v>
      </c>
      <c r="L36" s="45"/>
      <c r="M36" s="45"/>
      <c r="N36" s="45"/>
      <c r="O36" s="45" t="s">
        <v>568</v>
      </c>
      <c r="P36" s="45" t="s">
        <v>191</v>
      </c>
      <c r="Q36" s="45"/>
      <c r="R36" s="123">
        <f>Datos!BU60</f>
        <v>40555</v>
      </c>
      <c r="S36" s="211">
        <f>'Educativo 2'!J32</f>
        <v>7.9749999999999996</v>
      </c>
      <c r="T36" s="211" t="str">
        <f>'Educativo 2'!K36</f>
        <v>El aprobechamiento de Juana es el resultado de una serie de problemas conductuales en la escuela, no se ha logrado a adapatar a su nueva institucuion educativa.</v>
      </c>
      <c r="U36" s="211"/>
      <c r="V36" s="211"/>
      <c r="AB36" s="47"/>
      <c r="AF36" s="73"/>
    </row>
    <row r="37" spans="1:32" s="46" customFormat="1" ht="93" customHeight="1">
      <c r="A37" s="55">
        <v>35</v>
      </c>
      <c r="B37" s="180" t="s">
        <v>953</v>
      </c>
      <c r="C37" s="41" t="s">
        <v>136</v>
      </c>
      <c r="D37" s="42" t="s">
        <v>185</v>
      </c>
      <c r="E37" s="41" t="s">
        <v>31</v>
      </c>
      <c r="F37" s="41"/>
      <c r="G37" s="41" t="s">
        <v>191</v>
      </c>
      <c r="H37" s="41" t="s">
        <v>246</v>
      </c>
      <c r="I37" s="42" t="s">
        <v>429</v>
      </c>
      <c r="J37" s="41"/>
      <c r="K37" s="41"/>
      <c r="L37" s="41"/>
      <c r="M37" s="41"/>
      <c r="N37" s="41"/>
      <c r="O37" s="41" t="s">
        <v>564</v>
      </c>
      <c r="P37" s="41" t="s">
        <v>564</v>
      </c>
      <c r="Q37" s="41"/>
      <c r="R37" s="123" t="e">
        <f>Datos!#REF!</f>
        <v>#REF!</v>
      </c>
      <c r="S37" s="211" t="e">
        <f>'Educativo 2'!#REF!</f>
        <v>#REF!</v>
      </c>
      <c r="T37" s="211" t="str">
        <f>'Educativo 2'!K37</f>
        <v>la actitud de Ana Laura para con el estudio ha sido de fastidio, se ha observada cansada y saturada todo el tiempo.</v>
      </c>
      <c r="U37" s="211"/>
      <c r="V37" s="211"/>
      <c r="AB37" s="47"/>
    </row>
    <row r="38" spans="1:32" s="57" customFormat="1" ht="120.75" customHeight="1">
      <c r="A38" s="40">
        <v>36</v>
      </c>
      <c r="B38" s="180" t="s">
        <v>953</v>
      </c>
      <c r="C38" s="74" t="s">
        <v>134</v>
      </c>
      <c r="D38" s="74"/>
      <c r="F38" s="74"/>
      <c r="G38" s="74"/>
      <c r="H38" s="74"/>
      <c r="I38" s="74" t="s">
        <v>429</v>
      </c>
      <c r="K38" s="74"/>
      <c r="L38" s="74"/>
      <c r="M38" s="74"/>
      <c r="N38" s="74"/>
      <c r="O38" s="74"/>
      <c r="P38" s="74"/>
      <c r="Q38" s="74"/>
      <c r="R38" s="123" t="str">
        <f>Datos!BU69</f>
        <v>X</v>
      </c>
      <c r="S38" s="211" t="e">
        <f>'Educativo 2'!J33</f>
        <v>#VALUE!</v>
      </c>
      <c r="T38" s="211" t="str">
        <f>'Educativo 2'!K38</f>
        <v>Karen es un persona introvertida, es muy poco expresiva, pero su lavor en lo academico, aunque es irregular ha mantenido el promedio sin disminuirlo y confio que cuando se asiente, su aprobechamiento mejorará.</v>
      </c>
      <c r="U38" s="211"/>
      <c r="V38" s="211"/>
      <c r="Y38" s="132"/>
      <c r="AB38" s="94"/>
    </row>
    <row r="39" spans="1:32" s="62" customFormat="1">
      <c r="A39" s="40">
        <v>37</v>
      </c>
      <c r="B39" s="180" t="s">
        <v>953</v>
      </c>
      <c r="C39" s="71" t="s">
        <v>141</v>
      </c>
      <c r="D39" s="71" t="s">
        <v>130</v>
      </c>
      <c r="E39" s="71" t="s">
        <v>141</v>
      </c>
      <c r="F39" s="71"/>
      <c r="G39" s="71"/>
      <c r="H39" s="71"/>
      <c r="I39" s="71" t="s">
        <v>430</v>
      </c>
      <c r="J39" s="71" t="s">
        <v>132</v>
      </c>
      <c r="K39" s="71" t="s">
        <v>165</v>
      </c>
      <c r="L39" s="142"/>
      <c r="M39" s="142"/>
      <c r="N39" s="142"/>
      <c r="O39" s="142" t="s">
        <v>564</v>
      </c>
      <c r="P39" s="142" t="s">
        <v>564</v>
      </c>
      <c r="R39" s="123" t="str">
        <f>Datos!BU71</f>
        <v>X</v>
      </c>
      <c r="S39" s="211" t="e">
        <f>'Educativo 2'!J34</f>
        <v>#DIV/0!</v>
      </c>
      <c r="T39" s="211">
        <f>'Educativo 2'!K39</f>
        <v>0</v>
      </c>
      <c r="U39" s="211"/>
      <c r="V39" s="211"/>
      <c r="Y39" s="133"/>
      <c r="AB39" s="96"/>
    </row>
    <row r="40" spans="1:32" s="59" customFormat="1" ht="72.75" customHeight="1">
      <c r="A40" s="120">
        <v>38</v>
      </c>
      <c r="B40" s="180" t="s">
        <v>953</v>
      </c>
      <c r="C40" s="121" t="s">
        <v>141</v>
      </c>
      <c r="D40" s="121" t="s">
        <v>130</v>
      </c>
      <c r="E40" s="121" t="s">
        <v>141</v>
      </c>
      <c r="F40" s="121" t="s">
        <v>171</v>
      </c>
      <c r="G40" s="121" t="s">
        <v>130</v>
      </c>
      <c r="H40" s="121"/>
      <c r="I40" s="121" t="s">
        <v>130</v>
      </c>
      <c r="J40" s="121" t="s">
        <v>141</v>
      </c>
      <c r="K40" s="121" t="s">
        <v>173</v>
      </c>
      <c r="L40" s="121"/>
      <c r="M40" s="121"/>
      <c r="N40" s="121"/>
      <c r="O40" s="121"/>
      <c r="P40" s="121"/>
      <c r="R40" s="123">
        <f>Datos!BU72</f>
        <v>40606</v>
      </c>
      <c r="S40" s="211" t="e">
        <f>'Educativo 2'!J35</f>
        <v>#DIV/0!</v>
      </c>
      <c r="T40" s="211" t="str">
        <f>'Educativo 2'!K40</f>
        <v>El caso de rosa isela todavia es ominoso, los promedios expresados son solo un tramite para crear su expediente, puesto que ingreso apenas, las calificaciones se cambiaran en el momento en que salgan los resultados del tercer periodo.</v>
      </c>
      <c r="U40" s="211"/>
      <c r="V40" s="211"/>
      <c r="Y40" s="134"/>
      <c r="AB40" s="95"/>
    </row>
    <row r="41" spans="1:32" s="97" customFormat="1" ht="29.25" customHeight="1">
      <c r="A41" s="40">
        <v>39</v>
      </c>
      <c r="B41" s="180" t="s">
        <v>953</v>
      </c>
      <c r="C41" s="366" t="s">
        <v>273</v>
      </c>
      <c r="D41" s="366"/>
      <c r="E41" s="366"/>
      <c r="F41" s="367"/>
      <c r="G41" s="367"/>
      <c r="H41" s="367"/>
      <c r="I41" s="366" t="s">
        <v>128</v>
      </c>
      <c r="J41" s="366" t="s">
        <v>119</v>
      </c>
      <c r="K41" s="366" t="s">
        <v>571</v>
      </c>
      <c r="R41" s="368">
        <f>Datos!BU80</f>
        <v>0</v>
      </c>
      <c r="S41" s="211">
        <f>'Educativo 2'!J36</f>
        <v>7.8666666666666671</v>
      </c>
      <c r="T41" s="211" t="str">
        <f>'Educativo 2'!K41</f>
        <v>ROSA, LLEGO CON POCAS HABILIDADDES MOTRIZES, POCO A POCO MEDIANTE TAREAS Y PRACTICAS HA LOGRADO UN CONTROL MAS FINO, SUS HABITOS DE ESTUDIOS SON POBRES MEDIANTE EL CUAL HA ESTADO ADQUIRIENDO.</v>
      </c>
      <c r="U41" s="211"/>
      <c r="V41" s="211"/>
      <c r="Y41" s="369"/>
      <c r="AB41" s="370"/>
    </row>
    <row r="42" spans="1:32" s="87" customFormat="1" ht="23.25" customHeight="1">
      <c r="A42" s="120">
        <v>40</v>
      </c>
      <c r="B42" s="180" t="s">
        <v>953</v>
      </c>
      <c r="C42" s="406" t="s">
        <v>134</v>
      </c>
      <c r="I42" s="87" t="s">
        <v>125</v>
      </c>
      <c r="J42" s="87" t="s">
        <v>133</v>
      </c>
      <c r="K42" s="87" t="s">
        <v>166</v>
      </c>
      <c r="O42" s="87" t="s">
        <v>574</v>
      </c>
      <c r="P42" s="87" t="s">
        <v>191</v>
      </c>
      <c r="R42" s="123">
        <f>Datos!BU83</f>
        <v>0</v>
      </c>
      <c r="S42" s="45">
        <f>'Educativo 2'!J37</f>
        <v>6.3000000000000007</v>
      </c>
      <c r="T42" s="211">
        <f>'Educativo 2'!K42</f>
        <v>0</v>
      </c>
      <c r="U42" s="45"/>
      <c r="V42" s="45"/>
      <c r="Z42" s="372"/>
      <c r="AA42" s="372"/>
      <c r="AB42" s="373"/>
    </row>
    <row r="43" spans="1:32" s="87" customFormat="1" ht="24.75" customHeight="1">
      <c r="A43" s="55">
        <v>41</v>
      </c>
      <c r="B43" s="180" t="s">
        <v>953</v>
      </c>
      <c r="C43" s="405" t="s">
        <v>615</v>
      </c>
      <c r="I43" s="87" t="s">
        <v>125</v>
      </c>
      <c r="J43" s="87" t="s">
        <v>133</v>
      </c>
      <c r="K43" s="87" t="s">
        <v>165</v>
      </c>
      <c r="O43" s="87" t="s">
        <v>574</v>
      </c>
      <c r="P43" s="87" t="s">
        <v>191</v>
      </c>
      <c r="R43" s="123">
        <f>Datos!BU84</f>
        <v>0</v>
      </c>
      <c r="S43" s="45">
        <f>'Educativo 2'!J38</f>
        <v>7.4</v>
      </c>
      <c r="T43" s="211" t="str">
        <f>'Educativo 2'!K43</f>
        <v>EL EMPIEXO DE AIRAM HA SIDO DISCRETO, SIN EMBARGO HA MANTENIDO UN RITMO ESTABLE DE ESTUDIO Y CUMPLIMIENTO DE TAREAS.</v>
      </c>
      <c r="U43" s="45"/>
      <c r="V43" s="45"/>
      <c r="Z43" s="372"/>
      <c r="AA43" s="372"/>
      <c r="AB43" s="373"/>
    </row>
    <row r="44" spans="1:32" s="87" customFormat="1" ht="23.25" customHeight="1">
      <c r="A44" s="40">
        <v>42</v>
      </c>
      <c r="B44" s="180" t="s">
        <v>953</v>
      </c>
      <c r="C44" s="87" t="s">
        <v>616</v>
      </c>
      <c r="I44" s="87" t="s">
        <v>177</v>
      </c>
      <c r="O44" s="87" t="s">
        <v>569</v>
      </c>
      <c r="P44" s="87" t="s">
        <v>191</v>
      </c>
      <c r="R44" s="123">
        <f>Datos!BU101</f>
        <v>0</v>
      </c>
      <c r="S44" s="45" t="e">
        <f>'Educativo 2'!J39</f>
        <v>#DIV/0!</v>
      </c>
      <c r="T44" s="211">
        <f>'Educativo 2'!K44</f>
        <v>0</v>
      </c>
      <c r="U44" s="45"/>
      <c r="V44" s="45"/>
      <c r="Z44" s="372"/>
      <c r="AA44" s="372"/>
      <c r="AB44" s="373"/>
    </row>
    <row r="45" spans="1:32" s="87" customFormat="1" ht="30">
      <c r="A45" s="40">
        <v>43</v>
      </c>
      <c r="B45" s="180" t="s">
        <v>953</v>
      </c>
      <c r="C45" s="87" t="s">
        <v>617</v>
      </c>
      <c r="I45" s="87" t="s">
        <v>125</v>
      </c>
      <c r="J45" s="87" t="s">
        <v>133</v>
      </c>
      <c r="K45" s="87" t="s">
        <v>164</v>
      </c>
      <c r="O45" s="87" t="s">
        <v>574</v>
      </c>
      <c r="P45" s="87" t="s">
        <v>564</v>
      </c>
      <c r="R45" s="123">
        <f>Datos!BU107</f>
        <v>0</v>
      </c>
      <c r="S45" s="45">
        <f>'Educativo 2'!J40</f>
        <v>0</v>
      </c>
      <c r="T45" s="211">
        <f>'Educativo 2'!K45</f>
        <v>0</v>
      </c>
      <c r="U45" s="45"/>
      <c r="V45" s="45"/>
      <c r="Z45" s="372"/>
      <c r="AA45" s="372"/>
      <c r="AB45" s="373"/>
    </row>
    <row r="46" spans="1:32" s="87" customFormat="1" ht="101.25" customHeight="1">
      <c r="A46" s="120">
        <v>44</v>
      </c>
      <c r="B46" s="180" t="s">
        <v>953</v>
      </c>
      <c r="C46" s="87" t="s">
        <v>673</v>
      </c>
      <c r="I46" s="87" t="s">
        <v>121</v>
      </c>
      <c r="J46" s="87" t="s">
        <v>888</v>
      </c>
      <c r="K46" s="87" t="s">
        <v>167</v>
      </c>
      <c r="O46" s="87" t="s">
        <v>191</v>
      </c>
      <c r="P46" s="87" t="s">
        <v>191</v>
      </c>
      <c r="R46" s="123">
        <f>Datos!BU111</f>
        <v>0</v>
      </c>
      <c r="S46" s="45">
        <f>'Educativo 2'!J41</f>
        <v>8.65</v>
      </c>
      <c r="T46" s="211" t="str">
        <f>'Educativo 2'!K46</f>
        <v>ELENA ES UAN ESTUDIANTE ESCEPCIONAL, SU HABITOSD DE ESTUDIO RAYAN EN LA OBSECION, SIM EMBARGO LE QUEDA CLARO QUE MANTENER UNA EXELENCIA ACADEMICA AUMENTA SUS PROBAVILIDADDES DE ÉXITO.</v>
      </c>
      <c r="U46" s="45"/>
      <c r="V46" s="45"/>
      <c r="Z46" s="372"/>
      <c r="AA46" s="372"/>
      <c r="AB46" s="373"/>
    </row>
    <row r="47" spans="1:32" s="87" customFormat="1" ht="30">
      <c r="A47" s="40">
        <v>45</v>
      </c>
      <c r="B47" s="180" t="s">
        <v>953</v>
      </c>
      <c r="C47" s="87" t="s">
        <v>674</v>
      </c>
      <c r="I47" s="87" t="s">
        <v>121</v>
      </c>
      <c r="J47" s="87" t="s">
        <v>888</v>
      </c>
      <c r="K47" s="87" t="s">
        <v>165</v>
      </c>
      <c r="O47" s="87" t="s">
        <v>191</v>
      </c>
      <c r="P47" s="87" t="s">
        <v>191</v>
      </c>
      <c r="R47" s="123">
        <f>Datos!BU112</f>
        <v>0</v>
      </c>
      <c r="S47" s="45">
        <f>'Educativo 2'!J42</f>
        <v>0</v>
      </c>
      <c r="T47" s="211">
        <f>'Educativo 2'!K47</f>
        <v>0</v>
      </c>
      <c r="U47" s="45"/>
      <c r="V47" s="45"/>
      <c r="Z47" s="372"/>
      <c r="AA47" s="372"/>
      <c r="AB47" s="373"/>
    </row>
    <row r="48" spans="1:32" s="87" customFormat="1">
      <c r="A48" s="120">
        <v>46</v>
      </c>
      <c r="B48" s="180" t="s">
        <v>953</v>
      </c>
      <c r="C48" s="87" t="s">
        <v>675</v>
      </c>
      <c r="I48" s="87" t="s">
        <v>430</v>
      </c>
      <c r="J48" s="87" t="s">
        <v>132</v>
      </c>
      <c r="O48" s="87" t="s">
        <v>191</v>
      </c>
      <c r="P48" s="87" t="s">
        <v>191</v>
      </c>
      <c r="R48" s="123">
        <f>Datos!BU113</f>
        <v>0</v>
      </c>
      <c r="S48" s="45">
        <f>'Educativo 2'!J43</f>
        <v>0</v>
      </c>
      <c r="T48" s="211">
        <f>'Educativo 2'!K48</f>
        <v>0</v>
      </c>
      <c r="U48" s="45"/>
      <c r="V48" s="45"/>
      <c r="Z48" s="372"/>
      <c r="AA48" s="372"/>
      <c r="AB48" s="373"/>
    </row>
    <row r="49" spans="1:28" s="87" customFormat="1" ht="30">
      <c r="A49" s="55">
        <v>47</v>
      </c>
      <c r="B49" s="180" t="s">
        <v>953</v>
      </c>
      <c r="C49" s="87" t="s">
        <v>676</v>
      </c>
      <c r="I49" s="87" t="s">
        <v>427</v>
      </c>
      <c r="J49" s="87" t="s">
        <v>133</v>
      </c>
      <c r="K49" s="87" t="s">
        <v>165</v>
      </c>
      <c r="R49" s="123">
        <f>Datos!BU114</f>
        <v>0</v>
      </c>
      <c r="S49" s="45">
        <f>'Educativo 2'!J44</f>
        <v>0</v>
      </c>
      <c r="T49" s="211">
        <f>'Educativo 2'!K49</f>
        <v>0</v>
      </c>
      <c r="U49" s="45"/>
      <c r="V49" s="45"/>
      <c r="Z49" s="372"/>
      <c r="AA49" s="372"/>
      <c r="AB49" s="373"/>
    </row>
    <row r="50" spans="1:28" s="87" customFormat="1">
      <c r="A50" s="40">
        <v>48</v>
      </c>
      <c r="B50" s="180" t="s">
        <v>953</v>
      </c>
      <c r="C50" s="87" t="s">
        <v>887</v>
      </c>
      <c r="I50" s="87" t="s">
        <v>177</v>
      </c>
      <c r="O50" s="87" t="s">
        <v>564</v>
      </c>
      <c r="P50" s="87" t="s">
        <v>564</v>
      </c>
      <c r="R50" s="123">
        <f>Datos!BU115</f>
        <v>0</v>
      </c>
      <c r="S50" s="45">
        <f>'Educativo 2'!J45</f>
        <v>0</v>
      </c>
      <c r="T50" s="211">
        <f>'Educativo 2'!K50</f>
        <v>0</v>
      </c>
      <c r="U50" s="45"/>
      <c r="V50" s="45"/>
      <c r="Z50" s="372"/>
      <c r="AA50" s="372"/>
      <c r="AB50" s="373"/>
    </row>
    <row r="51" spans="1:28" s="87" customFormat="1">
      <c r="A51" s="40">
        <v>49</v>
      </c>
      <c r="B51" s="180" t="s">
        <v>953</v>
      </c>
      <c r="R51" s="123">
        <f>Datos!BU116</f>
        <v>0</v>
      </c>
      <c r="S51" s="45" t="e">
        <f>'Educativo 2'!#REF!</f>
        <v>#REF!</v>
      </c>
      <c r="T51" s="211">
        <f>'Educativo 2'!K51</f>
        <v>0</v>
      </c>
      <c r="U51" s="45"/>
      <c r="V51" s="45"/>
      <c r="Z51" s="372"/>
      <c r="AA51" s="372"/>
      <c r="AB51" s="373"/>
    </row>
    <row r="52" spans="1:28" s="87" customFormat="1" ht="30">
      <c r="A52" s="120">
        <v>50</v>
      </c>
      <c r="B52" s="180" t="s">
        <v>953</v>
      </c>
      <c r="C52" s="87" t="s">
        <v>889</v>
      </c>
      <c r="I52" s="87" t="s">
        <v>125</v>
      </c>
      <c r="J52" s="87" t="s">
        <v>133</v>
      </c>
      <c r="K52" s="87" t="s">
        <v>165</v>
      </c>
      <c r="O52" s="87" t="s">
        <v>191</v>
      </c>
      <c r="P52" s="87" t="s">
        <v>191</v>
      </c>
      <c r="R52" s="123">
        <f>Datos!BU118</f>
        <v>0</v>
      </c>
      <c r="S52" s="45">
        <f>'Educativo 2'!J47</f>
        <v>0</v>
      </c>
      <c r="T52" s="211">
        <f>'Educativo 2'!K52</f>
        <v>0</v>
      </c>
      <c r="U52" s="45"/>
      <c r="V52" s="45"/>
      <c r="Z52" s="372"/>
      <c r="AA52" s="372"/>
      <c r="AB52" s="373"/>
    </row>
    <row r="53" spans="1:28" s="87" customFormat="1">
      <c r="A53" s="40">
        <v>51</v>
      </c>
      <c r="B53" s="180" t="s">
        <v>953</v>
      </c>
      <c r="C53" s="87" t="s">
        <v>887</v>
      </c>
      <c r="R53" s="123">
        <f>Datos!BU119</f>
        <v>0</v>
      </c>
      <c r="S53" s="45">
        <f>'Educativo 2'!J48</f>
        <v>0</v>
      </c>
      <c r="T53" s="211">
        <f>'Educativo 2'!K53</f>
        <v>0</v>
      </c>
      <c r="U53" s="45"/>
      <c r="V53" s="45"/>
      <c r="Z53" s="372"/>
      <c r="AA53" s="372"/>
      <c r="AB53" s="373"/>
    </row>
    <row r="54" spans="1:28" s="87" customFormat="1">
      <c r="A54" s="120">
        <v>52</v>
      </c>
      <c r="B54" s="180" t="s">
        <v>953</v>
      </c>
      <c r="C54" s="87" t="s">
        <v>891</v>
      </c>
      <c r="I54" s="87" t="s">
        <v>177</v>
      </c>
      <c r="O54" s="87" t="s">
        <v>890</v>
      </c>
      <c r="P54" s="87" t="s">
        <v>890</v>
      </c>
      <c r="R54" s="123">
        <f>Datos!BU120</f>
        <v>0</v>
      </c>
      <c r="S54" s="45">
        <f>'Educativo 2'!J49</f>
        <v>0</v>
      </c>
      <c r="T54" s="211">
        <f>'Educativo 2'!K54</f>
        <v>0</v>
      </c>
      <c r="U54" s="45"/>
      <c r="V54" s="45"/>
      <c r="Z54" s="372"/>
      <c r="AA54" s="372"/>
      <c r="AB54" s="373"/>
    </row>
    <row r="55" spans="1:28" s="87" customFormat="1">
      <c r="A55" s="55">
        <v>53</v>
      </c>
      <c r="B55" s="180" t="s">
        <v>953</v>
      </c>
      <c r="R55" s="123">
        <f>Datos!BU121</f>
        <v>0</v>
      </c>
      <c r="S55" s="45" t="e">
        <f>'Educativo 2'!#REF!</f>
        <v>#REF!</v>
      </c>
      <c r="T55" s="211">
        <f>'Educativo 2'!K55</f>
        <v>0</v>
      </c>
      <c r="U55" s="45"/>
      <c r="V55" s="45"/>
      <c r="Z55" s="372"/>
      <c r="AA55" s="372"/>
      <c r="AB55" s="373"/>
    </row>
    <row r="56" spans="1:28" s="87" customFormat="1">
      <c r="A56" s="40">
        <v>54</v>
      </c>
      <c r="B56" s="180" t="s">
        <v>953</v>
      </c>
      <c r="C56" s="87" t="s">
        <v>893</v>
      </c>
      <c r="I56" s="87" t="s">
        <v>177</v>
      </c>
      <c r="O56" s="87" t="s">
        <v>564</v>
      </c>
      <c r="P56" s="87" t="s">
        <v>564</v>
      </c>
      <c r="R56" s="123">
        <f>Datos!BU123</f>
        <v>0</v>
      </c>
      <c r="S56" s="45">
        <f>'Educativo 2'!J51</f>
        <v>0</v>
      </c>
      <c r="T56" s="211">
        <f>'Educativo 2'!K56</f>
        <v>0</v>
      </c>
      <c r="U56" s="45"/>
      <c r="V56" s="45"/>
      <c r="Z56" s="372"/>
      <c r="AA56" s="372"/>
      <c r="AB56" s="373"/>
    </row>
    <row r="57" spans="1:28" s="87" customFormat="1">
      <c r="A57" s="40">
        <v>55</v>
      </c>
      <c r="B57" s="180" t="s">
        <v>953</v>
      </c>
      <c r="C57" s="87" t="s">
        <v>892</v>
      </c>
      <c r="I57" s="87" t="s">
        <v>177</v>
      </c>
      <c r="O57" s="87" t="s">
        <v>568</v>
      </c>
      <c r="P57" s="87" t="s">
        <v>564</v>
      </c>
      <c r="R57" s="123">
        <f>Datos!BU124</f>
        <v>0</v>
      </c>
      <c r="S57" s="45">
        <f>'Educativo 2'!J52</f>
        <v>0</v>
      </c>
      <c r="T57" s="211">
        <f>'Educativo 2'!K57</f>
        <v>0</v>
      </c>
      <c r="U57" s="45"/>
      <c r="V57" s="45"/>
      <c r="Z57" s="372"/>
      <c r="AA57" s="372"/>
      <c r="AB57" s="373"/>
    </row>
    <row r="58" spans="1:28" s="87" customFormat="1">
      <c r="A58" s="120">
        <v>56</v>
      </c>
      <c r="B58" s="180" t="s">
        <v>953</v>
      </c>
      <c r="C58" s="87" t="s">
        <v>891</v>
      </c>
      <c r="I58" s="87" t="s">
        <v>177</v>
      </c>
      <c r="O58" s="87" t="s">
        <v>191</v>
      </c>
      <c r="P58" s="87" t="s">
        <v>191</v>
      </c>
      <c r="R58" s="123">
        <f>Datos!BU125</f>
        <v>0</v>
      </c>
      <c r="S58" s="45">
        <f>'Educativo 2'!J53</f>
        <v>0</v>
      </c>
      <c r="T58" s="211">
        <f>'Educativo 2'!K58</f>
        <v>0</v>
      </c>
      <c r="U58" s="45"/>
      <c r="V58" s="45"/>
      <c r="Z58" s="372"/>
      <c r="AA58" s="372"/>
      <c r="AB58" s="373"/>
    </row>
    <row r="59" spans="1:28" s="87" customFormat="1">
      <c r="A59" s="40">
        <v>57</v>
      </c>
      <c r="B59" s="180" t="s">
        <v>953</v>
      </c>
      <c r="C59" s="87" t="s">
        <v>892</v>
      </c>
      <c r="I59" s="87" t="s">
        <v>177</v>
      </c>
      <c r="O59" s="87" t="s">
        <v>564</v>
      </c>
      <c r="P59" s="87" t="s">
        <v>564</v>
      </c>
      <c r="R59" s="123">
        <f>Datos!BU126</f>
        <v>0</v>
      </c>
      <c r="S59" s="45">
        <f>'Educativo 2'!J54</f>
        <v>0</v>
      </c>
      <c r="T59" s="211">
        <f>'Educativo 2'!K59</f>
        <v>0</v>
      </c>
      <c r="U59" s="45"/>
      <c r="V59" s="45"/>
      <c r="Z59" s="372"/>
      <c r="AA59" s="372"/>
      <c r="AB59" s="373"/>
    </row>
    <row r="60" spans="1:28" s="87" customFormat="1">
      <c r="A60" s="120">
        <v>58</v>
      </c>
      <c r="B60" s="180" t="s">
        <v>953</v>
      </c>
      <c r="C60" s="87" t="s">
        <v>891</v>
      </c>
      <c r="I60" s="87" t="s">
        <v>177</v>
      </c>
      <c r="O60" s="87" t="s">
        <v>564</v>
      </c>
      <c r="P60" s="87" t="s">
        <v>564</v>
      </c>
      <c r="R60" s="123">
        <f>Datos!BU127</f>
        <v>0</v>
      </c>
      <c r="S60" s="45">
        <f>'Educativo 2'!J55</f>
        <v>0</v>
      </c>
      <c r="T60" s="211">
        <f>'Educativo 2'!K60</f>
        <v>0</v>
      </c>
      <c r="U60" s="45"/>
      <c r="V60" s="45"/>
      <c r="Z60" s="372"/>
      <c r="AA60" s="372"/>
      <c r="AB60" s="373"/>
    </row>
    <row r="61" spans="1:28" s="87" customFormat="1">
      <c r="A61" s="55">
        <v>59</v>
      </c>
      <c r="B61" s="39"/>
      <c r="R61" s="123">
        <f>Datos!BU128</f>
        <v>0</v>
      </c>
      <c r="S61" s="45">
        <f>'Educativo 2'!J56</f>
        <v>0</v>
      </c>
      <c r="T61" s="211">
        <f>'Educativo 2'!K61</f>
        <v>0</v>
      </c>
      <c r="U61" s="45"/>
      <c r="V61" s="45"/>
      <c r="Z61" s="372"/>
      <c r="AA61" s="372"/>
      <c r="AB61" s="373"/>
    </row>
    <row r="62" spans="1:28" s="87" customFormat="1">
      <c r="A62" s="40">
        <v>60</v>
      </c>
      <c r="B62" s="39"/>
      <c r="R62" s="123">
        <f>Datos!BU129</f>
        <v>0</v>
      </c>
      <c r="S62" s="45">
        <f>'Educativo 2'!J57</f>
        <v>0</v>
      </c>
      <c r="T62" s="211">
        <f>'Educativo 2'!K62</f>
        <v>0</v>
      </c>
      <c r="U62" s="45"/>
      <c r="V62" s="45"/>
      <c r="Z62" s="372"/>
      <c r="AA62" s="372"/>
      <c r="AB62" s="373"/>
    </row>
    <row r="63" spans="1:28" s="87" customFormat="1">
      <c r="A63" s="40">
        <v>61</v>
      </c>
      <c r="B63" s="39"/>
      <c r="R63" s="123">
        <f>Datos!BU130</f>
        <v>0</v>
      </c>
      <c r="S63" s="45">
        <f>'Educativo 2'!J58</f>
        <v>0</v>
      </c>
      <c r="T63" s="211">
        <f>'Educativo 2'!K63</f>
        <v>0</v>
      </c>
      <c r="U63" s="45"/>
      <c r="V63" s="45"/>
      <c r="Z63" s="372"/>
      <c r="AA63" s="372"/>
      <c r="AB63" s="373"/>
    </row>
    <row r="64" spans="1:28" s="87" customFormat="1">
      <c r="A64" s="120">
        <v>62</v>
      </c>
      <c r="B64" s="39"/>
      <c r="R64" s="123">
        <f>Datos!BU131</f>
        <v>0</v>
      </c>
      <c r="S64" s="45">
        <f>'Educativo 2'!J59</f>
        <v>0</v>
      </c>
      <c r="T64" s="211">
        <f>'Educativo 2'!K64</f>
        <v>0</v>
      </c>
      <c r="U64" s="45"/>
      <c r="V64" s="45"/>
      <c r="Z64" s="372"/>
      <c r="AA64" s="372"/>
      <c r="AB64" s="373"/>
    </row>
    <row r="65" spans="1:28" s="87" customFormat="1">
      <c r="A65" s="40">
        <v>63</v>
      </c>
      <c r="B65" s="39"/>
      <c r="R65" s="123">
        <f>Datos!BU132</f>
        <v>0</v>
      </c>
      <c r="S65" s="45">
        <f>'Educativo 2'!J60</f>
        <v>0</v>
      </c>
      <c r="T65" s="211">
        <f>'Educativo 2'!K65</f>
        <v>0</v>
      </c>
      <c r="U65" s="45"/>
      <c r="V65" s="45"/>
      <c r="Z65" s="372"/>
      <c r="AA65" s="372"/>
      <c r="AB65" s="373"/>
    </row>
    <row r="66" spans="1:28" s="87" customFormat="1">
      <c r="A66" s="120">
        <v>64</v>
      </c>
      <c r="B66" s="39"/>
      <c r="R66" s="123">
        <f>Datos!BU133</f>
        <v>0</v>
      </c>
      <c r="S66" s="45">
        <f>'Educativo 2'!J61</f>
        <v>0</v>
      </c>
      <c r="T66" s="211">
        <f>'Educativo 2'!K66</f>
        <v>0</v>
      </c>
      <c r="U66" s="45"/>
      <c r="V66" s="45"/>
      <c r="Z66" s="372"/>
      <c r="AA66" s="372"/>
      <c r="AB66" s="373"/>
    </row>
    <row r="67" spans="1:28" s="87" customFormat="1">
      <c r="A67" s="55">
        <v>65</v>
      </c>
      <c r="B67" s="39"/>
      <c r="R67" s="123">
        <f>Datos!BU134</f>
        <v>0</v>
      </c>
      <c r="S67" s="45">
        <f>'Educativo 2'!J62</f>
        <v>0</v>
      </c>
      <c r="T67" s="211">
        <f>'Educativo 2'!K67</f>
        <v>0</v>
      </c>
      <c r="U67" s="45"/>
      <c r="V67" s="45"/>
      <c r="Z67" s="372"/>
      <c r="AA67" s="372"/>
      <c r="AB67" s="373"/>
    </row>
    <row r="68" spans="1:28" s="87" customFormat="1">
      <c r="A68" s="40">
        <v>66</v>
      </c>
      <c r="B68" s="39"/>
      <c r="R68" s="123">
        <f>Datos!BU135</f>
        <v>0</v>
      </c>
      <c r="S68" s="45">
        <f>'Educativo 2'!J63</f>
        <v>0</v>
      </c>
      <c r="T68" s="211">
        <f>'Educativo 2'!K68</f>
        <v>0</v>
      </c>
      <c r="U68" s="45"/>
      <c r="V68" s="45"/>
      <c r="Z68" s="372"/>
      <c r="AA68" s="372"/>
      <c r="AB68" s="373"/>
    </row>
    <row r="69" spans="1:28" s="87" customFormat="1">
      <c r="A69" s="40">
        <v>67</v>
      </c>
      <c r="B69" s="39"/>
      <c r="R69" s="123">
        <f>Datos!BU136</f>
        <v>0</v>
      </c>
      <c r="S69" s="45">
        <f>'Educativo 2'!J64</f>
        <v>0</v>
      </c>
      <c r="T69" s="211">
        <f>'Educativo 2'!K69</f>
        <v>0</v>
      </c>
      <c r="U69" s="45"/>
      <c r="V69" s="45"/>
      <c r="Z69" s="372"/>
      <c r="AA69" s="372"/>
      <c r="AB69" s="373"/>
    </row>
    <row r="70" spans="1:28" s="87" customFormat="1">
      <c r="A70" s="120">
        <v>68</v>
      </c>
      <c r="B70" s="39"/>
      <c r="R70" s="123">
        <f>Datos!BU137</f>
        <v>0</v>
      </c>
      <c r="S70" s="45">
        <f>'Educativo 2'!J65</f>
        <v>0</v>
      </c>
      <c r="T70" s="211">
        <f>'Educativo 2'!K70</f>
        <v>0</v>
      </c>
      <c r="U70" s="45"/>
      <c r="V70" s="45"/>
      <c r="Z70" s="372"/>
      <c r="AA70" s="372"/>
      <c r="AB70" s="373"/>
    </row>
    <row r="71" spans="1:28" s="87" customFormat="1">
      <c r="A71" s="40">
        <v>69</v>
      </c>
      <c r="B71" s="39"/>
      <c r="R71" s="123">
        <f>Datos!BU138</f>
        <v>0</v>
      </c>
      <c r="S71" s="45">
        <f>'Educativo 2'!J66</f>
        <v>0</v>
      </c>
      <c r="T71" s="211">
        <f>'Educativo 2'!K71</f>
        <v>0</v>
      </c>
      <c r="U71" s="45"/>
      <c r="V71" s="45"/>
      <c r="Z71" s="372"/>
      <c r="AA71" s="372"/>
      <c r="AB71" s="373"/>
    </row>
    <row r="72" spans="1:28" s="87" customFormat="1">
      <c r="A72" s="120">
        <v>70</v>
      </c>
      <c r="B72" s="39"/>
      <c r="R72" s="123">
        <f>Datos!BU139</f>
        <v>0</v>
      </c>
      <c r="S72" s="45">
        <f>'Educativo 2'!J67</f>
        <v>0</v>
      </c>
      <c r="T72" s="211">
        <f>'Educativo 2'!K72</f>
        <v>0</v>
      </c>
      <c r="U72" s="45"/>
      <c r="V72" s="45"/>
      <c r="Z72" s="372"/>
      <c r="AA72" s="372"/>
      <c r="AB72" s="373"/>
    </row>
    <row r="73" spans="1:28" s="87" customFormat="1">
      <c r="A73" s="55">
        <v>71</v>
      </c>
      <c r="B73" s="39"/>
      <c r="R73" s="123">
        <f>Datos!BU140</f>
        <v>0</v>
      </c>
      <c r="S73" s="45">
        <f>'Educativo 2'!J68</f>
        <v>0</v>
      </c>
      <c r="T73" s="211">
        <f>'Educativo 2'!K73</f>
        <v>0</v>
      </c>
      <c r="U73" s="45"/>
      <c r="V73" s="45"/>
      <c r="Z73" s="372"/>
      <c r="AA73" s="372"/>
      <c r="AB73" s="373"/>
    </row>
    <row r="74" spans="1:28" s="87" customFormat="1">
      <c r="A74" s="40">
        <v>72</v>
      </c>
      <c r="B74" s="39"/>
      <c r="R74" s="123">
        <f>Datos!BU141</f>
        <v>0</v>
      </c>
      <c r="S74" s="45">
        <f>'Educativo 2'!J69</f>
        <v>0</v>
      </c>
      <c r="T74" s="211">
        <f>'Educativo 2'!K74</f>
        <v>0</v>
      </c>
      <c r="U74" s="45"/>
      <c r="V74" s="45"/>
      <c r="Z74" s="372"/>
      <c r="AA74" s="372"/>
      <c r="AB74" s="373"/>
    </row>
    <row r="75" spans="1:28" s="87" customFormat="1">
      <c r="A75" s="40">
        <v>73</v>
      </c>
      <c r="B75" s="39"/>
      <c r="R75" s="123">
        <f>Datos!BU142</f>
        <v>0</v>
      </c>
      <c r="S75" s="45">
        <f>'Educativo 2'!J70</f>
        <v>0</v>
      </c>
      <c r="T75" s="211">
        <f>'Educativo 2'!K75</f>
        <v>0</v>
      </c>
      <c r="U75" s="45"/>
      <c r="V75" s="45"/>
      <c r="Z75" s="372"/>
      <c r="AA75" s="372"/>
      <c r="AB75" s="373"/>
    </row>
    <row r="76" spans="1:28" s="87" customFormat="1">
      <c r="A76" s="120">
        <v>74</v>
      </c>
      <c r="B76" s="39"/>
      <c r="R76" s="123">
        <f>Datos!BU143</f>
        <v>0</v>
      </c>
      <c r="S76" s="45">
        <f>'Educativo 2'!J71</f>
        <v>0</v>
      </c>
      <c r="T76" s="211">
        <f>'Educativo 2'!K76</f>
        <v>0</v>
      </c>
      <c r="U76" s="45"/>
      <c r="V76" s="45"/>
      <c r="Z76" s="372"/>
      <c r="AA76" s="372"/>
      <c r="AB76" s="373"/>
    </row>
    <row r="77" spans="1:28" s="87" customFormat="1">
      <c r="A77" s="40">
        <v>75</v>
      </c>
      <c r="B77" s="39"/>
      <c r="R77" s="123">
        <f>Datos!BU144</f>
        <v>0</v>
      </c>
      <c r="S77" s="45">
        <f>'Educativo 2'!J72</f>
        <v>0</v>
      </c>
      <c r="T77" s="211">
        <f>'Educativo 2'!K77</f>
        <v>0</v>
      </c>
      <c r="U77" s="45"/>
      <c r="V77" s="45"/>
      <c r="Z77" s="372"/>
      <c r="AA77" s="372"/>
      <c r="AB77" s="373"/>
    </row>
    <row r="78" spans="1:28" s="87" customFormat="1">
      <c r="A78" s="120">
        <v>76</v>
      </c>
      <c r="B78" s="39"/>
      <c r="R78" s="123">
        <f>Datos!BU145</f>
        <v>0</v>
      </c>
      <c r="S78" s="45" t="e">
        <f>'Educativo 2'!J73</f>
        <v>#DIV/0!</v>
      </c>
      <c r="T78" s="211">
        <f>'Educativo 2'!K78</f>
        <v>0</v>
      </c>
      <c r="U78" s="45"/>
      <c r="V78" s="45"/>
      <c r="Z78" s="372"/>
      <c r="AA78" s="372"/>
      <c r="AB78" s="373"/>
    </row>
    <row r="79" spans="1:28" s="87" customFormat="1">
      <c r="A79" s="55">
        <v>77</v>
      </c>
      <c r="B79" s="39"/>
      <c r="R79" s="123">
        <f>Datos!BU146</f>
        <v>0</v>
      </c>
      <c r="S79" s="45" t="e">
        <f>'Educativo 2'!J74</f>
        <v>#DIV/0!</v>
      </c>
      <c r="T79" s="211">
        <f>'Educativo 2'!K79</f>
        <v>0</v>
      </c>
      <c r="U79" s="45"/>
      <c r="V79" s="45"/>
      <c r="Z79" s="372"/>
      <c r="AA79" s="372"/>
      <c r="AB79" s="373"/>
    </row>
    <row r="80" spans="1:28" s="87" customFormat="1">
      <c r="A80" s="40">
        <v>78</v>
      </c>
      <c r="B80" s="39"/>
      <c r="R80" s="123">
        <f>Datos!BU147</f>
        <v>0</v>
      </c>
      <c r="S80" s="45" t="e">
        <f>'Educativo 2'!J75</f>
        <v>#DIV/0!</v>
      </c>
      <c r="T80" s="211">
        <f>'Educativo 2'!K80</f>
        <v>0</v>
      </c>
      <c r="U80" s="45"/>
      <c r="V80" s="45"/>
      <c r="Z80" s="372"/>
      <c r="AA80" s="372"/>
      <c r="AB80" s="373"/>
    </row>
    <row r="81" spans="1:28" s="87" customFormat="1">
      <c r="A81" s="40">
        <v>79</v>
      </c>
      <c r="B81" s="39"/>
      <c r="R81" s="123">
        <f>Datos!BU148</f>
        <v>0</v>
      </c>
      <c r="S81" s="45" t="e">
        <f>'Educativo 2'!J76</f>
        <v>#DIV/0!</v>
      </c>
      <c r="T81" s="211">
        <f>'Educativo 2'!K81</f>
        <v>0</v>
      </c>
      <c r="U81" s="45"/>
      <c r="V81" s="45"/>
      <c r="Z81" s="372"/>
      <c r="AA81" s="372"/>
      <c r="AB81" s="373"/>
    </row>
    <row r="82" spans="1:28">
      <c r="A82" s="120">
        <v>80</v>
      </c>
      <c r="R82" s="371">
        <f>Datos!BU149</f>
        <v>0</v>
      </c>
      <c r="S82" s="211" t="e">
        <f>'Educativo 2'!J77</f>
        <v>#DIV/0!</v>
      </c>
      <c r="T82" s="211">
        <f>'Educativo 2'!K82</f>
        <v>0</v>
      </c>
      <c r="U82" s="211"/>
      <c r="V82" s="211"/>
    </row>
    <row r="83" spans="1:28">
      <c r="A83" s="40">
        <v>81</v>
      </c>
      <c r="R83" s="123">
        <f>Datos!BU150</f>
        <v>0</v>
      </c>
      <c r="S83" s="211" t="e">
        <f>'Educativo 2'!J78</f>
        <v>#DIV/0!</v>
      </c>
      <c r="T83" s="211">
        <f>'Educativo 2'!K83</f>
        <v>0</v>
      </c>
      <c r="U83" s="211"/>
      <c r="V83" s="211"/>
    </row>
    <row r="84" spans="1:28">
      <c r="A84" s="120">
        <v>82</v>
      </c>
      <c r="R84" s="123">
        <f>Datos!BU151</f>
        <v>0</v>
      </c>
      <c r="S84" s="211" t="e">
        <f>'Educativo 2'!J79</f>
        <v>#DIV/0!</v>
      </c>
      <c r="T84" s="211">
        <f>'Educativo 2'!K84</f>
        <v>0</v>
      </c>
      <c r="U84" s="211"/>
      <c r="V84" s="211"/>
    </row>
    <row r="85" spans="1:28">
      <c r="A85" s="55">
        <v>83</v>
      </c>
      <c r="R85" s="123">
        <f>Datos!BU152</f>
        <v>0</v>
      </c>
      <c r="S85" s="211" t="e">
        <f>'Educativo 2'!J80</f>
        <v>#DIV/0!</v>
      </c>
      <c r="T85" s="211">
        <f>'Educativo 2'!K85</f>
        <v>0</v>
      </c>
      <c r="U85" s="211"/>
      <c r="V85" s="211"/>
    </row>
    <row r="86" spans="1:28">
      <c r="A86" s="40">
        <v>84</v>
      </c>
      <c r="R86" s="123">
        <f>Datos!BU153</f>
        <v>0</v>
      </c>
      <c r="S86" s="211" t="e">
        <f>'Educativo 2'!J81</f>
        <v>#DIV/0!</v>
      </c>
      <c r="T86" s="211">
        <f>'Educativo 2'!K86</f>
        <v>0</v>
      </c>
      <c r="U86" s="211"/>
      <c r="V86" s="211"/>
    </row>
    <row r="87" spans="1:28">
      <c r="A87" s="40">
        <v>85</v>
      </c>
      <c r="R87" s="123">
        <f>Datos!BU154</f>
        <v>0</v>
      </c>
      <c r="S87" s="211" t="e">
        <f>'Educativo 2'!J82</f>
        <v>#DIV/0!</v>
      </c>
      <c r="T87" s="211">
        <f>'Educativo 2'!K87</f>
        <v>0</v>
      </c>
      <c r="U87" s="211"/>
      <c r="V87" s="211"/>
    </row>
    <row r="88" spans="1:28">
      <c r="A88" s="120">
        <v>86</v>
      </c>
      <c r="R88" s="123">
        <f>Datos!BU155</f>
        <v>0</v>
      </c>
      <c r="S88" s="211" t="e">
        <f>'Educativo 2'!J83</f>
        <v>#DIV/0!</v>
      </c>
      <c r="T88" s="211">
        <f>'Educativo 2'!K88</f>
        <v>0</v>
      </c>
      <c r="U88" s="211"/>
      <c r="V88" s="211"/>
    </row>
    <row r="89" spans="1:28">
      <c r="R89" s="123">
        <f>Datos!BU156</f>
        <v>0</v>
      </c>
      <c r="S89" s="211" t="e">
        <f>'Educativo 2'!J84</f>
        <v>#DIV/0!</v>
      </c>
      <c r="T89" s="211">
        <f>'Educativo 2'!K89</f>
        <v>0</v>
      </c>
      <c r="U89" s="211"/>
      <c r="V89" s="211"/>
    </row>
    <row r="90" spans="1:28">
      <c r="R90" s="123">
        <f>Datos!BU157</f>
        <v>0</v>
      </c>
      <c r="S90" s="211" t="e">
        <f>'Educativo 2'!J85</f>
        <v>#DIV/0!</v>
      </c>
      <c r="T90" s="211">
        <f>'Educativo 2'!K90</f>
        <v>0</v>
      </c>
      <c r="U90" s="211"/>
      <c r="V90" s="211"/>
    </row>
    <row r="91" spans="1:28">
      <c r="R91" s="123">
        <f>Datos!BU158</f>
        <v>0</v>
      </c>
      <c r="S91" s="211" t="e">
        <f>'Educativo 2'!J86</f>
        <v>#DIV/0!</v>
      </c>
      <c r="T91" s="211">
        <f>'Educativo 2'!K91</f>
        <v>0</v>
      </c>
      <c r="U91" s="211"/>
      <c r="V91" s="211"/>
    </row>
    <row r="92" spans="1:28">
      <c r="R92" s="123">
        <f>Datos!BU159</f>
        <v>0</v>
      </c>
      <c r="S92" s="211" t="e">
        <f>'Educativo 2'!J87</f>
        <v>#DIV/0!</v>
      </c>
      <c r="T92" s="211">
        <f>'Educativo 2'!K92</f>
        <v>0</v>
      </c>
      <c r="U92" s="211"/>
      <c r="V92" s="211"/>
    </row>
    <row r="93" spans="1:28">
      <c r="R93" s="123">
        <f>Datos!BU160</f>
        <v>0</v>
      </c>
      <c r="S93" s="211" t="e">
        <f>'Educativo 2'!J88</f>
        <v>#DIV/0!</v>
      </c>
      <c r="T93" s="211">
        <f>'Educativo 2'!K93</f>
        <v>0</v>
      </c>
      <c r="U93" s="211"/>
      <c r="V93" s="211"/>
    </row>
    <row r="94" spans="1:28">
      <c r="R94" s="123">
        <f>Datos!BU161</f>
        <v>0</v>
      </c>
      <c r="S94" s="211" t="e">
        <f>'Educativo 2'!J89</f>
        <v>#DIV/0!</v>
      </c>
      <c r="T94" s="211">
        <f>'Educativo 2'!K94</f>
        <v>0</v>
      </c>
      <c r="U94" s="211"/>
      <c r="V94" s="211"/>
    </row>
    <row r="95" spans="1:28">
      <c r="R95" s="123">
        <f>Datos!BU162</f>
        <v>0</v>
      </c>
      <c r="S95" s="211" t="e">
        <f>'Educativo 2'!J90</f>
        <v>#DIV/0!</v>
      </c>
      <c r="T95" s="211">
        <f>'Educativo 2'!K95</f>
        <v>0</v>
      </c>
      <c r="U95" s="211"/>
      <c r="V95" s="211"/>
    </row>
    <row r="96" spans="1:28">
      <c r="R96" s="123">
        <f>Datos!BU163</f>
        <v>0</v>
      </c>
      <c r="S96" s="211" t="e">
        <f>'Educativo 2'!J91</f>
        <v>#DIV/0!</v>
      </c>
      <c r="T96" s="211">
        <f>'Educativo 2'!K96</f>
        <v>0</v>
      </c>
      <c r="U96" s="211"/>
      <c r="V96" s="211"/>
    </row>
    <row r="97" spans="18:22">
      <c r="R97" s="123">
        <f>Datos!BU164</f>
        <v>0</v>
      </c>
      <c r="S97" s="211" t="e">
        <f>'Educativo 2'!J92</f>
        <v>#DIV/0!</v>
      </c>
      <c r="T97" s="211">
        <f>'Educativo 2'!K97</f>
        <v>0</v>
      </c>
      <c r="U97" s="211"/>
      <c r="V97" s="211"/>
    </row>
    <row r="98" spans="18:22">
      <c r="R98" s="123">
        <f>Datos!BU165</f>
        <v>0</v>
      </c>
      <c r="S98" s="211" t="e">
        <f>'Educativo 2'!J93</f>
        <v>#DIV/0!</v>
      </c>
      <c r="T98" s="211">
        <f>'Educativo 2'!K98</f>
        <v>0</v>
      </c>
      <c r="U98" s="211"/>
      <c r="V98" s="211"/>
    </row>
    <row r="99" spans="18:22">
      <c r="R99" s="123">
        <f>Datos!BU166</f>
        <v>0</v>
      </c>
      <c r="S99" s="211" t="e">
        <f>'Educativo 2'!J94</f>
        <v>#DIV/0!</v>
      </c>
      <c r="T99" s="211">
        <f>'Educativo 2'!K99</f>
        <v>0</v>
      </c>
      <c r="U99" s="211"/>
      <c r="V99" s="211"/>
    </row>
    <row r="100" spans="18:22">
      <c r="R100" s="123">
        <f>Datos!BU167</f>
        <v>0</v>
      </c>
      <c r="S100" s="211" t="e">
        <f>'Educativo 2'!J95</f>
        <v>#DIV/0!</v>
      </c>
      <c r="T100" s="211">
        <f>'Educativo 2'!K100</f>
        <v>0</v>
      </c>
      <c r="U100" s="211"/>
      <c r="V100" s="211"/>
    </row>
    <row r="101" spans="18:22">
      <c r="R101" s="123">
        <f>Datos!BU168</f>
        <v>0</v>
      </c>
      <c r="S101" s="211" t="e">
        <f>'Educativo 2'!J96</f>
        <v>#DIV/0!</v>
      </c>
      <c r="T101" s="211">
        <f>'Educativo 2'!K101</f>
        <v>0</v>
      </c>
      <c r="U101" s="211"/>
      <c r="V101" s="211"/>
    </row>
    <row r="102" spans="18:22">
      <c r="R102" s="123">
        <f>Datos!BU169</f>
        <v>0</v>
      </c>
      <c r="S102" s="211" t="e">
        <f>'Educativo 2'!J97</f>
        <v>#DIV/0!</v>
      </c>
      <c r="T102" s="211">
        <f>'Educativo 2'!K102</f>
        <v>0</v>
      </c>
      <c r="U102" s="211"/>
      <c r="V102" s="211"/>
    </row>
    <row r="103" spans="18:22">
      <c r="R103" s="123">
        <f>Datos!BU170</f>
        <v>0</v>
      </c>
      <c r="S103" s="211" t="e">
        <f>'Educativo 2'!J98</f>
        <v>#DIV/0!</v>
      </c>
      <c r="T103" s="211">
        <f>'Educativo 2'!K103</f>
        <v>0</v>
      </c>
      <c r="U103" s="211"/>
      <c r="V103" s="211"/>
    </row>
    <row r="104" spans="18:22">
      <c r="R104" s="123">
        <f>Datos!BU171</f>
        <v>0</v>
      </c>
      <c r="S104" s="211" t="e">
        <f>'Educativo 2'!J99</f>
        <v>#DIV/0!</v>
      </c>
      <c r="T104" s="211">
        <f>'Educativo 2'!K104</f>
        <v>0</v>
      </c>
      <c r="U104" s="211"/>
      <c r="V104" s="211"/>
    </row>
    <row r="105" spans="18:22">
      <c r="R105" s="123">
        <f>Datos!BU172</f>
        <v>0</v>
      </c>
      <c r="S105" s="211" t="e">
        <f>'Educativo 2'!J100</f>
        <v>#DIV/0!</v>
      </c>
      <c r="T105" s="211">
        <f>'Educativo 2'!K105</f>
        <v>0</v>
      </c>
      <c r="U105" s="211"/>
      <c r="V105" s="211"/>
    </row>
    <row r="106" spans="18:22">
      <c r="R106" s="123">
        <f>Datos!BU173</f>
        <v>0</v>
      </c>
      <c r="S106" s="211" t="e">
        <f>'Educativo 2'!J101</f>
        <v>#DIV/0!</v>
      </c>
      <c r="T106" s="211">
        <f>'Educativo 2'!K106</f>
        <v>0</v>
      </c>
      <c r="U106" s="211"/>
      <c r="V106" s="211"/>
    </row>
    <row r="107" spans="18:22">
      <c r="R107" s="123">
        <f>Datos!BU174</f>
        <v>0</v>
      </c>
      <c r="S107" s="211" t="e">
        <f>'Educativo 2'!J102</f>
        <v>#DIV/0!</v>
      </c>
      <c r="T107" s="211">
        <f>'Educativo 2'!K107</f>
        <v>0</v>
      </c>
      <c r="U107" s="211"/>
      <c r="V107" s="211"/>
    </row>
    <row r="108" spans="18:22">
      <c r="R108" s="123">
        <f>Datos!BU175</f>
        <v>0</v>
      </c>
      <c r="S108" s="211" t="e">
        <f>'Educativo 2'!J103</f>
        <v>#DIV/0!</v>
      </c>
      <c r="T108" s="211">
        <f>'Educativo 2'!K108</f>
        <v>0</v>
      </c>
      <c r="U108" s="211"/>
      <c r="V108" s="211"/>
    </row>
    <row r="109" spans="18:22">
      <c r="R109" s="123">
        <f>Datos!BU176</f>
        <v>0</v>
      </c>
      <c r="S109" s="211" t="e">
        <f>'Educativo 2'!J104</f>
        <v>#DIV/0!</v>
      </c>
      <c r="T109" s="211">
        <f>'Educativo 2'!K109</f>
        <v>0</v>
      </c>
      <c r="U109" s="211"/>
      <c r="V109" s="211"/>
    </row>
    <row r="110" spans="18:22">
      <c r="R110" s="123">
        <f>Datos!BU177</f>
        <v>0</v>
      </c>
      <c r="S110" s="211" t="e">
        <f>'Educativo 2'!J105</f>
        <v>#DIV/0!</v>
      </c>
      <c r="T110" s="211">
        <f>'Educativo 2'!K110</f>
        <v>0</v>
      </c>
      <c r="U110" s="211"/>
      <c r="V110" s="211"/>
    </row>
    <row r="111" spans="18:22">
      <c r="R111" s="123">
        <f>Datos!BU178</f>
        <v>0</v>
      </c>
      <c r="S111" s="211" t="e">
        <f>'Educativo 2'!J106</f>
        <v>#DIV/0!</v>
      </c>
      <c r="T111" s="211">
        <f>'Educativo 2'!K111</f>
        <v>0</v>
      </c>
      <c r="U111" s="211"/>
      <c r="V111" s="211"/>
    </row>
    <row r="112" spans="18:22">
      <c r="R112" s="123">
        <f>Datos!BU179</f>
        <v>0</v>
      </c>
      <c r="S112" s="211" t="e">
        <f>'Educativo 2'!J107</f>
        <v>#DIV/0!</v>
      </c>
      <c r="T112" s="211">
        <f>'Educativo 2'!K112</f>
        <v>0</v>
      </c>
      <c r="U112" s="211"/>
      <c r="V112" s="211"/>
    </row>
    <row r="113" spans="18:22">
      <c r="R113" s="123">
        <f>Datos!BU180</f>
        <v>0</v>
      </c>
      <c r="S113" s="211" t="e">
        <f>'Educativo 2'!J108</f>
        <v>#DIV/0!</v>
      </c>
      <c r="T113" s="211">
        <f>'Educativo 2'!K113</f>
        <v>0</v>
      </c>
      <c r="U113" s="211"/>
      <c r="V113" s="211"/>
    </row>
    <row r="114" spans="18:22">
      <c r="R114" s="123">
        <f>Datos!BU181</f>
        <v>0</v>
      </c>
      <c r="S114" s="211" t="e">
        <f>'Educativo 2'!J109</f>
        <v>#DIV/0!</v>
      </c>
      <c r="T114" s="211">
        <f>'Educativo 2'!K114</f>
        <v>0</v>
      </c>
      <c r="U114" s="211"/>
      <c r="V114" s="211"/>
    </row>
    <row r="115" spans="18:22">
      <c r="R115" s="123">
        <f>Datos!BU182</f>
        <v>0</v>
      </c>
      <c r="S115" s="211" t="e">
        <f>'Educativo 2'!J110</f>
        <v>#DIV/0!</v>
      </c>
      <c r="T115" s="211">
        <f>'Educativo 2'!K115</f>
        <v>0</v>
      </c>
      <c r="U115" s="211"/>
      <c r="V115" s="211"/>
    </row>
    <row r="116" spans="18:22">
      <c r="R116" s="123">
        <f>Datos!BU183</f>
        <v>0</v>
      </c>
      <c r="S116" s="211" t="e">
        <f>'Educativo 2'!J111</f>
        <v>#DIV/0!</v>
      </c>
      <c r="T116" s="211">
        <f>'Educativo 2'!K116</f>
        <v>0</v>
      </c>
      <c r="U116" s="211"/>
      <c r="V116" s="211"/>
    </row>
    <row r="117" spans="18:22">
      <c r="R117" s="123">
        <f>Datos!BU184</f>
        <v>0</v>
      </c>
      <c r="S117" s="211" t="e">
        <f>'Educativo 2'!J112</f>
        <v>#DIV/0!</v>
      </c>
      <c r="T117" s="211">
        <f>'Educativo 2'!K117</f>
        <v>0</v>
      </c>
      <c r="U117" s="211"/>
      <c r="V117" s="211"/>
    </row>
    <row r="118" spans="18:22">
      <c r="R118" s="123">
        <f>Datos!BU185</f>
        <v>0</v>
      </c>
      <c r="S118" s="211" t="e">
        <f>'Educativo 2'!J113</f>
        <v>#DIV/0!</v>
      </c>
      <c r="T118" s="211">
        <f>'Educativo 2'!K118</f>
        <v>0</v>
      </c>
      <c r="U118" s="211"/>
      <c r="V118" s="211"/>
    </row>
    <row r="119" spans="18:22">
      <c r="R119" s="123">
        <f>Datos!BU186</f>
        <v>0</v>
      </c>
      <c r="S119" s="211" t="e">
        <f>'Educativo 2'!J114</f>
        <v>#DIV/0!</v>
      </c>
      <c r="T119" s="211">
        <f>'Educativo 2'!K119</f>
        <v>0</v>
      </c>
      <c r="U119" s="211"/>
      <c r="V119" s="211"/>
    </row>
    <row r="120" spans="18:22">
      <c r="R120" s="123">
        <f>Datos!BU187</f>
        <v>0</v>
      </c>
      <c r="S120" s="211" t="e">
        <f>'Educativo 2'!J115</f>
        <v>#DIV/0!</v>
      </c>
      <c r="T120" s="211">
        <f>'Educativo 2'!K120</f>
        <v>0</v>
      </c>
      <c r="U120" s="211"/>
      <c r="V120" s="211"/>
    </row>
    <row r="121" spans="18:22">
      <c r="R121" s="123">
        <f>Datos!BU188</f>
        <v>0</v>
      </c>
      <c r="S121" s="211" t="e">
        <f>'Educativo 2'!J116</f>
        <v>#DIV/0!</v>
      </c>
      <c r="T121" s="211">
        <f>'Educativo 2'!K121</f>
        <v>0</v>
      </c>
      <c r="U121" s="211"/>
      <c r="V121" s="211"/>
    </row>
    <row r="122" spans="18:22">
      <c r="R122" s="123">
        <f>Datos!BU189</f>
        <v>0</v>
      </c>
      <c r="S122" s="211" t="e">
        <f>'Educativo 2'!J117</f>
        <v>#DIV/0!</v>
      </c>
      <c r="T122" s="211">
        <f>'Educativo 2'!K122</f>
        <v>0</v>
      </c>
      <c r="U122" s="211"/>
      <c r="V122" s="211"/>
    </row>
    <row r="123" spans="18:22">
      <c r="R123" s="123">
        <f>Datos!BU190</f>
        <v>0</v>
      </c>
      <c r="S123" s="211" t="e">
        <f>'Educativo 2'!J118</f>
        <v>#DIV/0!</v>
      </c>
      <c r="T123" s="211">
        <f>'Educativo 2'!K123</f>
        <v>0</v>
      </c>
      <c r="U123" s="211"/>
      <c r="V123" s="211"/>
    </row>
    <row r="124" spans="18:22">
      <c r="R124" s="123">
        <f>Datos!BU191</f>
        <v>0</v>
      </c>
      <c r="S124" s="211" t="e">
        <f>'Educativo 2'!J119</f>
        <v>#DIV/0!</v>
      </c>
      <c r="T124" s="211">
        <f>'Educativo 2'!K124</f>
        <v>0</v>
      </c>
      <c r="U124" s="211"/>
      <c r="V124" s="211"/>
    </row>
    <row r="125" spans="18:22">
      <c r="R125" s="123">
        <f>Datos!BU192</f>
        <v>0</v>
      </c>
      <c r="S125" s="211" t="e">
        <f>'Educativo 2'!J120</f>
        <v>#DIV/0!</v>
      </c>
      <c r="T125" s="211">
        <f>'Educativo 2'!K125</f>
        <v>0</v>
      </c>
      <c r="U125" s="211"/>
      <c r="V125" s="211"/>
    </row>
    <row r="126" spans="18:22">
      <c r="R126" s="123">
        <f>Datos!BU193</f>
        <v>0</v>
      </c>
      <c r="S126" s="211" t="e">
        <f>'Educativo 2'!J121</f>
        <v>#DIV/0!</v>
      </c>
      <c r="T126" s="211">
        <f>'Educativo 2'!K126</f>
        <v>0</v>
      </c>
      <c r="U126" s="211"/>
      <c r="V126" s="211"/>
    </row>
    <row r="127" spans="18:22">
      <c r="R127" s="123">
        <f>Datos!BU194</f>
        <v>0</v>
      </c>
      <c r="S127" s="211" t="e">
        <f>'Educativo 2'!J122</f>
        <v>#DIV/0!</v>
      </c>
      <c r="T127" s="211">
        <f>'Educativo 2'!K127</f>
        <v>0</v>
      </c>
      <c r="U127" s="211"/>
      <c r="V127" s="211"/>
    </row>
    <row r="128" spans="18:22">
      <c r="R128" s="123">
        <f>Datos!BU195</f>
        <v>0</v>
      </c>
      <c r="S128" s="211" t="e">
        <f>'Educativo 2'!J123</f>
        <v>#DIV/0!</v>
      </c>
      <c r="T128" s="211">
        <f>'Educativo 2'!K128</f>
        <v>0</v>
      </c>
      <c r="U128" s="211"/>
      <c r="V128" s="211"/>
    </row>
    <row r="129" spans="18:22">
      <c r="R129" s="123">
        <f>Datos!BU196</f>
        <v>0</v>
      </c>
      <c r="S129" s="211" t="e">
        <f>'Educativo 2'!J124</f>
        <v>#DIV/0!</v>
      </c>
      <c r="T129" s="211">
        <f>'Educativo 2'!K129</f>
        <v>0</v>
      </c>
      <c r="U129" s="211"/>
      <c r="V129" s="211"/>
    </row>
    <row r="130" spans="18:22">
      <c r="R130" s="123">
        <f>Datos!BU197</f>
        <v>0</v>
      </c>
      <c r="S130" s="211" t="e">
        <f>'Educativo 2'!J125</f>
        <v>#DIV/0!</v>
      </c>
      <c r="T130" s="211">
        <f>'Educativo 2'!K130</f>
        <v>0</v>
      </c>
      <c r="U130" s="211"/>
      <c r="V130" s="211"/>
    </row>
    <row r="131" spans="18:22">
      <c r="R131" s="123">
        <f>Datos!BU198</f>
        <v>0</v>
      </c>
      <c r="S131" s="211" t="e">
        <f>'Educativo 2'!J126</f>
        <v>#DIV/0!</v>
      </c>
      <c r="T131" s="211">
        <f>'Educativo 2'!K131</f>
        <v>0</v>
      </c>
      <c r="U131" s="211"/>
      <c r="V131" s="211"/>
    </row>
    <row r="132" spans="18:22">
      <c r="R132" s="123">
        <f>Datos!BU199</f>
        <v>0</v>
      </c>
      <c r="S132" s="211" t="e">
        <f>'Educativo 2'!J127</f>
        <v>#DIV/0!</v>
      </c>
      <c r="T132" s="211">
        <f>'Educativo 2'!K132</f>
        <v>0</v>
      </c>
      <c r="U132" s="211"/>
      <c r="V132" s="211"/>
    </row>
    <row r="133" spans="18:22">
      <c r="R133" s="123">
        <f>Datos!BU200</f>
        <v>0</v>
      </c>
      <c r="S133" s="211" t="e">
        <f>'Educativo 2'!J128</f>
        <v>#DIV/0!</v>
      </c>
      <c r="T133" s="211">
        <f>'Educativo 2'!K133</f>
        <v>0</v>
      </c>
      <c r="U133" s="211"/>
      <c r="V133" s="211"/>
    </row>
    <row r="134" spans="18:22">
      <c r="R134" s="123">
        <f>Datos!BU201</f>
        <v>0</v>
      </c>
      <c r="S134" s="211" t="e">
        <f>'Educativo 2'!J129</f>
        <v>#DIV/0!</v>
      </c>
      <c r="T134" s="211">
        <f>'Educativo 2'!K134</f>
        <v>0</v>
      </c>
      <c r="U134" s="211"/>
      <c r="V134" s="211"/>
    </row>
    <row r="135" spans="18:22">
      <c r="R135" s="123">
        <f>Datos!BU202</f>
        <v>0</v>
      </c>
      <c r="S135" s="211" t="e">
        <f>'Educativo 2'!J130</f>
        <v>#DIV/0!</v>
      </c>
      <c r="T135" s="211">
        <f>'Educativo 2'!K135</f>
        <v>0</v>
      </c>
      <c r="U135" s="211"/>
      <c r="V135" s="211"/>
    </row>
    <row r="136" spans="18:22">
      <c r="R136" s="123">
        <f>Datos!BU203</f>
        <v>0</v>
      </c>
      <c r="S136" s="211" t="e">
        <f>'Educativo 2'!J131</f>
        <v>#DIV/0!</v>
      </c>
      <c r="T136" s="211">
        <f>'Educativo 2'!K136</f>
        <v>0</v>
      </c>
      <c r="U136" s="211"/>
      <c r="V136" s="211"/>
    </row>
    <row r="137" spans="18:22">
      <c r="R137" s="123">
        <f>Datos!BU204</f>
        <v>0</v>
      </c>
      <c r="S137" s="211" t="e">
        <f>'Educativo 2'!J132</f>
        <v>#DIV/0!</v>
      </c>
      <c r="T137" s="211">
        <f>'Educativo 2'!K137</f>
        <v>0</v>
      </c>
      <c r="U137" s="211"/>
      <c r="V137" s="211"/>
    </row>
    <row r="138" spans="18:22">
      <c r="R138" s="123">
        <f>Datos!BU205</f>
        <v>0</v>
      </c>
      <c r="S138" s="211" t="e">
        <f>'Educativo 2'!J133</f>
        <v>#DIV/0!</v>
      </c>
      <c r="T138" s="211">
        <f>'Educativo 2'!K138</f>
        <v>0</v>
      </c>
      <c r="U138" s="211"/>
      <c r="V138" s="211"/>
    </row>
    <row r="139" spans="18:22">
      <c r="R139" s="123">
        <f>Datos!BU206</f>
        <v>0</v>
      </c>
      <c r="S139" s="211" t="e">
        <f>'Educativo 2'!J134</f>
        <v>#DIV/0!</v>
      </c>
      <c r="T139" s="211">
        <f>'Educativo 2'!K139</f>
        <v>0</v>
      </c>
      <c r="U139" s="211"/>
      <c r="V139" s="211"/>
    </row>
    <row r="140" spans="18:22">
      <c r="R140" s="123">
        <f>Datos!BU207</f>
        <v>0</v>
      </c>
      <c r="S140" s="211" t="e">
        <f>'Educativo 2'!J135</f>
        <v>#DIV/0!</v>
      </c>
      <c r="T140" s="211">
        <f>'Educativo 2'!K140</f>
        <v>0</v>
      </c>
      <c r="U140" s="211"/>
      <c r="V140" s="211"/>
    </row>
    <row r="141" spans="18:22">
      <c r="R141" s="123">
        <f>Datos!BU208</f>
        <v>0</v>
      </c>
      <c r="S141" s="211" t="e">
        <f>'Educativo 2'!J136</f>
        <v>#DIV/0!</v>
      </c>
      <c r="T141" s="211">
        <f>'Educativo 2'!K141</f>
        <v>0</v>
      </c>
      <c r="U141" s="211"/>
      <c r="V141" s="211"/>
    </row>
    <row r="142" spans="18:22">
      <c r="R142" s="123">
        <f>Datos!BU209</f>
        <v>0</v>
      </c>
      <c r="S142" s="211" t="e">
        <f>'Educativo 2'!J137</f>
        <v>#DIV/0!</v>
      </c>
      <c r="T142" s="211">
        <f>'Educativo 2'!K142</f>
        <v>0</v>
      </c>
      <c r="U142" s="211"/>
      <c r="V142" s="211"/>
    </row>
    <row r="143" spans="18:22">
      <c r="R143" s="123">
        <f>Datos!BU210</f>
        <v>0</v>
      </c>
      <c r="S143" s="211" t="e">
        <f>'Educativo 2'!J138</f>
        <v>#DIV/0!</v>
      </c>
      <c r="T143" s="211">
        <f>'Educativo 2'!K143</f>
        <v>0</v>
      </c>
      <c r="U143" s="211"/>
      <c r="V143" s="211"/>
    </row>
    <row r="144" spans="18:22">
      <c r="R144" s="123">
        <f>Datos!BU211</f>
        <v>0</v>
      </c>
      <c r="S144" s="211" t="e">
        <f>'Educativo 2'!J139</f>
        <v>#DIV/0!</v>
      </c>
      <c r="T144" s="211">
        <f>'Educativo 2'!K144</f>
        <v>0</v>
      </c>
      <c r="U144" s="211"/>
      <c r="V144" s="211"/>
    </row>
    <row r="145" spans="18:22">
      <c r="R145" s="123">
        <f>Datos!BU212</f>
        <v>0</v>
      </c>
      <c r="S145" s="211" t="e">
        <f>'Educativo 2'!J140</f>
        <v>#DIV/0!</v>
      </c>
      <c r="T145" s="211">
        <f>'Educativo 2'!K145</f>
        <v>0</v>
      </c>
      <c r="U145" s="211"/>
      <c r="V145" s="211"/>
    </row>
    <row r="146" spans="18:22">
      <c r="R146" s="123">
        <f>Datos!BU213</f>
        <v>0</v>
      </c>
      <c r="S146" s="211" t="e">
        <f>'Educativo 2'!J141</f>
        <v>#DIV/0!</v>
      </c>
      <c r="T146" s="211">
        <f>'Educativo 2'!K146</f>
        <v>0</v>
      </c>
      <c r="U146" s="211"/>
      <c r="V146" s="211"/>
    </row>
    <row r="147" spans="18:22">
      <c r="R147" s="123">
        <f>Datos!BU214</f>
        <v>0</v>
      </c>
      <c r="S147" s="211" t="e">
        <f>'Educativo 2'!J142</f>
        <v>#DIV/0!</v>
      </c>
      <c r="T147" s="211">
        <f>'Educativo 2'!K147</f>
        <v>0</v>
      </c>
      <c r="U147" s="211"/>
      <c r="V147" s="211"/>
    </row>
    <row r="148" spans="18:22">
      <c r="R148" s="123">
        <f>Datos!BU215</f>
        <v>0</v>
      </c>
      <c r="S148" s="211" t="e">
        <f>'Educativo 2'!J143</f>
        <v>#DIV/0!</v>
      </c>
      <c r="T148" s="211">
        <f>'Educativo 2'!K148</f>
        <v>0</v>
      </c>
      <c r="U148" s="211"/>
      <c r="V148" s="211"/>
    </row>
    <row r="149" spans="18:22">
      <c r="R149" s="123">
        <f>Datos!BU216</f>
        <v>0</v>
      </c>
      <c r="S149" s="211" t="e">
        <f>'Educativo 2'!J144</f>
        <v>#DIV/0!</v>
      </c>
      <c r="T149" s="211">
        <f>'Educativo 2'!K149</f>
        <v>0</v>
      </c>
      <c r="U149" s="211"/>
      <c r="V149" s="211"/>
    </row>
    <row r="150" spans="18:22">
      <c r="R150" s="123">
        <f>Datos!BU217</f>
        <v>0</v>
      </c>
      <c r="S150" s="211" t="e">
        <f>'Educativo 2'!J145</f>
        <v>#DIV/0!</v>
      </c>
      <c r="T150" s="211">
        <f>'Educativo 2'!K150</f>
        <v>0</v>
      </c>
      <c r="U150" s="211"/>
      <c r="V150" s="211"/>
    </row>
    <row r="151" spans="18:22">
      <c r="R151" s="123">
        <f>Datos!BU218</f>
        <v>0</v>
      </c>
      <c r="S151" s="211" t="e">
        <f>'Educativo 2'!J146</f>
        <v>#DIV/0!</v>
      </c>
      <c r="T151" s="211">
        <f>'Educativo 2'!K151</f>
        <v>0</v>
      </c>
      <c r="U151" s="211"/>
      <c r="V151" s="211"/>
    </row>
    <row r="152" spans="18:22">
      <c r="R152" s="123">
        <f>Datos!BU219</f>
        <v>0</v>
      </c>
      <c r="S152" s="211" t="e">
        <f>'Educativo 2'!J147</f>
        <v>#DIV/0!</v>
      </c>
      <c r="T152" s="211">
        <f>'Educativo 2'!K152</f>
        <v>0</v>
      </c>
      <c r="U152" s="211"/>
      <c r="V152" s="211"/>
    </row>
    <row r="153" spans="18:22">
      <c r="R153" s="123">
        <f>Datos!BU220</f>
        <v>0</v>
      </c>
      <c r="S153" s="211" t="e">
        <f>'Educativo 2'!J148</f>
        <v>#DIV/0!</v>
      </c>
      <c r="T153" s="211">
        <f>'Educativo 2'!K153</f>
        <v>0</v>
      </c>
      <c r="U153" s="211"/>
      <c r="V153" s="211"/>
    </row>
    <row r="154" spans="18:22">
      <c r="R154" s="123">
        <f>Datos!BU221</f>
        <v>0</v>
      </c>
      <c r="S154" s="211" t="e">
        <f>'Educativo 2'!J149</f>
        <v>#DIV/0!</v>
      </c>
      <c r="T154" s="211">
        <f>'Educativo 2'!K154</f>
        <v>0</v>
      </c>
      <c r="U154" s="211"/>
      <c r="V154" s="211"/>
    </row>
    <row r="155" spans="18:22">
      <c r="R155" s="123">
        <f>Datos!BU222</f>
        <v>0</v>
      </c>
      <c r="S155" s="211" t="e">
        <f>'Educativo 2'!J150</f>
        <v>#DIV/0!</v>
      </c>
      <c r="T155" s="211">
        <f>'Educativo 2'!K155</f>
        <v>0</v>
      </c>
      <c r="U155" s="211"/>
      <c r="V155" s="211"/>
    </row>
    <row r="156" spans="18:22">
      <c r="R156" s="123">
        <f>Datos!BU223</f>
        <v>0</v>
      </c>
      <c r="S156" s="211" t="e">
        <f>'Educativo 2'!J151</f>
        <v>#DIV/0!</v>
      </c>
      <c r="T156" s="211">
        <f>'Educativo 2'!K156</f>
        <v>0</v>
      </c>
      <c r="U156" s="211"/>
      <c r="V156" s="211"/>
    </row>
    <row r="157" spans="18:22">
      <c r="R157" s="123">
        <f>Datos!BU224</f>
        <v>0</v>
      </c>
      <c r="S157" s="211" t="e">
        <f>'Educativo 2'!J152</f>
        <v>#DIV/0!</v>
      </c>
      <c r="T157" s="211">
        <f>'Educativo 2'!K157</f>
        <v>0</v>
      </c>
      <c r="U157" s="211"/>
      <c r="V157" s="211"/>
    </row>
    <row r="158" spans="18:22">
      <c r="R158" s="123">
        <f>Datos!BU225</f>
        <v>0</v>
      </c>
      <c r="S158" s="211" t="e">
        <f>'Educativo 2'!J153</f>
        <v>#DIV/0!</v>
      </c>
      <c r="T158" s="211">
        <f>'Educativo 2'!K158</f>
        <v>0</v>
      </c>
      <c r="U158" s="211"/>
      <c r="V158" s="211"/>
    </row>
    <row r="159" spans="18:22">
      <c r="R159" s="123">
        <f>Datos!BU226</f>
        <v>0</v>
      </c>
      <c r="S159" s="211" t="e">
        <f>'Educativo 2'!J154</f>
        <v>#DIV/0!</v>
      </c>
      <c r="T159" s="211">
        <f>'Educativo 2'!K159</f>
        <v>0</v>
      </c>
      <c r="U159" s="211"/>
      <c r="V159" s="211"/>
    </row>
    <row r="160" spans="18:22">
      <c r="R160" s="123">
        <f>Datos!BU227</f>
        <v>0</v>
      </c>
      <c r="S160" s="211" t="e">
        <f>'Educativo 2'!J155</f>
        <v>#DIV/0!</v>
      </c>
      <c r="T160" s="211">
        <f>'Educativo 2'!K160</f>
        <v>0</v>
      </c>
      <c r="U160" s="211"/>
      <c r="V160" s="211"/>
    </row>
    <row r="161" spans="18:22">
      <c r="R161" s="123">
        <f>Datos!BU228</f>
        <v>0</v>
      </c>
      <c r="S161" s="211" t="e">
        <f>'Educativo 2'!J156</f>
        <v>#DIV/0!</v>
      </c>
      <c r="T161" s="211">
        <f>'Educativo 2'!K161</f>
        <v>0</v>
      </c>
      <c r="U161" s="211"/>
      <c r="V161" s="211"/>
    </row>
    <row r="162" spans="18:22">
      <c r="R162" s="123">
        <f>Datos!BU229</f>
        <v>0</v>
      </c>
      <c r="S162" s="211" t="e">
        <f>'Educativo 2'!J157</f>
        <v>#DIV/0!</v>
      </c>
      <c r="T162" s="211">
        <f>'Educativo 2'!K162</f>
        <v>0</v>
      </c>
      <c r="U162" s="211"/>
      <c r="V162" s="211"/>
    </row>
    <row r="163" spans="18:22">
      <c r="R163" s="123">
        <f>Datos!BU230</f>
        <v>0</v>
      </c>
      <c r="S163" s="211" t="e">
        <f>'Educativo 2'!J158</f>
        <v>#DIV/0!</v>
      </c>
      <c r="T163" s="211">
        <f>'Educativo 2'!K163</f>
        <v>0</v>
      </c>
      <c r="U163" s="211"/>
      <c r="V163" s="211"/>
    </row>
    <row r="164" spans="18:22">
      <c r="R164" s="123">
        <f>Datos!BU231</f>
        <v>0</v>
      </c>
      <c r="S164" s="211" t="e">
        <f>'Educativo 2'!J159</f>
        <v>#DIV/0!</v>
      </c>
      <c r="T164" s="211">
        <f>'Educativo 2'!K164</f>
        <v>0</v>
      </c>
      <c r="U164" s="211"/>
      <c r="V164" s="211"/>
    </row>
    <row r="165" spans="18:22">
      <c r="R165" s="123">
        <f>Datos!BU232</f>
        <v>0</v>
      </c>
      <c r="S165" s="211" t="e">
        <f>'Educativo 2'!J160</f>
        <v>#DIV/0!</v>
      </c>
      <c r="T165" s="211">
        <f>'Educativo 2'!K165</f>
        <v>0</v>
      </c>
      <c r="U165" s="211"/>
      <c r="V165" s="211"/>
    </row>
    <row r="166" spans="18:22">
      <c r="R166" s="123">
        <f>Datos!BU233</f>
        <v>0</v>
      </c>
      <c r="S166" s="211" t="e">
        <f>'Educativo 2'!J161</f>
        <v>#DIV/0!</v>
      </c>
      <c r="T166" s="211">
        <f>'Educativo 2'!K166</f>
        <v>0</v>
      </c>
      <c r="U166" s="211"/>
      <c r="V166" s="211"/>
    </row>
    <row r="167" spans="18:22">
      <c r="R167" s="123">
        <f>Datos!BU234</f>
        <v>0</v>
      </c>
      <c r="S167" s="211" t="e">
        <f>'Educativo 2'!J162</f>
        <v>#DIV/0!</v>
      </c>
      <c r="T167" s="211">
        <f>'Educativo 2'!K167</f>
        <v>0</v>
      </c>
      <c r="U167" s="211"/>
      <c r="V167" s="211"/>
    </row>
    <row r="168" spans="18:22">
      <c r="R168" s="123">
        <f>Datos!BU235</f>
        <v>0</v>
      </c>
      <c r="S168" s="211" t="e">
        <f>'Educativo 2'!J163</f>
        <v>#DIV/0!</v>
      </c>
      <c r="T168" s="211">
        <f>'Educativo 2'!K168</f>
        <v>0</v>
      </c>
      <c r="U168" s="211"/>
      <c r="V168" s="211"/>
    </row>
    <row r="169" spans="18:22">
      <c r="R169" s="123">
        <f>Datos!BU236</f>
        <v>0</v>
      </c>
      <c r="S169" s="211" t="e">
        <f>'Educativo 2'!J164</f>
        <v>#DIV/0!</v>
      </c>
      <c r="T169" s="211">
        <f>'Educativo 2'!K169</f>
        <v>0</v>
      </c>
      <c r="U169" s="211"/>
      <c r="V169" s="211"/>
    </row>
    <row r="170" spans="18:22">
      <c r="R170" s="123">
        <f>Datos!BU237</f>
        <v>0</v>
      </c>
      <c r="S170" s="211" t="e">
        <f>'Educativo 2'!J165</f>
        <v>#DIV/0!</v>
      </c>
      <c r="T170" s="211">
        <f>'Educativo 2'!K170</f>
        <v>0</v>
      </c>
      <c r="U170" s="211"/>
      <c r="V170" s="211"/>
    </row>
    <row r="171" spans="18:22">
      <c r="R171" s="123">
        <f>Datos!BU238</f>
        <v>0</v>
      </c>
      <c r="S171" s="211" t="e">
        <f>'Educativo 2'!J166</f>
        <v>#DIV/0!</v>
      </c>
      <c r="T171" s="211">
        <f>'Educativo 2'!K171</f>
        <v>0</v>
      </c>
      <c r="U171" s="211"/>
      <c r="V171" s="211"/>
    </row>
    <row r="172" spans="18:22">
      <c r="R172" s="123">
        <f>Datos!BU239</f>
        <v>0</v>
      </c>
      <c r="S172" s="211" t="e">
        <f>'Educativo 2'!J167</f>
        <v>#DIV/0!</v>
      </c>
      <c r="T172" s="211">
        <f>'Educativo 2'!K172</f>
        <v>0</v>
      </c>
      <c r="U172" s="211"/>
      <c r="V172" s="211"/>
    </row>
    <row r="173" spans="18:22">
      <c r="R173" s="123">
        <f>Datos!BU240</f>
        <v>0</v>
      </c>
      <c r="S173" s="211" t="e">
        <f>'Educativo 2'!J168</f>
        <v>#DIV/0!</v>
      </c>
      <c r="T173" s="211">
        <f>'Educativo 2'!K173</f>
        <v>0</v>
      </c>
      <c r="U173" s="211"/>
      <c r="V173" s="211"/>
    </row>
    <row r="174" spans="18:22">
      <c r="R174" s="123">
        <f>Datos!BU241</f>
        <v>0</v>
      </c>
      <c r="S174" s="211" t="e">
        <f>'Educativo 2'!J169</f>
        <v>#DIV/0!</v>
      </c>
      <c r="T174" s="211">
        <f>'Educativo 2'!K174</f>
        <v>0</v>
      </c>
      <c r="U174" s="211"/>
      <c r="V174" s="211"/>
    </row>
    <row r="175" spans="18:22">
      <c r="R175" s="123">
        <f>Datos!BU242</f>
        <v>0</v>
      </c>
      <c r="S175" s="211" t="e">
        <f>'Educativo 2'!J170</f>
        <v>#DIV/0!</v>
      </c>
      <c r="T175" s="211">
        <f>'Educativo 2'!K175</f>
        <v>0</v>
      </c>
      <c r="U175" s="211"/>
      <c r="V175" s="211"/>
    </row>
    <row r="176" spans="18:22">
      <c r="R176" s="123">
        <f>Datos!BU243</f>
        <v>0</v>
      </c>
      <c r="S176" s="211" t="e">
        <f>'Educativo 2'!J171</f>
        <v>#DIV/0!</v>
      </c>
      <c r="T176" s="211">
        <f>'Educativo 2'!K176</f>
        <v>0</v>
      </c>
      <c r="U176" s="211"/>
      <c r="V176" s="211"/>
    </row>
    <row r="177" spans="18:22">
      <c r="R177" s="123">
        <f>Datos!BU244</f>
        <v>0</v>
      </c>
      <c r="S177" s="211" t="e">
        <f>'Educativo 2'!J172</f>
        <v>#DIV/0!</v>
      </c>
      <c r="T177" s="211">
        <f>'Educativo 2'!K177</f>
        <v>0</v>
      </c>
      <c r="U177" s="211"/>
      <c r="V177" s="211"/>
    </row>
    <row r="178" spans="18:22">
      <c r="R178" s="123">
        <f>Datos!BU245</f>
        <v>0</v>
      </c>
      <c r="S178" s="211" t="e">
        <f>'Educativo 2'!J173</f>
        <v>#DIV/0!</v>
      </c>
      <c r="T178" s="211">
        <f>'Educativo 2'!K178</f>
        <v>0</v>
      </c>
      <c r="U178" s="211"/>
      <c r="V178" s="211"/>
    </row>
    <row r="179" spans="18:22">
      <c r="R179" s="123">
        <f>Datos!BU246</f>
        <v>0</v>
      </c>
      <c r="S179" s="211" t="e">
        <f>'Educativo 2'!J174</f>
        <v>#DIV/0!</v>
      </c>
      <c r="T179" s="211">
        <f>'Educativo 2'!K179</f>
        <v>0</v>
      </c>
      <c r="U179" s="211"/>
      <c r="V179" s="211"/>
    </row>
    <row r="180" spans="18:22">
      <c r="R180" s="123">
        <f>Datos!BU247</f>
        <v>0</v>
      </c>
      <c r="S180" s="211" t="e">
        <f>'Educativo 2'!J175</f>
        <v>#DIV/0!</v>
      </c>
      <c r="T180" s="211">
        <f>'Educativo 2'!K180</f>
        <v>0</v>
      </c>
      <c r="U180" s="211"/>
      <c r="V180" s="211"/>
    </row>
    <row r="181" spans="18:22">
      <c r="R181" s="123">
        <f>Datos!BU248</f>
        <v>0</v>
      </c>
      <c r="S181" s="211" t="e">
        <f>'Educativo 2'!J176</f>
        <v>#DIV/0!</v>
      </c>
      <c r="T181" s="211">
        <f>'Educativo 2'!K181</f>
        <v>0</v>
      </c>
      <c r="U181" s="211"/>
      <c r="V181" s="211"/>
    </row>
    <row r="182" spans="18:22">
      <c r="R182" s="123">
        <f>Datos!BU249</f>
        <v>0</v>
      </c>
      <c r="S182" s="211" t="e">
        <f>'Educativo 2'!J177</f>
        <v>#DIV/0!</v>
      </c>
      <c r="T182" s="211">
        <f>'Educativo 2'!K182</f>
        <v>0</v>
      </c>
      <c r="U182" s="211"/>
      <c r="V182" s="211"/>
    </row>
    <row r="183" spans="18:22">
      <c r="R183" s="123">
        <f>Datos!BU250</f>
        <v>0</v>
      </c>
      <c r="S183" s="211" t="e">
        <f>'Educativo 2'!J178</f>
        <v>#DIV/0!</v>
      </c>
      <c r="T183" s="211">
        <f>'Educativo 2'!K183</f>
        <v>0</v>
      </c>
      <c r="U183" s="211"/>
      <c r="V183" s="211"/>
    </row>
    <row r="184" spans="18:22">
      <c r="R184" s="123">
        <f>Datos!BU251</f>
        <v>0</v>
      </c>
      <c r="S184" s="211" t="e">
        <f>'Educativo 2'!J179</f>
        <v>#DIV/0!</v>
      </c>
      <c r="T184" s="211">
        <f>'Educativo 2'!K184</f>
        <v>0</v>
      </c>
      <c r="U184" s="211"/>
      <c r="V184" s="211"/>
    </row>
    <row r="185" spans="18:22">
      <c r="R185" s="123">
        <f>Datos!BU252</f>
        <v>0</v>
      </c>
      <c r="S185" s="211" t="e">
        <f>'Educativo 2'!J180</f>
        <v>#DIV/0!</v>
      </c>
      <c r="T185" s="211">
        <f>'Educativo 2'!K185</f>
        <v>0</v>
      </c>
      <c r="U185" s="211"/>
      <c r="V185" s="211"/>
    </row>
    <row r="186" spans="18:22">
      <c r="R186" s="123">
        <f>Datos!BU253</f>
        <v>0</v>
      </c>
      <c r="S186" s="211" t="e">
        <f>'Educativo 2'!J181</f>
        <v>#DIV/0!</v>
      </c>
      <c r="T186" s="211">
        <f>'Educativo 2'!K186</f>
        <v>0</v>
      </c>
      <c r="U186" s="211"/>
      <c r="V186" s="211"/>
    </row>
    <row r="187" spans="18:22">
      <c r="R187" s="123">
        <f>Datos!BU254</f>
        <v>0</v>
      </c>
      <c r="S187" s="211" t="e">
        <f>'Educativo 2'!J182</f>
        <v>#DIV/0!</v>
      </c>
      <c r="T187" s="211">
        <f>'Educativo 2'!K187</f>
        <v>0</v>
      </c>
      <c r="U187" s="211"/>
      <c r="V187" s="211"/>
    </row>
    <row r="188" spans="18:22">
      <c r="R188" s="123">
        <f>Datos!BU255</f>
        <v>0</v>
      </c>
      <c r="S188" s="211" t="e">
        <f>'Educativo 2'!J183</f>
        <v>#DIV/0!</v>
      </c>
      <c r="T188" s="211">
        <f>'Educativo 2'!K188</f>
        <v>0</v>
      </c>
      <c r="U188" s="211"/>
      <c r="V188" s="211"/>
    </row>
    <row r="189" spans="18:22">
      <c r="R189" s="123">
        <f>Datos!BU256</f>
        <v>0</v>
      </c>
      <c r="S189" s="211" t="e">
        <f>'Educativo 2'!J184</f>
        <v>#DIV/0!</v>
      </c>
      <c r="T189" s="211">
        <f>'Educativo 2'!K189</f>
        <v>0</v>
      </c>
      <c r="U189" s="211"/>
      <c r="V189" s="211"/>
    </row>
    <row r="190" spans="18:22">
      <c r="R190" s="123">
        <f>Datos!BU257</f>
        <v>0</v>
      </c>
      <c r="S190" s="211" t="e">
        <f>'Educativo 2'!J185</f>
        <v>#DIV/0!</v>
      </c>
      <c r="T190" s="211">
        <f>'Educativo 2'!K190</f>
        <v>0</v>
      </c>
      <c r="U190" s="211"/>
      <c r="V190" s="211"/>
    </row>
    <row r="191" spans="18:22">
      <c r="R191" s="123">
        <f>Datos!BU258</f>
        <v>0</v>
      </c>
      <c r="S191" s="211" t="e">
        <f>'Educativo 2'!J186</f>
        <v>#DIV/0!</v>
      </c>
      <c r="T191" s="211">
        <f>'Educativo 2'!K191</f>
        <v>0</v>
      </c>
      <c r="U191" s="211"/>
      <c r="V191" s="211"/>
    </row>
    <row r="192" spans="18:22">
      <c r="R192" s="123">
        <f>Datos!BU259</f>
        <v>0</v>
      </c>
      <c r="S192" s="211" t="e">
        <f>'Educativo 2'!J187</f>
        <v>#DIV/0!</v>
      </c>
      <c r="T192" s="211">
        <f>'Educativo 2'!K192</f>
        <v>0</v>
      </c>
      <c r="U192" s="211"/>
      <c r="V192" s="211"/>
    </row>
    <row r="193" spans="18:22">
      <c r="R193" s="123">
        <f>Datos!BU260</f>
        <v>0</v>
      </c>
      <c r="S193" s="211" t="e">
        <f>'Educativo 2'!J188</f>
        <v>#DIV/0!</v>
      </c>
      <c r="T193" s="211">
        <f>'Educativo 2'!K193</f>
        <v>0</v>
      </c>
      <c r="U193" s="211"/>
      <c r="V193" s="211"/>
    </row>
    <row r="194" spans="18:22">
      <c r="R194" s="123">
        <f>Datos!BU261</f>
        <v>0</v>
      </c>
      <c r="S194" s="211" t="e">
        <f>'Educativo 2'!J189</f>
        <v>#DIV/0!</v>
      </c>
      <c r="T194" s="211">
        <f>'Educativo 2'!K194</f>
        <v>0</v>
      </c>
      <c r="U194" s="211"/>
      <c r="V194" s="211"/>
    </row>
    <row r="195" spans="18:22">
      <c r="R195" s="123">
        <f>Datos!BU262</f>
        <v>0</v>
      </c>
      <c r="S195" s="211" t="e">
        <f>'Educativo 2'!J190</f>
        <v>#DIV/0!</v>
      </c>
      <c r="T195" s="211">
        <f>'Educativo 2'!K195</f>
        <v>0</v>
      </c>
      <c r="U195" s="211"/>
      <c r="V195" s="211"/>
    </row>
    <row r="196" spans="18:22">
      <c r="R196" s="123">
        <f>Datos!BU263</f>
        <v>0</v>
      </c>
      <c r="S196" s="211" t="e">
        <f>'Educativo 2'!J191</f>
        <v>#DIV/0!</v>
      </c>
      <c r="T196" s="211">
        <f>'Educativo 2'!K196</f>
        <v>0</v>
      </c>
      <c r="U196" s="211"/>
      <c r="V196" s="211"/>
    </row>
    <row r="197" spans="18:22">
      <c r="R197" s="123">
        <f>Datos!BU264</f>
        <v>0</v>
      </c>
      <c r="S197" s="211" t="e">
        <f>'Educativo 2'!J192</f>
        <v>#DIV/0!</v>
      </c>
      <c r="T197" s="211">
        <f>'Educativo 2'!K197</f>
        <v>0</v>
      </c>
      <c r="U197" s="211"/>
      <c r="V197" s="211"/>
    </row>
    <row r="198" spans="18:22">
      <c r="R198" s="123">
        <f>Datos!BU265</f>
        <v>0</v>
      </c>
      <c r="S198" s="211" t="e">
        <f>'Educativo 2'!J193</f>
        <v>#DIV/0!</v>
      </c>
      <c r="T198" s="211">
        <f>'Educativo 2'!K198</f>
        <v>0</v>
      </c>
      <c r="U198" s="211"/>
      <c r="V198" s="211"/>
    </row>
    <row r="199" spans="18:22">
      <c r="R199" s="123">
        <f>Datos!BU266</f>
        <v>0</v>
      </c>
      <c r="S199" s="211" t="e">
        <f>'Educativo 2'!J194</f>
        <v>#DIV/0!</v>
      </c>
      <c r="T199" s="211">
        <f>'Educativo 2'!K199</f>
        <v>0</v>
      </c>
      <c r="U199" s="211"/>
      <c r="V199" s="211"/>
    </row>
    <row r="200" spans="18:22">
      <c r="R200" s="123">
        <f>Datos!BU267</f>
        <v>0</v>
      </c>
      <c r="S200" s="211" t="e">
        <f>'Educativo 2'!J195</f>
        <v>#DIV/0!</v>
      </c>
      <c r="T200" s="211">
        <f>'Educativo 2'!K200</f>
        <v>0</v>
      </c>
      <c r="U200" s="211"/>
      <c r="V200" s="211"/>
    </row>
    <row r="201" spans="18:22">
      <c r="R201" s="123">
        <f>Datos!BU268</f>
        <v>0</v>
      </c>
      <c r="S201" s="211" t="e">
        <f>'Educativo 2'!J196</f>
        <v>#DIV/0!</v>
      </c>
      <c r="T201" s="211">
        <f>'Educativo 2'!K201</f>
        <v>0</v>
      </c>
      <c r="U201" s="211"/>
      <c r="V201" s="211"/>
    </row>
    <row r="202" spans="18:22">
      <c r="R202" s="123">
        <f>Datos!BU269</f>
        <v>0</v>
      </c>
      <c r="S202" s="211" t="e">
        <f>'Educativo 2'!J197</f>
        <v>#DIV/0!</v>
      </c>
      <c r="T202" s="211">
        <f>'Educativo 2'!K202</f>
        <v>0</v>
      </c>
      <c r="U202" s="211"/>
      <c r="V202" s="211"/>
    </row>
    <row r="203" spans="18:22">
      <c r="R203" s="123">
        <f>Datos!BU270</f>
        <v>0</v>
      </c>
      <c r="S203" s="211" t="e">
        <f>'Educativo 2'!J198</f>
        <v>#DIV/0!</v>
      </c>
      <c r="T203" s="211">
        <f>'Educativo 2'!K203</f>
        <v>0</v>
      </c>
      <c r="U203" s="211"/>
      <c r="V203" s="211"/>
    </row>
    <row r="204" spans="18:22">
      <c r="R204" s="123">
        <f>Datos!BU271</f>
        <v>0</v>
      </c>
      <c r="S204" s="211" t="e">
        <f>'Educativo 2'!J199</f>
        <v>#DIV/0!</v>
      </c>
      <c r="T204" s="211">
        <f>'Educativo 2'!K204</f>
        <v>0</v>
      </c>
      <c r="U204" s="211"/>
      <c r="V204" s="211"/>
    </row>
    <row r="205" spans="18:22">
      <c r="R205" s="123">
        <f>Datos!BU272</f>
        <v>0</v>
      </c>
      <c r="S205" s="211" t="e">
        <f>'Educativo 2'!J200</f>
        <v>#DIV/0!</v>
      </c>
      <c r="T205" s="211">
        <f>'Educativo 2'!K205</f>
        <v>0</v>
      </c>
      <c r="U205" s="211"/>
      <c r="V205" s="211"/>
    </row>
    <row r="206" spans="18:22">
      <c r="R206" s="123">
        <f>Datos!BU273</f>
        <v>0</v>
      </c>
      <c r="S206" s="211" t="e">
        <f>'Educativo 2'!J201</f>
        <v>#DIV/0!</v>
      </c>
      <c r="T206" s="211">
        <f>'Educativo 2'!K206</f>
        <v>0</v>
      </c>
      <c r="U206" s="211"/>
      <c r="V206" s="211"/>
    </row>
    <row r="207" spans="18:22">
      <c r="R207" s="123">
        <f>Datos!BU274</f>
        <v>0</v>
      </c>
      <c r="S207" s="211" t="e">
        <f>'Educativo 2'!J202</f>
        <v>#DIV/0!</v>
      </c>
      <c r="T207" s="211">
        <f>'Educativo 2'!K207</f>
        <v>0</v>
      </c>
      <c r="U207" s="211"/>
      <c r="V207" s="211"/>
    </row>
  </sheetData>
  <mergeCells count="2">
    <mergeCell ref="D1:H1"/>
    <mergeCell ref="I1:N1"/>
  </mergeCells>
  <dataValidations count="6">
    <dataValidation type="list" showInputMessage="1" showErrorMessage="1" sqref="I100:I207 D3:D207">
      <formula1>$AF$2:$AF$7</formula1>
    </dataValidation>
    <dataValidation showInputMessage="1" showErrorMessage="1" sqref="L2:Q2"/>
    <dataValidation type="list" showInputMessage="1" showErrorMessage="1" sqref="J3:J207 E3:E207">
      <formula1>$AD$2:$AD$6</formula1>
    </dataValidation>
    <dataValidation type="list" showInputMessage="1" showErrorMessage="1" sqref="K3:K207 F3:F207">
      <formula1>$AE$2:$AE$6</formula1>
    </dataValidation>
    <dataValidation type="list" showInputMessage="1" showErrorMessage="1" sqref="G3:G306">
      <formula1>$AG$2:$AG$5</formula1>
    </dataValidation>
    <dataValidation type="list" showInputMessage="1" showErrorMessage="1" sqref="I3:I99">
      <formula1>$AF$2:$AF$12</formula1>
    </dataValidation>
  </dataValidations>
  <pageMargins left="0.51181102362204722" right="0.51181102362204722" top="0.55118110236220474" bottom="0.55118110236220474" header="0" footer="0"/>
  <pageSetup scale="69" orientation="landscape" horizontalDpi="200" verticalDpi="200" r:id="rId1"/>
  <colBreaks count="1" manualBreakCount="1">
    <brk id="15" max="1048575" man="1"/>
  </colBreaks>
</worksheet>
</file>

<file path=xl/worksheets/sheet3.xml><?xml version="1.0" encoding="utf-8"?>
<worksheet xmlns="http://schemas.openxmlformats.org/spreadsheetml/2006/main" xmlns:r="http://schemas.openxmlformats.org/officeDocument/2006/relationships">
  <dimension ref="A1:U368"/>
  <sheetViews>
    <sheetView topLeftCell="A41" zoomScale="80" zoomScaleNormal="80" workbookViewId="0">
      <selection activeCell="A3" sqref="A3:A41"/>
    </sheetView>
  </sheetViews>
  <sheetFormatPr baseColWidth="10" defaultRowHeight="15"/>
  <cols>
    <col min="1" max="1" width="42.85546875" style="16" bestFit="1" customWidth="1"/>
    <col min="2" max="9" width="20.28515625" style="17" customWidth="1"/>
    <col min="10" max="10" width="22.28515625" style="17" customWidth="1"/>
    <col min="11" max="11" width="26.28515625" style="17" customWidth="1"/>
    <col min="12" max="12" width="11.42578125" style="91"/>
    <col min="13" max="16384" width="11.42578125" style="16"/>
  </cols>
  <sheetData>
    <row r="1" spans="1:21" ht="30" customHeight="1">
      <c r="C1" s="552" t="s">
        <v>249</v>
      </c>
      <c r="D1" s="552"/>
      <c r="E1" s="552"/>
      <c r="F1" s="552"/>
      <c r="G1" s="552"/>
      <c r="H1" s="552"/>
      <c r="I1" s="552"/>
      <c r="J1" s="553"/>
    </row>
    <row r="2" spans="1:21" ht="39">
      <c r="A2" s="34" t="str">
        <f>Educativo!B2</f>
        <v>NOMBRE</v>
      </c>
      <c r="B2" s="18" t="s">
        <v>233</v>
      </c>
      <c r="C2" s="92" t="s">
        <v>179</v>
      </c>
      <c r="D2" s="27" t="s">
        <v>190</v>
      </c>
      <c r="E2" s="22" t="s">
        <v>159</v>
      </c>
      <c r="F2" s="22" t="s">
        <v>158</v>
      </c>
      <c r="G2" s="22" t="s">
        <v>160</v>
      </c>
      <c r="H2" s="22" t="s">
        <v>161</v>
      </c>
      <c r="I2" s="22" t="s">
        <v>162</v>
      </c>
      <c r="J2" s="24" t="s">
        <v>163</v>
      </c>
      <c r="K2" s="18" t="s">
        <v>234</v>
      </c>
      <c r="T2" s="16" t="s">
        <v>182</v>
      </c>
      <c r="U2" s="16" t="s">
        <v>180</v>
      </c>
    </row>
    <row r="3" spans="1:21">
      <c r="A3" s="180" t="s">
        <v>953</v>
      </c>
      <c r="B3" s="41">
        <v>9</v>
      </c>
      <c r="C3" s="93" t="str">
        <f>Educativo!G3</f>
        <v>si</v>
      </c>
      <c r="D3" s="41" t="s">
        <v>184</v>
      </c>
      <c r="E3" s="44"/>
      <c r="F3" s="44"/>
      <c r="G3" s="44"/>
      <c r="H3" s="44"/>
      <c r="I3" s="44"/>
      <c r="J3" s="45" t="e">
        <f t="shared" ref="J3:J32" si="0">(E3+F3+G3+H3+I3)/(COUNT(E3:I3))</f>
        <v>#DIV/0!</v>
      </c>
      <c r="K3" s="44"/>
      <c r="T3" s="16" t="s">
        <v>183</v>
      </c>
      <c r="U3" s="16" t="s">
        <v>195</v>
      </c>
    </row>
    <row r="4" spans="1:21">
      <c r="A4" s="180" t="s">
        <v>953</v>
      </c>
      <c r="B4" s="43"/>
      <c r="C4" s="93">
        <f>Educativo!G4</f>
        <v>0</v>
      </c>
      <c r="D4" s="43"/>
      <c r="E4" s="50"/>
      <c r="F4" s="50"/>
      <c r="G4" s="50"/>
      <c r="H4" s="50"/>
      <c r="I4" s="50"/>
      <c r="J4" s="51" t="e">
        <f t="shared" si="0"/>
        <v>#DIV/0!</v>
      </c>
      <c r="K4" s="50"/>
      <c r="T4" s="16" t="s">
        <v>184</v>
      </c>
      <c r="U4" s="16" t="s">
        <v>242</v>
      </c>
    </row>
    <row r="5" spans="1:21" ht="30">
      <c r="A5" s="180" t="s">
        <v>953</v>
      </c>
      <c r="B5" s="41"/>
      <c r="C5" s="93" t="str">
        <f>Educativo!G5</f>
        <v>si</v>
      </c>
      <c r="D5" s="41" t="s">
        <v>184</v>
      </c>
      <c r="E5" s="44"/>
      <c r="F5" s="44"/>
      <c r="G5" s="44"/>
      <c r="H5" s="44"/>
      <c r="I5" s="44"/>
      <c r="J5" s="45" t="e">
        <f t="shared" si="0"/>
        <v>#DIV/0!</v>
      </c>
      <c r="K5" s="44"/>
      <c r="T5" s="16" t="s">
        <v>576</v>
      </c>
      <c r="U5" s="16" t="s">
        <v>130</v>
      </c>
    </row>
    <row r="6" spans="1:21" ht="105">
      <c r="A6" s="180" t="s">
        <v>953</v>
      </c>
      <c r="C6" s="93" t="str">
        <f>Educativo!G6</f>
        <v>si</v>
      </c>
      <c r="D6" s="45" t="s">
        <v>182</v>
      </c>
      <c r="E6" s="44">
        <v>8.1999999999999993</v>
      </c>
      <c r="F6" s="44">
        <v>8.1</v>
      </c>
      <c r="G6" s="44">
        <v>8.8000000000000007</v>
      </c>
      <c r="H6" s="44">
        <v>7.5</v>
      </c>
      <c r="I6" s="44"/>
      <c r="J6" s="45">
        <f t="shared" si="0"/>
        <v>8.1499999999999986</v>
      </c>
      <c r="K6" s="44" t="s">
        <v>596</v>
      </c>
    </row>
    <row r="7" spans="1:21" ht="135">
      <c r="A7" s="180" t="s">
        <v>953</v>
      </c>
      <c r="B7" s="99">
        <v>7.5</v>
      </c>
      <c r="C7" s="93" t="str">
        <f>Educativo!G7</f>
        <v>si</v>
      </c>
      <c r="D7" s="57" t="s">
        <v>183</v>
      </c>
      <c r="E7" s="58">
        <v>8.1</v>
      </c>
      <c r="F7" s="58">
        <v>7.6</v>
      </c>
      <c r="G7" s="58">
        <v>7.5</v>
      </c>
      <c r="H7" s="58">
        <v>8.1</v>
      </c>
      <c r="I7" s="58"/>
      <c r="J7" s="45">
        <f t="shared" si="0"/>
        <v>7.8249999999999993</v>
      </c>
      <c r="K7" s="58" t="s">
        <v>608</v>
      </c>
    </row>
    <row r="8" spans="1:21" ht="90">
      <c r="A8" s="180" t="s">
        <v>953</v>
      </c>
      <c r="B8" s="99">
        <v>8.4</v>
      </c>
      <c r="C8" s="93" t="str">
        <f>Educativo!G8</f>
        <v>si</v>
      </c>
      <c r="D8" s="57" t="s">
        <v>182</v>
      </c>
      <c r="E8" s="58">
        <v>8.5</v>
      </c>
      <c r="F8" s="58">
        <v>7.5</v>
      </c>
      <c r="G8" s="58" t="s">
        <v>120</v>
      </c>
      <c r="H8" s="58"/>
      <c r="I8" s="58"/>
      <c r="J8" s="45" t="e">
        <f t="shared" si="0"/>
        <v>#VALUE!</v>
      </c>
      <c r="K8" s="58" t="s">
        <v>609</v>
      </c>
    </row>
    <row r="9" spans="1:21">
      <c r="A9" s="180" t="s">
        <v>953</v>
      </c>
      <c r="B9" s="59" t="s">
        <v>129</v>
      </c>
      <c r="C9" s="93" t="str">
        <f>Educativo!G9</f>
        <v>ESTANCIA INFANTIL</v>
      </c>
      <c r="D9" s="59" t="s">
        <v>182</v>
      </c>
      <c r="E9" s="60"/>
      <c r="F9" s="60"/>
      <c r="G9" s="60"/>
      <c r="H9" s="60"/>
      <c r="I9" s="60"/>
      <c r="J9" s="51" t="e">
        <f t="shared" si="0"/>
        <v>#DIV/0!</v>
      </c>
      <c r="K9" s="60"/>
    </row>
    <row r="10" spans="1:21" ht="105">
      <c r="A10" s="180" t="s">
        <v>953</v>
      </c>
      <c r="B10" s="99">
        <v>6.8</v>
      </c>
      <c r="C10" s="93" t="str">
        <f>Educativo!G10</f>
        <v>si</v>
      </c>
      <c r="D10" s="57" t="s">
        <v>182</v>
      </c>
      <c r="E10" s="58">
        <v>7.1</v>
      </c>
      <c r="F10" s="58">
        <v>7</v>
      </c>
      <c r="G10" s="58">
        <v>7.3</v>
      </c>
      <c r="H10" s="58">
        <v>7.6</v>
      </c>
      <c r="I10" s="58"/>
      <c r="J10" s="45">
        <f t="shared" si="0"/>
        <v>7.25</v>
      </c>
      <c r="K10" s="58" t="s">
        <v>597</v>
      </c>
    </row>
    <row r="11" spans="1:21">
      <c r="A11" s="180" t="s">
        <v>953</v>
      </c>
      <c r="B11" s="62" t="s">
        <v>129</v>
      </c>
      <c r="C11" s="93" t="str">
        <f>Educativo!G11</f>
        <v>ESTANCIA INFANTIL</v>
      </c>
      <c r="D11" s="62" t="s">
        <v>182</v>
      </c>
      <c r="E11" s="63"/>
      <c r="F11" s="63"/>
      <c r="G11" s="63"/>
      <c r="H11" s="63"/>
      <c r="I11" s="63"/>
      <c r="J11" s="64" t="e">
        <f t="shared" si="0"/>
        <v>#DIV/0!</v>
      </c>
      <c r="K11" s="63"/>
    </row>
    <row r="12" spans="1:21" ht="90">
      <c r="A12" s="180" t="s">
        <v>953</v>
      </c>
      <c r="B12" s="99">
        <v>8.5</v>
      </c>
      <c r="C12" s="93" t="str">
        <f>Educativo!G12</f>
        <v>si</v>
      </c>
      <c r="D12" s="57" t="s">
        <v>183</v>
      </c>
      <c r="E12" s="58">
        <v>7.3</v>
      </c>
      <c r="F12" s="58">
        <v>7.4</v>
      </c>
      <c r="G12" s="58">
        <v>7</v>
      </c>
      <c r="H12" s="58">
        <v>7.2</v>
      </c>
      <c r="I12" s="58"/>
      <c r="J12" s="45">
        <f t="shared" si="0"/>
        <v>7.2249999999999996</v>
      </c>
      <c r="K12" s="58" t="s">
        <v>598</v>
      </c>
    </row>
    <row r="13" spans="1:21" ht="90">
      <c r="A13" s="180" t="s">
        <v>953</v>
      </c>
      <c r="B13" s="99">
        <v>8.8000000000000007</v>
      </c>
      <c r="C13" s="93" t="str">
        <f>Educativo!G13</f>
        <v>si</v>
      </c>
      <c r="D13" s="57" t="s">
        <v>183</v>
      </c>
      <c r="E13" s="58">
        <v>8.3000000000000007</v>
      </c>
      <c r="F13" s="58">
        <v>8.3000000000000007</v>
      </c>
      <c r="G13" s="58">
        <v>8</v>
      </c>
      <c r="H13" s="58"/>
      <c r="I13" s="58"/>
      <c r="J13" s="45">
        <f t="shared" si="0"/>
        <v>8.2000000000000011</v>
      </c>
      <c r="K13" s="58" t="s">
        <v>605</v>
      </c>
    </row>
    <row r="14" spans="1:21">
      <c r="A14" s="180" t="s">
        <v>953</v>
      </c>
      <c r="B14" s="62" t="s">
        <v>129</v>
      </c>
      <c r="C14" s="93" t="str">
        <f>Educativo!G14</f>
        <v>ESTANCIA INFANTIL</v>
      </c>
      <c r="D14" s="62"/>
      <c r="E14" s="63"/>
      <c r="F14" s="63"/>
      <c r="G14" s="63"/>
      <c r="H14" s="63"/>
      <c r="I14" s="63"/>
      <c r="J14" s="64" t="e">
        <f t="shared" si="0"/>
        <v>#DIV/0!</v>
      </c>
      <c r="K14" s="63"/>
    </row>
    <row r="15" spans="1:21" ht="75">
      <c r="A15" s="180" t="s">
        <v>953</v>
      </c>
      <c r="B15" s="100">
        <v>7.6</v>
      </c>
      <c r="C15" s="93" t="str">
        <f>Educativo!G15</f>
        <v>si</v>
      </c>
      <c r="D15" s="67" t="s">
        <v>182</v>
      </c>
      <c r="E15" s="58">
        <v>8.6</v>
      </c>
      <c r="F15" s="58">
        <v>9</v>
      </c>
      <c r="G15" s="58">
        <v>7.2</v>
      </c>
      <c r="H15" s="58">
        <v>8.3000000000000007</v>
      </c>
      <c r="I15" s="58"/>
      <c r="J15" s="45">
        <f t="shared" si="0"/>
        <v>8.2750000000000004</v>
      </c>
      <c r="K15" s="58" t="s">
        <v>599</v>
      </c>
    </row>
    <row r="16" spans="1:21">
      <c r="A16" s="180" t="s">
        <v>953</v>
      </c>
      <c r="B16" s="59" t="s">
        <v>129</v>
      </c>
      <c r="C16" s="93" t="str">
        <f>Educativo!G16</f>
        <v>ESTANCIA INFANTIL</v>
      </c>
      <c r="D16" s="59"/>
      <c r="E16" s="60"/>
      <c r="F16" s="60"/>
      <c r="G16" s="60"/>
      <c r="H16" s="60"/>
      <c r="I16" s="60"/>
      <c r="J16" s="51" t="e">
        <f t="shared" si="0"/>
        <v>#DIV/0!</v>
      </c>
      <c r="K16" s="60"/>
    </row>
    <row r="17" spans="1:11" ht="90">
      <c r="A17" s="180" t="s">
        <v>953</v>
      </c>
      <c r="B17" s="99">
        <v>7.6</v>
      </c>
      <c r="C17" s="93" t="str">
        <f>Educativo!G18</f>
        <v>si</v>
      </c>
      <c r="D17" s="57" t="s">
        <v>182</v>
      </c>
      <c r="E17" s="58">
        <v>6.7</v>
      </c>
      <c r="F17" s="58">
        <v>7.3</v>
      </c>
      <c r="G17" s="58">
        <v>7</v>
      </c>
      <c r="H17" s="58"/>
      <c r="I17" s="58"/>
      <c r="J17" s="45">
        <f t="shared" si="0"/>
        <v>7</v>
      </c>
      <c r="K17" s="58" t="s">
        <v>606</v>
      </c>
    </row>
    <row r="18" spans="1:11" ht="120">
      <c r="A18" s="180" t="s">
        <v>953</v>
      </c>
      <c r="B18" s="99">
        <v>7.6</v>
      </c>
      <c r="C18" s="93" t="str">
        <f>Educativo!G19</f>
        <v>si</v>
      </c>
      <c r="D18" s="57" t="s">
        <v>183</v>
      </c>
      <c r="E18" s="58" t="s">
        <v>120</v>
      </c>
      <c r="F18" s="58" t="s">
        <v>120</v>
      </c>
      <c r="G18" s="58" t="s">
        <v>120</v>
      </c>
      <c r="H18" s="58" t="s">
        <v>120</v>
      </c>
      <c r="I18" s="58"/>
      <c r="J18" s="45" t="e">
        <f t="shared" si="0"/>
        <v>#VALUE!</v>
      </c>
      <c r="K18" s="58" t="s">
        <v>600</v>
      </c>
    </row>
    <row r="19" spans="1:11">
      <c r="A19" s="180" t="s">
        <v>953</v>
      </c>
      <c r="B19" s="59" t="s">
        <v>129</v>
      </c>
      <c r="C19" s="93" t="str">
        <f>Educativo!G21</f>
        <v>ESTANCIA INFANTIL</v>
      </c>
      <c r="D19" s="59"/>
      <c r="E19" s="60"/>
      <c r="F19" s="60"/>
      <c r="G19" s="60"/>
      <c r="H19" s="60"/>
      <c r="I19" s="60"/>
      <c r="J19" s="51" t="e">
        <f t="shared" si="0"/>
        <v>#DIV/0!</v>
      </c>
      <c r="K19" s="60"/>
    </row>
    <row r="20" spans="1:11">
      <c r="A20" s="180" t="s">
        <v>953</v>
      </c>
      <c r="B20" s="57"/>
      <c r="C20" s="93" t="str">
        <f>Educativo!G22</f>
        <v>NO</v>
      </c>
      <c r="D20" s="57"/>
      <c r="E20" s="58" t="s">
        <v>575</v>
      </c>
      <c r="F20" s="58"/>
      <c r="G20" s="58"/>
      <c r="H20" s="58"/>
      <c r="I20" s="58"/>
      <c r="J20" s="45" t="e">
        <f t="shared" si="0"/>
        <v>#VALUE!</v>
      </c>
      <c r="K20" s="58"/>
    </row>
    <row r="21" spans="1:11" ht="90">
      <c r="A21" s="180" t="s">
        <v>953</v>
      </c>
      <c r="B21" s="99">
        <v>9</v>
      </c>
      <c r="C21" s="93" t="str">
        <f>Educativo!G23</f>
        <v>si</v>
      </c>
      <c r="D21" s="57" t="s">
        <v>184</v>
      </c>
      <c r="E21" s="58" t="s">
        <v>120</v>
      </c>
      <c r="F21" s="58" t="s">
        <v>120</v>
      </c>
      <c r="G21" s="58" t="s">
        <v>120</v>
      </c>
      <c r="H21" s="58" t="s">
        <v>120</v>
      </c>
      <c r="I21" s="58"/>
      <c r="J21" s="45" t="e">
        <f t="shared" si="0"/>
        <v>#VALUE!</v>
      </c>
      <c r="K21" s="58" t="s">
        <v>601</v>
      </c>
    </row>
    <row r="22" spans="1:11">
      <c r="A22" s="180" t="s">
        <v>953</v>
      </c>
      <c r="B22" s="62" t="s">
        <v>129</v>
      </c>
      <c r="C22" s="93" t="str">
        <f>Educativo!G24</f>
        <v>ESTANCIA INFANTIL</v>
      </c>
      <c r="D22" s="62"/>
      <c r="E22" s="63"/>
      <c r="F22" s="63"/>
      <c r="G22" s="63"/>
      <c r="H22" s="63"/>
      <c r="I22" s="63"/>
      <c r="J22" s="64" t="e">
        <f t="shared" si="0"/>
        <v>#DIV/0!</v>
      </c>
      <c r="K22" s="63"/>
    </row>
    <row r="23" spans="1:11" ht="90">
      <c r="A23" s="180" t="s">
        <v>953</v>
      </c>
      <c r="B23" s="67"/>
      <c r="C23" s="93" t="str">
        <f>Educativo!G25</f>
        <v>si</v>
      </c>
      <c r="D23" s="67" t="s">
        <v>182</v>
      </c>
      <c r="E23" s="58">
        <v>6.5</v>
      </c>
      <c r="F23" s="58">
        <v>7.2</v>
      </c>
      <c r="G23" s="58" t="s">
        <v>120</v>
      </c>
      <c r="H23" s="58" t="s">
        <v>120</v>
      </c>
      <c r="I23" s="58"/>
      <c r="J23" s="45" t="e">
        <f t="shared" si="0"/>
        <v>#VALUE!</v>
      </c>
      <c r="K23" s="58" t="s">
        <v>602</v>
      </c>
    </row>
    <row r="24" spans="1:11">
      <c r="A24" s="180" t="s">
        <v>953</v>
      </c>
      <c r="B24" s="43" t="s">
        <v>129</v>
      </c>
      <c r="C24" s="93" t="str">
        <f>Educativo!G27</f>
        <v>ESTANCIA INFANTIL</v>
      </c>
      <c r="D24" s="43"/>
      <c r="E24" s="50"/>
      <c r="F24" s="50"/>
      <c r="G24" s="50"/>
      <c r="H24" s="50"/>
      <c r="I24" s="50"/>
      <c r="J24" s="51" t="e">
        <f t="shared" si="0"/>
        <v>#DIV/0!</v>
      </c>
      <c r="K24" s="50"/>
    </row>
    <row r="25" spans="1:11" ht="135">
      <c r="A25" s="180" t="s">
        <v>953</v>
      </c>
      <c r="B25" s="99">
        <v>8.1999999999999993</v>
      </c>
      <c r="C25" s="93" t="str">
        <f>Educativo!G28</f>
        <v>si</v>
      </c>
      <c r="D25" s="41" t="s">
        <v>183</v>
      </c>
      <c r="E25" s="44">
        <v>8.8000000000000007</v>
      </c>
      <c r="F25" s="44">
        <v>7.7</v>
      </c>
      <c r="G25" s="44">
        <v>6.7</v>
      </c>
      <c r="H25" s="44">
        <v>6.7</v>
      </c>
      <c r="I25" s="44"/>
      <c r="J25" s="45">
        <f t="shared" si="0"/>
        <v>7.4749999999999996</v>
      </c>
      <c r="K25" s="44" t="s">
        <v>603</v>
      </c>
    </row>
    <row r="26" spans="1:11">
      <c r="A26" s="180" t="s">
        <v>953</v>
      </c>
      <c r="B26" s="68" t="s">
        <v>129</v>
      </c>
      <c r="C26" s="93" t="str">
        <f>Educativo!G30</f>
        <v>ESTANCIA INFANTIL</v>
      </c>
      <c r="D26" s="68"/>
      <c r="E26" s="69"/>
      <c r="F26" s="69"/>
      <c r="G26" s="69"/>
      <c r="H26" s="69"/>
      <c r="I26" s="69"/>
      <c r="J26" s="64" t="e">
        <f t="shared" si="0"/>
        <v>#DIV/0!</v>
      </c>
      <c r="K26" s="69"/>
    </row>
    <row r="27" spans="1:11" ht="90">
      <c r="A27" s="180" t="s">
        <v>953</v>
      </c>
      <c r="C27" s="93" t="str">
        <f>Educativo!G31</f>
        <v>si</v>
      </c>
      <c r="D27" s="71" t="s">
        <v>182</v>
      </c>
      <c r="E27" s="72">
        <v>9.1999999999999993</v>
      </c>
      <c r="F27" s="72">
        <v>9.4</v>
      </c>
      <c r="G27" s="72">
        <v>9.6999999999999993</v>
      </c>
      <c r="H27" s="72">
        <v>9.4</v>
      </c>
      <c r="I27" s="72"/>
      <c r="J27" s="45">
        <f t="shared" si="0"/>
        <v>9.4250000000000007</v>
      </c>
      <c r="K27" s="72" t="s">
        <v>610</v>
      </c>
    </row>
    <row r="28" spans="1:11" ht="105">
      <c r="A28" s="180" t="s">
        <v>953</v>
      </c>
      <c r="B28" s="99">
        <v>9.1</v>
      </c>
      <c r="C28" s="93" t="str">
        <f>Educativo!G32</f>
        <v>si</v>
      </c>
      <c r="D28" s="41" t="s">
        <v>183</v>
      </c>
      <c r="E28" s="44">
        <v>9</v>
      </c>
      <c r="F28" s="44">
        <v>8.4</v>
      </c>
      <c r="G28" s="44">
        <v>8</v>
      </c>
      <c r="H28" s="44">
        <v>7.5</v>
      </c>
      <c r="I28" s="44"/>
      <c r="J28" s="45">
        <f t="shared" si="0"/>
        <v>8.2249999999999996</v>
      </c>
      <c r="K28" s="44" t="s">
        <v>611</v>
      </c>
    </row>
    <row r="29" spans="1:11" ht="105">
      <c r="A29" s="180" t="s">
        <v>953</v>
      </c>
      <c r="B29" s="99">
        <v>9.6</v>
      </c>
      <c r="C29" s="93" t="str">
        <f>Educativo!G33</f>
        <v>si</v>
      </c>
      <c r="D29" s="41" t="s">
        <v>183</v>
      </c>
      <c r="E29" s="44">
        <v>9</v>
      </c>
      <c r="F29" s="44">
        <v>8.3000000000000007</v>
      </c>
      <c r="G29" s="44">
        <v>8.3000000000000007</v>
      </c>
      <c r="H29" s="44">
        <v>9.1999999999999993</v>
      </c>
      <c r="I29" s="44"/>
      <c r="J29" s="45">
        <f t="shared" si="0"/>
        <v>8.6999999999999993</v>
      </c>
      <c r="K29" s="44" t="s">
        <v>612</v>
      </c>
    </row>
    <row r="30" spans="1:11">
      <c r="A30" s="180" t="s">
        <v>953</v>
      </c>
      <c r="B30" s="99">
        <v>8.5</v>
      </c>
      <c r="C30" s="93" t="str">
        <f>Educativo!G34</f>
        <v>si</v>
      </c>
      <c r="D30" s="41" t="s">
        <v>183</v>
      </c>
      <c r="E30" s="44">
        <v>9</v>
      </c>
      <c r="F30" s="44"/>
      <c r="G30" s="44">
        <v>8.1999999999999993</v>
      </c>
      <c r="H30" s="44"/>
      <c r="I30" s="44"/>
      <c r="J30" s="45">
        <f t="shared" si="0"/>
        <v>8.6</v>
      </c>
      <c r="K30" s="44"/>
    </row>
    <row r="31" spans="1:11">
      <c r="A31" s="180" t="s">
        <v>953</v>
      </c>
      <c r="B31" s="100">
        <v>8.3000000000000007</v>
      </c>
      <c r="C31" s="93" t="str">
        <f>Educativo!G35</f>
        <v>si</v>
      </c>
      <c r="D31" s="45" t="s">
        <v>182</v>
      </c>
      <c r="E31" s="44">
        <v>8.4</v>
      </c>
      <c r="F31" s="44">
        <v>7</v>
      </c>
      <c r="G31" s="44">
        <v>7.7</v>
      </c>
      <c r="H31" s="44">
        <v>7.2</v>
      </c>
      <c r="I31" s="44"/>
      <c r="J31" s="45">
        <f t="shared" si="0"/>
        <v>7.5750000000000002</v>
      </c>
      <c r="K31" s="44"/>
    </row>
    <row r="32" spans="1:11" ht="105">
      <c r="A32" s="180" t="s">
        <v>953</v>
      </c>
      <c r="B32" s="100">
        <v>8.1</v>
      </c>
      <c r="C32" s="93" t="str">
        <f>Educativo!G36</f>
        <v>si</v>
      </c>
      <c r="D32" s="45" t="s">
        <v>182</v>
      </c>
      <c r="E32" s="44">
        <v>8.4</v>
      </c>
      <c r="F32" s="44">
        <v>7.8</v>
      </c>
      <c r="G32" s="44">
        <v>8.1</v>
      </c>
      <c r="H32" s="44">
        <v>7.6</v>
      </c>
      <c r="I32" s="44"/>
      <c r="J32" s="45">
        <f t="shared" si="0"/>
        <v>7.9749999999999996</v>
      </c>
      <c r="K32" s="44" t="s">
        <v>604</v>
      </c>
    </row>
    <row r="33" spans="1:12">
      <c r="A33" s="180" t="s">
        <v>953</v>
      </c>
      <c r="B33" s="74"/>
      <c r="C33" s="93">
        <f>Educativo!G38</f>
        <v>0</v>
      </c>
      <c r="D33" s="377" t="s">
        <v>182</v>
      </c>
      <c r="E33" s="376" t="s">
        <v>575</v>
      </c>
      <c r="F33" s="75" t="s">
        <v>575</v>
      </c>
      <c r="G33" s="75"/>
      <c r="H33" s="75"/>
      <c r="I33" s="75"/>
      <c r="J33" s="45" t="e">
        <f t="shared" ref="J33:J46" si="1">(E33+F33+G33+H33+I33)/(COUNT(E33:I33))</f>
        <v>#VALUE!</v>
      </c>
      <c r="K33" s="75"/>
    </row>
    <row r="34" spans="1:12">
      <c r="A34" s="180" t="s">
        <v>953</v>
      </c>
      <c r="B34" s="62"/>
      <c r="C34" s="93">
        <f>Educativo!G39</f>
        <v>0</v>
      </c>
      <c r="D34" s="62"/>
      <c r="E34" s="63"/>
      <c r="F34" s="63"/>
      <c r="G34" s="63"/>
      <c r="H34" s="63"/>
      <c r="I34" s="63"/>
      <c r="J34" s="64" t="e">
        <f t="shared" si="1"/>
        <v>#DIV/0!</v>
      </c>
      <c r="K34" s="63"/>
    </row>
    <row r="35" spans="1:12">
      <c r="A35" s="180" t="s">
        <v>953</v>
      </c>
      <c r="B35" s="59"/>
      <c r="C35" s="93" t="str">
        <f>Educativo!G40</f>
        <v>ESTANCIA INFANTIL</v>
      </c>
      <c r="D35" s="59"/>
      <c r="E35" s="60"/>
      <c r="F35" s="60"/>
      <c r="G35" s="60"/>
      <c r="H35" s="60"/>
      <c r="I35" s="60"/>
      <c r="J35" s="51" t="e">
        <f t="shared" si="1"/>
        <v>#DIV/0!</v>
      </c>
      <c r="K35" s="60"/>
    </row>
    <row r="36" spans="1:12" s="29" customFormat="1" ht="105">
      <c r="A36" s="180" t="s">
        <v>953</v>
      </c>
      <c r="B36" s="87"/>
      <c r="C36" s="93">
        <f>Educativo!G41</f>
        <v>0</v>
      </c>
      <c r="D36" s="374" t="s">
        <v>182</v>
      </c>
      <c r="E36" s="152">
        <v>8.1</v>
      </c>
      <c r="F36" s="152">
        <v>7.7</v>
      </c>
      <c r="G36" s="88">
        <v>7.8</v>
      </c>
      <c r="H36" s="88"/>
      <c r="I36" s="88"/>
      <c r="J36" s="26">
        <f t="shared" si="1"/>
        <v>7.8666666666666671</v>
      </c>
      <c r="K36" s="88" t="s">
        <v>607</v>
      </c>
      <c r="L36" s="98"/>
    </row>
    <row r="37" spans="1:12" s="29" customFormat="1" ht="75">
      <c r="A37" s="180" t="s">
        <v>953</v>
      </c>
      <c r="B37" s="87"/>
      <c r="C37" s="93">
        <f>Educativo!G42</f>
        <v>0</v>
      </c>
      <c r="D37" s="374" t="s">
        <v>182</v>
      </c>
      <c r="E37" s="152">
        <v>7.3</v>
      </c>
      <c r="F37" s="152">
        <v>6</v>
      </c>
      <c r="G37" s="88">
        <v>5.3</v>
      </c>
      <c r="H37" s="88">
        <v>6.6</v>
      </c>
      <c r="I37" s="88"/>
      <c r="J37" s="26">
        <f t="shared" si="1"/>
        <v>6.3000000000000007</v>
      </c>
      <c r="K37" s="152" t="s">
        <v>613</v>
      </c>
      <c r="L37" s="98"/>
    </row>
    <row r="38" spans="1:12" s="29" customFormat="1" ht="135">
      <c r="A38" s="180" t="s">
        <v>953</v>
      </c>
      <c r="B38" s="87"/>
      <c r="C38" s="93" t="s">
        <v>573</v>
      </c>
      <c r="D38" s="374" t="s">
        <v>182</v>
      </c>
      <c r="E38" s="152">
        <v>7.5</v>
      </c>
      <c r="F38" s="152">
        <v>7.3</v>
      </c>
      <c r="G38" s="88">
        <v>7.2</v>
      </c>
      <c r="H38" s="88">
        <v>7.6</v>
      </c>
      <c r="I38" s="88"/>
      <c r="J38" s="26">
        <f t="shared" si="1"/>
        <v>7.4</v>
      </c>
      <c r="K38" s="152" t="s">
        <v>614</v>
      </c>
      <c r="L38" s="98"/>
    </row>
    <row r="39" spans="1:12">
      <c r="A39" s="180" t="s">
        <v>953</v>
      </c>
      <c r="B39" s="87"/>
      <c r="C39" s="93">
        <f>Educativo!G44</f>
        <v>0</v>
      </c>
      <c r="D39" s="87"/>
      <c r="E39" s="88"/>
      <c r="F39" s="88"/>
      <c r="G39" s="88"/>
      <c r="H39" s="88"/>
      <c r="I39" s="88"/>
      <c r="J39" s="26" t="e">
        <f t="shared" si="1"/>
        <v>#DIV/0!</v>
      </c>
      <c r="K39" s="88"/>
    </row>
    <row r="40" spans="1:12" ht="150">
      <c r="A40" s="180" t="s">
        <v>953</v>
      </c>
      <c r="B40" s="87"/>
      <c r="C40" s="93">
        <f>Educativo!G45</f>
        <v>0</v>
      </c>
      <c r="D40" s="374" t="s">
        <v>183</v>
      </c>
      <c r="E40" s="152">
        <v>6</v>
      </c>
      <c r="F40" s="152">
        <v>6</v>
      </c>
      <c r="G40" s="88" t="s">
        <v>195</v>
      </c>
      <c r="H40" s="88" t="s">
        <v>195</v>
      </c>
      <c r="I40" s="88"/>
      <c r="J40" s="26"/>
      <c r="K40" s="88" t="s">
        <v>618</v>
      </c>
    </row>
    <row r="41" spans="1:12" ht="135">
      <c r="A41" s="180" t="s">
        <v>953</v>
      </c>
      <c r="C41" s="93" t="s">
        <v>180</v>
      </c>
      <c r="D41" s="17" t="s">
        <v>182</v>
      </c>
      <c r="E41" s="25">
        <v>8</v>
      </c>
      <c r="F41" s="25">
        <v>8</v>
      </c>
      <c r="G41" s="25">
        <v>9.1</v>
      </c>
      <c r="H41" s="25">
        <v>9.5</v>
      </c>
      <c r="I41" s="25"/>
      <c r="J41" s="86">
        <f t="shared" si="1"/>
        <v>8.65</v>
      </c>
      <c r="K41" s="17" t="s">
        <v>894</v>
      </c>
    </row>
    <row r="42" spans="1:12">
      <c r="A42" s="523" t="str">
        <f>Educativo!B48</f>
        <v>xxx</v>
      </c>
      <c r="C42" s="93" t="s">
        <v>180</v>
      </c>
      <c r="D42" s="17" t="s">
        <v>182</v>
      </c>
      <c r="E42" s="25"/>
      <c r="F42" s="25"/>
      <c r="G42" s="25"/>
      <c r="H42" s="25"/>
      <c r="I42" s="25"/>
      <c r="J42" s="26"/>
    </row>
    <row r="43" spans="1:12" ht="90">
      <c r="A43" s="523" t="str">
        <f>Educativo!B49</f>
        <v>xxx</v>
      </c>
      <c r="C43" s="93" t="s">
        <v>180</v>
      </c>
      <c r="D43" s="17" t="s">
        <v>576</v>
      </c>
      <c r="E43" s="25"/>
      <c r="F43" s="25"/>
      <c r="G43" s="25"/>
      <c r="H43" s="25">
        <v>8.1999999999999993</v>
      </c>
      <c r="I43" s="25"/>
      <c r="J43" s="26"/>
      <c r="K43" s="17" t="s">
        <v>895</v>
      </c>
    </row>
    <row r="44" spans="1:12">
      <c r="A44" s="523" t="str">
        <f>Educativo!B50</f>
        <v>xxx</v>
      </c>
      <c r="C44" s="93" t="s">
        <v>195</v>
      </c>
      <c r="E44" s="25"/>
      <c r="F44" s="25"/>
      <c r="G44" s="25"/>
      <c r="H44" s="25"/>
      <c r="I44" s="25"/>
      <c r="J44" s="26"/>
    </row>
    <row r="45" spans="1:12">
      <c r="A45" s="523" t="str">
        <f>Educativo!B51</f>
        <v>xxx</v>
      </c>
      <c r="C45" s="93" t="s">
        <v>195</v>
      </c>
      <c r="E45" s="25"/>
      <c r="F45" s="25"/>
      <c r="G45" s="25"/>
      <c r="H45" s="25"/>
      <c r="I45" s="25"/>
      <c r="J45" s="26"/>
    </row>
    <row r="46" spans="1:12" ht="135">
      <c r="A46" s="523" t="str">
        <f>Educativo!B52</f>
        <v>xxx</v>
      </c>
      <c r="C46" s="93" t="s">
        <v>180</v>
      </c>
      <c r="D46" s="17" t="s">
        <v>576</v>
      </c>
      <c r="E46" s="25">
        <v>8.6999999999999993</v>
      </c>
      <c r="F46" s="25">
        <v>9.1999999999999993</v>
      </c>
      <c r="G46" s="25">
        <v>9.5</v>
      </c>
      <c r="H46" s="25">
        <v>9.1</v>
      </c>
      <c r="I46" s="25"/>
      <c r="J46" s="26">
        <f t="shared" si="1"/>
        <v>9.125</v>
      </c>
      <c r="K46" s="17" t="s">
        <v>896</v>
      </c>
    </row>
    <row r="47" spans="1:12">
      <c r="A47" s="523" t="str">
        <f>Educativo!B53</f>
        <v>xxx</v>
      </c>
      <c r="C47" s="93" t="s">
        <v>195</v>
      </c>
      <c r="E47" s="25"/>
      <c r="F47" s="25"/>
      <c r="G47" s="25"/>
      <c r="H47" s="25"/>
      <c r="I47" s="25"/>
      <c r="J47" s="26"/>
    </row>
    <row r="48" spans="1:12">
      <c r="A48" s="523" t="str">
        <f>Educativo!B54</f>
        <v>xxx</v>
      </c>
      <c r="C48" s="93" t="s">
        <v>195</v>
      </c>
      <c r="E48" s="25"/>
      <c r="F48" s="25"/>
      <c r="G48" s="25"/>
      <c r="H48" s="25"/>
      <c r="I48" s="25"/>
      <c r="J48" s="26"/>
    </row>
    <row r="49" spans="1:10">
      <c r="A49" s="523" t="str">
        <f>Educativo!B55</f>
        <v>xxx</v>
      </c>
      <c r="C49" s="93" t="s">
        <v>180</v>
      </c>
      <c r="D49" s="17" t="s">
        <v>182</v>
      </c>
      <c r="E49" s="25"/>
      <c r="F49" s="25"/>
      <c r="G49" s="25"/>
      <c r="H49" s="25"/>
      <c r="I49" s="25"/>
      <c r="J49" s="26"/>
    </row>
    <row r="50" spans="1:10">
      <c r="A50" s="523" t="str">
        <f>Educativo!B56</f>
        <v>xxx</v>
      </c>
      <c r="C50" s="93" t="s">
        <v>195</v>
      </c>
      <c r="E50" s="25"/>
      <c r="F50" s="25"/>
      <c r="G50" s="25"/>
      <c r="H50" s="25"/>
      <c r="I50" s="25"/>
      <c r="J50" s="26"/>
    </row>
    <row r="51" spans="1:10">
      <c r="A51" s="523" t="str">
        <f>Educativo!B57</f>
        <v>xxx</v>
      </c>
      <c r="C51" s="93" t="s">
        <v>195</v>
      </c>
      <c r="E51" s="25"/>
      <c r="F51" s="25"/>
      <c r="G51" s="25"/>
      <c r="H51" s="25"/>
      <c r="I51" s="25"/>
      <c r="J51" s="26"/>
    </row>
    <row r="52" spans="1:10">
      <c r="A52" s="523" t="str">
        <f>Educativo!B58</f>
        <v>xxx</v>
      </c>
      <c r="C52" s="93" t="s">
        <v>195</v>
      </c>
      <c r="E52" s="25"/>
      <c r="F52" s="25"/>
      <c r="G52" s="25"/>
      <c r="H52" s="25"/>
      <c r="I52" s="25"/>
      <c r="J52" s="26"/>
    </row>
    <row r="53" spans="1:10">
      <c r="A53" s="523" t="str">
        <f>Educativo!B59</f>
        <v>xxx</v>
      </c>
      <c r="C53" s="93" t="s">
        <v>195</v>
      </c>
      <c r="E53" s="25"/>
      <c r="F53" s="25"/>
      <c r="G53" s="25"/>
      <c r="H53" s="25"/>
      <c r="I53" s="25"/>
      <c r="J53" s="26"/>
    </row>
    <row r="54" spans="1:10">
      <c r="A54" s="523" t="str">
        <f>Educativo!B60</f>
        <v>xxx</v>
      </c>
      <c r="C54" s="93" t="s">
        <v>195</v>
      </c>
      <c r="E54" s="25"/>
      <c r="F54" s="25"/>
      <c r="G54" s="25"/>
      <c r="H54" s="25"/>
      <c r="I54" s="25"/>
      <c r="J54" s="26"/>
    </row>
    <row r="55" spans="1:10">
      <c r="A55" s="16">
        <f>Educativo!B61</f>
        <v>0</v>
      </c>
      <c r="C55" s="93">
        <f>Educativo!G60</f>
        <v>0</v>
      </c>
      <c r="E55" s="25"/>
      <c r="F55" s="25"/>
      <c r="G55" s="25"/>
      <c r="H55" s="25"/>
      <c r="I55" s="25"/>
      <c r="J55" s="26"/>
    </row>
    <row r="56" spans="1:10">
      <c r="A56" s="16">
        <f>Educativo!B62</f>
        <v>0</v>
      </c>
      <c r="C56" s="93">
        <f>Educativo!G61</f>
        <v>0</v>
      </c>
      <c r="E56" s="25"/>
      <c r="F56" s="25"/>
      <c r="G56" s="25"/>
      <c r="H56" s="25"/>
      <c r="I56" s="25"/>
      <c r="J56" s="26"/>
    </row>
    <row r="57" spans="1:10">
      <c r="A57" s="16">
        <f>Educativo!B63</f>
        <v>0</v>
      </c>
      <c r="C57" s="93">
        <f>Educativo!G62</f>
        <v>0</v>
      </c>
      <c r="E57" s="25"/>
      <c r="F57" s="25"/>
      <c r="G57" s="25"/>
      <c r="H57" s="25"/>
      <c r="I57" s="25"/>
      <c r="J57" s="26"/>
    </row>
    <row r="58" spans="1:10">
      <c r="A58" s="16">
        <f>Educativo!B64</f>
        <v>0</v>
      </c>
      <c r="C58" s="93">
        <f>Educativo!G63</f>
        <v>0</v>
      </c>
      <c r="E58" s="25"/>
      <c r="F58" s="25"/>
      <c r="G58" s="25"/>
      <c r="H58" s="25"/>
      <c r="I58" s="25"/>
      <c r="J58" s="26"/>
    </row>
    <row r="59" spans="1:10">
      <c r="A59" s="16">
        <f>Educativo!B65</f>
        <v>0</v>
      </c>
      <c r="C59" s="93">
        <f>Educativo!G64</f>
        <v>0</v>
      </c>
      <c r="E59" s="25"/>
      <c r="F59" s="25"/>
      <c r="G59" s="25"/>
      <c r="H59" s="25"/>
      <c r="I59" s="25"/>
      <c r="J59" s="26"/>
    </row>
    <row r="60" spans="1:10">
      <c r="A60" s="16">
        <f>Educativo!B66</f>
        <v>0</v>
      </c>
      <c r="C60" s="93">
        <f>Educativo!G65</f>
        <v>0</v>
      </c>
      <c r="E60" s="25"/>
      <c r="F60" s="25"/>
      <c r="G60" s="25"/>
      <c r="H60" s="25"/>
      <c r="I60" s="25"/>
      <c r="J60" s="26"/>
    </row>
    <row r="61" spans="1:10">
      <c r="A61" s="16">
        <f>Educativo!B67</f>
        <v>0</v>
      </c>
      <c r="C61" s="93">
        <f>Educativo!G66</f>
        <v>0</v>
      </c>
      <c r="E61" s="25"/>
      <c r="F61" s="25"/>
      <c r="G61" s="25"/>
      <c r="H61" s="25"/>
      <c r="I61" s="25"/>
      <c r="J61" s="26"/>
    </row>
    <row r="62" spans="1:10">
      <c r="A62" s="16">
        <f>Educativo!B68</f>
        <v>0</v>
      </c>
      <c r="C62" s="93">
        <f>Educativo!G67</f>
        <v>0</v>
      </c>
      <c r="E62" s="25"/>
      <c r="F62" s="25"/>
      <c r="G62" s="25"/>
      <c r="H62" s="25"/>
      <c r="I62" s="25"/>
      <c r="J62" s="26"/>
    </row>
    <row r="63" spans="1:10">
      <c r="A63" s="16">
        <f>Educativo!B69</f>
        <v>0</v>
      </c>
      <c r="C63" s="93">
        <f>Educativo!G68</f>
        <v>0</v>
      </c>
      <c r="E63" s="25"/>
      <c r="F63" s="25"/>
      <c r="G63" s="25"/>
      <c r="H63" s="25"/>
      <c r="I63" s="25"/>
      <c r="J63" s="26"/>
    </row>
    <row r="64" spans="1:10">
      <c r="A64" s="16">
        <f>Educativo!B70</f>
        <v>0</v>
      </c>
      <c r="C64" s="93">
        <f>Educativo!G69</f>
        <v>0</v>
      </c>
      <c r="E64" s="25"/>
      <c r="F64" s="25"/>
      <c r="G64" s="25"/>
      <c r="H64" s="25"/>
      <c r="I64" s="25"/>
      <c r="J64" s="26"/>
    </row>
    <row r="65" spans="1:10">
      <c r="A65" s="16">
        <f>Educativo!B71</f>
        <v>0</v>
      </c>
      <c r="C65" s="93">
        <f>Educativo!G70</f>
        <v>0</v>
      </c>
      <c r="E65" s="25"/>
      <c r="F65" s="25"/>
      <c r="G65" s="25"/>
      <c r="H65" s="25"/>
      <c r="I65" s="25"/>
      <c r="J65" s="26"/>
    </row>
    <row r="66" spans="1:10">
      <c r="A66" s="16">
        <f>Educativo!B72</f>
        <v>0</v>
      </c>
      <c r="C66" s="93">
        <f>Educativo!G71</f>
        <v>0</v>
      </c>
      <c r="E66" s="25"/>
      <c r="F66" s="25"/>
      <c r="G66" s="25"/>
      <c r="H66" s="25"/>
      <c r="I66" s="25"/>
      <c r="J66" s="26"/>
    </row>
    <row r="67" spans="1:10">
      <c r="A67" s="16">
        <f>Educativo!B73</f>
        <v>0</v>
      </c>
      <c r="C67" s="93">
        <f>Educativo!G72</f>
        <v>0</v>
      </c>
      <c r="E67" s="25"/>
      <c r="F67" s="25"/>
      <c r="G67" s="25"/>
      <c r="H67" s="25"/>
      <c r="I67" s="25"/>
      <c r="J67" s="26"/>
    </row>
    <row r="68" spans="1:10">
      <c r="A68" s="16">
        <f>Educativo!B74</f>
        <v>0</v>
      </c>
      <c r="C68" s="93">
        <f>Educativo!G73</f>
        <v>0</v>
      </c>
      <c r="E68" s="25"/>
      <c r="F68" s="25"/>
      <c r="G68" s="25"/>
      <c r="H68" s="25"/>
      <c r="I68" s="25"/>
      <c r="J68" s="26"/>
    </row>
    <row r="69" spans="1:10">
      <c r="A69" s="16">
        <f>Educativo!B75</f>
        <v>0</v>
      </c>
      <c r="C69" s="93">
        <f>Educativo!G74</f>
        <v>0</v>
      </c>
      <c r="E69" s="25"/>
      <c r="F69" s="25"/>
      <c r="G69" s="25"/>
      <c r="H69" s="25"/>
      <c r="I69" s="25"/>
      <c r="J69" s="26"/>
    </row>
    <row r="70" spans="1:10">
      <c r="A70" s="16">
        <f>Educativo!B76</f>
        <v>0</v>
      </c>
      <c r="C70" s="93">
        <f>Educativo!G75</f>
        <v>0</v>
      </c>
      <c r="E70" s="25"/>
      <c r="F70" s="25"/>
      <c r="G70" s="25"/>
      <c r="H70" s="25"/>
      <c r="I70" s="25"/>
      <c r="J70" s="26"/>
    </row>
    <row r="71" spans="1:10">
      <c r="A71" s="16">
        <f>Educativo!B77</f>
        <v>0</v>
      </c>
      <c r="C71" s="93">
        <f>Educativo!G76</f>
        <v>0</v>
      </c>
      <c r="E71" s="25"/>
      <c r="F71" s="25"/>
      <c r="G71" s="25"/>
      <c r="H71" s="25"/>
      <c r="I71" s="25"/>
      <c r="J71" s="26"/>
    </row>
    <row r="72" spans="1:10">
      <c r="A72" s="16">
        <f>Educativo!B78</f>
        <v>0</v>
      </c>
      <c r="C72" s="93">
        <f>Educativo!G77</f>
        <v>0</v>
      </c>
      <c r="E72" s="25"/>
      <c r="F72" s="25"/>
      <c r="G72" s="25"/>
      <c r="H72" s="25"/>
      <c r="I72" s="25"/>
      <c r="J72" s="26"/>
    </row>
    <row r="73" spans="1:10">
      <c r="A73" s="16">
        <f>Educativo!B79</f>
        <v>0</v>
      </c>
      <c r="C73" s="93">
        <f>Educativo!G78</f>
        <v>0</v>
      </c>
      <c r="E73" s="25"/>
      <c r="F73" s="25"/>
      <c r="G73" s="25"/>
      <c r="H73" s="25"/>
      <c r="I73" s="25"/>
      <c r="J73" s="26" t="e">
        <f t="shared" ref="J73:J124" si="2">(E73+F73+G73+H73+I73)/(COUNT(E73:I73))</f>
        <v>#DIV/0!</v>
      </c>
    </row>
    <row r="74" spans="1:10">
      <c r="A74" s="16">
        <f>Educativo!B80</f>
        <v>0</v>
      </c>
      <c r="C74" s="93">
        <f>Educativo!G79</f>
        <v>0</v>
      </c>
      <c r="E74" s="25"/>
      <c r="F74" s="25"/>
      <c r="G74" s="25"/>
      <c r="H74" s="25"/>
      <c r="I74" s="25"/>
      <c r="J74" s="26" t="e">
        <f t="shared" si="2"/>
        <v>#DIV/0!</v>
      </c>
    </row>
    <row r="75" spans="1:10">
      <c r="A75" s="16">
        <f>Educativo!B81</f>
        <v>0</v>
      </c>
      <c r="C75" s="93">
        <f>Educativo!G80</f>
        <v>0</v>
      </c>
      <c r="E75" s="25"/>
      <c r="F75" s="25"/>
      <c r="G75" s="25"/>
      <c r="H75" s="25"/>
      <c r="I75" s="25"/>
      <c r="J75" s="26" t="e">
        <f t="shared" si="2"/>
        <v>#DIV/0!</v>
      </c>
    </row>
    <row r="76" spans="1:10">
      <c r="A76" s="16">
        <f>Educativo!B82</f>
        <v>0</v>
      </c>
      <c r="C76" s="93">
        <f>Educativo!G81</f>
        <v>0</v>
      </c>
      <c r="E76" s="25"/>
      <c r="F76" s="25"/>
      <c r="G76" s="25"/>
      <c r="H76" s="25"/>
      <c r="I76" s="25"/>
      <c r="J76" s="26" t="e">
        <f t="shared" si="2"/>
        <v>#DIV/0!</v>
      </c>
    </row>
    <row r="77" spans="1:10">
      <c r="A77" s="16">
        <f>Educativo!B83</f>
        <v>0</v>
      </c>
      <c r="C77" s="93">
        <f>Educativo!G82</f>
        <v>0</v>
      </c>
      <c r="E77" s="25"/>
      <c r="F77" s="25"/>
      <c r="G77" s="25"/>
      <c r="H77" s="25"/>
      <c r="I77" s="25"/>
      <c r="J77" s="26" t="e">
        <f t="shared" si="2"/>
        <v>#DIV/0!</v>
      </c>
    </row>
    <row r="78" spans="1:10">
      <c r="A78" s="16">
        <f>Educativo!B84</f>
        <v>0</v>
      </c>
      <c r="C78" s="93">
        <f>Educativo!G83</f>
        <v>0</v>
      </c>
      <c r="E78" s="25"/>
      <c r="F78" s="25"/>
      <c r="G78" s="25"/>
      <c r="H78" s="25"/>
      <c r="I78" s="25"/>
      <c r="J78" s="26" t="e">
        <f t="shared" si="2"/>
        <v>#DIV/0!</v>
      </c>
    </row>
    <row r="79" spans="1:10">
      <c r="A79" s="16">
        <f>Educativo!B85</f>
        <v>0</v>
      </c>
      <c r="C79" s="93">
        <f>Educativo!G84</f>
        <v>0</v>
      </c>
      <c r="E79" s="25"/>
      <c r="F79" s="25"/>
      <c r="G79" s="25"/>
      <c r="H79" s="25"/>
      <c r="I79" s="25"/>
      <c r="J79" s="26" t="e">
        <f t="shared" si="2"/>
        <v>#DIV/0!</v>
      </c>
    </row>
    <row r="80" spans="1:10">
      <c r="A80" s="16">
        <f>Educativo!B86</f>
        <v>0</v>
      </c>
      <c r="C80" s="93">
        <f>Educativo!G85</f>
        <v>0</v>
      </c>
      <c r="E80" s="25"/>
      <c r="F80" s="25"/>
      <c r="G80" s="25"/>
      <c r="H80" s="25"/>
      <c r="I80" s="25"/>
      <c r="J80" s="26" t="e">
        <f t="shared" si="2"/>
        <v>#DIV/0!</v>
      </c>
    </row>
    <row r="81" spans="1:10">
      <c r="A81" s="16">
        <f>Educativo!B87</f>
        <v>0</v>
      </c>
      <c r="C81" s="93">
        <f>Educativo!G86</f>
        <v>0</v>
      </c>
      <c r="E81" s="25"/>
      <c r="F81" s="25"/>
      <c r="G81" s="25"/>
      <c r="H81" s="25"/>
      <c r="I81" s="25"/>
      <c r="J81" s="26" t="e">
        <f t="shared" si="2"/>
        <v>#DIV/0!</v>
      </c>
    </row>
    <row r="82" spans="1:10">
      <c r="A82" s="16">
        <f>Educativo!B88</f>
        <v>0</v>
      </c>
      <c r="C82" s="93">
        <f>Educativo!G87</f>
        <v>0</v>
      </c>
      <c r="E82" s="25"/>
      <c r="F82" s="25"/>
      <c r="G82" s="25"/>
      <c r="H82" s="25"/>
      <c r="I82" s="25"/>
      <c r="J82" s="26" t="e">
        <f t="shared" si="2"/>
        <v>#DIV/0!</v>
      </c>
    </row>
    <row r="83" spans="1:10">
      <c r="A83" s="16">
        <f>Educativo!B89</f>
        <v>0</v>
      </c>
      <c r="C83" s="93">
        <f>Educativo!G88</f>
        <v>0</v>
      </c>
      <c r="E83" s="25"/>
      <c r="F83" s="25"/>
      <c r="G83" s="25"/>
      <c r="H83" s="25"/>
      <c r="I83" s="25"/>
      <c r="J83" s="26" t="e">
        <f t="shared" si="2"/>
        <v>#DIV/0!</v>
      </c>
    </row>
    <row r="84" spans="1:10">
      <c r="A84" s="16">
        <f>Educativo!B90</f>
        <v>0</v>
      </c>
      <c r="C84" s="93">
        <f>Educativo!G89</f>
        <v>0</v>
      </c>
      <c r="E84" s="25"/>
      <c r="F84" s="25"/>
      <c r="G84" s="25"/>
      <c r="H84" s="25"/>
      <c r="I84" s="25"/>
      <c r="J84" s="26" t="e">
        <f t="shared" si="2"/>
        <v>#DIV/0!</v>
      </c>
    </row>
    <row r="85" spans="1:10">
      <c r="A85" s="16">
        <f>Educativo!B91</f>
        <v>0</v>
      </c>
      <c r="C85" s="93">
        <f>Educativo!G90</f>
        <v>0</v>
      </c>
      <c r="E85" s="25"/>
      <c r="F85" s="25"/>
      <c r="G85" s="25"/>
      <c r="H85" s="25"/>
      <c r="I85" s="25"/>
      <c r="J85" s="26" t="e">
        <f t="shared" si="2"/>
        <v>#DIV/0!</v>
      </c>
    </row>
    <row r="86" spans="1:10">
      <c r="A86" s="16">
        <f>Educativo!B92</f>
        <v>0</v>
      </c>
      <c r="C86" s="93">
        <f>Educativo!G91</f>
        <v>0</v>
      </c>
      <c r="E86" s="25"/>
      <c r="F86" s="25"/>
      <c r="G86" s="25"/>
      <c r="H86" s="25"/>
      <c r="I86" s="25"/>
      <c r="J86" s="26" t="e">
        <f t="shared" si="2"/>
        <v>#DIV/0!</v>
      </c>
    </row>
    <row r="87" spans="1:10">
      <c r="A87" s="16">
        <f>Educativo!B93</f>
        <v>0</v>
      </c>
      <c r="C87" s="93">
        <f>Educativo!G92</f>
        <v>0</v>
      </c>
      <c r="E87" s="25"/>
      <c r="F87" s="25"/>
      <c r="G87" s="25"/>
      <c r="H87" s="25"/>
      <c r="I87" s="25"/>
      <c r="J87" s="26" t="e">
        <f t="shared" si="2"/>
        <v>#DIV/0!</v>
      </c>
    </row>
    <row r="88" spans="1:10">
      <c r="A88" s="16">
        <f>Educativo!B94</f>
        <v>0</v>
      </c>
      <c r="C88" s="93">
        <f>Educativo!G93</f>
        <v>0</v>
      </c>
      <c r="E88" s="25"/>
      <c r="F88" s="25"/>
      <c r="G88" s="25"/>
      <c r="H88" s="25"/>
      <c r="I88" s="25"/>
      <c r="J88" s="26" t="e">
        <f t="shared" si="2"/>
        <v>#DIV/0!</v>
      </c>
    </row>
    <row r="89" spans="1:10">
      <c r="A89" s="16">
        <f>Educativo!B95</f>
        <v>0</v>
      </c>
      <c r="C89" s="93">
        <f>Educativo!G94</f>
        <v>0</v>
      </c>
      <c r="E89" s="25"/>
      <c r="F89" s="25"/>
      <c r="G89" s="25"/>
      <c r="H89" s="25"/>
      <c r="I89" s="25"/>
      <c r="J89" s="26" t="e">
        <f t="shared" si="2"/>
        <v>#DIV/0!</v>
      </c>
    </row>
    <row r="90" spans="1:10">
      <c r="A90" s="16">
        <f>Educativo!B96</f>
        <v>0</v>
      </c>
      <c r="C90" s="93">
        <f>Educativo!G95</f>
        <v>0</v>
      </c>
      <c r="E90" s="25"/>
      <c r="F90" s="25"/>
      <c r="G90" s="25"/>
      <c r="H90" s="25"/>
      <c r="I90" s="25"/>
      <c r="J90" s="26" t="e">
        <f t="shared" si="2"/>
        <v>#DIV/0!</v>
      </c>
    </row>
    <row r="91" spans="1:10">
      <c r="A91" s="16">
        <f>Educativo!B97</f>
        <v>0</v>
      </c>
      <c r="C91" s="93">
        <f>Educativo!G96</f>
        <v>0</v>
      </c>
      <c r="E91" s="25"/>
      <c r="F91" s="25"/>
      <c r="G91" s="25"/>
      <c r="H91" s="25"/>
      <c r="I91" s="25"/>
      <c r="J91" s="26" t="e">
        <f t="shared" si="2"/>
        <v>#DIV/0!</v>
      </c>
    </row>
    <row r="92" spans="1:10">
      <c r="A92" s="16">
        <f>Educativo!B98</f>
        <v>0</v>
      </c>
      <c r="C92" s="93">
        <f>Educativo!G97</f>
        <v>0</v>
      </c>
      <c r="E92" s="25"/>
      <c r="F92" s="25"/>
      <c r="G92" s="25"/>
      <c r="H92" s="25"/>
      <c r="I92" s="25"/>
      <c r="J92" s="26" t="e">
        <f t="shared" si="2"/>
        <v>#DIV/0!</v>
      </c>
    </row>
    <row r="93" spans="1:10">
      <c r="A93" s="16">
        <f>Educativo!B99</f>
        <v>0</v>
      </c>
      <c r="C93" s="93">
        <f>Educativo!G98</f>
        <v>0</v>
      </c>
      <c r="E93" s="25"/>
      <c r="F93" s="25"/>
      <c r="G93" s="25"/>
      <c r="H93" s="25"/>
      <c r="I93" s="25"/>
      <c r="J93" s="26" t="e">
        <f t="shared" si="2"/>
        <v>#DIV/0!</v>
      </c>
    </row>
    <row r="94" spans="1:10">
      <c r="A94" s="16">
        <f>Educativo!B100</f>
        <v>0</v>
      </c>
      <c r="C94" s="93">
        <f>Educativo!G99</f>
        <v>0</v>
      </c>
      <c r="E94" s="25"/>
      <c r="F94" s="25"/>
      <c r="G94" s="25"/>
      <c r="H94" s="25"/>
      <c r="I94" s="25"/>
      <c r="J94" s="26" t="e">
        <f t="shared" si="2"/>
        <v>#DIV/0!</v>
      </c>
    </row>
    <row r="95" spans="1:10">
      <c r="A95" s="16">
        <f>Educativo!B101</f>
        <v>0</v>
      </c>
      <c r="C95" s="93">
        <f>Educativo!G100</f>
        <v>0</v>
      </c>
      <c r="E95" s="25"/>
      <c r="F95" s="25"/>
      <c r="G95" s="25"/>
      <c r="H95" s="25"/>
      <c r="I95" s="25"/>
      <c r="J95" s="26" t="e">
        <f t="shared" si="2"/>
        <v>#DIV/0!</v>
      </c>
    </row>
    <row r="96" spans="1:10">
      <c r="A96" s="16">
        <f>Educativo!B102</f>
        <v>0</v>
      </c>
      <c r="C96" s="93">
        <f>Educativo!G101</f>
        <v>0</v>
      </c>
      <c r="E96" s="25"/>
      <c r="F96" s="25"/>
      <c r="G96" s="25"/>
      <c r="H96" s="25"/>
      <c r="I96" s="25"/>
      <c r="J96" s="26" t="e">
        <f t="shared" si="2"/>
        <v>#DIV/0!</v>
      </c>
    </row>
    <row r="97" spans="1:10">
      <c r="A97" s="16">
        <f>Educativo!B103</f>
        <v>0</v>
      </c>
      <c r="C97" s="93">
        <f>Educativo!G102</f>
        <v>0</v>
      </c>
      <c r="E97" s="25"/>
      <c r="F97" s="25"/>
      <c r="G97" s="25"/>
      <c r="H97" s="25"/>
      <c r="I97" s="25"/>
      <c r="J97" s="26" t="e">
        <f t="shared" si="2"/>
        <v>#DIV/0!</v>
      </c>
    </row>
    <row r="98" spans="1:10">
      <c r="A98" s="16">
        <f>Educativo!B104</f>
        <v>0</v>
      </c>
      <c r="C98" s="93">
        <f>Educativo!G103</f>
        <v>0</v>
      </c>
      <c r="E98" s="25"/>
      <c r="F98" s="25"/>
      <c r="G98" s="25"/>
      <c r="H98" s="25"/>
      <c r="I98" s="25"/>
      <c r="J98" s="26" t="e">
        <f t="shared" si="2"/>
        <v>#DIV/0!</v>
      </c>
    </row>
    <row r="99" spans="1:10">
      <c r="A99" s="16">
        <f>Educativo!B105</f>
        <v>0</v>
      </c>
      <c r="C99" s="93">
        <f>Educativo!G104</f>
        <v>0</v>
      </c>
      <c r="E99" s="25"/>
      <c r="F99" s="25"/>
      <c r="G99" s="25"/>
      <c r="H99" s="25"/>
      <c r="I99" s="25"/>
      <c r="J99" s="26" t="e">
        <f t="shared" si="2"/>
        <v>#DIV/0!</v>
      </c>
    </row>
    <row r="100" spans="1:10">
      <c r="A100" s="16">
        <f>Educativo!B106</f>
        <v>0</v>
      </c>
      <c r="C100" s="93">
        <f>Educativo!G105</f>
        <v>0</v>
      </c>
      <c r="E100" s="25"/>
      <c r="F100" s="25"/>
      <c r="G100" s="25"/>
      <c r="H100" s="25"/>
      <c r="I100" s="25"/>
      <c r="J100" s="26" t="e">
        <f t="shared" si="2"/>
        <v>#DIV/0!</v>
      </c>
    </row>
    <row r="101" spans="1:10">
      <c r="A101" s="16">
        <f>Educativo!B107</f>
        <v>0</v>
      </c>
      <c r="C101" s="93">
        <f>Educativo!G106</f>
        <v>0</v>
      </c>
      <c r="E101" s="25"/>
      <c r="F101" s="25"/>
      <c r="G101" s="25"/>
      <c r="H101" s="25"/>
      <c r="I101" s="25"/>
      <c r="J101" s="26" t="e">
        <f t="shared" si="2"/>
        <v>#DIV/0!</v>
      </c>
    </row>
    <row r="102" spans="1:10">
      <c r="A102" s="16">
        <f>Educativo!B108</f>
        <v>0</v>
      </c>
      <c r="C102" s="93">
        <f>Educativo!G107</f>
        <v>0</v>
      </c>
      <c r="E102" s="25"/>
      <c r="F102" s="25"/>
      <c r="G102" s="25"/>
      <c r="H102" s="25"/>
      <c r="I102" s="25"/>
      <c r="J102" s="26" t="e">
        <f t="shared" si="2"/>
        <v>#DIV/0!</v>
      </c>
    </row>
    <row r="103" spans="1:10">
      <c r="A103" s="16">
        <f>Educativo!B109</f>
        <v>0</v>
      </c>
      <c r="C103" s="93">
        <f>Educativo!G108</f>
        <v>0</v>
      </c>
      <c r="E103" s="25"/>
      <c r="F103" s="25"/>
      <c r="G103" s="25"/>
      <c r="H103" s="25"/>
      <c r="I103" s="25"/>
      <c r="J103" s="26" t="e">
        <f t="shared" si="2"/>
        <v>#DIV/0!</v>
      </c>
    </row>
    <row r="104" spans="1:10">
      <c r="A104" s="16">
        <f>Educativo!B110</f>
        <v>0</v>
      </c>
      <c r="C104" s="93">
        <f>Educativo!G109</f>
        <v>0</v>
      </c>
      <c r="E104" s="25"/>
      <c r="F104" s="25"/>
      <c r="G104" s="25"/>
      <c r="H104" s="25"/>
      <c r="I104" s="25"/>
      <c r="J104" s="26" t="e">
        <f t="shared" si="2"/>
        <v>#DIV/0!</v>
      </c>
    </row>
    <row r="105" spans="1:10">
      <c r="A105" s="16">
        <f>Educativo!B111</f>
        <v>0</v>
      </c>
      <c r="C105" s="93">
        <f>Educativo!G110</f>
        <v>0</v>
      </c>
      <c r="E105" s="25"/>
      <c r="F105" s="25"/>
      <c r="G105" s="25"/>
      <c r="H105" s="25"/>
      <c r="I105" s="25"/>
      <c r="J105" s="26" t="e">
        <f t="shared" si="2"/>
        <v>#DIV/0!</v>
      </c>
    </row>
    <row r="106" spans="1:10">
      <c r="A106" s="16">
        <f>Educativo!B112</f>
        <v>0</v>
      </c>
      <c r="C106" s="93">
        <f>Educativo!G111</f>
        <v>0</v>
      </c>
      <c r="E106" s="25"/>
      <c r="F106" s="25"/>
      <c r="G106" s="25"/>
      <c r="H106" s="25"/>
      <c r="I106" s="25"/>
      <c r="J106" s="26" t="e">
        <f t="shared" si="2"/>
        <v>#DIV/0!</v>
      </c>
    </row>
    <row r="107" spans="1:10">
      <c r="A107" s="16">
        <f>Educativo!B113</f>
        <v>0</v>
      </c>
      <c r="C107" s="93">
        <f>Educativo!G112</f>
        <v>0</v>
      </c>
      <c r="E107" s="25"/>
      <c r="F107" s="25"/>
      <c r="G107" s="25"/>
      <c r="H107" s="25"/>
      <c r="I107" s="25"/>
      <c r="J107" s="26" t="e">
        <f t="shared" si="2"/>
        <v>#DIV/0!</v>
      </c>
    </row>
    <row r="108" spans="1:10">
      <c r="A108" s="16">
        <f>Educativo!B114</f>
        <v>0</v>
      </c>
      <c r="C108" s="93">
        <f>Educativo!G113</f>
        <v>0</v>
      </c>
      <c r="E108" s="25"/>
      <c r="F108" s="25"/>
      <c r="G108" s="25"/>
      <c r="H108" s="25"/>
      <c r="I108" s="25"/>
      <c r="J108" s="26" t="e">
        <f t="shared" si="2"/>
        <v>#DIV/0!</v>
      </c>
    </row>
    <row r="109" spans="1:10">
      <c r="A109" s="16">
        <f>Educativo!B115</f>
        <v>0</v>
      </c>
      <c r="C109" s="93">
        <f>Educativo!G114</f>
        <v>0</v>
      </c>
      <c r="E109" s="25"/>
      <c r="F109" s="25"/>
      <c r="G109" s="25"/>
      <c r="H109" s="25"/>
      <c r="I109" s="25"/>
      <c r="J109" s="26" t="e">
        <f t="shared" si="2"/>
        <v>#DIV/0!</v>
      </c>
    </row>
    <row r="110" spans="1:10">
      <c r="A110" s="16">
        <f>Educativo!B116</f>
        <v>0</v>
      </c>
      <c r="C110" s="93">
        <f>Educativo!G115</f>
        <v>0</v>
      </c>
      <c r="E110" s="25"/>
      <c r="F110" s="25"/>
      <c r="G110" s="25"/>
      <c r="H110" s="25"/>
      <c r="I110" s="25"/>
      <c r="J110" s="26" t="e">
        <f t="shared" si="2"/>
        <v>#DIV/0!</v>
      </c>
    </row>
    <row r="111" spans="1:10">
      <c r="A111" s="16">
        <f>Educativo!B117</f>
        <v>0</v>
      </c>
      <c r="C111" s="93">
        <f>Educativo!G116</f>
        <v>0</v>
      </c>
      <c r="E111" s="25"/>
      <c r="F111" s="25"/>
      <c r="G111" s="25"/>
      <c r="H111" s="25"/>
      <c r="I111" s="25"/>
      <c r="J111" s="26" t="e">
        <f t="shared" si="2"/>
        <v>#DIV/0!</v>
      </c>
    </row>
    <row r="112" spans="1:10">
      <c r="A112" s="16">
        <f>Educativo!B118</f>
        <v>0</v>
      </c>
      <c r="C112" s="93">
        <f>Educativo!G117</f>
        <v>0</v>
      </c>
      <c r="E112" s="25"/>
      <c r="F112" s="25"/>
      <c r="G112" s="25"/>
      <c r="H112" s="25"/>
      <c r="I112" s="25"/>
      <c r="J112" s="26" t="e">
        <f t="shared" si="2"/>
        <v>#DIV/0!</v>
      </c>
    </row>
    <row r="113" spans="1:10">
      <c r="A113" s="16">
        <f>Educativo!B119</f>
        <v>0</v>
      </c>
      <c r="C113" s="93">
        <f>Educativo!G118</f>
        <v>0</v>
      </c>
      <c r="E113" s="25"/>
      <c r="F113" s="25"/>
      <c r="G113" s="25"/>
      <c r="H113" s="25"/>
      <c r="I113" s="25"/>
      <c r="J113" s="26" t="e">
        <f t="shared" si="2"/>
        <v>#DIV/0!</v>
      </c>
    </row>
    <row r="114" spans="1:10">
      <c r="A114" s="16">
        <f>Educativo!B120</f>
        <v>0</v>
      </c>
      <c r="C114" s="93">
        <f>Educativo!G119</f>
        <v>0</v>
      </c>
      <c r="E114" s="25"/>
      <c r="F114" s="25"/>
      <c r="G114" s="25"/>
      <c r="H114" s="25"/>
      <c r="I114" s="25"/>
      <c r="J114" s="26" t="e">
        <f t="shared" si="2"/>
        <v>#DIV/0!</v>
      </c>
    </row>
    <row r="115" spans="1:10">
      <c r="A115" s="16">
        <f>Educativo!B121</f>
        <v>0</v>
      </c>
      <c r="C115" s="93">
        <f>Educativo!G120</f>
        <v>0</v>
      </c>
      <c r="E115" s="25"/>
      <c r="F115" s="25"/>
      <c r="G115" s="25"/>
      <c r="H115" s="25"/>
      <c r="I115" s="25"/>
      <c r="J115" s="26" t="e">
        <f t="shared" si="2"/>
        <v>#DIV/0!</v>
      </c>
    </row>
    <row r="116" spans="1:10">
      <c r="A116" s="16">
        <f>Educativo!B122</f>
        <v>0</v>
      </c>
      <c r="C116" s="93">
        <f>Educativo!G121</f>
        <v>0</v>
      </c>
      <c r="E116" s="25"/>
      <c r="F116" s="25"/>
      <c r="G116" s="25"/>
      <c r="H116" s="25"/>
      <c r="I116" s="25"/>
      <c r="J116" s="26" t="e">
        <f t="shared" si="2"/>
        <v>#DIV/0!</v>
      </c>
    </row>
    <row r="117" spans="1:10">
      <c r="A117" s="16">
        <f>Educativo!B123</f>
        <v>0</v>
      </c>
      <c r="C117" s="93">
        <f>Educativo!G122</f>
        <v>0</v>
      </c>
      <c r="E117" s="25"/>
      <c r="F117" s="25"/>
      <c r="G117" s="25"/>
      <c r="H117" s="25"/>
      <c r="I117" s="25"/>
      <c r="J117" s="26" t="e">
        <f t="shared" si="2"/>
        <v>#DIV/0!</v>
      </c>
    </row>
    <row r="118" spans="1:10">
      <c r="A118" s="16">
        <f>Educativo!B124</f>
        <v>0</v>
      </c>
      <c r="C118" s="93">
        <f>Educativo!G123</f>
        <v>0</v>
      </c>
      <c r="E118" s="25"/>
      <c r="F118" s="25"/>
      <c r="G118" s="25"/>
      <c r="H118" s="25"/>
      <c r="I118" s="25"/>
      <c r="J118" s="26" t="e">
        <f t="shared" si="2"/>
        <v>#DIV/0!</v>
      </c>
    </row>
    <row r="119" spans="1:10">
      <c r="A119" s="16">
        <f>Educativo!B125</f>
        <v>0</v>
      </c>
      <c r="C119" s="93">
        <f>Educativo!G124</f>
        <v>0</v>
      </c>
      <c r="E119" s="25"/>
      <c r="F119" s="25"/>
      <c r="G119" s="25"/>
      <c r="H119" s="25"/>
      <c r="I119" s="25"/>
      <c r="J119" s="26" t="e">
        <f t="shared" si="2"/>
        <v>#DIV/0!</v>
      </c>
    </row>
    <row r="120" spans="1:10">
      <c r="A120" s="16">
        <f>Educativo!B126</f>
        <v>0</v>
      </c>
      <c r="C120" s="93">
        <f>Educativo!G125</f>
        <v>0</v>
      </c>
      <c r="E120" s="25"/>
      <c r="F120" s="25"/>
      <c r="G120" s="25"/>
      <c r="H120" s="25"/>
      <c r="I120" s="25"/>
      <c r="J120" s="26" t="e">
        <f t="shared" si="2"/>
        <v>#DIV/0!</v>
      </c>
    </row>
    <row r="121" spans="1:10">
      <c r="A121" s="16">
        <f>Educativo!B127</f>
        <v>0</v>
      </c>
      <c r="C121" s="93">
        <f>Educativo!G126</f>
        <v>0</v>
      </c>
      <c r="E121" s="25"/>
      <c r="F121" s="25"/>
      <c r="G121" s="25"/>
      <c r="H121" s="25"/>
      <c r="I121" s="25"/>
      <c r="J121" s="26" t="e">
        <f t="shared" si="2"/>
        <v>#DIV/0!</v>
      </c>
    </row>
    <row r="122" spans="1:10">
      <c r="A122" s="16">
        <f>Educativo!B128</f>
        <v>0</v>
      </c>
      <c r="C122" s="93">
        <f>Educativo!G127</f>
        <v>0</v>
      </c>
      <c r="E122" s="25"/>
      <c r="F122" s="25"/>
      <c r="G122" s="25"/>
      <c r="H122" s="25"/>
      <c r="I122" s="25"/>
      <c r="J122" s="26" t="e">
        <f t="shared" si="2"/>
        <v>#DIV/0!</v>
      </c>
    </row>
    <row r="123" spans="1:10">
      <c r="A123" s="16">
        <f>Educativo!B129</f>
        <v>0</v>
      </c>
      <c r="C123" s="93">
        <f>Educativo!G128</f>
        <v>0</v>
      </c>
      <c r="E123" s="25"/>
      <c r="F123" s="25"/>
      <c r="G123" s="25"/>
      <c r="H123" s="25"/>
      <c r="I123" s="25"/>
      <c r="J123" s="26" t="e">
        <f t="shared" si="2"/>
        <v>#DIV/0!</v>
      </c>
    </row>
    <row r="124" spans="1:10">
      <c r="A124" s="16">
        <f>Educativo!B130</f>
        <v>0</v>
      </c>
      <c r="C124" s="93">
        <f>Educativo!G129</f>
        <v>0</v>
      </c>
      <c r="E124" s="25"/>
      <c r="F124" s="25"/>
      <c r="G124" s="25"/>
      <c r="H124" s="25"/>
      <c r="I124" s="25"/>
      <c r="J124" s="26" t="e">
        <f t="shared" si="2"/>
        <v>#DIV/0!</v>
      </c>
    </row>
    <row r="125" spans="1:10">
      <c r="A125" s="16">
        <f>Educativo!B131</f>
        <v>0</v>
      </c>
      <c r="C125" s="93">
        <f>Educativo!G130</f>
        <v>0</v>
      </c>
      <c r="E125" s="25"/>
      <c r="F125" s="25"/>
      <c r="G125" s="25"/>
      <c r="H125" s="25"/>
      <c r="I125" s="25"/>
      <c r="J125" s="26" t="e">
        <f t="shared" ref="J125:J188" si="3">(E125+F125+G125+H125+I125)/(COUNT(E125:I125))</f>
        <v>#DIV/0!</v>
      </c>
    </row>
    <row r="126" spans="1:10">
      <c r="A126" s="16">
        <f>Educativo!B132</f>
        <v>0</v>
      </c>
      <c r="C126" s="93">
        <f>Educativo!G131</f>
        <v>0</v>
      </c>
      <c r="E126" s="25"/>
      <c r="F126" s="25"/>
      <c r="G126" s="25"/>
      <c r="H126" s="25"/>
      <c r="I126" s="25"/>
      <c r="J126" s="26" t="e">
        <f t="shared" si="3"/>
        <v>#DIV/0!</v>
      </c>
    </row>
    <row r="127" spans="1:10">
      <c r="A127" s="16">
        <f>Educativo!B133</f>
        <v>0</v>
      </c>
      <c r="C127" s="93">
        <f>Educativo!G132</f>
        <v>0</v>
      </c>
      <c r="E127" s="25"/>
      <c r="F127" s="25"/>
      <c r="G127" s="25"/>
      <c r="H127" s="25"/>
      <c r="I127" s="25"/>
      <c r="J127" s="26" t="e">
        <f t="shared" si="3"/>
        <v>#DIV/0!</v>
      </c>
    </row>
    <row r="128" spans="1:10">
      <c r="A128" s="16">
        <f>Educativo!B134</f>
        <v>0</v>
      </c>
      <c r="C128" s="93">
        <f>Educativo!G133</f>
        <v>0</v>
      </c>
      <c r="E128" s="25"/>
      <c r="F128" s="25"/>
      <c r="G128" s="25"/>
      <c r="H128" s="25"/>
      <c r="I128" s="25"/>
      <c r="J128" s="26" t="e">
        <f t="shared" si="3"/>
        <v>#DIV/0!</v>
      </c>
    </row>
    <row r="129" spans="1:10">
      <c r="A129" s="16">
        <f>Educativo!B135</f>
        <v>0</v>
      </c>
      <c r="C129" s="93">
        <f>Educativo!G134</f>
        <v>0</v>
      </c>
      <c r="E129" s="25"/>
      <c r="F129" s="25"/>
      <c r="G129" s="25"/>
      <c r="H129" s="25"/>
      <c r="I129" s="25"/>
      <c r="J129" s="26" t="e">
        <f t="shared" si="3"/>
        <v>#DIV/0!</v>
      </c>
    </row>
    <row r="130" spans="1:10">
      <c r="A130" s="16">
        <f>Educativo!B136</f>
        <v>0</v>
      </c>
      <c r="C130" s="93">
        <f>Educativo!G135</f>
        <v>0</v>
      </c>
      <c r="E130" s="25"/>
      <c r="F130" s="25"/>
      <c r="G130" s="25"/>
      <c r="H130" s="25"/>
      <c r="I130" s="25"/>
      <c r="J130" s="26" t="e">
        <f t="shared" si="3"/>
        <v>#DIV/0!</v>
      </c>
    </row>
    <row r="131" spans="1:10">
      <c r="A131" s="16">
        <f>Educativo!B137</f>
        <v>0</v>
      </c>
      <c r="C131" s="93">
        <f>Educativo!G136</f>
        <v>0</v>
      </c>
      <c r="E131" s="25"/>
      <c r="F131" s="25"/>
      <c r="G131" s="25"/>
      <c r="H131" s="25"/>
      <c r="I131" s="25"/>
      <c r="J131" s="26" t="e">
        <f t="shared" si="3"/>
        <v>#DIV/0!</v>
      </c>
    </row>
    <row r="132" spans="1:10">
      <c r="A132" s="16">
        <f>Educativo!B138</f>
        <v>0</v>
      </c>
      <c r="C132" s="93">
        <f>Educativo!G137</f>
        <v>0</v>
      </c>
      <c r="E132" s="25"/>
      <c r="F132" s="25"/>
      <c r="G132" s="25"/>
      <c r="H132" s="25"/>
      <c r="I132" s="25"/>
      <c r="J132" s="26" t="e">
        <f t="shared" si="3"/>
        <v>#DIV/0!</v>
      </c>
    </row>
    <row r="133" spans="1:10">
      <c r="A133" s="16">
        <f>Educativo!B139</f>
        <v>0</v>
      </c>
      <c r="C133" s="93">
        <f>Educativo!G138</f>
        <v>0</v>
      </c>
      <c r="E133" s="25"/>
      <c r="F133" s="25"/>
      <c r="G133" s="25"/>
      <c r="H133" s="25"/>
      <c r="I133" s="25"/>
      <c r="J133" s="26" t="e">
        <f t="shared" si="3"/>
        <v>#DIV/0!</v>
      </c>
    </row>
    <row r="134" spans="1:10">
      <c r="A134" s="16">
        <f>Educativo!B140</f>
        <v>0</v>
      </c>
      <c r="C134" s="93">
        <f>Educativo!G139</f>
        <v>0</v>
      </c>
      <c r="E134" s="25"/>
      <c r="F134" s="25"/>
      <c r="G134" s="25"/>
      <c r="H134" s="25"/>
      <c r="I134" s="25"/>
      <c r="J134" s="26" t="e">
        <f t="shared" si="3"/>
        <v>#DIV/0!</v>
      </c>
    </row>
    <row r="135" spans="1:10">
      <c r="A135" s="16">
        <f>Educativo!B141</f>
        <v>0</v>
      </c>
      <c r="C135" s="93">
        <f>Educativo!G140</f>
        <v>0</v>
      </c>
      <c r="E135" s="25"/>
      <c r="F135" s="25"/>
      <c r="G135" s="25"/>
      <c r="H135" s="25"/>
      <c r="I135" s="25"/>
      <c r="J135" s="26" t="e">
        <f t="shared" si="3"/>
        <v>#DIV/0!</v>
      </c>
    </row>
    <row r="136" spans="1:10">
      <c r="A136" s="16">
        <f>Educativo!B142</f>
        <v>0</v>
      </c>
      <c r="C136" s="93">
        <f>Educativo!G141</f>
        <v>0</v>
      </c>
      <c r="E136" s="25"/>
      <c r="F136" s="25"/>
      <c r="G136" s="25"/>
      <c r="H136" s="25"/>
      <c r="I136" s="25"/>
      <c r="J136" s="26" t="e">
        <f t="shared" si="3"/>
        <v>#DIV/0!</v>
      </c>
    </row>
    <row r="137" spans="1:10">
      <c r="A137" s="16">
        <f>Educativo!B143</f>
        <v>0</v>
      </c>
      <c r="C137" s="93">
        <f>Educativo!G142</f>
        <v>0</v>
      </c>
      <c r="E137" s="25"/>
      <c r="F137" s="25"/>
      <c r="G137" s="25"/>
      <c r="H137" s="25"/>
      <c r="I137" s="25"/>
      <c r="J137" s="26" t="e">
        <f t="shared" si="3"/>
        <v>#DIV/0!</v>
      </c>
    </row>
    <row r="138" spans="1:10">
      <c r="A138" s="16">
        <f>Educativo!B144</f>
        <v>0</v>
      </c>
      <c r="C138" s="93">
        <f>Educativo!G143</f>
        <v>0</v>
      </c>
      <c r="E138" s="25"/>
      <c r="F138" s="25"/>
      <c r="G138" s="25"/>
      <c r="H138" s="25"/>
      <c r="I138" s="25"/>
      <c r="J138" s="26" t="e">
        <f t="shared" si="3"/>
        <v>#DIV/0!</v>
      </c>
    </row>
    <row r="139" spans="1:10">
      <c r="A139" s="16">
        <f>Educativo!B145</f>
        <v>0</v>
      </c>
      <c r="C139" s="93">
        <f>Educativo!G144</f>
        <v>0</v>
      </c>
      <c r="E139" s="25"/>
      <c r="F139" s="25"/>
      <c r="G139" s="25"/>
      <c r="H139" s="25"/>
      <c r="I139" s="25"/>
      <c r="J139" s="26" t="e">
        <f t="shared" si="3"/>
        <v>#DIV/0!</v>
      </c>
    </row>
    <row r="140" spans="1:10">
      <c r="A140" s="16">
        <f>Educativo!B146</f>
        <v>0</v>
      </c>
      <c r="C140" s="93">
        <f>Educativo!G145</f>
        <v>0</v>
      </c>
      <c r="E140" s="25"/>
      <c r="F140" s="25"/>
      <c r="G140" s="25"/>
      <c r="H140" s="25"/>
      <c r="I140" s="25"/>
      <c r="J140" s="26" t="e">
        <f t="shared" si="3"/>
        <v>#DIV/0!</v>
      </c>
    </row>
    <row r="141" spans="1:10">
      <c r="A141" s="16">
        <f>Educativo!B147</f>
        <v>0</v>
      </c>
      <c r="C141" s="93">
        <f>Educativo!G146</f>
        <v>0</v>
      </c>
      <c r="E141" s="25"/>
      <c r="F141" s="25"/>
      <c r="G141" s="25"/>
      <c r="H141" s="25"/>
      <c r="I141" s="25"/>
      <c r="J141" s="26" t="e">
        <f t="shared" si="3"/>
        <v>#DIV/0!</v>
      </c>
    </row>
    <row r="142" spans="1:10">
      <c r="A142" s="16">
        <f>Educativo!B148</f>
        <v>0</v>
      </c>
      <c r="C142" s="93">
        <f>Educativo!G147</f>
        <v>0</v>
      </c>
      <c r="E142" s="25"/>
      <c r="F142" s="25"/>
      <c r="G142" s="25"/>
      <c r="H142" s="25"/>
      <c r="I142" s="25"/>
      <c r="J142" s="26" t="e">
        <f t="shared" si="3"/>
        <v>#DIV/0!</v>
      </c>
    </row>
    <row r="143" spans="1:10">
      <c r="A143" s="16">
        <f>Educativo!B149</f>
        <v>0</v>
      </c>
      <c r="C143" s="93">
        <f>Educativo!G148</f>
        <v>0</v>
      </c>
      <c r="E143" s="25"/>
      <c r="F143" s="25"/>
      <c r="G143" s="25"/>
      <c r="H143" s="25"/>
      <c r="I143" s="25"/>
      <c r="J143" s="26" t="e">
        <f t="shared" si="3"/>
        <v>#DIV/0!</v>
      </c>
    </row>
    <row r="144" spans="1:10">
      <c r="A144" s="16">
        <f>Educativo!B150</f>
        <v>0</v>
      </c>
      <c r="C144" s="93">
        <f>Educativo!G149</f>
        <v>0</v>
      </c>
      <c r="E144" s="25"/>
      <c r="F144" s="25"/>
      <c r="G144" s="25"/>
      <c r="H144" s="25"/>
      <c r="I144" s="25"/>
      <c r="J144" s="26" t="e">
        <f t="shared" si="3"/>
        <v>#DIV/0!</v>
      </c>
    </row>
    <row r="145" spans="1:10">
      <c r="A145" s="16">
        <f>Educativo!B151</f>
        <v>0</v>
      </c>
      <c r="C145" s="93">
        <f>Educativo!G150</f>
        <v>0</v>
      </c>
      <c r="E145" s="25"/>
      <c r="F145" s="25"/>
      <c r="G145" s="25"/>
      <c r="H145" s="25"/>
      <c r="I145" s="25"/>
      <c r="J145" s="26" t="e">
        <f t="shared" si="3"/>
        <v>#DIV/0!</v>
      </c>
    </row>
    <row r="146" spans="1:10">
      <c r="A146" s="16">
        <f>Educativo!B152</f>
        <v>0</v>
      </c>
      <c r="C146" s="93">
        <f>Educativo!G151</f>
        <v>0</v>
      </c>
      <c r="E146" s="25"/>
      <c r="F146" s="25"/>
      <c r="G146" s="25"/>
      <c r="H146" s="25"/>
      <c r="I146" s="25"/>
      <c r="J146" s="26" t="e">
        <f t="shared" si="3"/>
        <v>#DIV/0!</v>
      </c>
    </row>
    <row r="147" spans="1:10">
      <c r="A147" s="16">
        <f>Educativo!B153</f>
        <v>0</v>
      </c>
      <c r="C147" s="93">
        <f>Educativo!G152</f>
        <v>0</v>
      </c>
      <c r="E147" s="25"/>
      <c r="F147" s="25"/>
      <c r="G147" s="25"/>
      <c r="H147" s="25"/>
      <c r="I147" s="25"/>
      <c r="J147" s="26" t="e">
        <f t="shared" si="3"/>
        <v>#DIV/0!</v>
      </c>
    </row>
    <row r="148" spans="1:10">
      <c r="A148" s="16">
        <f>Educativo!B154</f>
        <v>0</v>
      </c>
      <c r="C148" s="93">
        <f>Educativo!G153</f>
        <v>0</v>
      </c>
      <c r="E148" s="25"/>
      <c r="F148" s="25"/>
      <c r="G148" s="25"/>
      <c r="H148" s="25"/>
      <c r="I148" s="25"/>
      <c r="J148" s="26" t="e">
        <f t="shared" si="3"/>
        <v>#DIV/0!</v>
      </c>
    </row>
    <row r="149" spans="1:10">
      <c r="A149" s="16">
        <f>Educativo!B155</f>
        <v>0</v>
      </c>
      <c r="C149" s="93">
        <f>Educativo!G154</f>
        <v>0</v>
      </c>
      <c r="E149" s="25"/>
      <c r="F149" s="25"/>
      <c r="G149" s="25"/>
      <c r="H149" s="25"/>
      <c r="I149" s="25"/>
      <c r="J149" s="26" t="e">
        <f t="shared" si="3"/>
        <v>#DIV/0!</v>
      </c>
    </row>
    <row r="150" spans="1:10">
      <c r="A150" s="16">
        <f>Educativo!B156</f>
        <v>0</v>
      </c>
      <c r="C150" s="93">
        <f>Educativo!G155</f>
        <v>0</v>
      </c>
      <c r="E150" s="25"/>
      <c r="F150" s="25"/>
      <c r="G150" s="25"/>
      <c r="H150" s="25"/>
      <c r="I150" s="25"/>
      <c r="J150" s="26" t="e">
        <f t="shared" si="3"/>
        <v>#DIV/0!</v>
      </c>
    </row>
    <row r="151" spans="1:10">
      <c r="A151" s="16">
        <f>Educativo!B157</f>
        <v>0</v>
      </c>
      <c r="C151" s="93">
        <f>Educativo!G156</f>
        <v>0</v>
      </c>
      <c r="E151" s="25"/>
      <c r="F151" s="25"/>
      <c r="G151" s="25"/>
      <c r="H151" s="25"/>
      <c r="I151" s="25"/>
      <c r="J151" s="26" t="e">
        <f t="shared" si="3"/>
        <v>#DIV/0!</v>
      </c>
    </row>
    <row r="152" spans="1:10">
      <c r="A152" s="16">
        <f>Educativo!B158</f>
        <v>0</v>
      </c>
      <c r="C152" s="93">
        <f>Educativo!G157</f>
        <v>0</v>
      </c>
      <c r="E152" s="25"/>
      <c r="F152" s="25"/>
      <c r="G152" s="25"/>
      <c r="H152" s="25"/>
      <c r="I152" s="25"/>
      <c r="J152" s="26" t="e">
        <f t="shared" si="3"/>
        <v>#DIV/0!</v>
      </c>
    </row>
    <row r="153" spans="1:10">
      <c r="A153" s="16">
        <f>Educativo!B159</f>
        <v>0</v>
      </c>
      <c r="C153" s="93">
        <f>Educativo!G158</f>
        <v>0</v>
      </c>
      <c r="E153" s="25"/>
      <c r="F153" s="25"/>
      <c r="G153" s="25"/>
      <c r="H153" s="25"/>
      <c r="I153" s="25"/>
      <c r="J153" s="26" t="e">
        <f t="shared" si="3"/>
        <v>#DIV/0!</v>
      </c>
    </row>
    <row r="154" spans="1:10">
      <c r="A154" s="16">
        <f>Educativo!B160</f>
        <v>0</v>
      </c>
      <c r="C154" s="93">
        <f>Educativo!G159</f>
        <v>0</v>
      </c>
      <c r="E154" s="25"/>
      <c r="F154" s="25"/>
      <c r="G154" s="25"/>
      <c r="H154" s="25"/>
      <c r="I154" s="25"/>
      <c r="J154" s="26" t="e">
        <f t="shared" si="3"/>
        <v>#DIV/0!</v>
      </c>
    </row>
    <row r="155" spans="1:10">
      <c r="A155" s="16">
        <f>Educativo!B161</f>
        <v>0</v>
      </c>
      <c r="C155" s="93">
        <f>Educativo!G160</f>
        <v>0</v>
      </c>
      <c r="E155" s="25"/>
      <c r="F155" s="25"/>
      <c r="G155" s="25"/>
      <c r="H155" s="25"/>
      <c r="I155" s="25"/>
      <c r="J155" s="26" t="e">
        <f t="shared" si="3"/>
        <v>#DIV/0!</v>
      </c>
    </row>
    <row r="156" spans="1:10">
      <c r="A156" s="16">
        <f>Educativo!B162</f>
        <v>0</v>
      </c>
      <c r="C156" s="93">
        <f>Educativo!G161</f>
        <v>0</v>
      </c>
      <c r="E156" s="25"/>
      <c r="F156" s="25"/>
      <c r="G156" s="25"/>
      <c r="H156" s="25"/>
      <c r="I156" s="25"/>
      <c r="J156" s="26" t="e">
        <f t="shared" si="3"/>
        <v>#DIV/0!</v>
      </c>
    </row>
    <row r="157" spans="1:10">
      <c r="A157" s="16">
        <f>Educativo!B163</f>
        <v>0</v>
      </c>
      <c r="C157" s="93">
        <f>Educativo!G162</f>
        <v>0</v>
      </c>
      <c r="E157" s="25"/>
      <c r="F157" s="25"/>
      <c r="G157" s="25"/>
      <c r="H157" s="25"/>
      <c r="I157" s="25"/>
      <c r="J157" s="26" t="e">
        <f t="shared" si="3"/>
        <v>#DIV/0!</v>
      </c>
    </row>
    <row r="158" spans="1:10">
      <c r="A158" s="16">
        <f>Educativo!B164</f>
        <v>0</v>
      </c>
      <c r="C158" s="93">
        <f>Educativo!G163</f>
        <v>0</v>
      </c>
      <c r="E158" s="25"/>
      <c r="F158" s="25"/>
      <c r="G158" s="25"/>
      <c r="H158" s="25"/>
      <c r="I158" s="25"/>
      <c r="J158" s="26" t="e">
        <f t="shared" si="3"/>
        <v>#DIV/0!</v>
      </c>
    </row>
    <row r="159" spans="1:10">
      <c r="A159" s="16">
        <f>Educativo!B165</f>
        <v>0</v>
      </c>
      <c r="C159" s="93">
        <f>Educativo!G164</f>
        <v>0</v>
      </c>
      <c r="E159" s="25"/>
      <c r="F159" s="25"/>
      <c r="G159" s="25"/>
      <c r="H159" s="25"/>
      <c r="I159" s="25"/>
      <c r="J159" s="26" t="e">
        <f t="shared" si="3"/>
        <v>#DIV/0!</v>
      </c>
    </row>
    <row r="160" spans="1:10">
      <c r="A160" s="16">
        <f>Educativo!B166</f>
        <v>0</v>
      </c>
      <c r="C160" s="93">
        <f>Educativo!G165</f>
        <v>0</v>
      </c>
      <c r="E160" s="25"/>
      <c r="F160" s="25"/>
      <c r="G160" s="25"/>
      <c r="H160" s="25"/>
      <c r="I160" s="25"/>
      <c r="J160" s="26" t="e">
        <f t="shared" si="3"/>
        <v>#DIV/0!</v>
      </c>
    </row>
    <row r="161" spans="1:10">
      <c r="A161" s="16">
        <f>Educativo!B167</f>
        <v>0</v>
      </c>
      <c r="C161" s="93">
        <f>Educativo!G166</f>
        <v>0</v>
      </c>
      <c r="E161" s="25"/>
      <c r="F161" s="25"/>
      <c r="G161" s="25"/>
      <c r="H161" s="25"/>
      <c r="I161" s="25"/>
      <c r="J161" s="26" t="e">
        <f t="shared" si="3"/>
        <v>#DIV/0!</v>
      </c>
    </row>
    <row r="162" spans="1:10">
      <c r="A162" s="16">
        <f>Educativo!B168</f>
        <v>0</v>
      </c>
      <c r="C162" s="93">
        <f>Educativo!G167</f>
        <v>0</v>
      </c>
      <c r="E162" s="25"/>
      <c r="F162" s="25"/>
      <c r="G162" s="25"/>
      <c r="H162" s="25"/>
      <c r="I162" s="25"/>
      <c r="J162" s="26" t="e">
        <f t="shared" si="3"/>
        <v>#DIV/0!</v>
      </c>
    </row>
    <row r="163" spans="1:10">
      <c r="A163" s="16">
        <f>Educativo!B169</f>
        <v>0</v>
      </c>
      <c r="C163" s="93">
        <f>Educativo!G168</f>
        <v>0</v>
      </c>
      <c r="E163" s="25"/>
      <c r="F163" s="25"/>
      <c r="G163" s="25"/>
      <c r="H163" s="25"/>
      <c r="I163" s="25"/>
      <c r="J163" s="26" t="e">
        <f t="shared" si="3"/>
        <v>#DIV/0!</v>
      </c>
    </row>
    <row r="164" spans="1:10">
      <c r="A164" s="16">
        <f>Educativo!B170</f>
        <v>0</v>
      </c>
      <c r="C164" s="93">
        <f>Educativo!G169</f>
        <v>0</v>
      </c>
      <c r="E164" s="25"/>
      <c r="F164" s="25"/>
      <c r="G164" s="25"/>
      <c r="H164" s="25"/>
      <c r="I164" s="25"/>
      <c r="J164" s="26" t="e">
        <f t="shared" si="3"/>
        <v>#DIV/0!</v>
      </c>
    </row>
    <row r="165" spans="1:10">
      <c r="A165" s="16">
        <f>Educativo!B171</f>
        <v>0</v>
      </c>
      <c r="C165" s="93">
        <f>Educativo!G170</f>
        <v>0</v>
      </c>
      <c r="E165" s="25"/>
      <c r="F165" s="25"/>
      <c r="G165" s="25"/>
      <c r="H165" s="25"/>
      <c r="I165" s="25"/>
      <c r="J165" s="26" t="e">
        <f t="shared" si="3"/>
        <v>#DIV/0!</v>
      </c>
    </row>
    <row r="166" spans="1:10">
      <c r="A166" s="16">
        <f>Educativo!B172</f>
        <v>0</v>
      </c>
      <c r="C166" s="93">
        <f>Educativo!G171</f>
        <v>0</v>
      </c>
      <c r="E166" s="25"/>
      <c r="F166" s="25"/>
      <c r="G166" s="25"/>
      <c r="H166" s="25"/>
      <c r="I166" s="25"/>
      <c r="J166" s="26" t="e">
        <f t="shared" si="3"/>
        <v>#DIV/0!</v>
      </c>
    </row>
    <row r="167" spans="1:10">
      <c r="A167" s="16">
        <f>Educativo!B173</f>
        <v>0</v>
      </c>
      <c r="C167" s="93">
        <f>Educativo!G172</f>
        <v>0</v>
      </c>
      <c r="E167" s="25"/>
      <c r="F167" s="25"/>
      <c r="G167" s="25"/>
      <c r="H167" s="25"/>
      <c r="I167" s="25"/>
      <c r="J167" s="26" t="e">
        <f t="shared" si="3"/>
        <v>#DIV/0!</v>
      </c>
    </row>
    <row r="168" spans="1:10">
      <c r="A168" s="16">
        <f>Educativo!B174</f>
        <v>0</v>
      </c>
      <c r="C168" s="93">
        <f>Educativo!G173</f>
        <v>0</v>
      </c>
      <c r="E168" s="25"/>
      <c r="F168" s="25"/>
      <c r="G168" s="25"/>
      <c r="H168" s="25"/>
      <c r="I168" s="25"/>
      <c r="J168" s="26" t="e">
        <f t="shared" si="3"/>
        <v>#DIV/0!</v>
      </c>
    </row>
    <row r="169" spans="1:10">
      <c r="A169" s="16">
        <f>Educativo!B175</f>
        <v>0</v>
      </c>
      <c r="C169" s="93">
        <f>Educativo!G174</f>
        <v>0</v>
      </c>
      <c r="E169" s="25"/>
      <c r="F169" s="25"/>
      <c r="G169" s="25"/>
      <c r="H169" s="25"/>
      <c r="I169" s="25"/>
      <c r="J169" s="26" t="e">
        <f t="shared" si="3"/>
        <v>#DIV/0!</v>
      </c>
    </row>
    <row r="170" spans="1:10">
      <c r="A170" s="16">
        <f>Educativo!B176</f>
        <v>0</v>
      </c>
      <c r="C170" s="93">
        <f>Educativo!G175</f>
        <v>0</v>
      </c>
      <c r="E170" s="25"/>
      <c r="F170" s="25"/>
      <c r="G170" s="25"/>
      <c r="H170" s="25"/>
      <c r="I170" s="25"/>
      <c r="J170" s="26" t="e">
        <f t="shared" si="3"/>
        <v>#DIV/0!</v>
      </c>
    </row>
    <row r="171" spans="1:10">
      <c r="A171" s="16">
        <f>Educativo!B177</f>
        <v>0</v>
      </c>
      <c r="C171" s="93">
        <f>Educativo!G176</f>
        <v>0</v>
      </c>
      <c r="E171" s="25"/>
      <c r="F171" s="25"/>
      <c r="G171" s="25"/>
      <c r="H171" s="25"/>
      <c r="I171" s="25"/>
      <c r="J171" s="26" t="e">
        <f t="shared" si="3"/>
        <v>#DIV/0!</v>
      </c>
    </row>
    <row r="172" spans="1:10">
      <c r="A172" s="16">
        <f>Educativo!B178</f>
        <v>0</v>
      </c>
      <c r="C172" s="93">
        <f>Educativo!G177</f>
        <v>0</v>
      </c>
      <c r="E172" s="25"/>
      <c r="F172" s="25"/>
      <c r="G172" s="25"/>
      <c r="H172" s="25"/>
      <c r="I172" s="25"/>
      <c r="J172" s="26" t="e">
        <f t="shared" si="3"/>
        <v>#DIV/0!</v>
      </c>
    </row>
    <row r="173" spans="1:10">
      <c r="A173" s="16">
        <f>Educativo!B179</f>
        <v>0</v>
      </c>
      <c r="C173" s="93">
        <f>Educativo!G178</f>
        <v>0</v>
      </c>
      <c r="E173" s="25"/>
      <c r="F173" s="25"/>
      <c r="G173" s="25"/>
      <c r="H173" s="25"/>
      <c r="I173" s="25"/>
      <c r="J173" s="26" t="e">
        <f t="shared" si="3"/>
        <v>#DIV/0!</v>
      </c>
    </row>
    <row r="174" spans="1:10">
      <c r="A174" s="16">
        <f>Educativo!B180</f>
        <v>0</v>
      </c>
      <c r="C174" s="93">
        <f>Educativo!G179</f>
        <v>0</v>
      </c>
      <c r="E174" s="25"/>
      <c r="F174" s="25"/>
      <c r="G174" s="25"/>
      <c r="H174" s="25"/>
      <c r="I174" s="25"/>
      <c r="J174" s="26" t="e">
        <f t="shared" si="3"/>
        <v>#DIV/0!</v>
      </c>
    </row>
    <row r="175" spans="1:10">
      <c r="A175" s="16">
        <f>Educativo!B181</f>
        <v>0</v>
      </c>
      <c r="C175" s="93">
        <f>Educativo!G180</f>
        <v>0</v>
      </c>
      <c r="E175" s="25"/>
      <c r="F175" s="25"/>
      <c r="G175" s="25"/>
      <c r="H175" s="25"/>
      <c r="I175" s="25"/>
      <c r="J175" s="26" t="e">
        <f t="shared" si="3"/>
        <v>#DIV/0!</v>
      </c>
    </row>
    <row r="176" spans="1:10">
      <c r="A176" s="16">
        <f>Educativo!B182</f>
        <v>0</v>
      </c>
      <c r="C176" s="93">
        <f>Educativo!G181</f>
        <v>0</v>
      </c>
      <c r="E176" s="25"/>
      <c r="F176" s="25"/>
      <c r="G176" s="25"/>
      <c r="H176" s="25"/>
      <c r="I176" s="25"/>
      <c r="J176" s="26" t="e">
        <f t="shared" si="3"/>
        <v>#DIV/0!</v>
      </c>
    </row>
    <row r="177" spans="1:10">
      <c r="A177" s="16">
        <f>Educativo!B183</f>
        <v>0</v>
      </c>
      <c r="C177" s="93">
        <f>Educativo!G182</f>
        <v>0</v>
      </c>
      <c r="E177" s="25"/>
      <c r="F177" s="25"/>
      <c r="G177" s="25"/>
      <c r="H177" s="25"/>
      <c r="I177" s="25"/>
      <c r="J177" s="26" t="e">
        <f t="shared" si="3"/>
        <v>#DIV/0!</v>
      </c>
    </row>
    <row r="178" spans="1:10">
      <c r="A178" s="16">
        <f>Educativo!B184</f>
        <v>0</v>
      </c>
      <c r="C178" s="93">
        <f>Educativo!G183</f>
        <v>0</v>
      </c>
      <c r="E178" s="25"/>
      <c r="F178" s="25"/>
      <c r="G178" s="25"/>
      <c r="H178" s="25"/>
      <c r="I178" s="25"/>
      <c r="J178" s="26" t="e">
        <f t="shared" si="3"/>
        <v>#DIV/0!</v>
      </c>
    </row>
    <row r="179" spans="1:10">
      <c r="A179" s="16">
        <f>Educativo!B185</f>
        <v>0</v>
      </c>
      <c r="C179" s="93">
        <f>Educativo!G184</f>
        <v>0</v>
      </c>
      <c r="E179" s="25"/>
      <c r="F179" s="25"/>
      <c r="G179" s="25"/>
      <c r="H179" s="25"/>
      <c r="I179" s="25"/>
      <c r="J179" s="26" t="e">
        <f t="shared" si="3"/>
        <v>#DIV/0!</v>
      </c>
    </row>
    <row r="180" spans="1:10">
      <c r="A180" s="16">
        <f>Educativo!B186</f>
        <v>0</v>
      </c>
      <c r="C180" s="93">
        <f>Educativo!G185</f>
        <v>0</v>
      </c>
      <c r="E180" s="25"/>
      <c r="F180" s="25"/>
      <c r="G180" s="25"/>
      <c r="H180" s="25"/>
      <c r="I180" s="25"/>
      <c r="J180" s="26" t="e">
        <f t="shared" si="3"/>
        <v>#DIV/0!</v>
      </c>
    </row>
    <row r="181" spans="1:10">
      <c r="A181" s="16">
        <f>Educativo!B187</f>
        <v>0</v>
      </c>
      <c r="C181" s="93">
        <f>Educativo!G186</f>
        <v>0</v>
      </c>
      <c r="E181" s="25"/>
      <c r="F181" s="25"/>
      <c r="G181" s="25"/>
      <c r="H181" s="25"/>
      <c r="I181" s="25"/>
      <c r="J181" s="26" t="e">
        <f t="shared" si="3"/>
        <v>#DIV/0!</v>
      </c>
    </row>
    <row r="182" spans="1:10">
      <c r="A182" s="16">
        <f>Educativo!B188</f>
        <v>0</v>
      </c>
      <c r="C182" s="93">
        <f>Educativo!G187</f>
        <v>0</v>
      </c>
      <c r="E182" s="25"/>
      <c r="F182" s="25"/>
      <c r="G182" s="25"/>
      <c r="H182" s="25"/>
      <c r="I182" s="25"/>
      <c r="J182" s="26" t="e">
        <f t="shared" si="3"/>
        <v>#DIV/0!</v>
      </c>
    </row>
    <row r="183" spans="1:10">
      <c r="A183" s="16">
        <f>Educativo!B189</f>
        <v>0</v>
      </c>
      <c r="C183" s="93">
        <f>Educativo!G188</f>
        <v>0</v>
      </c>
      <c r="E183" s="25"/>
      <c r="F183" s="25"/>
      <c r="G183" s="25"/>
      <c r="H183" s="25"/>
      <c r="I183" s="25"/>
      <c r="J183" s="26" t="e">
        <f t="shared" si="3"/>
        <v>#DIV/0!</v>
      </c>
    </row>
    <row r="184" spans="1:10">
      <c r="A184" s="16">
        <f>Educativo!B190</f>
        <v>0</v>
      </c>
      <c r="C184" s="93">
        <f>Educativo!G189</f>
        <v>0</v>
      </c>
      <c r="E184" s="25"/>
      <c r="F184" s="25"/>
      <c r="G184" s="25"/>
      <c r="H184" s="25"/>
      <c r="I184" s="25"/>
      <c r="J184" s="26" t="e">
        <f t="shared" si="3"/>
        <v>#DIV/0!</v>
      </c>
    </row>
    <row r="185" spans="1:10">
      <c r="A185" s="16">
        <f>Educativo!B191</f>
        <v>0</v>
      </c>
      <c r="C185" s="93">
        <f>Educativo!G190</f>
        <v>0</v>
      </c>
      <c r="E185" s="25"/>
      <c r="F185" s="25"/>
      <c r="G185" s="25"/>
      <c r="H185" s="25"/>
      <c r="I185" s="25"/>
      <c r="J185" s="26" t="e">
        <f t="shared" si="3"/>
        <v>#DIV/0!</v>
      </c>
    </row>
    <row r="186" spans="1:10">
      <c r="A186" s="16">
        <f>Educativo!B192</f>
        <v>0</v>
      </c>
      <c r="C186" s="93">
        <f>Educativo!G191</f>
        <v>0</v>
      </c>
      <c r="E186" s="25"/>
      <c r="F186" s="25"/>
      <c r="G186" s="25"/>
      <c r="H186" s="25"/>
      <c r="I186" s="25"/>
      <c r="J186" s="26" t="e">
        <f t="shared" si="3"/>
        <v>#DIV/0!</v>
      </c>
    </row>
    <row r="187" spans="1:10">
      <c r="A187" s="16">
        <f>Educativo!B193</f>
        <v>0</v>
      </c>
      <c r="C187" s="93">
        <f>Educativo!G192</f>
        <v>0</v>
      </c>
      <c r="E187" s="25"/>
      <c r="F187" s="25"/>
      <c r="G187" s="25"/>
      <c r="H187" s="25"/>
      <c r="I187" s="25"/>
      <c r="J187" s="26" t="e">
        <f t="shared" si="3"/>
        <v>#DIV/0!</v>
      </c>
    </row>
    <row r="188" spans="1:10">
      <c r="A188" s="16">
        <f>Educativo!B194</f>
        <v>0</v>
      </c>
      <c r="C188" s="93">
        <f>Educativo!G193</f>
        <v>0</v>
      </c>
      <c r="E188" s="25"/>
      <c r="F188" s="25"/>
      <c r="G188" s="25"/>
      <c r="H188" s="25"/>
      <c r="I188" s="25"/>
      <c r="J188" s="26" t="e">
        <f t="shared" si="3"/>
        <v>#DIV/0!</v>
      </c>
    </row>
    <row r="189" spans="1:10">
      <c r="A189" s="16">
        <f>Educativo!B195</f>
        <v>0</v>
      </c>
      <c r="C189" s="93">
        <f>Educativo!G194</f>
        <v>0</v>
      </c>
      <c r="E189" s="25"/>
      <c r="F189" s="25"/>
      <c r="G189" s="25"/>
      <c r="H189" s="25"/>
      <c r="I189" s="25"/>
      <c r="J189" s="26" t="e">
        <f t="shared" ref="J189:J252" si="4">(E189+F189+G189+H189+I189)/(COUNT(E189:I189))</f>
        <v>#DIV/0!</v>
      </c>
    </row>
    <row r="190" spans="1:10">
      <c r="A190" s="16">
        <f>Educativo!B196</f>
        <v>0</v>
      </c>
      <c r="C190" s="93">
        <f>Educativo!G195</f>
        <v>0</v>
      </c>
      <c r="E190" s="25"/>
      <c r="F190" s="25"/>
      <c r="G190" s="25"/>
      <c r="H190" s="25"/>
      <c r="I190" s="25"/>
      <c r="J190" s="26" t="e">
        <f t="shared" si="4"/>
        <v>#DIV/0!</v>
      </c>
    </row>
    <row r="191" spans="1:10">
      <c r="A191" s="16">
        <f>Educativo!B197</f>
        <v>0</v>
      </c>
      <c r="C191" s="93">
        <f>Educativo!G196</f>
        <v>0</v>
      </c>
      <c r="E191" s="25"/>
      <c r="F191" s="25"/>
      <c r="G191" s="25"/>
      <c r="H191" s="25"/>
      <c r="I191" s="25"/>
      <c r="J191" s="26" t="e">
        <f t="shared" si="4"/>
        <v>#DIV/0!</v>
      </c>
    </row>
    <row r="192" spans="1:10">
      <c r="A192" s="16">
        <f>Educativo!B198</f>
        <v>0</v>
      </c>
      <c r="C192" s="93">
        <f>Educativo!G197</f>
        <v>0</v>
      </c>
      <c r="E192" s="25"/>
      <c r="F192" s="25"/>
      <c r="G192" s="25"/>
      <c r="H192" s="25"/>
      <c r="I192" s="25"/>
      <c r="J192" s="26" t="e">
        <f t="shared" si="4"/>
        <v>#DIV/0!</v>
      </c>
    </row>
    <row r="193" spans="1:10">
      <c r="A193" s="16">
        <f>Educativo!B199</f>
        <v>0</v>
      </c>
      <c r="C193" s="93">
        <f>Educativo!G198</f>
        <v>0</v>
      </c>
      <c r="E193" s="25"/>
      <c r="F193" s="25"/>
      <c r="G193" s="25"/>
      <c r="H193" s="25"/>
      <c r="I193" s="25"/>
      <c r="J193" s="26" t="e">
        <f t="shared" si="4"/>
        <v>#DIV/0!</v>
      </c>
    </row>
    <row r="194" spans="1:10">
      <c r="A194" s="16">
        <f>Educativo!B200</f>
        <v>0</v>
      </c>
      <c r="C194" s="93">
        <f>Educativo!G199</f>
        <v>0</v>
      </c>
      <c r="E194" s="25"/>
      <c r="F194" s="25"/>
      <c r="G194" s="25"/>
      <c r="H194" s="25"/>
      <c r="I194" s="25"/>
      <c r="J194" s="26" t="e">
        <f t="shared" si="4"/>
        <v>#DIV/0!</v>
      </c>
    </row>
    <row r="195" spans="1:10">
      <c r="A195" s="16">
        <f>Educativo!B201</f>
        <v>0</v>
      </c>
      <c r="C195" s="93">
        <f>Educativo!G200</f>
        <v>0</v>
      </c>
      <c r="E195" s="25"/>
      <c r="F195" s="25"/>
      <c r="G195" s="25"/>
      <c r="H195" s="25"/>
      <c r="I195" s="25"/>
      <c r="J195" s="26" t="e">
        <f t="shared" si="4"/>
        <v>#DIV/0!</v>
      </c>
    </row>
    <row r="196" spans="1:10">
      <c r="A196" s="16">
        <f>Educativo!B202</f>
        <v>0</v>
      </c>
      <c r="C196" s="93">
        <f>Educativo!G201</f>
        <v>0</v>
      </c>
      <c r="E196" s="25"/>
      <c r="F196" s="25"/>
      <c r="G196" s="25"/>
      <c r="H196" s="25"/>
      <c r="I196" s="25"/>
      <c r="J196" s="26" t="e">
        <f t="shared" si="4"/>
        <v>#DIV/0!</v>
      </c>
    </row>
    <row r="197" spans="1:10">
      <c r="A197" s="16">
        <f>Educativo!B203</f>
        <v>0</v>
      </c>
      <c r="C197" s="93">
        <f>Educativo!G202</f>
        <v>0</v>
      </c>
      <c r="E197" s="23"/>
      <c r="F197" s="23"/>
      <c r="G197" s="23"/>
      <c r="H197" s="23"/>
      <c r="I197" s="23"/>
      <c r="J197" s="26" t="e">
        <f t="shared" si="4"/>
        <v>#DIV/0!</v>
      </c>
    </row>
    <row r="198" spans="1:10">
      <c r="A198" s="16">
        <f>Educativo!B204</f>
        <v>0</v>
      </c>
      <c r="C198" s="93">
        <f>Educativo!G203</f>
        <v>0</v>
      </c>
      <c r="E198" s="23"/>
      <c r="F198" s="23"/>
      <c r="G198" s="23"/>
      <c r="H198" s="23"/>
      <c r="I198" s="23"/>
      <c r="J198" s="26" t="e">
        <f t="shared" si="4"/>
        <v>#DIV/0!</v>
      </c>
    </row>
    <row r="199" spans="1:10">
      <c r="A199" s="16">
        <f>Educativo!B205</f>
        <v>0</v>
      </c>
      <c r="C199" s="93">
        <f>Educativo!G204</f>
        <v>0</v>
      </c>
      <c r="E199" s="23"/>
      <c r="F199" s="23"/>
      <c r="G199" s="23"/>
      <c r="H199" s="23"/>
      <c r="I199" s="23"/>
      <c r="J199" s="26" t="e">
        <f t="shared" si="4"/>
        <v>#DIV/0!</v>
      </c>
    </row>
    <row r="200" spans="1:10">
      <c r="A200" s="16">
        <f>Educativo!B206</f>
        <v>0</v>
      </c>
      <c r="C200" s="93">
        <f>Educativo!G205</f>
        <v>0</v>
      </c>
      <c r="E200" s="23"/>
      <c r="F200" s="23"/>
      <c r="G200" s="23"/>
      <c r="H200" s="23"/>
      <c r="I200" s="23"/>
      <c r="J200" s="26" t="e">
        <f t="shared" si="4"/>
        <v>#DIV/0!</v>
      </c>
    </row>
    <row r="201" spans="1:10">
      <c r="A201" s="16">
        <f>Educativo!B207</f>
        <v>0</v>
      </c>
      <c r="C201" s="93">
        <f>Educativo!G206</f>
        <v>0</v>
      </c>
      <c r="E201" s="23"/>
      <c r="F201" s="23"/>
      <c r="G201" s="23"/>
      <c r="H201" s="23"/>
      <c r="I201" s="23"/>
      <c r="J201" s="26" t="e">
        <f t="shared" si="4"/>
        <v>#DIV/0!</v>
      </c>
    </row>
    <row r="202" spans="1:10">
      <c r="A202" s="16" t="e">
        <f>Educativo!#REF!</f>
        <v>#REF!</v>
      </c>
      <c r="C202" s="93">
        <f>Educativo!G207</f>
        <v>0</v>
      </c>
      <c r="E202" s="23"/>
      <c r="F202" s="23"/>
      <c r="G202" s="23"/>
      <c r="H202" s="23"/>
      <c r="I202" s="23"/>
      <c r="J202" s="26" t="e">
        <f t="shared" si="4"/>
        <v>#DIV/0!</v>
      </c>
    </row>
    <row r="203" spans="1:10">
      <c r="A203" s="16" t="e">
        <f>Educativo!#REF!</f>
        <v>#REF!</v>
      </c>
      <c r="C203" s="93" t="e">
        <f>Educativo!#REF!</f>
        <v>#REF!</v>
      </c>
      <c r="E203" s="23"/>
      <c r="F203" s="23"/>
      <c r="G203" s="23"/>
      <c r="H203" s="23"/>
      <c r="I203" s="23"/>
      <c r="J203" s="26" t="e">
        <f t="shared" si="4"/>
        <v>#DIV/0!</v>
      </c>
    </row>
    <row r="204" spans="1:10">
      <c r="A204" s="16" t="e">
        <f>Educativo!#REF!</f>
        <v>#REF!</v>
      </c>
      <c r="C204" s="93" t="e">
        <f>Educativo!#REF!</f>
        <v>#REF!</v>
      </c>
      <c r="E204" s="23"/>
      <c r="F204" s="23"/>
      <c r="G204" s="23"/>
      <c r="H204" s="23"/>
      <c r="I204" s="23"/>
      <c r="J204" s="26" t="e">
        <f t="shared" si="4"/>
        <v>#DIV/0!</v>
      </c>
    </row>
    <row r="205" spans="1:10">
      <c r="A205" s="16" t="e">
        <f>Educativo!#REF!</f>
        <v>#REF!</v>
      </c>
      <c r="C205" s="93" t="e">
        <f>Educativo!#REF!</f>
        <v>#REF!</v>
      </c>
      <c r="E205" s="23"/>
      <c r="F205" s="23"/>
      <c r="G205" s="23"/>
      <c r="H205" s="23"/>
      <c r="I205" s="23"/>
      <c r="J205" s="26" t="e">
        <f t="shared" si="4"/>
        <v>#DIV/0!</v>
      </c>
    </row>
    <row r="206" spans="1:10">
      <c r="A206" s="16" t="e">
        <f>Educativo!#REF!</f>
        <v>#REF!</v>
      </c>
      <c r="C206" s="93" t="e">
        <f>Educativo!#REF!</f>
        <v>#REF!</v>
      </c>
      <c r="E206" s="23"/>
      <c r="F206" s="23"/>
      <c r="G206" s="23"/>
      <c r="H206" s="23"/>
      <c r="I206" s="23"/>
      <c r="J206" s="26" t="e">
        <f t="shared" si="4"/>
        <v>#DIV/0!</v>
      </c>
    </row>
    <row r="207" spans="1:10">
      <c r="A207" s="16" t="e">
        <f>Educativo!#REF!</f>
        <v>#REF!</v>
      </c>
      <c r="C207" s="93" t="e">
        <f>Educativo!#REF!</f>
        <v>#REF!</v>
      </c>
      <c r="E207" s="23"/>
      <c r="F207" s="23"/>
      <c r="G207" s="23"/>
      <c r="H207" s="23"/>
      <c r="I207" s="23"/>
      <c r="J207" s="26" t="e">
        <f t="shared" si="4"/>
        <v>#DIV/0!</v>
      </c>
    </row>
    <row r="208" spans="1:10">
      <c r="A208" s="16" t="e">
        <f>Educativo!#REF!</f>
        <v>#REF!</v>
      </c>
      <c r="C208" s="93" t="e">
        <f>Educativo!#REF!</f>
        <v>#REF!</v>
      </c>
      <c r="E208" s="23"/>
      <c r="F208" s="23"/>
      <c r="G208" s="23"/>
      <c r="H208" s="23"/>
      <c r="I208" s="23"/>
      <c r="J208" s="26" t="e">
        <f t="shared" si="4"/>
        <v>#DIV/0!</v>
      </c>
    </row>
    <row r="209" spans="1:10">
      <c r="A209" s="16" t="e">
        <f>Educativo!#REF!</f>
        <v>#REF!</v>
      </c>
      <c r="C209" s="93" t="e">
        <f>Educativo!#REF!</f>
        <v>#REF!</v>
      </c>
      <c r="E209" s="23"/>
      <c r="F209" s="23"/>
      <c r="G209" s="23"/>
      <c r="H209" s="23"/>
      <c r="I209" s="23"/>
      <c r="J209" s="26" t="e">
        <f t="shared" si="4"/>
        <v>#DIV/0!</v>
      </c>
    </row>
    <row r="210" spans="1:10">
      <c r="A210" s="16" t="e">
        <f>Educativo!#REF!</f>
        <v>#REF!</v>
      </c>
      <c r="C210" s="93" t="e">
        <f>Educativo!#REF!</f>
        <v>#REF!</v>
      </c>
      <c r="E210" s="23"/>
      <c r="F210" s="23"/>
      <c r="G210" s="23"/>
      <c r="H210" s="23"/>
      <c r="I210" s="23"/>
      <c r="J210" s="26" t="e">
        <f t="shared" si="4"/>
        <v>#DIV/0!</v>
      </c>
    </row>
    <row r="211" spans="1:10">
      <c r="A211" s="16" t="e">
        <f>Educativo!#REF!</f>
        <v>#REF!</v>
      </c>
      <c r="C211" s="93" t="e">
        <f>Educativo!#REF!</f>
        <v>#REF!</v>
      </c>
      <c r="E211" s="23"/>
      <c r="F211" s="23"/>
      <c r="G211" s="23"/>
      <c r="H211" s="23"/>
      <c r="I211" s="23"/>
      <c r="J211" s="26" t="e">
        <f t="shared" si="4"/>
        <v>#DIV/0!</v>
      </c>
    </row>
    <row r="212" spans="1:10">
      <c r="A212" s="16" t="e">
        <f>Educativo!#REF!</f>
        <v>#REF!</v>
      </c>
      <c r="C212" s="93" t="e">
        <f>Educativo!#REF!</f>
        <v>#REF!</v>
      </c>
      <c r="E212" s="23"/>
      <c r="F212" s="23"/>
      <c r="G212" s="23"/>
      <c r="H212" s="23"/>
      <c r="I212" s="23"/>
      <c r="J212" s="26" t="e">
        <f t="shared" si="4"/>
        <v>#DIV/0!</v>
      </c>
    </row>
    <row r="213" spans="1:10">
      <c r="A213" s="16" t="e">
        <f>Educativo!#REF!</f>
        <v>#REF!</v>
      </c>
      <c r="C213" s="93" t="e">
        <f>Educativo!#REF!</f>
        <v>#REF!</v>
      </c>
      <c r="E213" s="23"/>
      <c r="F213" s="23"/>
      <c r="G213" s="23"/>
      <c r="H213" s="23"/>
      <c r="I213" s="23"/>
      <c r="J213" s="26" t="e">
        <f t="shared" si="4"/>
        <v>#DIV/0!</v>
      </c>
    </row>
    <row r="214" spans="1:10">
      <c r="A214" s="16" t="e">
        <f>Educativo!#REF!</f>
        <v>#REF!</v>
      </c>
      <c r="C214" s="93" t="e">
        <f>Educativo!#REF!</f>
        <v>#REF!</v>
      </c>
      <c r="E214" s="23"/>
      <c r="F214" s="23"/>
      <c r="G214" s="23"/>
      <c r="H214" s="23"/>
      <c r="I214" s="23"/>
      <c r="J214" s="26" t="e">
        <f t="shared" si="4"/>
        <v>#DIV/0!</v>
      </c>
    </row>
    <row r="215" spans="1:10">
      <c r="A215" s="16" t="e">
        <f>Educativo!#REF!</f>
        <v>#REF!</v>
      </c>
      <c r="C215" s="93" t="e">
        <f>Educativo!#REF!</f>
        <v>#REF!</v>
      </c>
      <c r="E215" s="23"/>
      <c r="F215" s="23"/>
      <c r="G215" s="23"/>
      <c r="H215" s="23"/>
      <c r="I215" s="23"/>
      <c r="J215" s="26" t="e">
        <f t="shared" si="4"/>
        <v>#DIV/0!</v>
      </c>
    </row>
    <row r="216" spans="1:10">
      <c r="A216" s="16" t="e">
        <f>Educativo!#REF!</f>
        <v>#REF!</v>
      </c>
      <c r="C216" s="93" t="e">
        <f>Educativo!#REF!</f>
        <v>#REF!</v>
      </c>
      <c r="E216" s="23"/>
      <c r="F216" s="23"/>
      <c r="G216" s="23"/>
      <c r="H216" s="23"/>
      <c r="I216" s="23"/>
      <c r="J216" s="26" t="e">
        <f t="shared" si="4"/>
        <v>#DIV/0!</v>
      </c>
    </row>
    <row r="217" spans="1:10">
      <c r="A217" s="16" t="e">
        <f>Educativo!#REF!</f>
        <v>#REF!</v>
      </c>
      <c r="C217" s="93" t="e">
        <f>Educativo!#REF!</f>
        <v>#REF!</v>
      </c>
      <c r="E217" s="23"/>
      <c r="F217" s="23"/>
      <c r="G217" s="23"/>
      <c r="H217" s="23"/>
      <c r="I217" s="23"/>
      <c r="J217" s="26" t="e">
        <f t="shared" si="4"/>
        <v>#DIV/0!</v>
      </c>
    </row>
    <row r="218" spans="1:10">
      <c r="A218" s="16" t="e">
        <f>Educativo!#REF!</f>
        <v>#REF!</v>
      </c>
      <c r="C218" s="93" t="e">
        <f>Educativo!#REF!</f>
        <v>#REF!</v>
      </c>
      <c r="E218" s="23"/>
      <c r="F218" s="23"/>
      <c r="G218" s="23"/>
      <c r="H218" s="23"/>
      <c r="I218" s="23"/>
      <c r="J218" s="26" t="e">
        <f t="shared" si="4"/>
        <v>#DIV/0!</v>
      </c>
    </row>
    <row r="219" spans="1:10">
      <c r="A219" s="16" t="e">
        <f>Educativo!#REF!</f>
        <v>#REF!</v>
      </c>
      <c r="C219" s="93" t="e">
        <f>Educativo!#REF!</f>
        <v>#REF!</v>
      </c>
      <c r="E219" s="23"/>
      <c r="F219" s="23"/>
      <c r="G219" s="23"/>
      <c r="H219" s="23"/>
      <c r="I219" s="23"/>
      <c r="J219" s="26" t="e">
        <f t="shared" si="4"/>
        <v>#DIV/0!</v>
      </c>
    </row>
    <row r="220" spans="1:10">
      <c r="A220" s="16" t="e">
        <f>Educativo!#REF!</f>
        <v>#REF!</v>
      </c>
      <c r="C220" s="93" t="e">
        <f>Educativo!#REF!</f>
        <v>#REF!</v>
      </c>
      <c r="E220" s="23"/>
      <c r="F220" s="23"/>
      <c r="G220" s="23"/>
      <c r="H220" s="23"/>
      <c r="I220" s="23"/>
      <c r="J220" s="26" t="e">
        <f t="shared" si="4"/>
        <v>#DIV/0!</v>
      </c>
    </row>
    <row r="221" spans="1:10">
      <c r="A221" s="16" t="e">
        <f>Educativo!#REF!</f>
        <v>#REF!</v>
      </c>
      <c r="C221" s="93" t="e">
        <f>Educativo!#REF!</f>
        <v>#REF!</v>
      </c>
      <c r="E221" s="23"/>
      <c r="F221" s="23"/>
      <c r="G221" s="23"/>
      <c r="H221" s="23"/>
      <c r="I221" s="23"/>
      <c r="J221" s="26" t="e">
        <f t="shared" si="4"/>
        <v>#DIV/0!</v>
      </c>
    </row>
    <row r="222" spans="1:10">
      <c r="A222" s="16" t="e">
        <f>Educativo!#REF!</f>
        <v>#REF!</v>
      </c>
      <c r="C222" s="93" t="e">
        <f>Educativo!#REF!</f>
        <v>#REF!</v>
      </c>
      <c r="E222" s="23"/>
      <c r="F222" s="23"/>
      <c r="G222" s="23"/>
      <c r="H222" s="23"/>
      <c r="I222" s="23"/>
      <c r="J222" s="26" t="e">
        <f t="shared" si="4"/>
        <v>#DIV/0!</v>
      </c>
    </row>
    <row r="223" spans="1:10">
      <c r="A223" s="16" t="e">
        <f>Educativo!#REF!</f>
        <v>#REF!</v>
      </c>
      <c r="C223" s="93" t="e">
        <f>Educativo!#REF!</f>
        <v>#REF!</v>
      </c>
      <c r="E223" s="23"/>
      <c r="F223" s="23"/>
      <c r="G223" s="23"/>
      <c r="H223" s="23"/>
      <c r="I223" s="23"/>
      <c r="J223" s="26" t="e">
        <f t="shared" si="4"/>
        <v>#DIV/0!</v>
      </c>
    </row>
    <row r="224" spans="1:10">
      <c r="A224" s="16" t="e">
        <f>Educativo!#REF!</f>
        <v>#REF!</v>
      </c>
      <c r="C224" s="93" t="e">
        <f>Educativo!#REF!</f>
        <v>#REF!</v>
      </c>
      <c r="E224" s="23"/>
      <c r="F224" s="23"/>
      <c r="G224" s="23"/>
      <c r="H224" s="23"/>
      <c r="I224" s="23"/>
      <c r="J224" s="26" t="e">
        <f t="shared" si="4"/>
        <v>#DIV/0!</v>
      </c>
    </row>
    <row r="225" spans="1:10">
      <c r="A225" s="16" t="e">
        <f>Educativo!#REF!</f>
        <v>#REF!</v>
      </c>
      <c r="C225" s="93" t="e">
        <f>Educativo!#REF!</f>
        <v>#REF!</v>
      </c>
      <c r="E225" s="23"/>
      <c r="F225" s="23"/>
      <c r="G225" s="23"/>
      <c r="H225" s="23"/>
      <c r="I225" s="23"/>
      <c r="J225" s="26" t="e">
        <f t="shared" si="4"/>
        <v>#DIV/0!</v>
      </c>
    </row>
    <row r="226" spans="1:10">
      <c r="A226" s="16" t="e">
        <f>Educativo!#REF!</f>
        <v>#REF!</v>
      </c>
      <c r="C226" s="93" t="e">
        <f>Educativo!#REF!</f>
        <v>#REF!</v>
      </c>
      <c r="E226" s="23"/>
      <c r="F226" s="23"/>
      <c r="G226" s="23"/>
      <c r="H226" s="23"/>
      <c r="I226" s="23"/>
      <c r="J226" s="26" t="e">
        <f t="shared" si="4"/>
        <v>#DIV/0!</v>
      </c>
    </row>
    <row r="227" spans="1:10">
      <c r="A227" s="16" t="e">
        <f>Educativo!#REF!</f>
        <v>#REF!</v>
      </c>
      <c r="C227" s="93" t="e">
        <f>Educativo!#REF!</f>
        <v>#REF!</v>
      </c>
      <c r="E227" s="23"/>
      <c r="F227" s="23"/>
      <c r="G227" s="23"/>
      <c r="H227" s="23"/>
      <c r="I227" s="23"/>
      <c r="J227" s="26" t="e">
        <f t="shared" si="4"/>
        <v>#DIV/0!</v>
      </c>
    </row>
    <row r="228" spans="1:10">
      <c r="A228" s="16" t="e">
        <f>Educativo!#REF!</f>
        <v>#REF!</v>
      </c>
      <c r="C228" s="93" t="e">
        <f>Educativo!#REF!</f>
        <v>#REF!</v>
      </c>
      <c r="E228" s="23"/>
      <c r="F228" s="23"/>
      <c r="G228" s="23"/>
      <c r="H228" s="23"/>
      <c r="I228" s="23"/>
      <c r="J228" s="26" t="e">
        <f t="shared" si="4"/>
        <v>#DIV/0!</v>
      </c>
    </row>
    <row r="229" spans="1:10">
      <c r="A229" s="16" t="e">
        <f>Educativo!#REF!</f>
        <v>#REF!</v>
      </c>
      <c r="C229" s="93" t="e">
        <f>Educativo!#REF!</f>
        <v>#REF!</v>
      </c>
      <c r="E229" s="23"/>
      <c r="F229" s="23"/>
      <c r="G229" s="23"/>
      <c r="H229" s="23"/>
      <c r="I229" s="23"/>
      <c r="J229" s="26" t="e">
        <f t="shared" si="4"/>
        <v>#DIV/0!</v>
      </c>
    </row>
    <row r="230" spans="1:10">
      <c r="A230" s="16" t="e">
        <f>Educativo!#REF!</f>
        <v>#REF!</v>
      </c>
      <c r="C230" s="93" t="e">
        <f>Educativo!#REF!</f>
        <v>#REF!</v>
      </c>
      <c r="E230" s="23"/>
      <c r="F230" s="23"/>
      <c r="G230" s="23"/>
      <c r="H230" s="23"/>
      <c r="I230" s="23"/>
      <c r="J230" s="26" t="e">
        <f t="shared" si="4"/>
        <v>#DIV/0!</v>
      </c>
    </row>
    <row r="231" spans="1:10">
      <c r="A231" s="16" t="e">
        <f>Educativo!#REF!</f>
        <v>#REF!</v>
      </c>
      <c r="C231" s="93" t="e">
        <f>Educativo!#REF!</f>
        <v>#REF!</v>
      </c>
      <c r="E231" s="23"/>
      <c r="F231" s="23"/>
      <c r="G231" s="23"/>
      <c r="H231" s="23"/>
      <c r="I231" s="23"/>
      <c r="J231" s="26" t="e">
        <f t="shared" si="4"/>
        <v>#DIV/0!</v>
      </c>
    </row>
    <row r="232" spans="1:10">
      <c r="A232" s="16" t="e">
        <f>Educativo!#REF!</f>
        <v>#REF!</v>
      </c>
      <c r="E232" s="23"/>
      <c r="F232" s="23"/>
      <c r="G232" s="23"/>
      <c r="H232" s="23"/>
      <c r="I232" s="23"/>
      <c r="J232" s="26" t="e">
        <f t="shared" si="4"/>
        <v>#DIV/0!</v>
      </c>
    </row>
    <row r="233" spans="1:10">
      <c r="A233" s="16" t="e">
        <f>Educativo!#REF!</f>
        <v>#REF!</v>
      </c>
      <c r="E233" s="23"/>
      <c r="F233" s="23"/>
      <c r="G233" s="23"/>
      <c r="H233" s="23"/>
      <c r="I233" s="23"/>
      <c r="J233" s="26" t="e">
        <f t="shared" si="4"/>
        <v>#DIV/0!</v>
      </c>
    </row>
    <row r="234" spans="1:10">
      <c r="A234" s="16" t="e">
        <f>Educativo!#REF!</f>
        <v>#REF!</v>
      </c>
      <c r="E234" s="23"/>
      <c r="F234" s="23"/>
      <c r="G234" s="23"/>
      <c r="H234" s="23"/>
      <c r="I234" s="23"/>
      <c r="J234" s="26" t="e">
        <f t="shared" si="4"/>
        <v>#DIV/0!</v>
      </c>
    </row>
    <row r="235" spans="1:10">
      <c r="A235" s="16" t="e">
        <f>Educativo!#REF!</f>
        <v>#REF!</v>
      </c>
      <c r="E235" s="23"/>
      <c r="F235" s="23"/>
      <c r="G235" s="23"/>
      <c r="H235" s="23"/>
      <c r="I235" s="23"/>
      <c r="J235" s="26" t="e">
        <f t="shared" si="4"/>
        <v>#DIV/0!</v>
      </c>
    </row>
    <row r="236" spans="1:10">
      <c r="A236" s="16" t="e">
        <f>Educativo!#REF!</f>
        <v>#REF!</v>
      </c>
      <c r="E236" s="23"/>
      <c r="F236" s="23"/>
      <c r="G236" s="23"/>
      <c r="H236" s="23"/>
      <c r="I236" s="23"/>
      <c r="J236" s="26" t="e">
        <f t="shared" si="4"/>
        <v>#DIV/0!</v>
      </c>
    </row>
    <row r="237" spans="1:10">
      <c r="A237" s="16" t="e">
        <f>Educativo!#REF!</f>
        <v>#REF!</v>
      </c>
      <c r="E237" s="23"/>
      <c r="F237" s="23"/>
      <c r="G237" s="23"/>
      <c r="H237" s="23"/>
      <c r="I237" s="23"/>
      <c r="J237" s="26" t="e">
        <f t="shared" si="4"/>
        <v>#DIV/0!</v>
      </c>
    </row>
    <row r="238" spans="1:10">
      <c r="A238" s="16" t="e">
        <f>Educativo!#REF!</f>
        <v>#REF!</v>
      </c>
      <c r="E238" s="23"/>
      <c r="F238" s="23"/>
      <c r="G238" s="23"/>
      <c r="H238" s="23"/>
      <c r="I238" s="23"/>
      <c r="J238" s="26" t="e">
        <f t="shared" si="4"/>
        <v>#DIV/0!</v>
      </c>
    </row>
    <row r="239" spans="1:10">
      <c r="A239" s="16" t="e">
        <f>Educativo!#REF!</f>
        <v>#REF!</v>
      </c>
      <c r="E239" s="23"/>
      <c r="F239" s="23"/>
      <c r="G239" s="23"/>
      <c r="H239" s="23"/>
      <c r="I239" s="23"/>
      <c r="J239" s="26" t="e">
        <f t="shared" si="4"/>
        <v>#DIV/0!</v>
      </c>
    </row>
    <row r="240" spans="1:10">
      <c r="A240" s="16" t="e">
        <f>Educativo!#REF!</f>
        <v>#REF!</v>
      </c>
      <c r="E240" s="23"/>
      <c r="F240" s="23"/>
      <c r="G240" s="23"/>
      <c r="H240" s="23"/>
      <c r="I240" s="23"/>
      <c r="J240" s="26" t="e">
        <f t="shared" si="4"/>
        <v>#DIV/0!</v>
      </c>
    </row>
    <row r="241" spans="1:10">
      <c r="A241" s="16" t="e">
        <f>Educativo!#REF!</f>
        <v>#REF!</v>
      </c>
      <c r="E241" s="23"/>
      <c r="F241" s="23"/>
      <c r="G241" s="23"/>
      <c r="H241" s="23"/>
      <c r="I241" s="23"/>
      <c r="J241" s="26" t="e">
        <f t="shared" si="4"/>
        <v>#DIV/0!</v>
      </c>
    </row>
    <row r="242" spans="1:10">
      <c r="A242" s="16" t="e">
        <f>Educativo!#REF!</f>
        <v>#REF!</v>
      </c>
      <c r="E242" s="23"/>
      <c r="F242" s="23"/>
      <c r="G242" s="23"/>
      <c r="H242" s="23"/>
      <c r="I242" s="23"/>
      <c r="J242" s="26" t="e">
        <f t="shared" si="4"/>
        <v>#DIV/0!</v>
      </c>
    </row>
    <row r="243" spans="1:10">
      <c r="A243" s="16" t="e">
        <f>Educativo!#REF!</f>
        <v>#REF!</v>
      </c>
      <c r="E243" s="23"/>
      <c r="F243" s="23"/>
      <c r="G243" s="23"/>
      <c r="H243" s="23"/>
      <c r="I243" s="23"/>
      <c r="J243" s="26" t="e">
        <f t="shared" si="4"/>
        <v>#DIV/0!</v>
      </c>
    </row>
    <row r="244" spans="1:10">
      <c r="A244" s="16" t="e">
        <f>Educativo!#REF!</f>
        <v>#REF!</v>
      </c>
      <c r="E244" s="23"/>
      <c r="F244" s="23"/>
      <c r="G244" s="23"/>
      <c r="H244" s="23"/>
      <c r="I244" s="23"/>
      <c r="J244" s="26" t="e">
        <f t="shared" si="4"/>
        <v>#DIV/0!</v>
      </c>
    </row>
    <row r="245" spans="1:10">
      <c r="A245" s="16" t="e">
        <f>Educativo!#REF!</f>
        <v>#REF!</v>
      </c>
      <c r="E245" s="23"/>
      <c r="F245" s="23"/>
      <c r="G245" s="23"/>
      <c r="H245" s="23"/>
      <c r="I245" s="23"/>
      <c r="J245" s="26" t="e">
        <f t="shared" si="4"/>
        <v>#DIV/0!</v>
      </c>
    </row>
    <row r="246" spans="1:10">
      <c r="A246" s="16" t="e">
        <f>Educativo!#REF!</f>
        <v>#REF!</v>
      </c>
      <c r="E246" s="23"/>
      <c r="F246" s="23"/>
      <c r="G246" s="23"/>
      <c r="H246" s="23"/>
      <c r="I246" s="23"/>
      <c r="J246" s="26" t="e">
        <f t="shared" si="4"/>
        <v>#DIV/0!</v>
      </c>
    </row>
    <row r="247" spans="1:10">
      <c r="A247" s="16" t="e">
        <f>Educativo!#REF!</f>
        <v>#REF!</v>
      </c>
      <c r="E247" s="23"/>
      <c r="F247" s="23"/>
      <c r="G247" s="23"/>
      <c r="H247" s="23"/>
      <c r="I247" s="23"/>
      <c r="J247" s="26" t="e">
        <f t="shared" si="4"/>
        <v>#DIV/0!</v>
      </c>
    </row>
    <row r="248" spans="1:10">
      <c r="A248" s="16" t="e">
        <f>Educativo!#REF!</f>
        <v>#REF!</v>
      </c>
      <c r="E248" s="23"/>
      <c r="F248" s="23"/>
      <c r="G248" s="23"/>
      <c r="H248" s="23"/>
      <c r="I248" s="23"/>
      <c r="J248" s="26" t="e">
        <f t="shared" si="4"/>
        <v>#DIV/0!</v>
      </c>
    </row>
    <row r="249" spans="1:10">
      <c r="A249" s="16" t="e">
        <f>Educativo!#REF!</f>
        <v>#REF!</v>
      </c>
      <c r="E249" s="23"/>
      <c r="F249" s="23"/>
      <c r="G249" s="23"/>
      <c r="H249" s="23"/>
      <c r="I249" s="23"/>
      <c r="J249" s="26" t="e">
        <f t="shared" si="4"/>
        <v>#DIV/0!</v>
      </c>
    </row>
    <row r="250" spans="1:10">
      <c r="A250" s="16" t="e">
        <f>Educativo!#REF!</f>
        <v>#REF!</v>
      </c>
      <c r="E250" s="23"/>
      <c r="F250" s="23"/>
      <c r="G250" s="23"/>
      <c r="H250" s="23"/>
      <c r="I250" s="23"/>
      <c r="J250" s="26" t="e">
        <f t="shared" si="4"/>
        <v>#DIV/0!</v>
      </c>
    </row>
    <row r="251" spans="1:10">
      <c r="A251" s="16" t="e">
        <f>Educativo!#REF!</f>
        <v>#REF!</v>
      </c>
      <c r="E251" s="23"/>
      <c r="F251" s="23"/>
      <c r="G251" s="23"/>
      <c r="H251" s="23"/>
      <c r="I251" s="23"/>
      <c r="J251" s="26" t="e">
        <f t="shared" si="4"/>
        <v>#DIV/0!</v>
      </c>
    </row>
    <row r="252" spans="1:10">
      <c r="A252" s="16" t="e">
        <f>Educativo!#REF!</f>
        <v>#REF!</v>
      </c>
      <c r="E252" s="23"/>
      <c r="F252" s="23"/>
      <c r="G252" s="23"/>
      <c r="H252" s="23"/>
      <c r="I252" s="23"/>
      <c r="J252" s="26" t="e">
        <f t="shared" si="4"/>
        <v>#DIV/0!</v>
      </c>
    </row>
    <row r="253" spans="1:10">
      <c r="A253" s="16" t="e">
        <f>Educativo!#REF!</f>
        <v>#REF!</v>
      </c>
      <c r="E253" s="23"/>
      <c r="F253" s="23"/>
      <c r="G253" s="23"/>
      <c r="H253" s="23"/>
      <c r="I253" s="23"/>
      <c r="J253" s="26" t="e">
        <f t="shared" ref="J253:J316" si="5">(E253+F253+G253+H253+I253)/(COUNT(E253:I253))</f>
        <v>#DIV/0!</v>
      </c>
    </row>
    <row r="254" spans="1:10">
      <c r="A254" s="16" t="e">
        <f>Educativo!#REF!</f>
        <v>#REF!</v>
      </c>
      <c r="E254" s="23"/>
      <c r="F254" s="23"/>
      <c r="G254" s="23"/>
      <c r="H254" s="23"/>
      <c r="I254" s="23"/>
      <c r="J254" s="26" t="e">
        <f t="shared" si="5"/>
        <v>#DIV/0!</v>
      </c>
    </row>
    <row r="255" spans="1:10">
      <c r="A255" s="16" t="e">
        <f>Educativo!#REF!</f>
        <v>#REF!</v>
      </c>
      <c r="E255" s="23"/>
      <c r="F255" s="23"/>
      <c r="G255" s="23"/>
      <c r="H255" s="23"/>
      <c r="I255" s="23"/>
      <c r="J255" s="26" t="e">
        <f t="shared" si="5"/>
        <v>#DIV/0!</v>
      </c>
    </row>
    <row r="256" spans="1:10">
      <c r="A256" s="16" t="e">
        <f>Educativo!#REF!</f>
        <v>#REF!</v>
      </c>
      <c r="E256" s="23"/>
      <c r="F256" s="23"/>
      <c r="G256" s="23"/>
      <c r="H256" s="23"/>
      <c r="I256" s="23"/>
      <c r="J256" s="26" t="e">
        <f t="shared" si="5"/>
        <v>#DIV/0!</v>
      </c>
    </row>
    <row r="257" spans="1:10">
      <c r="A257" s="16" t="e">
        <f>Educativo!#REF!</f>
        <v>#REF!</v>
      </c>
      <c r="E257" s="23"/>
      <c r="F257" s="23"/>
      <c r="G257" s="23"/>
      <c r="H257" s="23"/>
      <c r="I257" s="23"/>
      <c r="J257" s="26" t="e">
        <f t="shared" si="5"/>
        <v>#DIV/0!</v>
      </c>
    </row>
    <row r="258" spans="1:10">
      <c r="A258" s="16" t="e">
        <f>Educativo!#REF!</f>
        <v>#REF!</v>
      </c>
      <c r="E258" s="23"/>
      <c r="F258" s="23"/>
      <c r="G258" s="23"/>
      <c r="H258" s="23"/>
      <c r="I258" s="23"/>
      <c r="J258" s="26" t="e">
        <f t="shared" si="5"/>
        <v>#DIV/0!</v>
      </c>
    </row>
    <row r="259" spans="1:10">
      <c r="A259" s="16" t="e">
        <f>Educativo!#REF!</f>
        <v>#REF!</v>
      </c>
      <c r="E259" s="23"/>
      <c r="F259" s="23"/>
      <c r="G259" s="23"/>
      <c r="H259" s="23"/>
      <c r="I259" s="23"/>
      <c r="J259" s="26" t="e">
        <f t="shared" si="5"/>
        <v>#DIV/0!</v>
      </c>
    </row>
    <row r="260" spans="1:10">
      <c r="A260" s="16" t="e">
        <f>Educativo!#REF!</f>
        <v>#REF!</v>
      </c>
      <c r="E260" s="23"/>
      <c r="F260" s="23"/>
      <c r="G260" s="23"/>
      <c r="H260" s="23"/>
      <c r="I260" s="23"/>
      <c r="J260" s="26" t="e">
        <f t="shared" si="5"/>
        <v>#DIV/0!</v>
      </c>
    </row>
    <row r="261" spans="1:10">
      <c r="A261" s="16" t="e">
        <f>Educativo!#REF!</f>
        <v>#REF!</v>
      </c>
      <c r="E261" s="23"/>
      <c r="F261" s="23"/>
      <c r="G261" s="23"/>
      <c r="H261" s="23"/>
      <c r="I261" s="23"/>
      <c r="J261" s="26" t="e">
        <f t="shared" si="5"/>
        <v>#DIV/0!</v>
      </c>
    </row>
    <row r="262" spans="1:10">
      <c r="A262" s="16" t="e">
        <f>Educativo!#REF!</f>
        <v>#REF!</v>
      </c>
      <c r="E262" s="23"/>
      <c r="F262" s="23"/>
      <c r="G262" s="23"/>
      <c r="H262" s="23"/>
      <c r="I262" s="23"/>
      <c r="J262" s="26" t="e">
        <f t="shared" si="5"/>
        <v>#DIV/0!</v>
      </c>
    </row>
    <row r="263" spans="1:10">
      <c r="A263" s="16" t="e">
        <f>Educativo!#REF!</f>
        <v>#REF!</v>
      </c>
      <c r="E263" s="23"/>
      <c r="F263" s="23"/>
      <c r="G263" s="23"/>
      <c r="H263" s="23"/>
      <c r="I263" s="23"/>
      <c r="J263" s="26" t="e">
        <f t="shared" si="5"/>
        <v>#DIV/0!</v>
      </c>
    </row>
    <row r="264" spans="1:10">
      <c r="A264" s="16" t="e">
        <f>Educativo!#REF!</f>
        <v>#REF!</v>
      </c>
      <c r="E264" s="23"/>
      <c r="F264" s="23"/>
      <c r="G264" s="23"/>
      <c r="H264" s="23"/>
      <c r="I264" s="23"/>
      <c r="J264" s="26" t="e">
        <f t="shared" si="5"/>
        <v>#DIV/0!</v>
      </c>
    </row>
    <row r="265" spans="1:10">
      <c r="A265" s="16" t="e">
        <f>Educativo!#REF!</f>
        <v>#REF!</v>
      </c>
      <c r="E265" s="23"/>
      <c r="F265" s="23"/>
      <c r="G265" s="23"/>
      <c r="H265" s="23"/>
      <c r="I265" s="23"/>
      <c r="J265" s="26" t="e">
        <f t="shared" si="5"/>
        <v>#DIV/0!</v>
      </c>
    </row>
    <row r="266" spans="1:10">
      <c r="A266" s="16" t="e">
        <f>Educativo!#REF!</f>
        <v>#REF!</v>
      </c>
      <c r="E266" s="23"/>
      <c r="F266" s="23"/>
      <c r="G266" s="23"/>
      <c r="H266" s="23"/>
      <c r="I266" s="23"/>
      <c r="J266" s="26" t="e">
        <f t="shared" si="5"/>
        <v>#DIV/0!</v>
      </c>
    </row>
    <row r="267" spans="1:10">
      <c r="A267" s="16" t="e">
        <f>Educativo!#REF!</f>
        <v>#REF!</v>
      </c>
      <c r="E267" s="23"/>
      <c r="F267" s="23"/>
      <c r="G267" s="23"/>
      <c r="H267" s="23"/>
      <c r="I267" s="23"/>
      <c r="J267" s="26" t="e">
        <f t="shared" si="5"/>
        <v>#DIV/0!</v>
      </c>
    </row>
    <row r="268" spans="1:10">
      <c r="A268" s="16" t="e">
        <f>Educativo!#REF!</f>
        <v>#REF!</v>
      </c>
      <c r="E268" s="23"/>
      <c r="F268" s="23"/>
      <c r="G268" s="23"/>
      <c r="H268" s="23"/>
      <c r="I268" s="23"/>
      <c r="J268" s="26" t="e">
        <f t="shared" si="5"/>
        <v>#DIV/0!</v>
      </c>
    </row>
    <row r="269" spans="1:10">
      <c r="A269" s="16" t="e">
        <f>Educativo!#REF!</f>
        <v>#REF!</v>
      </c>
      <c r="E269" s="23"/>
      <c r="F269" s="23"/>
      <c r="G269" s="23"/>
      <c r="H269" s="23"/>
      <c r="I269" s="23"/>
      <c r="J269" s="26" t="e">
        <f t="shared" si="5"/>
        <v>#DIV/0!</v>
      </c>
    </row>
    <row r="270" spans="1:10">
      <c r="A270" s="16" t="e">
        <f>Educativo!#REF!</f>
        <v>#REF!</v>
      </c>
      <c r="E270" s="23"/>
      <c r="F270" s="23"/>
      <c r="G270" s="23"/>
      <c r="H270" s="23"/>
      <c r="I270" s="23"/>
      <c r="J270" s="26" t="e">
        <f t="shared" si="5"/>
        <v>#DIV/0!</v>
      </c>
    </row>
    <row r="271" spans="1:10">
      <c r="A271" s="16" t="e">
        <f>Educativo!#REF!</f>
        <v>#REF!</v>
      </c>
      <c r="E271" s="23"/>
      <c r="F271" s="23"/>
      <c r="G271" s="23"/>
      <c r="H271" s="23"/>
      <c r="I271" s="23"/>
      <c r="J271" s="26" t="e">
        <f t="shared" si="5"/>
        <v>#DIV/0!</v>
      </c>
    </row>
    <row r="272" spans="1:10">
      <c r="A272" s="16" t="e">
        <f>Educativo!#REF!</f>
        <v>#REF!</v>
      </c>
      <c r="E272" s="23"/>
      <c r="F272" s="23"/>
      <c r="G272" s="23"/>
      <c r="H272" s="23"/>
      <c r="I272" s="23"/>
      <c r="J272" s="26" t="e">
        <f t="shared" si="5"/>
        <v>#DIV/0!</v>
      </c>
    </row>
    <row r="273" spans="1:10">
      <c r="A273" s="16" t="e">
        <f>Educativo!#REF!</f>
        <v>#REF!</v>
      </c>
      <c r="E273" s="23"/>
      <c r="F273" s="23"/>
      <c r="G273" s="23"/>
      <c r="H273" s="23"/>
      <c r="I273" s="23"/>
      <c r="J273" s="26" t="e">
        <f t="shared" si="5"/>
        <v>#DIV/0!</v>
      </c>
    </row>
    <row r="274" spans="1:10">
      <c r="A274" s="16" t="e">
        <f>Educativo!#REF!</f>
        <v>#REF!</v>
      </c>
      <c r="E274" s="23"/>
      <c r="F274" s="23"/>
      <c r="G274" s="23"/>
      <c r="H274" s="23"/>
      <c r="I274" s="23"/>
      <c r="J274" s="26" t="e">
        <f t="shared" si="5"/>
        <v>#DIV/0!</v>
      </c>
    </row>
    <row r="275" spans="1:10">
      <c r="A275" s="16" t="e">
        <f>Educativo!#REF!</f>
        <v>#REF!</v>
      </c>
      <c r="E275" s="23"/>
      <c r="F275" s="23"/>
      <c r="G275" s="23"/>
      <c r="H275" s="23"/>
      <c r="I275" s="23"/>
      <c r="J275" s="26" t="e">
        <f t="shared" si="5"/>
        <v>#DIV/0!</v>
      </c>
    </row>
    <row r="276" spans="1:10">
      <c r="A276" s="16" t="e">
        <f>Educativo!#REF!</f>
        <v>#REF!</v>
      </c>
      <c r="E276" s="23"/>
      <c r="F276" s="23"/>
      <c r="G276" s="23"/>
      <c r="H276" s="23"/>
      <c r="I276" s="23"/>
      <c r="J276" s="26" t="e">
        <f t="shared" si="5"/>
        <v>#DIV/0!</v>
      </c>
    </row>
    <row r="277" spans="1:10">
      <c r="A277" s="16" t="e">
        <f>Educativo!#REF!</f>
        <v>#REF!</v>
      </c>
      <c r="E277" s="23"/>
      <c r="F277" s="23"/>
      <c r="G277" s="23"/>
      <c r="H277" s="23"/>
      <c r="I277" s="23"/>
      <c r="J277" s="26" t="e">
        <f t="shared" si="5"/>
        <v>#DIV/0!</v>
      </c>
    </row>
    <row r="278" spans="1:10">
      <c r="A278" s="16" t="e">
        <f>Educativo!#REF!</f>
        <v>#REF!</v>
      </c>
      <c r="E278" s="23"/>
      <c r="F278" s="23"/>
      <c r="G278" s="23"/>
      <c r="H278" s="23"/>
      <c r="I278" s="23"/>
      <c r="J278" s="26" t="e">
        <f t="shared" si="5"/>
        <v>#DIV/0!</v>
      </c>
    </row>
    <row r="279" spans="1:10">
      <c r="A279" s="16" t="e">
        <f>Educativo!#REF!</f>
        <v>#REF!</v>
      </c>
      <c r="E279" s="23"/>
      <c r="F279" s="23"/>
      <c r="G279" s="23"/>
      <c r="H279" s="23"/>
      <c r="I279" s="23"/>
      <c r="J279" s="26" t="e">
        <f t="shared" si="5"/>
        <v>#DIV/0!</v>
      </c>
    </row>
    <row r="280" spans="1:10">
      <c r="A280" s="16" t="e">
        <f>Educativo!#REF!</f>
        <v>#REF!</v>
      </c>
      <c r="E280" s="23"/>
      <c r="F280" s="23"/>
      <c r="G280" s="23"/>
      <c r="H280" s="23"/>
      <c r="I280" s="23"/>
      <c r="J280" s="26" t="e">
        <f t="shared" si="5"/>
        <v>#DIV/0!</v>
      </c>
    </row>
    <row r="281" spans="1:10">
      <c r="A281" s="16" t="e">
        <f>Educativo!#REF!</f>
        <v>#REF!</v>
      </c>
      <c r="E281" s="23"/>
      <c r="F281" s="23"/>
      <c r="G281" s="23"/>
      <c r="H281" s="23"/>
      <c r="I281" s="23"/>
      <c r="J281" s="26" t="e">
        <f t="shared" si="5"/>
        <v>#DIV/0!</v>
      </c>
    </row>
    <row r="282" spans="1:10">
      <c r="A282" s="16" t="e">
        <f>Educativo!#REF!</f>
        <v>#REF!</v>
      </c>
      <c r="E282" s="23"/>
      <c r="F282" s="23"/>
      <c r="G282" s="23"/>
      <c r="H282" s="23"/>
      <c r="I282" s="23"/>
      <c r="J282" s="26" t="e">
        <f t="shared" si="5"/>
        <v>#DIV/0!</v>
      </c>
    </row>
    <row r="283" spans="1:10">
      <c r="A283" s="16" t="e">
        <f>Educativo!#REF!</f>
        <v>#REF!</v>
      </c>
      <c r="E283" s="23"/>
      <c r="F283" s="23"/>
      <c r="G283" s="23"/>
      <c r="H283" s="23"/>
      <c r="I283" s="23"/>
      <c r="J283" s="26" t="e">
        <f t="shared" si="5"/>
        <v>#DIV/0!</v>
      </c>
    </row>
    <row r="284" spans="1:10">
      <c r="A284" s="16" t="e">
        <f>Educativo!#REF!</f>
        <v>#REF!</v>
      </c>
      <c r="E284" s="23"/>
      <c r="F284" s="23"/>
      <c r="G284" s="23"/>
      <c r="H284" s="23"/>
      <c r="I284" s="23"/>
      <c r="J284" s="26" t="e">
        <f t="shared" si="5"/>
        <v>#DIV/0!</v>
      </c>
    </row>
    <row r="285" spans="1:10">
      <c r="A285" s="16" t="e">
        <f>Educativo!#REF!</f>
        <v>#REF!</v>
      </c>
      <c r="E285" s="23"/>
      <c r="F285" s="23"/>
      <c r="G285" s="23"/>
      <c r="H285" s="23"/>
      <c r="I285" s="23"/>
      <c r="J285" s="26" t="e">
        <f t="shared" si="5"/>
        <v>#DIV/0!</v>
      </c>
    </row>
    <row r="286" spans="1:10">
      <c r="A286" s="16" t="e">
        <f>Educativo!#REF!</f>
        <v>#REF!</v>
      </c>
      <c r="E286" s="23"/>
      <c r="F286" s="23"/>
      <c r="G286" s="23"/>
      <c r="H286" s="23"/>
      <c r="I286" s="23"/>
      <c r="J286" s="26" t="e">
        <f t="shared" si="5"/>
        <v>#DIV/0!</v>
      </c>
    </row>
    <row r="287" spans="1:10">
      <c r="A287" s="16" t="e">
        <f>Educativo!#REF!</f>
        <v>#REF!</v>
      </c>
      <c r="E287" s="23"/>
      <c r="F287" s="23"/>
      <c r="G287" s="23"/>
      <c r="H287" s="23"/>
      <c r="I287" s="23"/>
      <c r="J287" s="26" t="e">
        <f t="shared" si="5"/>
        <v>#DIV/0!</v>
      </c>
    </row>
    <row r="288" spans="1:10">
      <c r="A288" s="16" t="e">
        <f>Educativo!#REF!</f>
        <v>#REF!</v>
      </c>
      <c r="E288" s="23"/>
      <c r="F288" s="23"/>
      <c r="G288" s="23"/>
      <c r="H288" s="23"/>
      <c r="I288" s="23"/>
      <c r="J288" s="26" t="e">
        <f t="shared" si="5"/>
        <v>#DIV/0!</v>
      </c>
    </row>
    <row r="289" spans="1:10">
      <c r="A289" s="16" t="e">
        <f>Educativo!#REF!</f>
        <v>#REF!</v>
      </c>
      <c r="E289" s="23"/>
      <c r="F289" s="23"/>
      <c r="G289" s="23"/>
      <c r="H289" s="23"/>
      <c r="I289" s="23"/>
      <c r="J289" s="26" t="e">
        <f t="shared" si="5"/>
        <v>#DIV/0!</v>
      </c>
    </row>
    <row r="290" spans="1:10">
      <c r="A290" s="16" t="e">
        <f>Educativo!#REF!</f>
        <v>#REF!</v>
      </c>
      <c r="E290" s="23"/>
      <c r="F290" s="23"/>
      <c r="G290" s="23"/>
      <c r="H290" s="23"/>
      <c r="I290" s="23"/>
      <c r="J290" s="26" t="e">
        <f t="shared" si="5"/>
        <v>#DIV/0!</v>
      </c>
    </row>
    <row r="291" spans="1:10">
      <c r="A291" s="16" t="e">
        <f>Educativo!#REF!</f>
        <v>#REF!</v>
      </c>
      <c r="E291" s="23"/>
      <c r="F291" s="23"/>
      <c r="G291" s="23"/>
      <c r="H291" s="23"/>
      <c r="I291" s="23"/>
      <c r="J291" s="26" t="e">
        <f t="shared" si="5"/>
        <v>#DIV/0!</v>
      </c>
    </row>
    <row r="292" spans="1:10">
      <c r="A292" s="16" t="e">
        <f>Educativo!#REF!</f>
        <v>#REF!</v>
      </c>
      <c r="E292" s="23"/>
      <c r="F292" s="23"/>
      <c r="G292" s="23"/>
      <c r="H292" s="23"/>
      <c r="I292" s="23"/>
      <c r="J292" s="26" t="e">
        <f t="shared" si="5"/>
        <v>#DIV/0!</v>
      </c>
    </row>
    <row r="293" spans="1:10">
      <c r="A293" s="16" t="e">
        <f>Educativo!#REF!</f>
        <v>#REF!</v>
      </c>
      <c r="E293" s="23"/>
      <c r="F293" s="23"/>
      <c r="G293" s="23"/>
      <c r="H293" s="23"/>
      <c r="I293" s="23"/>
      <c r="J293" s="26" t="e">
        <f t="shared" si="5"/>
        <v>#DIV/0!</v>
      </c>
    </row>
    <row r="294" spans="1:10">
      <c r="A294" s="16" t="e">
        <f>Educativo!#REF!</f>
        <v>#REF!</v>
      </c>
      <c r="E294" s="23"/>
      <c r="F294" s="23"/>
      <c r="G294" s="23"/>
      <c r="H294" s="23"/>
      <c r="I294" s="23"/>
      <c r="J294" s="26" t="e">
        <f t="shared" si="5"/>
        <v>#DIV/0!</v>
      </c>
    </row>
    <row r="295" spans="1:10">
      <c r="A295" s="16" t="e">
        <f>Educativo!#REF!</f>
        <v>#REF!</v>
      </c>
      <c r="E295" s="23"/>
      <c r="F295" s="23"/>
      <c r="G295" s="23"/>
      <c r="H295" s="23"/>
      <c r="I295" s="23"/>
      <c r="J295" s="26" t="e">
        <f t="shared" si="5"/>
        <v>#DIV/0!</v>
      </c>
    </row>
    <row r="296" spans="1:10">
      <c r="A296" s="16" t="e">
        <f>Educativo!#REF!</f>
        <v>#REF!</v>
      </c>
      <c r="E296" s="23"/>
      <c r="F296" s="23"/>
      <c r="G296" s="23"/>
      <c r="H296" s="23"/>
      <c r="I296" s="23"/>
      <c r="J296" s="26" t="e">
        <f t="shared" si="5"/>
        <v>#DIV/0!</v>
      </c>
    </row>
    <row r="297" spans="1:10">
      <c r="A297" s="16" t="e">
        <f>Educativo!#REF!</f>
        <v>#REF!</v>
      </c>
      <c r="E297" s="23"/>
      <c r="F297" s="23"/>
      <c r="G297" s="23"/>
      <c r="H297" s="23"/>
      <c r="I297" s="23"/>
      <c r="J297" s="26" t="e">
        <f t="shared" si="5"/>
        <v>#DIV/0!</v>
      </c>
    </row>
    <row r="298" spans="1:10">
      <c r="A298" s="16" t="e">
        <f>Educativo!#REF!</f>
        <v>#REF!</v>
      </c>
      <c r="E298" s="23"/>
      <c r="F298" s="23"/>
      <c r="G298" s="23"/>
      <c r="H298" s="23"/>
      <c r="I298" s="23"/>
      <c r="J298" s="26" t="e">
        <f t="shared" si="5"/>
        <v>#DIV/0!</v>
      </c>
    </row>
    <row r="299" spans="1:10">
      <c r="A299" s="16" t="e">
        <f>Educativo!#REF!</f>
        <v>#REF!</v>
      </c>
      <c r="E299" s="23"/>
      <c r="F299" s="23"/>
      <c r="G299" s="23"/>
      <c r="H299" s="23"/>
      <c r="I299" s="23"/>
      <c r="J299" s="26" t="e">
        <f t="shared" si="5"/>
        <v>#DIV/0!</v>
      </c>
    </row>
    <row r="300" spans="1:10">
      <c r="A300" s="16" t="e">
        <f>Educativo!#REF!</f>
        <v>#REF!</v>
      </c>
      <c r="E300" s="23"/>
      <c r="F300" s="23"/>
      <c r="G300" s="23"/>
      <c r="H300" s="23"/>
      <c r="I300" s="23"/>
      <c r="J300" s="26" t="e">
        <f t="shared" si="5"/>
        <v>#DIV/0!</v>
      </c>
    </row>
    <row r="301" spans="1:10">
      <c r="A301" s="16" t="e">
        <f>Educativo!#REF!</f>
        <v>#REF!</v>
      </c>
      <c r="E301" s="23"/>
      <c r="F301" s="23"/>
      <c r="G301" s="23"/>
      <c r="H301" s="23"/>
      <c r="I301" s="23"/>
      <c r="J301" s="26" t="e">
        <f t="shared" si="5"/>
        <v>#DIV/0!</v>
      </c>
    </row>
    <row r="302" spans="1:10">
      <c r="A302" s="16" t="e">
        <f>Educativo!#REF!</f>
        <v>#REF!</v>
      </c>
      <c r="E302" s="23"/>
      <c r="F302" s="23"/>
      <c r="G302" s="23"/>
      <c r="H302" s="23"/>
      <c r="I302" s="23"/>
      <c r="J302" s="26" t="e">
        <f t="shared" si="5"/>
        <v>#DIV/0!</v>
      </c>
    </row>
    <row r="303" spans="1:10">
      <c r="A303" s="16" t="e">
        <f>Educativo!#REF!</f>
        <v>#REF!</v>
      </c>
      <c r="E303" s="23"/>
      <c r="F303" s="23"/>
      <c r="G303" s="23"/>
      <c r="H303" s="23"/>
      <c r="I303" s="23"/>
      <c r="J303" s="26" t="e">
        <f t="shared" si="5"/>
        <v>#DIV/0!</v>
      </c>
    </row>
    <row r="304" spans="1:10">
      <c r="A304" s="16" t="e">
        <f>Educativo!#REF!</f>
        <v>#REF!</v>
      </c>
      <c r="E304" s="23"/>
      <c r="F304" s="23"/>
      <c r="G304" s="23"/>
      <c r="H304" s="23"/>
      <c r="I304" s="23"/>
      <c r="J304" s="26" t="e">
        <f t="shared" si="5"/>
        <v>#DIV/0!</v>
      </c>
    </row>
    <row r="305" spans="1:10">
      <c r="A305" s="16" t="e">
        <f>Educativo!#REF!</f>
        <v>#REF!</v>
      </c>
      <c r="E305" s="23"/>
      <c r="F305" s="23"/>
      <c r="G305" s="23"/>
      <c r="H305" s="23"/>
      <c r="I305" s="23"/>
      <c r="J305" s="26" t="e">
        <f t="shared" si="5"/>
        <v>#DIV/0!</v>
      </c>
    </row>
    <row r="306" spans="1:10">
      <c r="A306" s="16" t="e">
        <f>Educativo!#REF!</f>
        <v>#REF!</v>
      </c>
      <c r="E306" s="23"/>
      <c r="F306" s="23"/>
      <c r="G306" s="23"/>
      <c r="H306" s="23"/>
      <c r="I306" s="23"/>
      <c r="J306" s="26" t="e">
        <f t="shared" si="5"/>
        <v>#DIV/0!</v>
      </c>
    </row>
    <row r="307" spans="1:10">
      <c r="A307" s="16" t="e">
        <f>Educativo!#REF!</f>
        <v>#REF!</v>
      </c>
      <c r="E307" s="23"/>
      <c r="F307" s="23"/>
      <c r="G307" s="23"/>
      <c r="H307" s="23"/>
      <c r="I307" s="23"/>
      <c r="J307" s="26" t="e">
        <f t="shared" si="5"/>
        <v>#DIV/0!</v>
      </c>
    </row>
    <row r="308" spans="1:10">
      <c r="A308" s="16" t="e">
        <f>Educativo!#REF!</f>
        <v>#REF!</v>
      </c>
      <c r="E308" s="23"/>
      <c r="F308" s="23"/>
      <c r="G308" s="23"/>
      <c r="H308" s="23"/>
      <c r="I308" s="23"/>
      <c r="J308" s="26" t="e">
        <f t="shared" si="5"/>
        <v>#DIV/0!</v>
      </c>
    </row>
    <row r="309" spans="1:10">
      <c r="A309" s="16" t="e">
        <f>Educativo!#REF!</f>
        <v>#REF!</v>
      </c>
      <c r="E309" s="23"/>
      <c r="F309" s="23"/>
      <c r="G309" s="23"/>
      <c r="H309" s="23"/>
      <c r="I309" s="23"/>
      <c r="J309" s="26" t="e">
        <f t="shared" si="5"/>
        <v>#DIV/0!</v>
      </c>
    </row>
    <row r="310" spans="1:10">
      <c r="A310" s="16" t="e">
        <f>Educativo!#REF!</f>
        <v>#REF!</v>
      </c>
      <c r="E310" s="23"/>
      <c r="F310" s="23"/>
      <c r="G310" s="23"/>
      <c r="H310" s="23"/>
      <c r="I310" s="23"/>
      <c r="J310" s="26" t="e">
        <f t="shared" si="5"/>
        <v>#DIV/0!</v>
      </c>
    </row>
    <row r="311" spans="1:10">
      <c r="A311" s="16" t="e">
        <f>Educativo!#REF!</f>
        <v>#REF!</v>
      </c>
      <c r="E311" s="23"/>
      <c r="F311" s="23"/>
      <c r="G311" s="23"/>
      <c r="H311" s="23"/>
      <c r="I311" s="23"/>
      <c r="J311" s="26" t="e">
        <f t="shared" si="5"/>
        <v>#DIV/0!</v>
      </c>
    </row>
    <row r="312" spans="1:10">
      <c r="A312" s="16" t="e">
        <f>Educativo!#REF!</f>
        <v>#REF!</v>
      </c>
      <c r="E312" s="23"/>
      <c r="F312" s="23"/>
      <c r="G312" s="23"/>
      <c r="H312" s="23"/>
      <c r="I312" s="23"/>
      <c r="J312" s="26" t="e">
        <f t="shared" si="5"/>
        <v>#DIV/0!</v>
      </c>
    </row>
    <row r="313" spans="1:10">
      <c r="A313" s="16" t="e">
        <f>Educativo!#REF!</f>
        <v>#REF!</v>
      </c>
      <c r="E313" s="23"/>
      <c r="F313" s="23"/>
      <c r="G313" s="23"/>
      <c r="H313" s="23"/>
      <c r="I313" s="23"/>
      <c r="J313" s="26" t="e">
        <f t="shared" si="5"/>
        <v>#DIV/0!</v>
      </c>
    </row>
    <row r="314" spans="1:10">
      <c r="A314" s="16" t="e">
        <f>Educativo!#REF!</f>
        <v>#REF!</v>
      </c>
      <c r="E314" s="23"/>
      <c r="F314" s="23"/>
      <c r="G314" s="23"/>
      <c r="H314" s="23"/>
      <c r="I314" s="23"/>
      <c r="J314" s="26" t="e">
        <f t="shared" si="5"/>
        <v>#DIV/0!</v>
      </c>
    </row>
    <row r="315" spans="1:10">
      <c r="A315" s="16" t="e">
        <f>Educativo!#REF!</f>
        <v>#REF!</v>
      </c>
      <c r="E315" s="23"/>
      <c r="F315" s="23"/>
      <c r="G315" s="23"/>
      <c r="H315" s="23"/>
      <c r="I315" s="23"/>
      <c r="J315" s="26" t="e">
        <f t="shared" si="5"/>
        <v>#DIV/0!</v>
      </c>
    </row>
    <row r="316" spans="1:10">
      <c r="A316" s="16" t="e">
        <f>Educativo!#REF!</f>
        <v>#REF!</v>
      </c>
      <c r="E316" s="23"/>
      <c r="F316" s="23"/>
      <c r="G316" s="23"/>
      <c r="H316" s="23"/>
      <c r="I316" s="23"/>
      <c r="J316" s="26" t="e">
        <f t="shared" si="5"/>
        <v>#DIV/0!</v>
      </c>
    </row>
    <row r="317" spans="1:10">
      <c r="A317" s="16" t="e">
        <f>Educativo!#REF!</f>
        <v>#REF!</v>
      </c>
      <c r="E317" s="23"/>
      <c r="F317" s="23"/>
      <c r="G317" s="23"/>
      <c r="H317" s="23"/>
      <c r="I317" s="23"/>
      <c r="J317" s="26" t="e">
        <f t="shared" ref="J317:J362" si="6">(E317+F317+G317+H317+I317)/(COUNT(E317:I317))</f>
        <v>#DIV/0!</v>
      </c>
    </row>
    <row r="318" spans="1:10">
      <c r="A318" s="16" t="e">
        <f>Educativo!#REF!</f>
        <v>#REF!</v>
      </c>
      <c r="E318" s="23"/>
      <c r="F318" s="23"/>
      <c r="G318" s="23"/>
      <c r="H318" s="23"/>
      <c r="I318" s="23"/>
      <c r="J318" s="26" t="e">
        <f t="shared" si="6"/>
        <v>#DIV/0!</v>
      </c>
    </row>
    <row r="319" spans="1:10">
      <c r="A319" s="16" t="e">
        <f>Educativo!#REF!</f>
        <v>#REF!</v>
      </c>
      <c r="E319" s="23"/>
      <c r="F319" s="23"/>
      <c r="G319" s="23"/>
      <c r="H319" s="23"/>
      <c r="I319" s="23"/>
      <c r="J319" s="26" t="e">
        <f t="shared" si="6"/>
        <v>#DIV/0!</v>
      </c>
    </row>
    <row r="320" spans="1:10">
      <c r="A320" s="16" t="e">
        <f>Educativo!#REF!</f>
        <v>#REF!</v>
      </c>
      <c r="E320" s="23"/>
      <c r="F320" s="23"/>
      <c r="G320" s="23"/>
      <c r="H320" s="23"/>
      <c r="I320" s="23"/>
      <c r="J320" s="26" t="e">
        <f t="shared" si="6"/>
        <v>#DIV/0!</v>
      </c>
    </row>
    <row r="321" spans="1:10">
      <c r="A321" s="16" t="e">
        <f>Educativo!#REF!</f>
        <v>#REF!</v>
      </c>
      <c r="E321" s="23"/>
      <c r="F321" s="23"/>
      <c r="G321" s="23"/>
      <c r="H321" s="23"/>
      <c r="I321" s="23"/>
      <c r="J321" s="26" t="e">
        <f t="shared" si="6"/>
        <v>#DIV/0!</v>
      </c>
    </row>
    <row r="322" spans="1:10">
      <c r="A322" s="16" t="e">
        <f>Educativo!#REF!</f>
        <v>#REF!</v>
      </c>
      <c r="E322" s="23"/>
      <c r="F322" s="23"/>
      <c r="G322" s="23"/>
      <c r="H322" s="23"/>
      <c r="I322" s="23"/>
      <c r="J322" s="26" t="e">
        <f t="shared" si="6"/>
        <v>#DIV/0!</v>
      </c>
    </row>
    <row r="323" spans="1:10">
      <c r="A323" s="16" t="e">
        <f>Educativo!#REF!</f>
        <v>#REF!</v>
      </c>
      <c r="E323" s="23"/>
      <c r="F323" s="23"/>
      <c r="G323" s="23"/>
      <c r="H323" s="23"/>
      <c r="I323" s="23"/>
      <c r="J323" s="26" t="e">
        <f t="shared" si="6"/>
        <v>#DIV/0!</v>
      </c>
    </row>
    <row r="324" spans="1:10">
      <c r="A324" s="16" t="e">
        <f>Educativo!#REF!</f>
        <v>#REF!</v>
      </c>
      <c r="E324" s="23"/>
      <c r="F324" s="23"/>
      <c r="G324" s="23"/>
      <c r="H324" s="23"/>
      <c r="I324" s="23"/>
      <c r="J324" s="26" t="e">
        <f t="shared" si="6"/>
        <v>#DIV/0!</v>
      </c>
    </row>
    <row r="325" spans="1:10">
      <c r="A325" s="16" t="e">
        <f>Educativo!#REF!</f>
        <v>#REF!</v>
      </c>
      <c r="E325" s="23"/>
      <c r="F325" s="23"/>
      <c r="G325" s="23"/>
      <c r="H325" s="23"/>
      <c r="I325" s="23"/>
      <c r="J325" s="26" t="e">
        <f t="shared" si="6"/>
        <v>#DIV/0!</v>
      </c>
    </row>
    <row r="326" spans="1:10">
      <c r="A326" s="16" t="e">
        <f>Educativo!#REF!</f>
        <v>#REF!</v>
      </c>
      <c r="E326" s="23"/>
      <c r="F326" s="23"/>
      <c r="G326" s="23"/>
      <c r="H326" s="23"/>
      <c r="I326" s="23"/>
      <c r="J326" s="26" t="e">
        <f t="shared" si="6"/>
        <v>#DIV/0!</v>
      </c>
    </row>
    <row r="327" spans="1:10">
      <c r="A327" s="16" t="e">
        <f>Educativo!#REF!</f>
        <v>#REF!</v>
      </c>
      <c r="E327" s="23"/>
      <c r="F327" s="23"/>
      <c r="G327" s="23"/>
      <c r="H327" s="23"/>
      <c r="I327" s="23"/>
      <c r="J327" s="26" t="e">
        <f t="shared" si="6"/>
        <v>#DIV/0!</v>
      </c>
    </row>
    <row r="328" spans="1:10">
      <c r="A328" s="16" t="e">
        <f>Educativo!#REF!</f>
        <v>#REF!</v>
      </c>
      <c r="E328" s="23"/>
      <c r="F328" s="23"/>
      <c r="G328" s="23"/>
      <c r="H328" s="23"/>
      <c r="I328" s="23"/>
      <c r="J328" s="26" t="e">
        <f t="shared" si="6"/>
        <v>#DIV/0!</v>
      </c>
    </row>
    <row r="329" spans="1:10">
      <c r="A329" s="16" t="e">
        <f>Educativo!#REF!</f>
        <v>#REF!</v>
      </c>
      <c r="E329" s="23"/>
      <c r="F329" s="23"/>
      <c r="G329" s="23"/>
      <c r="H329" s="23"/>
      <c r="I329" s="23"/>
      <c r="J329" s="26" t="e">
        <f t="shared" si="6"/>
        <v>#DIV/0!</v>
      </c>
    </row>
    <row r="330" spans="1:10">
      <c r="A330" s="16" t="e">
        <f>Educativo!#REF!</f>
        <v>#REF!</v>
      </c>
      <c r="E330" s="23"/>
      <c r="F330" s="23"/>
      <c r="G330" s="23"/>
      <c r="H330" s="23"/>
      <c r="I330" s="23"/>
      <c r="J330" s="26" t="e">
        <f t="shared" si="6"/>
        <v>#DIV/0!</v>
      </c>
    </row>
    <row r="331" spans="1:10">
      <c r="A331" s="16" t="e">
        <f>Educativo!#REF!</f>
        <v>#REF!</v>
      </c>
      <c r="E331" s="23"/>
      <c r="F331" s="23"/>
      <c r="G331" s="23"/>
      <c r="H331" s="23"/>
      <c r="I331" s="23"/>
      <c r="J331" s="26" t="e">
        <f t="shared" si="6"/>
        <v>#DIV/0!</v>
      </c>
    </row>
    <row r="332" spans="1:10">
      <c r="A332" s="16" t="e">
        <f>Educativo!#REF!</f>
        <v>#REF!</v>
      </c>
      <c r="E332" s="23"/>
      <c r="F332" s="23"/>
      <c r="G332" s="23"/>
      <c r="H332" s="23"/>
      <c r="I332" s="23"/>
      <c r="J332" s="26" t="e">
        <f t="shared" si="6"/>
        <v>#DIV/0!</v>
      </c>
    </row>
    <row r="333" spans="1:10">
      <c r="A333" s="16" t="e">
        <f>Educativo!#REF!</f>
        <v>#REF!</v>
      </c>
      <c r="E333" s="23"/>
      <c r="F333" s="23"/>
      <c r="G333" s="23"/>
      <c r="H333" s="23"/>
      <c r="I333" s="23"/>
      <c r="J333" s="26" t="e">
        <f t="shared" si="6"/>
        <v>#DIV/0!</v>
      </c>
    </row>
    <row r="334" spans="1:10">
      <c r="A334" s="16" t="e">
        <f>Educativo!#REF!</f>
        <v>#REF!</v>
      </c>
      <c r="E334" s="23"/>
      <c r="F334" s="23"/>
      <c r="G334" s="23"/>
      <c r="H334" s="23"/>
      <c r="I334" s="23"/>
      <c r="J334" s="26" t="e">
        <f t="shared" si="6"/>
        <v>#DIV/0!</v>
      </c>
    </row>
    <row r="335" spans="1:10">
      <c r="A335" s="16" t="e">
        <f>Educativo!#REF!</f>
        <v>#REF!</v>
      </c>
      <c r="E335" s="23"/>
      <c r="F335" s="23"/>
      <c r="G335" s="23"/>
      <c r="H335" s="23"/>
      <c r="I335" s="23"/>
      <c r="J335" s="26" t="e">
        <f t="shared" si="6"/>
        <v>#DIV/0!</v>
      </c>
    </row>
    <row r="336" spans="1:10">
      <c r="A336" s="16" t="e">
        <f>Educativo!#REF!</f>
        <v>#REF!</v>
      </c>
      <c r="E336" s="23"/>
      <c r="F336" s="23"/>
      <c r="G336" s="23"/>
      <c r="H336" s="23"/>
      <c r="I336" s="23"/>
      <c r="J336" s="26" t="e">
        <f t="shared" si="6"/>
        <v>#DIV/0!</v>
      </c>
    </row>
    <row r="337" spans="1:10">
      <c r="A337" s="16" t="e">
        <f>Educativo!#REF!</f>
        <v>#REF!</v>
      </c>
      <c r="E337" s="23"/>
      <c r="F337" s="23"/>
      <c r="G337" s="23"/>
      <c r="H337" s="23"/>
      <c r="I337" s="23"/>
      <c r="J337" s="26" t="e">
        <f t="shared" si="6"/>
        <v>#DIV/0!</v>
      </c>
    </row>
    <row r="338" spans="1:10">
      <c r="A338" s="16" t="e">
        <f>Educativo!#REF!</f>
        <v>#REF!</v>
      </c>
      <c r="E338" s="23"/>
      <c r="F338" s="23"/>
      <c r="G338" s="23"/>
      <c r="H338" s="23"/>
      <c r="I338" s="23"/>
      <c r="J338" s="26" t="e">
        <f t="shared" si="6"/>
        <v>#DIV/0!</v>
      </c>
    </row>
    <row r="339" spans="1:10">
      <c r="A339" s="16" t="e">
        <f>Educativo!#REF!</f>
        <v>#REF!</v>
      </c>
      <c r="E339" s="23"/>
      <c r="F339" s="23"/>
      <c r="G339" s="23"/>
      <c r="H339" s="23"/>
      <c r="I339" s="23"/>
      <c r="J339" s="26" t="e">
        <f t="shared" si="6"/>
        <v>#DIV/0!</v>
      </c>
    </row>
    <row r="340" spans="1:10">
      <c r="A340" s="16" t="e">
        <f>Educativo!#REF!</f>
        <v>#REF!</v>
      </c>
      <c r="E340" s="23"/>
      <c r="F340" s="23"/>
      <c r="G340" s="23"/>
      <c r="H340" s="23"/>
      <c r="I340" s="23"/>
      <c r="J340" s="26" t="e">
        <f t="shared" si="6"/>
        <v>#DIV/0!</v>
      </c>
    </row>
    <row r="341" spans="1:10">
      <c r="A341" s="16" t="e">
        <f>Educativo!#REF!</f>
        <v>#REF!</v>
      </c>
      <c r="E341" s="23"/>
      <c r="F341" s="23"/>
      <c r="G341" s="23"/>
      <c r="H341" s="23"/>
      <c r="I341" s="23"/>
      <c r="J341" s="26" t="e">
        <f t="shared" si="6"/>
        <v>#DIV/0!</v>
      </c>
    </row>
    <row r="342" spans="1:10">
      <c r="A342" s="16" t="e">
        <f>Educativo!#REF!</f>
        <v>#REF!</v>
      </c>
      <c r="E342" s="23"/>
      <c r="F342" s="23"/>
      <c r="G342" s="23"/>
      <c r="H342" s="23"/>
      <c r="I342" s="23"/>
      <c r="J342" s="26" t="e">
        <f t="shared" si="6"/>
        <v>#DIV/0!</v>
      </c>
    </row>
    <row r="343" spans="1:10">
      <c r="A343" s="16" t="e">
        <f>Educativo!#REF!</f>
        <v>#REF!</v>
      </c>
      <c r="E343" s="23"/>
      <c r="F343" s="23"/>
      <c r="G343" s="23"/>
      <c r="H343" s="23"/>
      <c r="I343" s="23"/>
      <c r="J343" s="26" t="e">
        <f t="shared" si="6"/>
        <v>#DIV/0!</v>
      </c>
    </row>
    <row r="344" spans="1:10">
      <c r="A344" s="16" t="e">
        <f>Educativo!#REF!</f>
        <v>#REF!</v>
      </c>
      <c r="E344" s="23"/>
      <c r="F344" s="23"/>
      <c r="G344" s="23"/>
      <c r="H344" s="23"/>
      <c r="I344" s="23"/>
      <c r="J344" s="26" t="e">
        <f t="shared" si="6"/>
        <v>#DIV/0!</v>
      </c>
    </row>
    <row r="345" spans="1:10">
      <c r="A345" s="16" t="e">
        <f>Educativo!#REF!</f>
        <v>#REF!</v>
      </c>
      <c r="E345" s="23"/>
      <c r="F345" s="23"/>
      <c r="G345" s="23"/>
      <c r="H345" s="23"/>
      <c r="I345" s="23"/>
      <c r="J345" s="26" t="e">
        <f t="shared" si="6"/>
        <v>#DIV/0!</v>
      </c>
    </row>
    <row r="346" spans="1:10">
      <c r="A346" s="16" t="e">
        <f>Educativo!#REF!</f>
        <v>#REF!</v>
      </c>
      <c r="E346" s="23"/>
      <c r="F346" s="23"/>
      <c r="G346" s="23"/>
      <c r="H346" s="23"/>
      <c r="I346" s="23"/>
      <c r="J346" s="26" t="e">
        <f t="shared" si="6"/>
        <v>#DIV/0!</v>
      </c>
    </row>
    <row r="347" spans="1:10">
      <c r="A347" s="16" t="e">
        <f>Educativo!#REF!</f>
        <v>#REF!</v>
      </c>
      <c r="E347" s="23"/>
      <c r="F347" s="23"/>
      <c r="G347" s="23"/>
      <c r="H347" s="23"/>
      <c r="I347" s="23"/>
      <c r="J347" s="26" t="e">
        <f t="shared" si="6"/>
        <v>#DIV/0!</v>
      </c>
    </row>
    <row r="348" spans="1:10">
      <c r="A348" s="16" t="e">
        <f>Educativo!#REF!</f>
        <v>#REF!</v>
      </c>
      <c r="E348" s="23"/>
      <c r="F348" s="23"/>
      <c r="G348" s="23"/>
      <c r="H348" s="23"/>
      <c r="I348" s="23"/>
      <c r="J348" s="26" t="e">
        <f t="shared" si="6"/>
        <v>#DIV/0!</v>
      </c>
    </row>
    <row r="349" spans="1:10">
      <c r="A349" s="16" t="e">
        <f>Educativo!#REF!</f>
        <v>#REF!</v>
      </c>
      <c r="E349" s="23"/>
      <c r="F349" s="23"/>
      <c r="G349" s="23"/>
      <c r="H349" s="23"/>
      <c r="I349" s="23"/>
      <c r="J349" s="26" t="e">
        <f t="shared" si="6"/>
        <v>#DIV/0!</v>
      </c>
    </row>
    <row r="350" spans="1:10">
      <c r="A350" s="16" t="e">
        <f>Educativo!#REF!</f>
        <v>#REF!</v>
      </c>
      <c r="E350" s="23"/>
      <c r="F350" s="23"/>
      <c r="G350" s="23"/>
      <c r="H350" s="23"/>
      <c r="I350" s="23"/>
      <c r="J350" s="26" t="e">
        <f t="shared" si="6"/>
        <v>#DIV/0!</v>
      </c>
    </row>
    <row r="351" spans="1:10">
      <c r="A351" s="16" t="e">
        <f>Educativo!#REF!</f>
        <v>#REF!</v>
      </c>
      <c r="E351" s="23"/>
      <c r="F351" s="23"/>
      <c r="G351" s="23"/>
      <c r="H351" s="23"/>
      <c r="I351" s="23"/>
      <c r="J351" s="26" t="e">
        <f t="shared" si="6"/>
        <v>#DIV/0!</v>
      </c>
    </row>
    <row r="352" spans="1:10">
      <c r="A352" s="16" t="e">
        <f>Educativo!#REF!</f>
        <v>#REF!</v>
      </c>
      <c r="E352" s="23"/>
      <c r="F352" s="23"/>
      <c r="G352" s="23"/>
      <c r="H352" s="23"/>
      <c r="I352" s="23"/>
      <c r="J352" s="26" t="e">
        <f t="shared" si="6"/>
        <v>#DIV/0!</v>
      </c>
    </row>
    <row r="353" spans="1:10">
      <c r="A353" s="16" t="e">
        <f>Educativo!#REF!</f>
        <v>#REF!</v>
      </c>
      <c r="E353" s="23"/>
      <c r="F353" s="23"/>
      <c r="G353" s="23"/>
      <c r="H353" s="23"/>
      <c r="I353" s="23"/>
      <c r="J353" s="26" t="e">
        <f t="shared" si="6"/>
        <v>#DIV/0!</v>
      </c>
    </row>
    <row r="354" spans="1:10">
      <c r="A354" s="16" t="e">
        <f>Educativo!#REF!</f>
        <v>#REF!</v>
      </c>
      <c r="E354" s="23"/>
      <c r="F354" s="23"/>
      <c r="G354" s="23"/>
      <c r="H354" s="23"/>
      <c r="I354" s="23"/>
      <c r="J354" s="26" t="e">
        <f t="shared" si="6"/>
        <v>#DIV/0!</v>
      </c>
    </row>
    <row r="355" spans="1:10">
      <c r="A355" s="16" t="e">
        <f>Educativo!#REF!</f>
        <v>#REF!</v>
      </c>
      <c r="E355" s="23"/>
      <c r="F355" s="23"/>
      <c r="G355" s="23"/>
      <c r="H355" s="23"/>
      <c r="I355" s="23"/>
      <c r="J355" s="26" t="e">
        <f t="shared" si="6"/>
        <v>#DIV/0!</v>
      </c>
    </row>
    <row r="356" spans="1:10">
      <c r="A356" s="16" t="e">
        <f>Educativo!#REF!</f>
        <v>#REF!</v>
      </c>
      <c r="E356" s="23"/>
      <c r="F356" s="23"/>
      <c r="G356" s="23"/>
      <c r="H356" s="23"/>
      <c r="I356" s="23"/>
      <c r="J356" s="26" t="e">
        <f t="shared" si="6"/>
        <v>#DIV/0!</v>
      </c>
    </row>
    <row r="357" spans="1:10">
      <c r="A357" s="16" t="e">
        <f>Educativo!#REF!</f>
        <v>#REF!</v>
      </c>
      <c r="E357" s="23"/>
      <c r="F357" s="23"/>
      <c r="G357" s="23"/>
      <c r="H357" s="23"/>
      <c r="I357" s="23"/>
      <c r="J357" s="26" t="e">
        <f t="shared" si="6"/>
        <v>#DIV/0!</v>
      </c>
    </row>
    <row r="358" spans="1:10">
      <c r="A358" s="16" t="e">
        <f>Educativo!#REF!</f>
        <v>#REF!</v>
      </c>
      <c r="E358" s="23"/>
      <c r="F358" s="23"/>
      <c r="G358" s="23"/>
      <c r="H358" s="23"/>
      <c r="I358" s="23"/>
      <c r="J358" s="26" t="e">
        <f t="shared" si="6"/>
        <v>#DIV/0!</v>
      </c>
    </row>
    <row r="359" spans="1:10">
      <c r="A359" s="16" t="e">
        <f>Educativo!#REF!</f>
        <v>#REF!</v>
      </c>
      <c r="E359" s="23"/>
      <c r="F359" s="23"/>
      <c r="G359" s="23"/>
      <c r="H359" s="23"/>
      <c r="I359" s="23"/>
      <c r="J359" s="26" t="e">
        <f t="shared" si="6"/>
        <v>#DIV/0!</v>
      </c>
    </row>
    <row r="360" spans="1:10">
      <c r="A360" s="16" t="e">
        <f>Educativo!#REF!</f>
        <v>#REF!</v>
      </c>
      <c r="E360" s="23"/>
      <c r="F360" s="23"/>
      <c r="G360" s="23"/>
      <c r="H360" s="23"/>
      <c r="I360" s="23"/>
      <c r="J360" s="26" t="e">
        <f t="shared" si="6"/>
        <v>#DIV/0!</v>
      </c>
    </row>
    <row r="361" spans="1:10">
      <c r="E361" s="23"/>
      <c r="F361" s="23"/>
      <c r="G361" s="23"/>
      <c r="H361" s="23"/>
      <c r="I361" s="23"/>
      <c r="J361" s="26" t="e">
        <f t="shared" si="6"/>
        <v>#DIV/0!</v>
      </c>
    </row>
    <row r="362" spans="1:10">
      <c r="E362" s="23"/>
      <c r="F362" s="23"/>
      <c r="G362" s="23"/>
      <c r="H362" s="23"/>
      <c r="I362" s="23"/>
      <c r="J362" s="26" t="e">
        <f t="shared" si="6"/>
        <v>#DIV/0!</v>
      </c>
    </row>
    <row r="363" spans="1:10">
      <c r="E363" s="23"/>
      <c r="F363" s="23"/>
      <c r="G363" s="23"/>
      <c r="H363" s="23"/>
      <c r="I363" s="23"/>
      <c r="J363" s="23"/>
    </row>
    <row r="364" spans="1:10">
      <c r="E364" s="23"/>
      <c r="F364" s="23"/>
      <c r="G364" s="23"/>
      <c r="H364" s="23"/>
      <c r="I364" s="23"/>
      <c r="J364" s="23"/>
    </row>
    <row r="365" spans="1:10">
      <c r="E365" s="23"/>
      <c r="F365" s="23"/>
      <c r="G365" s="23"/>
      <c r="H365" s="23"/>
      <c r="I365" s="23"/>
      <c r="J365" s="23"/>
    </row>
    <row r="366" spans="1:10">
      <c r="E366" s="23"/>
      <c r="F366" s="23"/>
      <c r="G366" s="23"/>
      <c r="H366" s="23"/>
      <c r="I366" s="23"/>
      <c r="J366" s="23"/>
    </row>
    <row r="367" spans="1:10">
      <c r="E367" s="23"/>
      <c r="F367" s="23"/>
      <c r="G367" s="23"/>
      <c r="H367" s="23"/>
      <c r="I367" s="23"/>
      <c r="J367" s="23"/>
    </row>
    <row r="368" spans="1:10">
      <c r="E368" s="23"/>
      <c r="F368" s="23"/>
      <c r="G368" s="23"/>
      <c r="H368" s="23"/>
      <c r="I368" s="23"/>
      <c r="J368" s="23"/>
    </row>
  </sheetData>
  <mergeCells count="1">
    <mergeCell ref="C1:J1"/>
  </mergeCells>
  <dataValidations count="4">
    <dataValidation type="list" allowBlank="1" showInputMessage="1" showErrorMessage="1" sqref="C365:C368">
      <formula1>#REF!</formula1>
    </dataValidation>
    <dataValidation type="list" showInputMessage="1" showErrorMessage="1" sqref="C364 C2">
      <formula1>#REF!</formula1>
    </dataValidation>
    <dataValidation type="list" allowBlank="1" showInputMessage="1" showErrorMessage="1" sqref="C363">
      <formula1>$U$2:$U$5</formula1>
    </dataValidation>
    <dataValidation type="list" showInputMessage="1" showErrorMessage="1" sqref="D3:D362">
      <formula1>$T$2:$T$5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BN304"/>
  <sheetViews>
    <sheetView zoomScale="70" zoomScaleNormal="70" workbookViewId="0">
      <selection activeCell="B151" sqref="B151"/>
    </sheetView>
  </sheetViews>
  <sheetFormatPr baseColWidth="10" defaultRowHeight="15"/>
  <cols>
    <col min="1" max="1" width="4" style="255" bestFit="1" customWidth="1"/>
    <col min="2" max="2" width="47.140625" style="426" customWidth="1"/>
    <col min="3" max="3" width="14.42578125" style="179" bestFit="1" customWidth="1"/>
    <col min="4" max="4" width="16.140625" style="179" customWidth="1"/>
    <col min="5" max="5" width="31.7109375" style="179" bestFit="1" customWidth="1"/>
    <col min="6" max="6" width="25.7109375" style="179" bestFit="1" customWidth="1"/>
    <col min="7" max="7" width="29.85546875" style="179" bestFit="1" customWidth="1"/>
    <col min="8" max="8" width="29.85546875" style="179" customWidth="1"/>
    <col min="9" max="9" width="38.42578125" style="179" bestFit="1" customWidth="1"/>
    <col min="10" max="10" width="5.5703125" style="179" bestFit="1" customWidth="1"/>
    <col min="11" max="11" width="6.28515625" style="179" bestFit="1" customWidth="1"/>
    <col min="12" max="12" width="5.5703125" style="179" bestFit="1" customWidth="1"/>
    <col min="13" max="24" width="11.42578125" style="441"/>
    <col min="25" max="66" width="11.42578125" style="81"/>
    <col min="67" max="16384" width="11.42578125" style="16"/>
  </cols>
  <sheetData>
    <row r="1" spans="1:66" s="78" customFormat="1">
      <c r="A1" s="255" t="s">
        <v>195</v>
      </c>
      <c r="B1" s="426" t="s">
        <v>137</v>
      </c>
      <c r="C1" s="444" t="s">
        <v>211</v>
      </c>
      <c r="D1" s="444" t="s">
        <v>212</v>
      </c>
      <c r="E1" s="444" t="s">
        <v>148</v>
      </c>
      <c r="F1" s="444" t="s">
        <v>181</v>
      </c>
      <c r="G1" s="444" t="s">
        <v>149</v>
      </c>
      <c r="H1" s="444" t="s">
        <v>771</v>
      </c>
      <c r="I1" s="444" t="s">
        <v>240</v>
      </c>
      <c r="J1" s="444" t="s">
        <v>188</v>
      </c>
      <c r="K1" s="444" t="s">
        <v>13</v>
      </c>
      <c r="L1" s="444" t="s">
        <v>500</v>
      </c>
      <c r="M1" s="439"/>
      <c r="N1" s="439"/>
      <c r="O1" s="439"/>
      <c r="P1" s="439"/>
      <c r="Q1" s="439"/>
      <c r="R1" s="439"/>
      <c r="S1" s="439"/>
      <c r="T1" s="439"/>
      <c r="U1" s="439"/>
      <c r="V1" s="439"/>
      <c r="W1" s="439"/>
      <c r="X1" s="439"/>
      <c r="Y1" s="212"/>
      <c r="Z1" s="212"/>
      <c r="AA1" s="212"/>
      <c r="AB1" s="212"/>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2"/>
      <c r="BC1" s="212"/>
      <c r="BD1" s="212"/>
      <c r="BE1" s="212"/>
      <c r="BF1" s="212"/>
      <c r="BG1" s="212"/>
      <c r="BH1" s="212"/>
      <c r="BI1" s="212"/>
      <c r="BJ1" s="212"/>
      <c r="BK1" s="212"/>
      <c r="BL1" s="212"/>
      <c r="BM1" s="212"/>
      <c r="BN1" s="212"/>
    </row>
    <row r="2" spans="1:66" s="421" customFormat="1">
      <c r="A2" s="444">
        <v>1</v>
      </c>
      <c r="B2" s="337" t="s">
        <v>953</v>
      </c>
      <c r="C2" s="444"/>
      <c r="D2" s="444"/>
      <c r="E2" s="444"/>
      <c r="F2" s="444"/>
      <c r="G2" s="444"/>
      <c r="H2" s="444"/>
      <c r="I2" s="444"/>
      <c r="J2" s="444"/>
      <c r="K2" s="444"/>
      <c r="L2" s="444"/>
      <c r="M2" s="440"/>
      <c r="N2" s="440"/>
      <c r="O2" s="440"/>
      <c r="P2" s="440"/>
      <c r="Q2" s="440"/>
      <c r="R2" s="440"/>
      <c r="S2" s="440"/>
      <c r="T2" s="440"/>
      <c r="U2" s="440"/>
      <c r="V2" s="440"/>
      <c r="W2" s="440"/>
      <c r="X2" s="440"/>
      <c r="Y2" s="422"/>
      <c r="Z2" s="422"/>
      <c r="AA2" s="422"/>
      <c r="AB2" s="422"/>
      <c r="AC2" s="422"/>
      <c r="AD2" s="422"/>
      <c r="AE2" s="422"/>
      <c r="AF2" s="422"/>
      <c r="AG2" s="422"/>
      <c r="AH2" s="422"/>
      <c r="AI2" s="422"/>
      <c r="AJ2" s="422"/>
      <c r="AK2" s="422"/>
      <c r="AL2" s="422"/>
      <c r="AM2" s="422"/>
      <c r="AN2" s="422"/>
      <c r="AO2" s="422"/>
      <c r="AP2" s="422"/>
      <c r="AQ2" s="422"/>
      <c r="AR2" s="422"/>
      <c r="AS2" s="422"/>
      <c r="AT2" s="422"/>
      <c r="AU2" s="422"/>
      <c r="AV2" s="422"/>
      <c r="AW2" s="422"/>
      <c r="AX2" s="422"/>
      <c r="AY2" s="422"/>
      <c r="AZ2" s="422"/>
      <c r="BA2" s="422"/>
      <c r="BB2" s="422"/>
      <c r="BC2" s="422"/>
      <c r="BD2" s="422"/>
      <c r="BE2" s="422"/>
      <c r="BF2" s="422"/>
      <c r="BG2" s="422"/>
      <c r="BH2" s="422"/>
      <c r="BI2" s="422"/>
      <c r="BJ2" s="422"/>
      <c r="BK2" s="422"/>
      <c r="BL2" s="422"/>
      <c r="BM2" s="422"/>
      <c r="BN2" s="422"/>
    </row>
    <row r="3" spans="1:66" s="421" customFormat="1">
      <c r="A3" s="444">
        <v>2</v>
      </c>
      <c r="B3" s="337" t="s">
        <v>953</v>
      </c>
      <c r="C3" s="444"/>
      <c r="D3" s="444"/>
      <c r="E3" s="444"/>
      <c r="F3" s="444"/>
      <c r="G3" s="444"/>
      <c r="H3" s="444"/>
      <c r="I3" s="444"/>
      <c r="J3" s="444"/>
      <c r="K3" s="444"/>
      <c r="L3" s="444"/>
      <c r="M3" s="440"/>
      <c r="N3" s="440"/>
      <c r="O3" s="440"/>
      <c r="P3" s="440"/>
      <c r="Q3" s="440"/>
      <c r="R3" s="440"/>
      <c r="S3" s="440"/>
      <c r="T3" s="440"/>
      <c r="U3" s="440"/>
      <c r="V3" s="440"/>
      <c r="W3" s="440"/>
      <c r="X3" s="440"/>
      <c r="Y3" s="422"/>
      <c r="Z3" s="422"/>
      <c r="AA3" s="422"/>
      <c r="AB3" s="422"/>
      <c r="AC3" s="422"/>
      <c r="AD3" s="422"/>
      <c r="AE3" s="422"/>
      <c r="AF3" s="422"/>
      <c r="AG3" s="422"/>
      <c r="AH3" s="422"/>
      <c r="AI3" s="422"/>
      <c r="AJ3" s="422"/>
      <c r="AK3" s="422"/>
      <c r="AL3" s="422"/>
      <c r="AM3" s="422"/>
      <c r="AN3" s="422"/>
      <c r="AO3" s="422"/>
      <c r="AP3" s="422"/>
      <c r="AQ3" s="422"/>
      <c r="AR3" s="422"/>
      <c r="AS3" s="422"/>
      <c r="AT3" s="422"/>
      <c r="AU3" s="422"/>
      <c r="AV3" s="422"/>
      <c r="AW3" s="422"/>
      <c r="AX3" s="422"/>
      <c r="AY3" s="422"/>
      <c r="AZ3" s="422"/>
      <c r="BA3" s="422"/>
      <c r="BB3" s="422"/>
      <c r="BC3" s="422"/>
      <c r="BD3" s="422"/>
      <c r="BE3" s="422"/>
      <c r="BF3" s="422"/>
      <c r="BG3" s="422"/>
      <c r="BH3" s="422"/>
      <c r="BI3" s="422"/>
      <c r="BJ3" s="422"/>
      <c r="BK3" s="422"/>
      <c r="BL3" s="422"/>
      <c r="BM3" s="422"/>
      <c r="BN3" s="422"/>
    </row>
    <row r="4" spans="1:66" s="421" customFormat="1">
      <c r="A4" s="556">
        <v>3</v>
      </c>
      <c r="B4" s="567" t="s">
        <v>953</v>
      </c>
      <c r="C4" s="433">
        <v>40612</v>
      </c>
      <c r="D4" s="435">
        <v>0.45833333333333331</v>
      </c>
      <c r="E4" s="434" t="s">
        <v>863</v>
      </c>
      <c r="F4" s="434" t="s">
        <v>864</v>
      </c>
      <c r="G4" s="434"/>
      <c r="H4" s="434"/>
      <c r="I4" s="434"/>
      <c r="J4" s="434"/>
      <c r="K4" s="434"/>
      <c r="L4" s="434"/>
      <c r="M4" s="440"/>
      <c r="N4" s="440"/>
      <c r="O4" s="440"/>
      <c r="P4" s="440"/>
      <c r="Q4" s="440"/>
      <c r="R4" s="440"/>
      <c r="S4" s="440"/>
      <c r="T4" s="440"/>
      <c r="U4" s="440"/>
      <c r="V4" s="440"/>
      <c r="W4" s="440"/>
      <c r="X4" s="440"/>
      <c r="Y4" s="422"/>
      <c r="Z4" s="422"/>
      <c r="AA4" s="422"/>
      <c r="AB4" s="422"/>
      <c r="AC4" s="422"/>
      <c r="AD4" s="422"/>
      <c r="AE4" s="422"/>
      <c r="AF4" s="422"/>
      <c r="AG4" s="422"/>
      <c r="AH4" s="422"/>
      <c r="AI4" s="422"/>
      <c r="AJ4" s="422"/>
      <c r="AK4" s="422"/>
      <c r="AL4" s="422"/>
      <c r="AM4" s="422"/>
      <c r="AN4" s="422"/>
      <c r="AO4" s="422"/>
      <c r="AP4" s="422"/>
      <c r="AQ4" s="422"/>
      <c r="AR4" s="422"/>
      <c r="AS4" s="422"/>
      <c r="AT4" s="422"/>
      <c r="AU4" s="422"/>
      <c r="AV4" s="422"/>
      <c r="AW4" s="422"/>
      <c r="AX4" s="422"/>
      <c r="AY4" s="422"/>
      <c r="AZ4" s="422"/>
      <c r="BA4" s="422"/>
      <c r="BB4" s="422"/>
      <c r="BC4" s="422"/>
      <c r="BD4" s="422"/>
      <c r="BE4" s="422"/>
      <c r="BF4" s="422"/>
      <c r="BG4" s="422"/>
      <c r="BH4" s="422"/>
      <c r="BI4" s="422"/>
      <c r="BJ4" s="422"/>
      <c r="BK4" s="422"/>
      <c r="BL4" s="422"/>
      <c r="BM4" s="422"/>
      <c r="BN4" s="422"/>
    </row>
    <row r="5" spans="1:66" s="421" customFormat="1">
      <c r="A5" s="561"/>
      <c r="B5" s="568"/>
      <c r="C5" s="433">
        <v>40626</v>
      </c>
      <c r="D5" s="435">
        <v>0.45833333333333331</v>
      </c>
      <c r="E5" s="434" t="s">
        <v>863</v>
      </c>
      <c r="F5" s="434" t="s">
        <v>864</v>
      </c>
      <c r="G5" s="434"/>
      <c r="H5" s="434"/>
      <c r="I5" s="434"/>
      <c r="J5" s="434"/>
      <c r="K5" s="434"/>
      <c r="L5" s="434"/>
      <c r="M5" s="440"/>
      <c r="N5" s="440"/>
      <c r="O5" s="440"/>
      <c r="P5" s="440"/>
      <c r="Q5" s="440"/>
      <c r="R5" s="440"/>
      <c r="S5" s="440"/>
      <c r="T5" s="440"/>
      <c r="U5" s="440"/>
      <c r="V5" s="440"/>
      <c r="W5" s="440"/>
      <c r="X5" s="440"/>
      <c r="Y5" s="422"/>
      <c r="Z5" s="422"/>
      <c r="AA5" s="422"/>
      <c r="AB5" s="422"/>
      <c r="AC5" s="422"/>
      <c r="AD5" s="422"/>
      <c r="AE5" s="422"/>
      <c r="AF5" s="422"/>
      <c r="AG5" s="422"/>
      <c r="AH5" s="422"/>
      <c r="AI5" s="422"/>
      <c r="AJ5" s="422"/>
      <c r="AK5" s="422"/>
      <c r="AL5" s="422"/>
      <c r="AM5" s="422"/>
      <c r="AN5" s="422"/>
      <c r="AO5" s="422"/>
      <c r="AP5" s="422"/>
      <c r="AQ5" s="422"/>
      <c r="AR5" s="422"/>
      <c r="AS5" s="422"/>
      <c r="AT5" s="422"/>
      <c r="AU5" s="422"/>
      <c r="AV5" s="422"/>
      <c r="AW5" s="422"/>
      <c r="AX5" s="422"/>
      <c r="AY5" s="422"/>
      <c r="AZ5" s="422"/>
      <c r="BA5" s="422"/>
      <c r="BB5" s="422"/>
      <c r="BC5" s="422"/>
      <c r="BD5" s="422"/>
      <c r="BE5" s="422"/>
      <c r="BF5" s="422"/>
      <c r="BG5" s="422"/>
      <c r="BH5" s="422"/>
      <c r="BI5" s="422"/>
      <c r="BJ5" s="422"/>
      <c r="BK5" s="422"/>
      <c r="BL5" s="422"/>
      <c r="BM5" s="422"/>
      <c r="BN5" s="422"/>
    </row>
    <row r="6" spans="1:66" s="421" customFormat="1">
      <c r="A6" s="557"/>
      <c r="B6" s="569"/>
      <c r="C6" s="433">
        <v>40640</v>
      </c>
      <c r="D6" s="435">
        <v>0.45833333333333331</v>
      </c>
      <c r="E6" s="434" t="s">
        <v>863</v>
      </c>
      <c r="F6" s="434" t="s">
        <v>864</v>
      </c>
      <c r="G6" s="434"/>
      <c r="H6" s="434"/>
      <c r="I6" s="434"/>
      <c r="J6" s="434"/>
      <c r="K6" s="434"/>
      <c r="L6" s="434"/>
      <c r="M6" s="440"/>
      <c r="N6" s="440"/>
      <c r="O6" s="440"/>
      <c r="P6" s="440"/>
      <c r="Q6" s="440"/>
      <c r="R6" s="440"/>
      <c r="S6" s="440"/>
      <c r="T6" s="440"/>
      <c r="U6" s="440"/>
      <c r="V6" s="440"/>
      <c r="W6" s="440"/>
      <c r="X6" s="440"/>
      <c r="Y6" s="422"/>
      <c r="Z6" s="422"/>
      <c r="AA6" s="422"/>
      <c r="AB6" s="422"/>
      <c r="AC6" s="422"/>
      <c r="AD6" s="422"/>
      <c r="AE6" s="422"/>
      <c r="AF6" s="422"/>
      <c r="AG6" s="422"/>
      <c r="AH6" s="422"/>
      <c r="AI6" s="422"/>
      <c r="AJ6" s="422"/>
      <c r="AK6" s="422"/>
      <c r="AL6" s="422"/>
      <c r="AM6" s="422"/>
      <c r="AN6" s="422"/>
      <c r="AO6" s="422"/>
      <c r="AP6" s="422"/>
      <c r="AQ6" s="422"/>
      <c r="AR6" s="422"/>
      <c r="AS6" s="422"/>
      <c r="AT6" s="422"/>
      <c r="AU6" s="422"/>
      <c r="AV6" s="422"/>
      <c r="AW6" s="422"/>
      <c r="AX6" s="422"/>
      <c r="AY6" s="422"/>
      <c r="AZ6" s="422"/>
      <c r="BA6" s="422"/>
      <c r="BB6" s="422"/>
      <c r="BC6" s="422"/>
      <c r="BD6" s="422"/>
      <c r="BE6" s="422"/>
      <c r="BF6" s="422"/>
      <c r="BG6" s="422"/>
      <c r="BH6" s="422"/>
      <c r="BI6" s="422"/>
      <c r="BJ6" s="422"/>
      <c r="BK6" s="422"/>
      <c r="BL6" s="422"/>
      <c r="BM6" s="422"/>
      <c r="BN6" s="422"/>
    </row>
    <row r="7" spans="1:66" s="421" customFormat="1">
      <c r="A7" s="444">
        <v>4</v>
      </c>
      <c r="B7" s="337" t="s">
        <v>953</v>
      </c>
      <c r="C7" s="444"/>
      <c r="D7" s="444"/>
      <c r="E7" s="444"/>
      <c r="F7" s="444"/>
      <c r="G7" s="444"/>
      <c r="H7" s="444"/>
      <c r="I7" s="444"/>
      <c r="J7" s="444"/>
      <c r="K7" s="444"/>
      <c r="L7" s="444"/>
      <c r="M7" s="440"/>
      <c r="N7" s="440"/>
      <c r="O7" s="440"/>
      <c r="P7" s="440"/>
      <c r="Q7" s="440"/>
      <c r="R7" s="440"/>
      <c r="S7" s="440"/>
      <c r="T7" s="440"/>
      <c r="U7" s="440"/>
      <c r="V7" s="440"/>
      <c r="W7" s="440"/>
      <c r="X7" s="440"/>
      <c r="Y7" s="422"/>
      <c r="Z7" s="422"/>
      <c r="AA7" s="422"/>
      <c r="AB7" s="422"/>
      <c r="AC7" s="422"/>
      <c r="AD7" s="422"/>
      <c r="AE7" s="422"/>
      <c r="AF7" s="422"/>
      <c r="AG7" s="422"/>
      <c r="AH7" s="422"/>
      <c r="AI7" s="422"/>
      <c r="AJ7" s="422"/>
      <c r="AK7" s="422"/>
      <c r="AL7" s="422"/>
      <c r="AM7" s="422"/>
      <c r="AN7" s="422"/>
      <c r="AO7" s="422"/>
      <c r="AP7" s="422"/>
      <c r="AQ7" s="422"/>
      <c r="AR7" s="422"/>
      <c r="AS7" s="422"/>
      <c r="AT7" s="422"/>
      <c r="AU7" s="422"/>
      <c r="AV7" s="422"/>
      <c r="AW7" s="422"/>
      <c r="AX7" s="422"/>
      <c r="AY7" s="422"/>
      <c r="AZ7" s="422"/>
      <c r="BA7" s="422"/>
      <c r="BB7" s="422"/>
      <c r="BC7" s="422"/>
      <c r="BD7" s="422"/>
      <c r="BE7" s="422"/>
      <c r="BF7" s="422"/>
      <c r="BG7" s="422"/>
      <c r="BH7" s="422"/>
      <c r="BI7" s="422"/>
      <c r="BJ7" s="422"/>
      <c r="BK7" s="422"/>
      <c r="BL7" s="422"/>
      <c r="BM7" s="422"/>
      <c r="BN7" s="422"/>
    </row>
    <row r="8" spans="1:66" s="421" customFormat="1">
      <c r="A8" s="444">
        <v>5</v>
      </c>
      <c r="B8" s="465" t="s">
        <v>953</v>
      </c>
      <c r="C8" s="444"/>
      <c r="D8" s="444"/>
      <c r="E8" s="444"/>
      <c r="F8" s="444"/>
      <c r="G8" s="444"/>
      <c r="H8" s="444"/>
      <c r="I8" s="444"/>
      <c r="J8" s="444"/>
      <c r="K8" s="444"/>
      <c r="L8" s="444"/>
      <c r="M8" s="440"/>
      <c r="N8" s="440"/>
      <c r="O8" s="440"/>
      <c r="P8" s="440"/>
      <c r="Q8" s="440"/>
      <c r="R8" s="440"/>
      <c r="S8" s="440"/>
      <c r="T8" s="440"/>
      <c r="U8" s="440"/>
      <c r="V8" s="440"/>
      <c r="W8" s="440"/>
      <c r="X8" s="440"/>
      <c r="Y8" s="422"/>
      <c r="Z8" s="422"/>
      <c r="AA8" s="422"/>
      <c r="AB8" s="422"/>
      <c r="AC8" s="422"/>
      <c r="AD8" s="422"/>
      <c r="AE8" s="422"/>
      <c r="AF8" s="422"/>
      <c r="AG8" s="422"/>
      <c r="AH8" s="422"/>
      <c r="AI8" s="422"/>
      <c r="AJ8" s="422"/>
      <c r="AK8" s="422"/>
      <c r="AL8" s="422"/>
      <c r="AM8" s="422"/>
      <c r="AN8" s="422"/>
      <c r="AO8" s="422"/>
      <c r="AP8" s="422"/>
      <c r="AQ8" s="422"/>
      <c r="AR8" s="422"/>
      <c r="AS8" s="422"/>
      <c r="AT8" s="422"/>
      <c r="AU8" s="422"/>
      <c r="AV8" s="422"/>
      <c r="AW8" s="422"/>
      <c r="AX8" s="422"/>
      <c r="AY8" s="422"/>
      <c r="AZ8" s="422"/>
      <c r="BA8" s="422"/>
      <c r="BB8" s="422"/>
      <c r="BC8" s="422"/>
      <c r="BD8" s="422"/>
      <c r="BE8" s="422"/>
      <c r="BF8" s="422"/>
      <c r="BG8" s="422"/>
      <c r="BH8" s="422"/>
      <c r="BI8" s="422"/>
      <c r="BJ8" s="422"/>
      <c r="BK8" s="422"/>
      <c r="BL8" s="422"/>
      <c r="BM8" s="422"/>
      <c r="BN8" s="422"/>
    </row>
    <row r="9" spans="1:66" s="421" customFormat="1">
      <c r="A9" s="444">
        <v>6</v>
      </c>
      <c r="B9" s="465" t="s">
        <v>953</v>
      </c>
      <c r="C9" s="444"/>
      <c r="D9" s="444"/>
      <c r="E9" s="444"/>
      <c r="F9" s="444"/>
      <c r="G9" s="444"/>
      <c r="H9" s="444"/>
      <c r="I9" s="444"/>
      <c r="J9" s="444"/>
      <c r="K9" s="444"/>
      <c r="L9" s="444"/>
      <c r="M9" s="440"/>
      <c r="N9" s="440"/>
      <c r="O9" s="440"/>
      <c r="P9" s="440"/>
      <c r="Q9" s="440"/>
      <c r="R9" s="440"/>
      <c r="S9" s="440"/>
      <c r="T9" s="440"/>
      <c r="U9" s="440"/>
      <c r="V9" s="440"/>
      <c r="W9" s="440"/>
      <c r="X9" s="440"/>
      <c r="Y9" s="422"/>
      <c r="Z9" s="422"/>
      <c r="AA9" s="422"/>
      <c r="AB9" s="422"/>
      <c r="AC9" s="422"/>
      <c r="AD9" s="422"/>
      <c r="AE9" s="422"/>
      <c r="AF9" s="422"/>
      <c r="AG9" s="422"/>
      <c r="AH9" s="422"/>
      <c r="AI9" s="422"/>
      <c r="AJ9" s="422"/>
      <c r="AK9" s="422"/>
      <c r="AL9" s="422"/>
      <c r="AM9" s="422"/>
      <c r="AN9" s="422"/>
      <c r="AO9" s="422"/>
      <c r="AP9" s="422"/>
      <c r="AQ9" s="422"/>
      <c r="AR9" s="422"/>
      <c r="AS9" s="422"/>
      <c r="AT9" s="422"/>
      <c r="AU9" s="422"/>
      <c r="AV9" s="422"/>
      <c r="AW9" s="422"/>
      <c r="AX9" s="422"/>
      <c r="AY9" s="422"/>
      <c r="AZ9" s="422"/>
      <c r="BA9" s="422"/>
      <c r="BB9" s="422"/>
      <c r="BC9" s="422"/>
      <c r="BD9" s="422"/>
      <c r="BE9" s="422"/>
      <c r="BF9" s="422"/>
      <c r="BG9" s="422"/>
      <c r="BH9" s="422"/>
      <c r="BI9" s="422"/>
      <c r="BJ9" s="422"/>
      <c r="BK9" s="422"/>
      <c r="BL9" s="422"/>
      <c r="BM9" s="422"/>
      <c r="BN9" s="422"/>
    </row>
    <row r="10" spans="1:66" s="421" customFormat="1">
      <c r="A10" s="502"/>
      <c r="B10" s="567" t="s">
        <v>71</v>
      </c>
      <c r="C10" s="433">
        <v>40619</v>
      </c>
      <c r="D10" s="435">
        <v>0.45833333333333331</v>
      </c>
      <c r="E10" s="434" t="s">
        <v>863</v>
      </c>
      <c r="F10" s="434" t="s">
        <v>864</v>
      </c>
      <c r="G10" s="434"/>
      <c r="H10" s="434"/>
      <c r="I10" s="434"/>
      <c r="J10" s="434"/>
      <c r="K10" s="434"/>
      <c r="L10" s="434"/>
      <c r="M10" s="440"/>
      <c r="N10" s="440"/>
      <c r="O10" s="440"/>
      <c r="P10" s="440"/>
      <c r="Q10" s="440"/>
      <c r="R10" s="440"/>
      <c r="S10" s="440"/>
      <c r="T10" s="440"/>
      <c r="U10" s="440"/>
      <c r="V10" s="440"/>
      <c r="W10" s="440"/>
      <c r="X10" s="440"/>
      <c r="Y10" s="422"/>
      <c r="Z10" s="422"/>
      <c r="AA10" s="422"/>
      <c r="AB10" s="422"/>
      <c r="AC10" s="422"/>
      <c r="AD10" s="422"/>
      <c r="AE10" s="422"/>
      <c r="AF10" s="422"/>
      <c r="AG10" s="422"/>
      <c r="AH10" s="422"/>
      <c r="AI10" s="422"/>
      <c r="AJ10" s="422"/>
      <c r="AK10" s="422"/>
      <c r="AL10" s="422"/>
      <c r="AM10" s="422"/>
      <c r="AN10" s="422"/>
      <c r="AO10" s="422"/>
      <c r="AP10" s="422"/>
      <c r="AQ10" s="422"/>
      <c r="AR10" s="422"/>
      <c r="AS10" s="422"/>
      <c r="AT10" s="422"/>
      <c r="AU10" s="422"/>
      <c r="AV10" s="422"/>
      <c r="AW10" s="422"/>
      <c r="AX10" s="422"/>
      <c r="AY10" s="422"/>
      <c r="AZ10" s="422"/>
      <c r="BA10" s="422"/>
      <c r="BB10" s="422"/>
      <c r="BC10" s="422"/>
      <c r="BD10" s="422"/>
      <c r="BE10" s="422"/>
      <c r="BF10" s="422"/>
      <c r="BG10" s="422"/>
      <c r="BH10" s="422"/>
      <c r="BI10" s="422"/>
      <c r="BJ10" s="422"/>
      <c r="BK10" s="422"/>
      <c r="BL10" s="422"/>
      <c r="BM10" s="422"/>
      <c r="BN10" s="422"/>
    </row>
    <row r="11" spans="1:66" s="421" customFormat="1" ht="45">
      <c r="A11" s="554">
        <v>7</v>
      </c>
      <c r="B11" s="568"/>
      <c r="C11" s="433">
        <v>37698</v>
      </c>
      <c r="D11" s="434" t="s">
        <v>206</v>
      </c>
      <c r="E11" s="434" t="s">
        <v>205</v>
      </c>
      <c r="F11" s="434" t="s">
        <v>681</v>
      </c>
      <c r="G11" s="434" t="s">
        <v>711</v>
      </c>
      <c r="H11" s="434"/>
      <c r="I11" s="434" t="s">
        <v>710</v>
      </c>
      <c r="J11" s="434">
        <v>13.6</v>
      </c>
      <c r="K11" s="434">
        <v>98</v>
      </c>
      <c r="L11" s="434"/>
      <c r="M11" s="440"/>
      <c r="N11" s="440"/>
      <c r="O11" s="440"/>
      <c r="P11" s="440"/>
      <c r="Q11" s="440"/>
      <c r="R11" s="440"/>
      <c r="S11" s="440"/>
      <c r="T11" s="440"/>
      <c r="U11" s="440"/>
      <c r="V11" s="440"/>
      <c r="W11" s="440"/>
      <c r="X11" s="440"/>
      <c r="Y11" s="422"/>
      <c r="Z11" s="422"/>
      <c r="AA11" s="422"/>
      <c r="AB11" s="422"/>
      <c r="AC11" s="422"/>
      <c r="AD11" s="422"/>
      <c r="AE11" s="422"/>
      <c r="AF11" s="422"/>
      <c r="AG11" s="422"/>
      <c r="AH11" s="422"/>
      <c r="AI11" s="422"/>
      <c r="AJ11" s="422"/>
      <c r="AK11" s="422"/>
      <c r="AL11" s="422"/>
      <c r="AM11" s="422"/>
      <c r="AN11" s="422"/>
      <c r="AO11" s="422"/>
      <c r="AP11" s="422"/>
      <c r="AQ11" s="422"/>
      <c r="AR11" s="422"/>
      <c r="AS11" s="422"/>
      <c r="AT11" s="422"/>
      <c r="AU11" s="422"/>
      <c r="AV11" s="422"/>
      <c r="AW11" s="422"/>
      <c r="AX11" s="422"/>
      <c r="AY11" s="422"/>
      <c r="AZ11" s="422"/>
      <c r="BA11" s="422"/>
      <c r="BB11" s="422"/>
      <c r="BC11" s="422"/>
      <c r="BD11" s="422"/>
      <c r="BE11" s="422"/>
      <c r="BF11" s="422"/>
      <c r="BG11" s="422"/>
      <c r="BH11" s="422"/>
      <c r="BI11" s="422"/>
      <c r="BJ11" s="422"/>
      <c r="BK11" s="422"/>
      <c r="BL11" s="422"/>
      <c r="BM11" s="422"/>
      <c r="BN11" s="422"/>
    </row>
    <row r="12" spans="1:66" s="421" customFormat="1">
      <c r="A12" s="554"/>
      <c r="B12" s="568"/>
      <c r="C12" s="433">
        <v>40633</v>
      </c>
      <c r="D12" s="435">
        <v>0.45833333333333331</v>
      </c>
      <c r="E12" s="434" t="s">
        <v>863</v>
      </c>
      <c r="F12" s="434" t="s">
        <v>864</v>
      </c>
      <c r="G12" s="434"/>
      <c r="H12" s="453"/>
      <c r="I12" s="453"/>
      <c r="J12" s="453"/>
      <c r="K12" s="453"/>
      <c r="L12" s="453"/>
      <c r="M12" s="440"/>
      <c r="N12" s="440"/>
      <c r="O12" s="440"/>
      <c r="P12" s="440"/>
      <c r="Q12" s="440"/>
      <c r="R12" s="440"/>
      <c r="S12" s="440"/>
      <c r="T12" s="440"/>
      <c r="U12" s="440"/>
      <c r="V12" s="440"/>
      <c r="W12" s="440"/>
      <c r="X12" s="440"/>
      <c r="Y12" s="422"/>
      <c r="Z12" s="422"/>
      <c r="AA12" s="422"/>
      <c r="AB12" s="422"/>
      <c r="AC12" s="422"/>
      <c r="AD12" s="422"/>
      <c r="AE12" s="422"/>
      <c r="AF12" s="422"/>
      <c r="AG12" s="422"/>
      <c r="AH12" s="422"/>
      <c r="AI12" s="422"/>
      <c r="AJ12" s="422"/>
      <c r="AK12" s="422"/>
      <c r="AL12" s="422"/>
      <c r="AM12" s="422"/>
      <c r="AN12" s="422"/>
      <c r="AO12" s="422"/>
      <c r="AP12" s="422"/>
      <c r="AQ12" s="422"/>
      <c r="AR12" s="422"/>
      <c r="AS12" s="422"/>
      <c r="AT12" s="422"/>
      <c r="AU12" s="422"/>
      <c r="AV12" s="422"/>
      <c r="AW12" s="422"/>
      <c r="AX12" s="422"/>
      <c r="AY12" s="422"/>
      <c r="AZ12" s="422"/>
      <c r="BA12" s="422"/>
      <c r="BB12" s="422"/>
      <c r="BC12" s="422"/>
      <c r="BD12" s="422"/>
      <c r="BE12" s="422"/>
      <c r="BF12" s="422"/>
      <c r="BG12" s="422"/>
      <c r="BH12" s="422"/>
      <c r="BI12" s="422"/>
      <c r="BJ12" s="422"/>
      <c r="BK12" s="422"/>
      <c r="BL12" s="422"/>
      <c r="BM12" s="422"/>
      <c r="BN12" s="422"/>
    </row>
    <row r="13" spans="1:66" s="421" customFormat="1">
      <c r="A13" s="554"/>
      <c r="B13" s="568"/>
      <c r="C13" s="436">
        <v>40647</v>
      </c>
      <c r="D13" s="438">
        <v>0.625</v>
      </c>
      <c r="E13" s="437" t="s">
        <v>205</v>
      </c>
      <c r="F13" s="437" t="s">
        <v>681</v>
      </c>
      <c r="G13" s="437"/>
      <c r="H13" s="437"/>
      <c r="I13" s="437"/>
      <c r="J13" s="437"/>
      <c r="K13" s="437"/>
      <c r="L13" s="437"/>
      <c r="M13" s="440"/>
      <c r="N13" s="440"/>
      <c r="O13" s="440"/>
      <c r="P13" s="440"/>
      <c r="Q13" s="440"/>
      <c r="R13" s="440"/>
      <c r="S13" s="440"/>
      <c r="T13" s="440"/>
      <c r="U13" s="440"/>
      <c r="V13" s="440"/>
      <c r="W13" s="440"/>
      <c r="X13" s="440"/>
      <c r="Y13" s="422"/>
      <c r="Z13" s="422"/>
      <c r="AA13" s="422"/>
      <c r="AB13" s="422"/>
      <c r="AC13" s="422"/>
      <c r="AD13" s="422"/>
      <c r="AE13" s="422"/>
      <c r="AF13" s="422"/>
      <c r="AG13" s="422"/>
      <c r="AH13" s="422"/>
      <c r="AI13" s="422"/>
      <c r="AJ13" s="422"/>
      <c r="AK13" s="422"/>
      <c r="AL13" s="422"/>
      <c r="AM13" s="422"/>
      <c r="AN13" s="422"/>
      <c r="AO13" s="422"/>
      <c r="AP13" s="422"/>
      <c r="AQ13" s="422"/>
      <c r="AR13" s="422"/>
      <c r="AS13" s="422"/>
      <c r="AT13" s="422"/>
      <c r="AU13" s="422"/>
      <c r="AV13" s="422"/>
      <c r="AW13" s="422"/>
      <c r="AX13" s="422"/>
      <c r="AY13" s="422"/>
      <c r="AZ13" s="422"/>
      <c r="BA13" s="422"/>
      <c r="BB13" s="422"/>
      <c r="BC13" s="422"/>
      <c r="BD13" s="422"/>
      <c r="BE13" s="422"/>
      <c r="BF13" s="422"/>
      <c r="BG13" s="422"/>
      <c r="BH13" s="422"/>
      <c r="BI13" s="422"/>
      <c r="BJ13" s="422"/>
      <c r="BK13" s="422"/>
      <c r="BL13" s="422"/>
      <c r="BM13" s="422"/>
      <c r="BN13" s="422"/>
    </row>
    <row r="14" spans="1:66" s="421" customFormat="1">
      <c r="A14" s="554"/>
      <c r="B14" s="568"/>
      <c r="C14" s="436">
        <v>40647</v>
      </c>
      <c r="D14" s="438">
        <v>0.45833333333333331</v>
      </c>
      <c r="E14" s="437" t="s">
        <v>863</v>
      </c>
      <c r="F14" s="437" t="s">
        <v>864</v>
      </c>
      <c r="G14" s="437"/>
      <c r="H14" s="437"/>
      <c r="I14" s="437"/>
      <c r="J14" s="437"/>
      <c r="K14" s="437"/>
      <c r="L14" s="437"/>
      <c r="M14" s="440"/>
      <c r="N14" s="440"/>
      <c r="O14" s="440"/>
      <c r="P14" s="440"/>
      <c r="Q14" s="440"/>
      <c r="R14" s="440"/>
      <c r="S14" s="440"/>
      <c r="T14" s="440"/>
      <c r="U14" s="440"/>
      <c r="V14" s="440"/>
      <c r="W14" s="440"/>
      <c r="X14" s="440"/>
      <c r="Y14" s="422"/>
      <c r="Z14" s="422"/>
      <c r="AA14" s="422"/>
      <c r="AB14" s="422"/>
      <c r="AC14" s="422"/>
      <c r="AD14" s="422"/>
      <c r="AE14" s="422"/>
      <c r="AF14" s="422"/>
      <c r="AG14" s="422"/>
      <c r="AH14" s="422"/>
      <c r="AI14" s="422"/>
      <c r="AJ14" s="422"/>
      <c r="AK14" s="422"/>
      <c r="AL14" s="422"/>
      <c r="AM14" s="422"/>
      <c r="AN14" s="422"/>
      <c r="AO14" s="422"/>
      <c r="AP14" s="422"/>
      <c r="AQ14" s="422"/>
      <c r="AR14" s="422"/>
      <c r="AS14" s="422"/>
      <c r="AT14" s="422"/>
      <c r="AU14" s="422"/>
      <c r="AV14" s="422"/>
      <c r="AW14" s="422"/>
      <c r="AX14" s="422"/>
      <c r="AY14" s="422"/>
      <c r="AZ14" s="422"/>
      <c r="BA14" s="422"/>
      <c r="BB14" s="422"/>
      <c r="BC14" s="422"/>
      <c r="BD14" s="422"/>
      <c r="BE14" s="422"/>
      <c r="BF14" s="422"/>
      <c r="BG14" s="422"/>
      <c r="BH14" s="422"/>
      <c r="BI14" s="422"/>
      <c r="BJ14" s="422"/>
      <c r="BK14" s="422"/>
      <c r="BL14" s="422"/>
      <c r="BM14" s="422"/>
      <c r="BN14" s="422"/>
    </row>
    <row r="15" spans="1:66" s="421" customFormat="1">
      <c r="A15" s="554"/>
      <c r="B15" s="569"/>
      <c r="H15" s="444"/>
      <c r="I15" s="444"/>
      <c r="J15" s="444"/>
      <c r="K15" s="444"/>
      <c r="L15" s="444"/>
      <c r="M15" s="440"/>
      <c r="N15" s="440"/>
      <c r="O15" s="440"/>
      <c r="P15" s="440"/>
      <c r="Q15" s="440"/>
      <c r="R15" s="440"/>
      <c r="S15" s="440"/>
      <c r="T15" s="440"/>
      <c r="U15" s="440"/>
      <c r="V15" s="440"/>
      <c r="W15" s="440"/>
      <c r="X15" s="440"/>
      <c r="Y15" s="422"/>
      <c r="Z15" s="422"/>
      <c r="AA15" s="422"/>
      <c r="AB15" s="422"/>
      <c r="AC15" s="422"/>
      <c r="AD15" s="422"/>
      <c r="AE15" s="422"/>
      <c r="AF15" s="422"/>
      <c r="AG15" s="422"/>
      <c r="AH15" s="422"/>
      <c r="AI15" s="422"/>
      <c r="AJ15" s="422"/>
      <c r="AK15" s="422"/>
      <c r="AL15" s="422"/>
      <c r="AM15" s="422"/>
      <c r="AN15" s="422"/>
      <c r="AO15" s="422"/>
      <c r="AP15" s="422"/>
      <c r="AQ15" s="422"/>
      <c r="AR15" s="422"/>
      <c r="AS15" s="422"/>
      <c r="AT15" s="422"/>
      <c r="AU15" s="422"/>
      <c r="AV15" s="422"/>
      <c r="AW15" s="422"/>
      <c r="AX15" s="422"/>
      <c r="AY15" s="422"/>
      <c r="AZ15" s="422"/>
      <c r="BA15" s="422"/>
      <c r="BB15" s="422"/>
      <c r="BC15" s="422"/>
      <c r="BD15" s="422"/>
      <c r="BE15" s="422"/>
      <c r="BF15" s="422"/>
      <c r="BG15" s="422"/>
      <c r="BH15" s="422"/>
      <c r="BI15" s="422"/>
      <c r="BJ15" s="422"/>
      <c r="BK15" s="422"/>
      <c r="BL15" s="422"/>
      <c r="BM15" s="422"/>
      <c r="BN15" s="422"/>
    </row>
    <row r="16" spans="1:66" s="421" customFormat="1" ht="45">
      <c r="A16" s="554">
        <v>8</v>
      </c>
      <c r="B16" s="555" t="s">
        <v>953</v>
      </c>
      <c r="C16" s="433">
        <v>40620</v>
      </c>
      <c r="D16" s="434"/>
      <c r="E16" s="434" t="s">
        <v>499</v>
      </c>
      <c r="F16" s="434"/>
      <c r="G16" s="434"/>
      <c r="H16" s="434" t="s">
        <v>712</v>
      </c>
      <c r="I16" s="452"/>
      <c r="J16" s="434"/>
      <c r="K16" s="434"/>
      <c r="L16" s="434"/>
      <c r="M16" s="440"/>
      <c r="N16" s="440"/>
      <c r="O16" s="440"/>
      <c r="P16" s="440"/>
      <c r="Q16" s="440"/>
      <c r="R16" s="440"/>
      <c r="S16" s="440"/>
      <c r="T16" s="440"/>
      <c r="U16" s="440"/>
      <c r="V16" s="440"/>
      <c r="W16" s="440"/>
      <c r="X16" s="440"/>
      <c r="Y16" s="422"/>
      <c r="Z16" s="422"/>
      <c r="AA16" s="422"/>
      <c r="AB16" s="422"/>
      <c r="AC16" s="422"/>
      <c r="AD16" s="422"/>
      <c r="AE16" s="422"/>
      <c r="AF16" s="422"/>
      <c r="AG16" s="422"/>
      <c r="AH16" s="422"/>
      <c r="AI16" s="422"/>
      <c r="AJ16" s="422"/>
      <c r="AK16" s="422"/>
      <c r="AL16" s="422"/>
      <c r="AM16" s="422"/>
      <c r="AN16" s="422"/>
      <c r="AO16" s="422"/>
      <c r="AP16" s="422"/>
      <c r="AQ16" s="422"/>
      <c r="AR16" s="422"/>
      <c r="AS16" s="422"/>
      <c r="AT16" s="422"/>
      <c r="AU16" s="422"/>
      <c r="AV16" s="422"/>
      <c r="AW16" s="422"/>
      <c r="AX16" s="422"/>
      <c r="AY16" s="422"/>
      <c r="AZ16" s="422"/>
      <c r="BA16" s="422"/>
      <c r="BB16" s="422"/>
      <c r="BC16" s="422"/>
      <c r="BD16" s="422"/>
      <c r="BE16" s="422"/>
      <c r="BF16" s="422"/>
      <c r="BG16" s="422"/>
      <c r="BH16" s="422"/>
      <c r="BI16" s="422"/>
      <c r="BJ16" s="422"/>
      <c r="BK16" s="422"/>
      <c r="BL16" s="422"/>
      <c r="BM16" s="422"/>
      <c r="BN16" s="422"/>
    </row>
    <row r="17" spans="1:66" s="421" customFormat="1">
      <c r="A17" s="554"/>
      <c r="B17" s="555"/>
      <c r="C17" s="444"/>
      <c r="D17" s="444"/>
      <c r="E17" s="444"/>
      <c r="F17" s="444"/>
      <c r="G17" s="444"/>
      <c r="H17" s="444"/>
      <c r="I17" s="451"/>
      <c r="J17" s="444"/>
      <c r="K17" s="444"/>
      <c r="L17" s="444"/>
      <c r="M17" s="440"/>
      <c r="N17" s="440"/>
      <c r="O17" s="440"/>
      <c r="P17" s="440"/>
      <c r="Q17" s="440"/>
      <c r="R17" s="440"/>
      <c r="S17" s="440"/>
      <c r="T17" s="440"/>
      <c r="U17" s="440"/>
      <c r="V17" s="440"/>
      <c r="W17" s="440"/>
      <c r="X17" s="440"/>
      <c r="Y17" s="422"/>
      <c r="Z17" s="422"/>
      <c r="AA17" s="422"/>
      <c r="AB17" s="422"/>
      <c r="AC17" s="422"/>
      <c r="AD17" s="422"/>
      <c r="AE17" s="422"/>
      <c r="AF17" s="422"/>
      <c r="AG17" s="422"/>
      <c r="AH17" s="422"/>
      <c r="AI17" s="422"/>
      <c r="AJ17" s="422"/>
      <c r="AK17" s="422"/>
      <c r="AL17" s="422"/>
      <c r="AM17" s="422"/>
      <c r="AN17" s="422"/>
      <c r="AO17" s="422"/>
      <c r="AP17" s="422"/>
      <c r="AQ17" s="422"/>
      <c r="AR17" s="422"/>
      <c r="AS17" s="422"/>
      <c r="AT17" s="422"/>
      <c r="AU17" s="422"/>
      <c r="AV17" s="422"/>
      <c r="AW17" s="422"/>
      <c r="AX17" s="422"/>
      <c r="AY17" s="422"/>
      <c r="AZ17" s="422"/>
      <c r="BA17" s="422"/>
      <c r="BB17" s="422"/>
      <c r="BC17" s="422"/>
      <c r="BD17" s="422"/>
      <c r="BE17" s="422"/>
      <c r="BF17" s="422"/>
      <c r="BG17" s="422"/>
      <c r="BH17" s="422"/>
      <c r="BI17" s="422"/>
      <c r="BJ17" s="422"/>
      <c r="BK17" s="422"/>
      <c r="BL17" s="422"/>
      <c r="BM17" s="422"/>
      <c r="BN17" s="422"/>
    </row>
    <row r="18" spans="1:66" s="421" customFormat="1">
      <c r="A18" s="554"/>
      <c r="B18" s="555"/>
      <c r="C18" s="444"/>
      <c r="D18" s="444"/>
      <c r="E18" s="444"/>
      <c r="F18" s="444"/>
      <c r="G18" s="444"/>
      <c r="H18" s="444"/>
      <c r="I18" s="451"/>
      <c r="J18" s="444"/>
      <c r="K18" s="444"/>
      <c r="L18" s="444"/>
      <c r="M18" s="440"/>
      <c r="N18" s="440"/>
      <c r="O18" s="440"/>
      <c r="P18" s="440"/>
      <c r="Q18" s="440"/>
      <c r="R18" s="440"/>
      <c r="S18" s="440"/>
      <c r="T18" s="440"/>
      <c r="U18" s="440"/>
      <c r="V18" s="440"/>
      <c r="W18" s="440"/>
      <c r="X18" s="440"/>
      <c r="Y18" s="422"/>
      <c r="Z18" s="422"/>
      <c r="AA18" s="422"/>
      <c r="AB18" s="422"/>
      <c r="AC18" s="422"/>
      <c r="AD18" s="422"/>
      <c r="AE18" s="422"/>
      <c r="AF18" s="422"/>
      <c r="AG18" s="422"/>
      <c r="AH18" s="422"/>
      <c r="AI18" s="422"/>
      <c r="AJ18" s="422"/>
      <c r="AK18" s="422"/>
      <c r="AL18" s="422"/>
      <c r="AM18" s="422"/>
      <c r="AN18" s="422"/>
      <c r="AO18" s="422"/>
      <c r="AP18" s="422"/>
      <c r="AQ18" s="422"/>
      <c r="AR18" s="422"/>
      <c r="AS18" s="422"/>
      <c r="AT18" s="422"/>
      <c r="AU18" s="422"/>
      <c r="AV18" s="422"/>
      <c r="AW18" s="422"/>
      <c r="AX18" s="422"/>
      <c r="AY18" s="422"/>
      <c r="AZ18" s="422"/>
      <c r="BA18" s="422"/>
      <c r="BB18" s="422"/>
      <c r="BC18" s="422"/>
      <c r="BD18" s="422"/>
      <c r="BE18" s="422"/>
      <c r="BF18" s="422"/>
      <c r="BG18" s="422"/>
      <c r="BH18" s="422"/>
      <c r="BI18" s="422"/>
      <c r="BJ18" s="422"/>
      <c r="BK18" s="422"/>
      <c r="BL18" s="422"/>
      <c r="BM18" s="422"/>
      <c r="BN18" s="422"/>
    </row>
    <row r="19" spans="1:66" s="421" customFormat="1">
      <c r="A19" s="554"/>
      <c r="B19" s="555"/>
      <c r="G19" s="444"/>
      <c r="H19" s="444"/>
      <c r="I19" s="451"/>
      <c r="J19" s="444"/>
      <c r="K19" s="444"/>
      <c r="L19" s="444"/>
      <c r="M19" s="440"/>
      <c r="N19" s="440"/>
      <c r="O19" s="440"/>
      <c r="P19" s="440"/>
      <c r="Q19" s="440"/>
      <c r="R19" s="440"/>
      <c r="S19" s="440"/>
      <c r="T19" s="440"/>
      <c r="U19" s="440"/>
      <c r="V19" s="440"/>
      <c r="W19" s="440"/>
      <c r="X19" s="440"/>
      <c r="Y19" s="422"/>
      <c r="Z19" s="422"/>
      <c r="AA19" s="422"/>
      <c r="AB19" s="422"/>
      <c r="AC19" s="422"/>
      <c r="AD19" s="422"/>
      <c r="AE19" s="422"/>
      <c r="AF19" s="422"/>
      <c r="AG19" s="422"/>
      <c r="AH19" s="422"/>
      <c r="AI19" s="422"/>
      <c r="AJ19" s="422"/>
      <c r="AK19" s="422"/>
      <c r="AL19" s="422"/>
      <c r="AM19" s="422"/>
      <c r="AN19" s="422"/>
      <c r="AO19" s="422"/>
      <c r="AP19" s="422"/>
      <c r="AQ19" s="422"/>
      <c r="AR19" s="422"/>
      <c r="AS19" s="422"/>
      <c r="AT19" s="422"/>
      <c r="AU19" s="422"/>
      <c r="AV19" s="422"/>
      <c r="AW19" s="422"/>
      <c r="AX19" s="422"/>
      <c r="AY19" s="422"/>
      <c r="AZ19" s="422"/>
      <c r="BA19" s="422"/>
      <c r="BB19" s="422"/>
      <c r="BC19" s="422"/>
      <c r="BD19" s="422"/>
      <c r="BE19" s="422"/>
      <c r="BF19" s="422"/>
      <c r="BG19" s="422"/>
      <c r="BH19" s="422"/>
      <c r="BI19" s="422"/>
      <c r="BJ19" s="422"/>
      <c r="BK19" s="422"/>
      <c r="BL19" s="422"/>
      <c r="BM19" s="422"/>
      <c r="BN19" s="422"/>
    </row>
    <row r="20" spans="1:66" s="421" customFormat="1">
      <c r="A20" s="554"/>
      <c r="B20" s="555"/>
      <c r="C20" s="444"/>
      <c r="D20" s="444"/>
      <c r="E20" s="444"/>
      <c r="F20" s="444"/>
      <c r="G20" s="444"/>
      <c r="H20" s="444"/>
      <c r="I20" s="451"/>
      <c r="J20" s="444"/>
      <c r="K20" s="444"/>
      <c r="L20" s="444"/>
      <c r="M20" s="440"/>
      <c r="N20" s="440"/>
      <c r="O20" s="440"/>
      <c r="P20" s="440"/>
      <c r="Q20" s="440"/>
      <c r="R20" s="440"/>
      <c r="S20" s="440"/>
      <c r="T20" s="440"/>
      <c r="U20" s="440"/>
      <c r="V20" s="440"/>
      <c r="W20" s="440"/>
      <c r="X20" s="440"/>
      <c r="Y20" s="422"/>
      <c r="Z20" s="422"/>
      <c r="AA20" s="422"/>
      <c r="AB20" s="422"/>
      <c r="AC20" s="422"/>
      <c r="AD20" s="422"/>
      <c r="AE20" s="422"/>
      <c r="AF20" s="422"/>
      <c r="AG20" s="422"/>
      <c r="AH20" s="422"/>
      <c r="AI20" s="422"/>
      <c r="AJ20" s="422"/>
      <c r="AK20" s="422"/>
      <c r="AL20" s="422"/>
      <c r="AM20" s="422"/>
      <c r="AN20" s="422"/>
      <c r="AO20" s="422"/>
      <c r="AP20" s="422"/>
      <c r="AQ20" s="422"/>
      <c r="AR20" s="422"/>
      <c r="AS20" s="422"/>
      <c r="AT20" s="422"/>
      <c r="AU20" s="422"/>
      <c r="AV20" s="422"/>
      <c r="AW20" s="422"/>
      <c r="AX20" s="422"/>
      <c r="AY20" s="422"/>
      <c r="AZ20" s="422"/>
      <c r="BA20" s="422"/>
      <c r="BB20" s="422"/>
      <c r="BC20" s="422"/>
      <c r="BD20" s="422"/>
      <c r="BE20" s="422"/>
      <c r="BF20" s="422"/>
      <c r="BG20" s="422"/>
      <c r="BH20" s="422"/>
      <c r="BI20" s="422"/>
      <c r="BJ20" s="422"/>
      <c r="BK20" s="422"/>
      <c r="BL20" s="422"/>
      <c r="BM20" s="422"/>
      <c r="BN20" s="422"/>
    </row>
    <row r="21" spans="1:66" s="421" customFormat="1">
      <c r="A21" s="554">
        <v>9</v>
      </c>
      <c r="B21" s="562" t="s">
        <v>71</v>
      </c>
      <c r="C21" s="433">
        <v>40602</v>
      </c>
      <c r="D21" s="434"/>
      <c r="E21" s="434" t="s">
        <v>707</v>
      </c>
      <c r="F21" s="434"/>
      <c r="G21" s="434"/>
      <c r="H21" s="434" t="s">
        <v>713</v>
      </c>
      <c r="I21" s="452"/>
      <c r="J21" s="434"/>
      <c r="K21" s="434"/>
      <c r="L21" s="434"/>
      <c r="M21" s="440"/>
      <c r="N21" s="440"/>
      <c r="O21" s="440"/>
      <c r="P21" s="440"/>
      <c r="Q21" s="440"/>
      <c r="R21" s="440"/>
      <c r="S21" s="440"/>
      <c r="T21" s="440"/>
      <c r="U21" s="440"/>
      <c r="V21" s="440"/>
      <c r="W21" s="440"/>
      <c r="X21" s="440"/>
      <c r="Y21" s="422"/>
      <c r="Z21" s="422"/>
      <c r="AA21" s="422"/>
      <c r="AB21" s="422"/>
      <c r="AC21" s="422"/>
      <c r="AD21" s="422"/>
      <c r="AE21" s="422"/>
      <c r="AF21" s="422"/>
      <c r="AG21" s="422"/>
      <c r="AH21" s="422"/>
      <c r="AI21" s="422"/>
      <c r="AJ21" s="422"/>
      <c r="AK21" s="422"/>
      <c r="AL21" s="422"/>
      <c r="AM21" s="422"/>
      <c r="AN21" s="422"/>
      <c r="AO21" s="422"/>
      <c r="AP21" s="422"/>
      <c r="AQ21" s="422"/>
      <c r="AR21" s="422"/>
      <c r="AS21" s="422"/>
      <c r="AT21" s="422"/>
      <c r="AU21" s="422"/>
      <c r="AV21" s="422"/>
      <c r="AW21" s="422"/>
      <c r="AX21" s="422"/>
      <c r="AY21" s="422"/>
      <c r="AZ21" s="422"/>
      <c r="BA21" s="422"/>
      <c r="BB21" s="422"/>
      <c r="BC21" s="422"/>
      <c r="BD21" s="422"/>
      <c r="BE21" s="422"/>
      <c r="BF21" s="422"/>
      <c r="BG21" s="422"/>
      <c r="BH21" s="422"/>
      <c r="BI21" s="422"/>
      <c r="BJ21" s="422"/>
      <c r="BK21" s="422"/>
      <c r="BL21" s="422"/>
      <c r="BM21" s="422"/>
      <c r="BN21" s="422"/>
    </row>
    <row r="22" spans="1:66" s="421" customFormat="1">
      <c r="A22" s="554"/>
      <c r="B22" s="562"/>
      <c r="C22" s="433">
        <v>40618</v>
      </c>
      <c r="D22" s="434"/>
      <c r="E22" s="434" t="s">
        <v>714</v>
      </c>
      <c r="F22" s="434" t="s">
        <v>715</v>
      </c>
      <c r="G22" s="434" t="s">
        <v>716</v>
      </c>
      <c r="H22" s="434" t="s">
        <v>717</v>
      </c>
      <c r="I22" s="452"/>
      <c r="J22" s="434"/>
      <c r="K22" s="434"/>
      <c r="L22" s="434"/>
      <c r="M22" s="440"/>
      <c r="N22" s="440"/>
      <c r="O22" s="440"/>
      <c r="P22" s="440"/>
      <c r="Q22" s="440"/>
      <c r="R22" s="440"/>
      <c r="S22" s="440"/>
      <c r="T22" s="440"/>
      <c r="U22" s="440"/>
      <c r="V22" s="440"/>
      <c r="W22" s="440"/>
      <c r="X22" s="440"/>
      <c r="Y22" s="422"/>
      <c r="Z22" s="422"/>
      <c r="AA22" s="422"/>
      <c r="AB22" s="422"/>
      <c r="AC22" s="422"/>
      <c r="AD22" s="422"/>
      <c r="AE22" s="422"/>
      <c r="AF22" s="422"/>
      <c r="AG22" s="422"/>
      <c r="AH22" s="422"/>
      <c r="AI22" s="422"/>
      <c r="AJ22" s="422"/>
      <c r="AK22" s="422"/>
      <c r="AL22" s="422"/>
      <c r="AM22" s="422"/>
      <c r="AN22" s="422"/>
      <c r="AO22" s="422"/>
      <c r="AP22" s="422"/>
      <c r="AQ22" s="422"/>
      <c r="AR22" s="422"/>
      <c r="AS22" s="422"/>
      <c r="AT22" s="422"/>
      <c r="AU22" s="422"/>
      <c r="AV22" s="422"/>
      <c r="AW22" s="422"/>
      <c r="AX22" s="422"/>
      <c r="AY22" s="422"/>
      <c r="AZ22" s="422"/>
      <c r="BA22" s="422"/>
      <c r="BB22" s="422"/>
      <c r="BC22" s="422"/>
      <c r="BD22" s="422"/>
      <c r="BE22" s="422"/>
      <c r="BF22" s="422"/>
      <c r="BG22" s="422"/>
      <c r="BH22" s="422"/>
      <c r="BI22" s="422"/>
      <c r="BJ22" s="422"/>
      <c r="BK22" s="422"/>
      <c r="BL22" s="422"/>
      <c r="BM22" s="422"/>
      <c r="BN22" s="422"/>
    </row>
    <row r="23" spans="1:66" s="421" customFormat="1">
      <c r="A23" s="554"/>
      <c r="B23" s="562"/>
      <c r="C23" s="433">
        <v>40619</v>
      </c>
      <c r="D23" s="435">
        <v>0.45833333333333331</v>
      </c>
      <c r="E23" s="434" t="s">
        <v>863</v>
      </c>
      <c r="F23" s="434" t="s">
        <v>864</v>
      </c>
      <c r="G23" s="434"/>
      <c r="H23" s="434"/>
      <c r="I23" s="434"/>
      <c r="J23" s="434"/>
      <c r="K23" s="434"/>
      <c r="L23" s="434"/>
      <c r="M23" s="440"/>
      <c r="N23" s="440"/>
      <c r="O23" s="440"/>
      <c r="P23" s="440"/>
      <c r="Q23" s="440"/>
      <c r="R23" s="440"/>
      <c r="S23" s="440"/>
      <c r="T23" s="440"/>
      <c r="U23" s="440"/>
      <c r="V23" s="440"/>
      <c r="W23" s="440"/>
      <c r="X23" s="440"/>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422"/>
      <c r="AX23" s="422"/>
      <c r="AY23" s="422"/>
      <c r="AZ23" s="422"/>
      <c r="BA23" s="422"/>
      <c r="BB23" s="422"/>
      <c r="BC23" s="422"/>
      <c r="BD23" s="422"/>
      <c r="BE23" s="422"/>
      <c r="BF23" s="422"/>
      <c r="BG23" s="422"/>
      <c r="BH23" s="422"/>
      <c r="BI23" s="422"/>
      <c r="BJ23" s="422"/>
      <c r="BK23" s="422"/>
      <c r="BL23" s="422"/>
      <c r="BM23" s="422"/>
      <c r="BN23" s="422"/>
    </row>
    <row r="24" spans="1:66" s="421" customFormat="1">
      <c r="A24" s="554"/>
      <c r="B24" s="562"/>
      <c r="C24" s="433">
        <v>40633</v>
      </c>
      <c r="D24" s="435">
        <v>0.45833333333333331</v>
      </c>
      <c r="E24" s="434" t="s">
        <v>863</v>
      </c>
      <c r="F24" s="434" t="s">
        <v>864</v>
      </c>
      <c r="G24" s="434"/>
      <c r="H24" s="434"/>
      <c r="I24" s="434"/>
      <c r="J24" s="434"/>
      <c r="K24" s="434"/>
      <c r="L24" s="434"/>
      <c r="M24" s="440"/>
      <c r="N24" s="440"/>
      <c r="O24" s="440"/>
      <c r="P24" s="440"/>
      <c r="Q24" s="440"/>
      <c r="R24" s="440"/>
      <c r="S24" s="440"/>
      <c r="T24" s="440"/>
      <c r="U24" s="440"/>
      <c r="V24" s="440"/>
      <c r="W24" s="440"/>
      <c r="X24" s="440"/>
      <c r="Y24" s="422"/>
      <c r="Z24" s="422"/>
      <c r="AA24" s="422"/>
      <c r="AB24" s="422"/>
      <c r="AC24" s="422"/>
      <c r="AD24" s="422"/>
      <c r="AE24" s="422"/>
      <c r="AF24" s="422"/>
      <c r="AG24" s="422"/>
      <c r="AH24" s="422"/>
      <c r="AI24" s="422"/>
      <c r="AJ24" s="422"/>
      <c r="AK24" s="422"/>
      <c r="AL24" s="422"/>
      <c r="AM24" s="422"/>
      <c r="AN24" s="422"/>
      <c r="AO24" s="422"/>
      <c r="AP24" s="422"/>
      <c r="AQ24" s="422"/>
      <c r="AR24" s="422"/>
      <c r="AS24" s="422"/>
      <c r="AT24" s="422"/>
      <c r="AU24" s="422"/>
      <c r="AV24" s="422"/>
      <c r="AW24" s="422"/>
      <c r="AX24" s="422"/>
      <c r="AY24" s="422"/>
      <c r="AZ24" s="422"/>
      <c r="BA24" s="422"/>
      <c r="BB24" s="422"/>
      <c r="BC24" s="422"/>
      <c r="BD24" s="422"/>
      <c r="BE24" s="422"/>
      <c r="BF24" s="422"/>
      <c r="BG24" s="422"/>
      <c r="BH24" s="422"/>
      <c r="BI24" s="422"/>
      <c r="BJ24" s="422"/>
      <c r="BK24" s="422"/>
      <c r="BL24" s="422"/>
      <c r="BM24" s="422"/>
      <c r="BN24" s="422"/>
    </row>
    <row r="25" spans="1:66" s="421" customFormat="1">
      <c r="A25" s="554"/>
      <c r="B25" s="562"/>
      <c r="C25" s="436">
        <v>40647</v>
      </c>
      <c r="D25" s="438">
        <v>0.45833333333333331</v>
      </c>
      <c r="E25" s="437" t="s">
        <v>863</v>
      </c>
      <c r="F25" s="437" t="s">
        <v>864</v>
      </c>
      <c r="G25" s="437"/>
      <c r="H25" s="437"/>
      <c r="I25" s="437"/>
      <c r="J25" s="437"/>
      <c r="K25" s="437"/>
      <c r="L25" s="437"/>
      <c r="M25" s="440"/>
      <c r="N25" s="440"/>
      <c r="O25" s="440"/>
      <c r="P25" s="440"/>
      <c r="Q25" s="440"/>
      <c r="R25" s="440"/>
      <c r="S25" s="440"/>
      <c r="T25" s="440"/>
      <c r="U25" s="440"/>
      <c r="V25" s="440"/>
      <c r="W25" s="440"/>
      <c r="X25" s="440"/>
      <c r="Y25" s="422"/>
      <c r="Z25" s="422"/>
      <c r="AA25" s="422"/>
      <c r="AB25" s="422"/>
      <c r="AC25" s="422"/>
      <c r="AD25" s="422"/>
      <c r="AE25" s="422"/>
      <c r="AF25" s="422"/>
      <c r="AG25" s="422"/>
      <c r="AH25" s="422"/>
      <c r="AI25" s="422"/>
      <c r="AJ25" s="422"/>
      <c r="AK25" s="422"/>
      <c r="AL25" s="422"/>
      <c r="AM25" s="422"/>
      <c r="AN25" s="422"/>
      <c r="AO25" s="422"/>
      <c r="AP25" s="422"/>
      <c r="AQ25" s="422"/>
      <c r="AR25" s="422"/>
      <c r="AS25" s="422"/>
      <c r="AT25" s="422"/>
      <c r="AU25" s="422"/>
      <c r="AV25" s="422"/>
      <c r="AW25" s="422"/>
      <c r="AX25" s="422"/>
      <c r="AY25" s="422"/>
      <c r="AZ25" s="422"/>
      <c r="BA25" s="422"/>
      <c r="BB25" s="422"/>
      <c r="BC25" s="422"/>
      <c r="BD25" s="422"/>
      <c r="BE25" s="422"/>
      <c r="BF25" s="422"/>
      <c r="BG25" s="422"/>
      <c r="BH25" s="422"/>
      <c r="BI25" s="422"/>
      <c r="BJ25" s="422"/>
      <c r="BK25" s="422"/>
      <c r="BL25" s="422"/>
      <c r="BM25" s="422"/>
      <c r="BN25" s="422"/>
    </row>
    <row r="26" spans="1:66" s="421" customFormat="1" ht="30" customHeight="1">
      <c r="A26" s="444">
        <v>10</v>
      </c>
      <c r="B26" s="465" t="s">
        <v>71</v>
      </c>
      <c r="C26" s="444"/>
      <c r="D26" s="444"/>
      <c r="E26" s="444"/>
      <c r="F26" s="444"/>
      <c r="G26" s="444"/>
      <c r="H26" s="444"/>
      <c r="I26" s="444"/>
      <c r="J26" s="444"/>
      <c r="K26" s="444"/>
      <c r="L26" s="444"/>
      <c r="M26" s="440"/>
      <c r="N26" s="440"/>
      <c r="O26" s="440"/>
      <c r="P26" s="440"/>
      <c r="Q26" s="440"/>
      <c r="R26" s="440"/>
      <c r="S26" s="440"/>
      <c r="T26" s="440"/>
      <c r="U26" s="440"/>
      <c r="V26" s="440"/>
      <c r="W26" s="440"/>
      <c r="X26" s="440"/>
      <c r="Y26" s="422"/>
      <c r="Z26" s="422"/>
      <c r="AA26" s="422"/>
      <c r="AB26" s="422"/>
      <c r="AC26" s="422"/>
      <c r="AD26" s="422"/>
      <c r="AE26" s="422"/>
      <c r="AF26" s="422"/>
      <c r="AG26" s="422"/>
      <c r="AH26" s="422"/>
      <c r="AI26" s="422"/>
      <c r="AJ26" s="422"/>
      <c r="AK26" s="422"/>
      <c r="AL26" s="422"/>
      <c r="AM26" s="422"/>
      <c r="AN26" s="422"/>
      <c r="AO26" s="422"/>
      <c r="AP26" s="422"/>
      <c r="AQ26" s="422"/>
      <c r="AR26" s="422"/>
      <c r="AS26" s="422"/>
      <c r="AT26" s="422"/>
      <c r="AU26" s="422"/>
      <c r="AV26" s="422"/>
      <c r="AW26" s="422"/>
      <c r="AX26" s="422"/>
      <c r="AY26" s="422"/>
      <c r="AZ26" s="422"/>
      <c r="BA26" s="422"/>
      <c r="BB26" s="422"/>
      <c r="BC26" s="422"/>
      <c r="BD26" s="422"/>
      <c r="BE26" s="422"/>
      <c r="BF26" s="422"/>
      <c r="BG26" s="422"/>
      <c r="BH26" s="422"/>
      <c r="BI26" s="422"/>
      <c r="BJ26" s="422"/>
      <c r="BK26" s="422"/>
      <c r="BL26" s="422"/>
      <c r="BM26" s="422"/>
      <c r="BN26" s="422"/>
    </row>
    <row r="27" spans="1:66" s="421" customFormat="1">
      <c r="A27" s="444">
        <v>11</v>
      </c>
      <c r="B27" s="465" t="s">
        <v>71</v>
      </c>
      <c r="C27" s="444"/>
      <c r="D27" s="444"/>
      <c r="E27" s="444"/>
      <c r="F27" s="444"/>
      <c r="G27" s="444"/>
      <c r="H27" s="444"/>
      <c r="I27" s="444"/>
      <c r="J27" s="444"/>
      <c r="K27" s="444"/>
      <c r="L27" s="444"/>
      <c r="M27" s="440"/>
      <c r="N27" s="440"/>
      <c r="O27" s="440"/>
      <c r="P27" s="440"/>
      <c r="Q27" s="440"/>
      <c r="R27" s="440"/>
      <c r="S27" s="440"/>
      <c r="T27" s="440"/>
      <c r="U27" s="440"/>
      <c r="V27" s="440"/>
      <c r="W27" s="440"/>
      <c r="X27" s="440"/>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row>
    <row r="28" spans="1:66" s="421" customFormat="1">
      <c r="A28" s="556">
        <v>12</v>
      </c>
      <c r="B28" s="562" t="s">
        <v>71</v>
      </c>
      <c r="C28" s="433">
        <v>40612</v>
      </c>
      <c r="D28" s="434"/>
      <c r="E28" s="434" t="s">
        <v>718</v>
      </c>
      <c r="F28" s="434" t="s">
        <v>719</v>
      </c>
      <c r="G28" s="434" t="s">
        <v>722</v>
      </c>
      <c r="H28" s="434" t="s">
        <v>720</v>
      </c>
      <c r="I28" s="452"/>
      <c r="J28" s="434"/>
      <c r="K28" s="434"/>
      <c r="L28" s="434"/>
      <c r="M28" s="440"/>
      <c r="N28" s="440"/>
      <c r="O28" s="440"/>
      <c r="P28" s="440"/>
      <c r="Q28" s="440"/>
      <c r="R28" s="440"/>
      <c r="S28" s="440"/>
      <c r="T28" s="440"/>
      <c r="U28" s="440"/>
      <c r="V28" s="440"/>
      <c r="W28" s="440"/>
      <c r="X28" s="440"/>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row>
    <row r="29" spans="1:66" s="421" customFormat="1" ht="45">
      <c r="A29" s="561"/>
      <c r="B29" s="562"/>
      <c r="C29" s="433">
        <v>40617</v>
      </c>
      <c r="D29" s="434"/>
      <c r="E29" s="434" t="s">
        <v>718</v>
      </c>
      <c r="F29" s="434" t="s">
        <v>719</v>
      </c>
      <c r="G29" s="434" t="s">
        <v>722</v>
      </c>
      <c r="H29" s="434" t="s">
        <v>721</v>
      </c>
      <c r="I29" s="452"/>
      <c r="J29" s="434"/>
      <c r="K29" s="434"/>
      <c r="L29" s="434"/>
      <c r="M29" s="440"/>
      <c r="N29" s="440"/>
      <c r="O29" s="440"/>
      <c r="P29" s="440"/>
      <c r="Q29" s="440"/>
      <c r="R29" s="440"/>
      <c r="S29" s="440"/>
      <c r="T29" s="440"/>
      <c r="U29" s="440"/>
      <c r="V29" s="440"/>
      <c r="W29" s="440"/>
      <c r="X29" s="440"/>
      <c r="Y29" s="422"/>
      <c r="Z29" s="422"/>
      <c r="AA29" s="422"/>
      <c r="AB29" s="422"/>
      <c r="AC29" s="422"/>
      <c r="AD29" s="422"/>
      <c r="AE29" s="422"/>
      <c r="AF29" s="422"/>
      <c r="AG29" s="422"/>
      <c r="AH29" s="422"/>
      <c r="AI29" s="422"/>
      <c r="AJ29" s="422"/>
      <c r="AK29" s="422"/>
      <c r="AL29" s="422"/>
      <c r="AM29" s="422"/>
      <c r="AN29" s="422"/>
      <c r="AO29" s="422"/>
      <c r="AP29" s="422"/>
      <c r="AQ29" s="422"/>
      <c r="AR29" s="422"/>
      <c r="AS29" s="422"/>
      <c r="AT29" s="422"/>
      <c r="AU29" s="422"/>
      <c r="AV29" s="422"/>
      <c r="AW29" s="422"/>
      <c r="AX29" s="422"/>
      <c r="AY29" s="422"/>
      <c r="AZ29" s="422"/>
      <c r="BA29" s="422"/>
      <c r="BB29" s="422"/>
      <c r="BC29" s="422"/>
      <c r="BD29" s="422"/>
      <c r="BE29" s="422"/>
      <c r="BF29" s="422"/>
      <c r="BG29" s="422"/>
      <c r="BH29" s="422"/>
      <c r="BI29" s="422"/>
      <c r="BJ29" s="422"/>
      <c r="BK29" s="422"/>
      <c r="BL29" s="422"/>
      <c r="BM29" s="422"/>
      <c r="BN29" s="422"/>
    </row>
    <row r="30" spans="1:66" s="421" customFormat="1">
      <c r="A30" s="561"/>
      <c r="B30" s="562"/>
      <c r="C30" s="433">
        <v>40619</v>
      </c>
      <c r="D30" s="435">
        <v>0.45833333333333331</v>
      </c>
      <c r="E30" s="434" t="s">
        <v>863</v>
      </c>
      <c r="F30" s="434" t="s">
        <v>864</v>
      </c>
      <c r="G30" s="434"/>
      <c r="H30" s="434"/>
      <c r="I30" s="452"/>
      <c r="J30" s="434"/>
      <c r="K30" s="434"/>
      <c r="L30" s="434"/>
      <c r="M30" s="440"/>
      <c r="N30" s="440"/>
      <c r="O30" s="440"/>
      <c r="P30" s="440"/>
      <c r="Q30" s="440"/>
      <c r="R30" s="440"/>
      <c r="S30" s="440"/>
      <c r="T30" s="440"/>
      <c r="U30" s="440"/>
      <c r="V30" s="440"/>
      <c r="W30" s="440"/>
      <c r="X30" s="440"/>
      <c r="Y30" s="422"/>
      <c r="Z30" s="422"/>
      <c r="AA30" s="422"/>
      <c r="AB30" s="422"/>
      <c r="AC30" s="422"/>
      <c r="AD30" s="422"/>
      <c r="AE30" s="422"/>
      <c r="AF30" s="422"/>
      <c r="AG30" s="422"/>
      <c r="AH30" s="422"/>
      <c r="AI30" s="422"/>
      <c r="AJ30" s="422"/>
      <c r="AK30" s="422"/>
      <c r="AL30" s="422"/>
      <c r="AM30" s="422"/>
      <c r="AN30" s="422"/>
      <c r="AO30" s="422"/>
      <c r="AP30" s="422"/>
      <c r="AQ30" s="422"/>
      <c r="AR30" s="422"/>
      <c r="AS30" s="422"/>
      <c r="AT30" s="422"/>
      <c r="AU30" s="422"/>
      <c r="AV30" s="422"/>
      <c r="AW30" s="422"/>
      <c r="AX30" s="422"/>
      <c r="AY30" s="422"/>
      <c r="AZ30" s="422"/>
      <c r="BA30" s="422"/>
      <c r="BB30" s="422"/>
      <c r="BC30" s="422"/>
      <c r="BD30" s="422"/>
      <c r="BE30" s="422"/>
      <c r="BF30" s="422"/>
      <c r="BG30" s="422"/>
      <c r="BH30" s="422"/>
      <c r="BI30" s="422"/>
      <c r="BJ30" s="422"/>
      <c r="BK30" s="422"/>
      <c r="BL30" s="422"/>
      <c r="BM30" s="422"/>
      <c r="BN30" s="422"/>
    </row>
    <row r="31" spans="1:66" s="421" customFormat="1">
      <c r="A31" s="561"/>
      <c r="B31" s="562"/>
      <c r="C31" s="433">
        <v>40626</v>
      </c>
      <c r="D31" s="435">
        <v>0.45833333333333331</v>
      </c>
      <c r="E31" s="434" t="s">
        <v>863</v>
      </c>
      <c r="F31" s="434" t="s">
        <v>864</v>
      </c>
      <c r="G31" s="434"/>
      <c r="H31" s="434"/>
      <c r="I31" s="452"/>
      <c r="J31" s="434"/>
      <c r="K31" s="434"/>
      <c r="L31" s="434"/>
      <c r="M31" s="440"/>
      <c r="N31" s="440"/>
      <c r="O31" s="440"/>
      <c r="P31" s="440"/>
      <c r="Q31" s="440"/>
      <c r="R31" s="440"/>
      <c r="S31" s="440"/>
      <c r="T31" s="440"/>
      <c r="U31" s="440"/>
      <c r="V31" s="440"/>
      <c r="W31" s="440"/>
      <c r="X31" s="440"/>
      <c r="Y31" s="422"/>
      <c r="Z31" s="422"/>
      <c r="AA31" s="422"/>
      <c r="AB31" s="422"/>
      <c r="AC31" s="422"/>
      <c r="AD31" s="422"/>
      <c r="AE31" s="422"/>
      <c r="AF31" s="422"/>
      <c r="AG31" s="422"/>
      <c r="AH31" s="422"/>
      <c r="AI31" s="422"/>
      <c r="AJ31" s="422"/>
      <c r="AK31" s="422"/>
      <c r="AL31" s="422"/>
      <c r="AM31" s="422"/>
      <c r="AN31" s="422"/>
      <c r="AO31" s="422"/>
      <c r="AP31" s="422"/>
      <c r="AQ31" s="422"/>
      <c r="AR31" s="422"/>
      <c r="AS31" s="422"/>
      <c r="AT31" s="422"/>
      <c r="AU31" s="422"/>
      <c r="AV31" s="422"/>
      <c r="AW31" s="422"/>
      <c r="AX31" s="422"/>
      <c r="AY31" s="422"/>
      <c r="AZ31" s="422"/>
      <c r="BA31" s="422"/>
      <c r="BB31" s="422"/>
      <c r="BC31" s="422"/>
      <c r="BD31" s="422"/>
      <c r="BE31" s="422"/>
      <c r="BF31" s="422"/>
      <c r="BG31" s="422"/>
      <c r="BH31" s="422"/>
      <c r="BI31" s="422"/>
      <c r="BJ31" s="422"/>
      <c r="BK31" s="422"/>
      <c r="BL31" s="422"/>
      <c r="BM31" s="422"/>
      <c r="BN31" s="422"/>
    </row>
    <row r="32" spans="1:66" s="421" customFormat="1">
      <c r="A32" s="557"/>
      <c r="B32" s="562"/>
      <c r="C32" s="436">
        <v>40647</v>
      </c>
      <c r="D32" s="438">
        <v>0.45833333333333331</v>
      </c>
      <c r="E32" s="437" t="s">
        <v>863</v>
      </c>
      <c r="F32" s="437" t="s">
        <v>864</v>
      </c>
      <c r="G32" s="437"/>
      <c r="H32" s="437"/>
      <c r="I32" s="469"/>
      <c r="J32" s="437"/>
      <c r="K32" s="437"/>
      <c r="L32" s="437"/>
      <c r="M32" s="440"/>
      <c r="N32" s="440"/>
      <c r="O32" s="440"/>
      <c r="P32" s="440"/>
      <c r="Q32" s="440"/>
      <c r="R32" s="440"/>
      <c r="S32" s="440"/>
      <c r="T32" s="440"/>
      <c r="U32" s="440"/>
      <c r="V32" s="440"/>
      <c r="W32" s="440"/>
      <c r="X32" s="440"/>
      <c r="Y32" s="422"/>
      <c r="Z32" s="422"/>
      <c r="AA32" s="422"/>
      <c r="AB32" s="422"/>
      <c r="AC32" s="422"/>
      <c r="AD32" s="422"/>
      <c r="AE32" s="422"/>
      <c r="AF32" s="422"/>
      <c r="AG32" s="422"/>
      <c r="AH32" s="422"/>
      <c r="AI32" s="422"/>
      <c r="AJ32" s="422"/>
      <c r="AK32" s="422"/>
      <c r="AL32" s="422"/>
      <c r="AM32" s="422"/>
      <c r="AN32" s="422"/>
      <c r="AO32" s="422"/>
      <c r="AP32" s="422"/>
      <c r="AQ32" s="422"/>
      <c r="AR32" s="422"/>
      <c r="AS32" s="422"/>
      <c r="AT32" s="422"/>
      <c r="AU32" s="422"/>
      <c r="AV32" s="422"/>
      <c r="AW32" s="422"/>
      <c r="AX32" s="422"/>
      <c r="AY32" s="422"/>
      <c r="AZ32" s="422"/>
      <c r="BA32" s="422"/>
      <c r="BB32" s="422"/>
      <c r="BC32" s="422"/>
      <c r="BD32" s="422"/>
      <c r="BE32" s="422"/>
      <c r="BF32" s="422"/>
      <c r="BG32" s="422"/>
      <c r="BH32" s="422"/>
      <c r="BI32" s="422"/>
      <c r="BJ32" s="422"/>
      <c r="BK32" s="422"/>
      <c r="BL32" s="422"/>
      <c r="BM32" s="422"/>
      <c r="BN32" s="422"/>
    </row>
    <row r="33" spans="1:66" s="421" customFormat="1">
      <c r="A33" s="444">
        <v>13</v>
      </c>
      <c r="B33" s="465" t="s">
        <v>71</v>
      </c>
      <c r="C33" s="444"/>
      <c r="D33" s="444"/>
      <c r="E33" s="444"/>
      <c r="F33" s="444"/>
      <c r="G33" s="444"/>
      <c r="H33" s="444"/>
      <c r="I33" s="451"/>
      <c r="J33" s="444"/>
      <c r="K33" s="444"/>
      <c r="L33" s="444"/>
      <c r="M33" s="440"/>
      <c r="N33" s="440"/>
      <c r="O33" s="440"/>
      <c r="P33" s="440"/>
      <c r="Q33" s="440"/>
      <c r="R33" s="440"/>
      <c r="S33" s="440"/>
      <c r="T33" s="440"/>
      <c r="U33" s="440"/>
      <c r="V33" s="440"/>
      <c r="W33" s="440"/>
      <c r="X33" s="440"/>
      <c r="Y33" s="422"/>
      <c r="Z33" s="422"/>
      <c r="AA33" s="422"/>
      <c r="AB33" s="422"/>
      <c r="AC33" s="422"/>
      <c r="AD33" s="422"/>
      <c r="AE33" s="422"/>
      <c r="AF33" s="422"/>
      <c r="AG33" s="422"/>
      <c r="AH33" s="422"/>
      <c r="AI33" s="422"/>
      <c r="AJ33" s="422"/>
      <c r="AK33" s="422"/>
      <c r="AL33" s="422"/>
      <c r="AM33" s="422"/>
      <c r="AN33" s="422"/>
      <c r="AO33" s="422"/>
      <c r="AP33" s="422"/>
      <c r="AQ33" s="422"/>
      <c r="AR33" s="422"/>
      <c r="AS33" s="422"/>
      <c r="AT33" s="422"/>
      <c r="AU33" s="422"/>
      <c r="AV33" s="422"/>
      <c r="AW33" s="422"/>
      <c r="AX33" s="422"/>
      <c r="AY33" s="422"/>
      <c r="AZ33" s="422"/>
      <c r="BA33" s="422"/>
      <c r="BB33" s="422"/>
      <c r="BC33" s="422"/>
      <c r="BD33" s="422"/>
      <c r="BE33" s="422"/>
      <c r="BF33" s="422"/>
      <c r="BG33" s="422"/>
      <c r="BH33" s="422"/>
      <c r="BI33" s="422"/>
      <c r="BJ33" s="422"/>
      <c r="BK33" s="422"/>
      <c r="BL33" s="422"/>
      <c r="BM33" s="422"/>
      <c r="BN33" s="422"/>
    </row>
    <row r="34" spans="1:66" s="421" customFormat="1">
      <c r="A34" s="502"/>
      <c r="B34" s="573" t="s">
        <v>71</v>
      </c>
      <c r="C34" s="433">
        <v>40589</v>
      </c>
      <c r="D34" s="434"/>
      <c r="E34" s="434" t="s">
        <v>707</v>
      </c>
      <c r="F34" s="434"/>
      <c r="G34" s="434"/>
      <c r="H34" s="434" t="s">
        <v>734</v>
      </c>
      <c r="I34" s="452"/>
      <c r="J34" s="434"/>
      <c r="K34" s="434"/>
      <c r="L34" s="434"/>
      <c r="M34" s="440"/>
      <c r="N34" s="440"/>
      <c r="O34" s="440"/>
      <c r="P34" s="440"/>
      <c r="Q34" s="440"/>
      <c r="R34" s="440"/>
      <c r="S34" s="440"/>
      <c r="T34" s="440"/>
      <c r="U34" s="440"/>
      <c r="V34" s="440"/>
      <c r="W34" s="440"/>
      <c r="X34" s="440"/>
      <c r="Y34" s="422"/>
      <c r="Z34" s="422"/>
      <c r="AA34" s="422"/>
      <c r="AB34" s="422"/>
      <c r="AC34" s="422"/>
      <c r="AD34" s="422"/>
      <c r="AE34" s="422"/>
      <c r="AF34" s="422"/>
      <c r="AG34" s="422"/>
      <c r="AH34" s="422"/>
      <c r="AI34" s="422"/>
      <c r="AJ34" s="422"/>
      <c r="AK34" s="422"/>
      <c r="AL34" s="422"/>
      <c r="AM34" s="422"/>
      <c r="AN34" s="422"/>
      <c r="AO34" s="422"/>
      <c r="AP34" s="422"/>
      <c r="AQ34" s="422"/>
      <c r="AR34" s="422"/>
      <c r="AS34" s="422"/>
      <c r="AT34" s="422"/>
      <c r="AU34" s="422"/>
      <c r="AV34" s="422"/>
      <c r="AW34" s="422"/>
      <c r="AX34" s="422"/>
      <c r="AY34" s="422"/>
      <c r="AZ34" s="422"/>
      <c r="BA34" s="422"/>
      <c r="BB34" s="422"/>
      <c r="BC34" s="422"/>
      <c r="BD34" s="422"/>
      <c r="BE34" s="422"/>
      <c r="BF34" s="422"/>
      <c r="BG34" s="422"/>
      <c r="BH34" s="422"/>
      <c r="BI34" s="422"/>
      <c r="BJ34" s="422"/>
      <c r="BK34" s="422"/>
      <c r="BL34" s="422"/>
      <c r="BM34" s="422"/>
      <c r="BN34" s="422"/>
    </row>
    <row r="35" spans="1:66" s="421" customFormat="1">
      <c r="A35" s="502"/>
      <c r="B35" s="574"/>
      <c r="C35" s="433">
        <v>40640</v>
      </c>
      <c r="D35" s="435">
        <v>0.45833333333333331</v>
      </c>
      <c r="E35" s="434" t="s">
        <v>863</v>
      </c>
      <c r="F35" s="434" t="s">
        <v>864</v>
      </c>
      <c r="G35" s="434"/>
      <c r="H35" s="434"/>
      <c r="I35" s="452"/>
      <c r="J35" s="434"/>
      <c r="K35" s="434"/>
      <c r="L35" s="434"/>
      <c r="M35" s="440"/>
      <c r="N35" s="440"/>
      <c r="O35" s="440"/>
      <c r="P35" s="440"/>
      <c r="Q35" s="440"/>
      <c r="R35" s="440"/>
      <c r="S35" s="440"/>
      <c r="T35" s="440"/>
      <c r="U35" s="440"/>
      <c r="V35" s="440"/>
      <c r="W35" s="440"/>
      <c r="X35" s="440"/>
      <c r="Y35" s="422"/>
      <c r="Z35" s="422"/>
      <c r="AA35" s="422"/>
      <c r="AB35" s="422"/>
      <c r="AC35" s="422"/>
      <c r="AD35" s="422"/>
      <c r="AE35" s="422"/>
      <c r="AF35" s="422"/>
      <c r="AG35" s="422"/>
      <c r="AH35" s="422"/>
      <c r="AI35" s="422"/>
      <c r="AJ35" s="422"/>
      <c r="AK35" s="422"/>
      <c r="AL35" s="422"/>
      <c r="AM35" s="422"/>
      <c r="AN35" s="422"/>
      <c r="AO35" s="422"/>
      <c r="AP35" s="422"/>
      <c r="AQ35" s="422"/>
      <c r="AR35" s="422"/>
      <c r="AS35" s="422"/>
      <c r="AT35" s="422"/>
      <c r="AU35" s="422"/>
      <c r="AV35" s="422"/>
      <c r="AW35" s="422"/>
      <c r="AX35" s="422"/>
      <c r="AY35" s="422"/>
      <c r="AZ35" s="422"/>
      <c r="BA35" s="422"/>
      <c r="BB35" s="422"/>
      <c r="BC35" s="422"/>
      <c r="BD35" s="422"/>
      <c r="BE35" s="422"/>
      <c r="BF35" s="422"/>
      <c r="BG35" s="422"/>
      <c r="BH35" s="422"/>
      <c r="BI35" s="422"/>
      <c r="BJ35" s="422"/>
      <c r="BK35" s="422"/>
      <c r="BL35" s="422"/>
      <c r="BM35" s="422"/>
      <c r="BN35" s="422"/>
    </row>
    <row r="36" spans="1:66" s="421" customFormat="1">
      <c r="A36" s="502"/>
      <c r="B36" s="574"/>
      <c r="C36" s="433">
        <v>40661</v>
      </c>
      <c r="D36" s="435">
        <v>0.45833333333333331</v>
      </c>
      <c r="E36" s="434" t="s">
        <v>863</v>
      </c>
      <c r="F36" s="434" t="s">
        <v>864</v>
      </c>
      <c r="G36" s="434"/>
      <c r="H36" s="434"/>
      <c r="I36" s="452"/>
      <c r="J36" s="434"/>
      <c r="K36" s="434"/>
      <c r="L36" s="434"/>
      <c r="M36" s="440"/>
      <c r="N36" s="440"/>
      <c r="O36" s="440"/>
      <c r="P36" s="440"/>
      <c r="Q36" s="440"/>
      <c r="R36" s="440"/>
      <c r="S36" s="440"/>
      <c r="T36" s="440"/>
      <c r="U36" s="440"/>
      <c r="V36" s="440"/>
      <c r="W36" s="440"/>
      <c r="X36" s="440"/>
      <c r="Y36" s="422"/>
      <c r="Z36" s="422"/>
      <c r="AA36" s="422"/>
      <c r="AB36" s="422"/>
      <c r="AC36" s="422"/>
      <c r="AD36" s="422"/>
      <c r="AE36" s="422"/>
      <c r="AF36" s="422"/>
      <c r="AG36" s="422"/>
      <c r="AH36" s="422"/>
      <c r="AI36" s="422"/>
      <c r="AJ36" s="422"/>
      <c r="AK36" s="422"/>
      <c r="AL36" s="422"/>
      <c r="AM36" s="422"/>
      <c r="AN36" s="422"/>
      <c r="AO36" s="422"/>
      <c r="AP36" s="422"/>
      <c r="AQ36" s="422"/>
      <c r="AR36" s="422"/>
      <c r="AS36" s="422"/>
      <c r="AT36" s="422"/>
      <c r="AU36" s="422"/>
      <c r="AV36" s="422"/>
      <c r="AW36" s="422"/>
      <c r="AX36" s="422"/>
      <c r="AY36" s="422"/>
      <c r="AZ36" s="422"/>
      <c r="BA36" s="422"/>
      <c r="BB36" s="422"/>
      <c r="BC36" s="422"/>
      <c r="BD36" s="422"/>
      <c r="BE36" s="422"/>
      <c r="BF36" s="422"/>
      <c r="BG36" s="422"/>
      <c r="BH36" s="422"/>
      <c r="BI36" s="422"/>
      <c r="BJ36" s="422"/>
      <c r="BK36" s="422"/>
      <c r="BL36" s="422"/>
      <c r="BM36" s="422"/>
      <c r="BN36" s="422"/>
    </row>
    <row r="37" spans="1:66" s="421" customFormat="1">
      <c r="A37" s="444">
        <v>14</v>
      </c>
      <c r="B37" s="575"/>
      <c r="M37" s="440"/>
      <c r="N37" s="440"/>
      <c r="O37" s="440"/>
      <c r="P37" s="440"/>
      <c r="Q37" s="440"/>
      <c r="R37" s="440"/>
      <c r="S37" s="440"/>
      <c r="T37" s="440"/>
      <c r="U37" s="440"/>
      <c r="V37" s="440"/>
      <c r="W37" s="440"/>
      <c r="X37" s="440"/>
      <c r="Y37" s="422"/>
      <c r="Z37" s="422"/>
      <c r="AA37" s="422"/>
      <c r="AB37" s="422"/>
      <c r="AC37" s="422"/>
      <c r="AD37" s="422"/>
      <c r="AE37" s="422"/>
      <c r="AF37" s="422"/>
      <c r="AG37" s="422"/>
      <c r="AH37" s="422"/>
      <c r="AI37" s="422"/>
      <c r="AJ37" s="422"/>
      <c r="AK37" s="422"/>
      <c r="AL37" s="422"/>
      <c r="AM37" s="422"/>
      <c r="AN37" s="422"/>
      <c r="AO37" s="422"/>
      <c r="AP37" s="422"/>
      <c r="AQ37" s="422"/>
      <c r="AR37" s="422"/>
      <c r="AS37" s="422"/>
      <c r="AT37" s="422"/>
      <c r="AU37" s="422"/>
      <c r="AV37" s="422"/>
      <c r="AW37" s="422"/>
      <c r="AX37" s="422"/>
      <c r="AY37" s="422"/>
      <c r="AZ37" s="422"/>
      <c r="BA37" s="422"/>
      <c r="BB37" s="422"/>
      <c r="BC37" s="422"/>
      <c r="BD37" s="422"/>
      <c r="BE37" s="422"/>
      <c r="BF37" s="422"/>
      <c r="BG37" s="422"/>
      <c r="BH37" s="422"/>
      <c r="BI37" s="422"/>
      <c r="BJ37" s="422"/>
      <c r="BK37" s="422"/>
      <c r="BL37" s="422"/>
      <c r="BM37" s="422"/>
      <c r="BN37" s="422"/>
    </row>
    <row r="38" spans="1:66" s="421" customFormat="1">
      <c r="A38" s="444">
        <v>15</v>
      </c>
      <c r="B38" s="465" t="s">
        <v>71</v>
      </c>
      <c r="C38" s="444"/>
      <c r="D38" s="444"/>
      <c r="E38" s="444"/>
      <c r="F38" s="444"/>
      <c r="G38" s="444"/>
      <c r="H38" s="444"/>
      <c r="I38" s="451"/>
      <c r="J38" s="444"/>
      <c r="K38" s="444"/>
      <c r="L38" s="444"/>
      <c r="M38" s="440"/>
      <c r="N38" s="440"/>
      <c r="O38" s="440"/>
      <c r="P38" s="440"/>
      <c r="Q38" s="440"/>
      <c r="R38" s="440"/>
      <c r="S38" s="440"/>
      <c r="T38" s="440"/>
      <c r="U38" s="440"/>
      <c r="V38" s="440"/>
      <c r="W38" s="440"/>
      <c r="X38" s="440"/>
      <c r="Y38" s="422"/>
      <c r="Z38" s="422"/>
      <c r="AA38" s="422"/>
      <c r="AB38" s="422"/>
      <c r="AC38" s="422"/>
      <c r="AD38" s="422"/>
      <c r="AE38" s="422"/>
      <c r="AF38" s="422"/>
      <c r="AG38" s="422"/>
      <c r="AH38" s="422"/>
      <c r="AI38" s="422"/>
      <c r="AJ38" s="422"/>
      <c r="AK38" s="422"/>
      <c r="AL38" s="422"/>
      <c r="AM38" s="422"/>
      <c r="AN38" s="422"/>
      <c r="AO38" s="422"/>
      <c r="AP38" s="422"/>
      <c r="AQ38" s="422"/>
      <c r="AR38" s="422"/>
      <c r="AS38" s="422"/>
      <c r="AT38" s="422"/>
      <c r="AU38" s="422"/>
      <c r="AV38" s="422"/>
      <c r="AW38" s="422"/>
      <c r="AX38" s="422"/>
      <c r="AY38" s="422"/>
      <c r="AZ38" s="422"/>
      <c r="BA38" s="422"/>
      <c r="BB38" s="422"/>
      <c r="BC38" s="422"/>
      <c r="BD38" s="422"/>
      <c r="BE38" s="422"/>
      <c r="BF38" s="422"/>
      <c r="BG38" s="422"/>
      <c r="BH38" s="422"/>
      <c r="BI38" s="422"/>
      <c r="BJ38" s="422"/>
      <c r="BK38" s="422"/>
      <c r="BL38" s="422"/>
      <c r="BM38" s="422"/>
      <c r="BN38" s="422"/>
    </row>
    <row r="39" spans="1:66" s="421" customFormat="1" ht="30">
      <c r="A39" s="470"/>
      <c r="B39" s="558" t="s">
        <v>71</v>
      </c>
      <c r="C39" s="433">
        <v>40596</v>
      </c>
      <c r="D39" s="434" t="s">
        <v>206</v>
      </c>
      <c r="E39" s="434" t="s">
        <v>723</v>
      </c>
      <c r="F39" s="434"/>
      <c r="G39" s="434"/>
      <c r="H39" s="434" t="s">
        <v>776</v>
      </c>
      <c r="I39" s="452"/>
      <c r="J39" s="434"/>
      <c r="K39" s="434"/>
      <c r="L39" s="434"/>
      <c r="M39" s="440"/>
      <c r="N39" s="440"/>
      <c r="O39" s="440"/>
      <c r="P39" s="440"/>
      <c r="Q39" s="440"/>
      <c r="R39" s="440"/>
      <c r="S39" s="440"/>
      <c r="T39" s="440"/>
      <c r="U39" s="440"/>
      <c r="V39" s="440"/>
      <c r="W39" s="440"/>
      <c r="X39" s="440"/>
      <c r="Y39" s="422"/>
      <c r="Z39" s="422"/>
      <c r="AA39" s="422"/>
      <c r="AB39" s="422"/>
      <c r="AC39" s="422"/>
      <c r="AD39" s="422"/>
      <c r="AE39" s="422"/>
      <c r="AF39" s="422"/>
      <c r="AG39" s="422"/>
      <c r="AH39" s="422"/>
      <c r="AI39" s="422"/>
      <c r="AJ39" s="422"/>
      <c r="AK39" s="422"/>
      <c r="AL39" s="422"/>
      <c r="AM39" s="422"/>
      <c r="AN39" s="422"/>
      <c r="AO39" s="422"/>
      <c r="AP39" s="422"/>
      <c r="AQ39" s="422"/>
      <c r="AR39" s="422"/>
      <c r="AS39" s="422"/>
      <c r="AT39" s="422"/>
      <c r="AU39" s="422"/>
      <c r="AV39" s="422"/>
      <c r="AW39" s="422"/>
      <c r="AX39" s="422"/>
      <c r="AY39" s="422"/>
      <c r="AZ39" s="422"/>
      <c r="BA39" s="422"/>
      <c r="BB39" s="422"/>
      <c r="BC39" s="422"/>
      <c r="BD39" s="422"/>
      <c r="BE39" s="422"/>
      <c r="BF39" s="422"/>
      <c r="BG39" s="422"/>
      <c r="BH39" s="422"/>
      <c r="BI39" s="422"/>
      <c r="BJ39" s="422"/>
      <c r="BK39" s="422"/>
      <c r="BL39" s="422"/>
      <c r="BM39" s="422"/>
      <c r="BN39" s="422"/>
    </row>
    <row r="40" spans="1:66" s="421" customFormat="1">
      <c r="A40" s="556">
        <v>16</v>
      </c>
      <c r="B40" s="559"/>
      <c r="C40" s="433">
        <v>40641</v>
      </c>
      <c r="D40" s="434"/>
      <c r="E40" s="434" t="s">
        <v>693</v>
      </c>
      <c r="F40" s="434" t="s">
        <v>775</v>
      </c>
      <c r="G40" s="434"/>
      <c r="H40" s="434"/>
      <c r="I40" s="452"/>
      <c r="J40" s="434"/>
      <c r="K40" s="434"/>
      <c r="L40" s="434"/>
      <c r="M40" s="440"/>
      <c r="N40" s="440"/>
      <c r="O40" s="440"/>
      <c r="P40" s="440"/>
      <c r="Q40" s="440"/>
      <c r="R40" s="440"/>
      <c r="S40" s="440"/>
      <c r="T40" s="440"/>
      <c r="U40" s="440"/>
      <c r="V40" s="440"/>
      <c r="W40" s="440"/>
      <c r="X40" s="440"/>
      <c r="Y40" s="422"/>
      <c r="Z40" s="422"/>
      <c r="AA40" s="422"/>
      <c r="AB40" s="422"/>
      <c r="AC40" s="422"/>
      <c r="AD40" s="422"/>
      <c r="AE40" s="422"/>
      <c r="AF40" s="422"/>
      <c r="AG40" s="422"/>
      <c r="AH40" s="422"/>
      <c r="AI40" s="422"/>
      <c r="AJ40" s="422"/>
      <c r="AK40" s="422"/>
      <c r="AL40" s="422"/>
      <c r="AM40" s="422"/>
      <c r="AN40" s="422"/>
      <c r="AO40" s="422"/>
      <c r="AP40" s="422"/>
      <c r="AQ40" s="422"/>
      <c r="AR40" s="422"/>
      <c r="AS40" s="422"/>
      <c r="AT40" s="422"/>
      <c r="AU40" s="422"/>
      <c r="AV40" s="422"/>
      <c r="AW40" s="422"/>
      <c r="AX40" s="422"/>
      <c r="AY40" s="422"/>
      <c r="AZ40" s="422"/>
      <c r="BA40" s="422"/>
      <c r="BB40" s="422"/>
      <c r="BC40" s="422"/>
      <c r="BD40" s="422"/>
      <c r="BE40" s="422"/>
      <c r="BF40" s="422"/>
      <c r="BG40" s="422"/>
      <c r="BH40" s="422"/>
      <c r="BI40" s="422"/>
      <c r="BJ40" s="422"/>
      <c r="BK40" s="422"/>
      <c r="BL40" s="422"/>
      <c r="BM40" s="422"/>
      <c r="BN40" s="422"/>
    </row>
    <row r="41" spans="1:66" s="421" customFormat="1" ht="30">
      <c r="A41" s="557"/>
      <c r="B41" s="560"/>
      <c r="C41" s="509">
        <v>40644</v>
      </c>
      <c r="D41" s="435">
        <v>0.3125</v>
      </c>
      <c r="E41" s="434" t="s">
        <v>693</v>
      </c>
      <c r="F41" s="434" t="s">
        <v>745</v>
      </c>
      <c r="G41" s="434"/>
      <c r="H41" s="434"/>
      <c r="I41" s="452"/>
      <c r="J41" s="434"/>
      <c r="K41" s="434"/>
      <c r="L41" s="434"/>
      <c r="M41" s="440"/>
      <c r="N41" s="440"/>
      <c r="O41" s="440"/>
      <c r="P41" s="440"/>
      <c r="Q41" s="440"/>
      <c r="R41" s="440"/>
      <c r="S41" s="440"/>
      <c r="T41" s="440"/>
      <c r="U41" s="440"/>
      <c r="V41" s="440"/>
      <c r="W41" s="440"/>
      <c r="X41" s="440"/>
      <c r="Y41" s="422"/>
      <c r="Z41" s="422"/>
      <c r="AA41" s="422"/>
      <c r="AB41" s="422"/>
      <c r="AC41" s="422"/>
      <c r="AD41" s="422"/>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c r="BD41" s="422"/>
      <c r="BE41" s="422"/>
      <c r="BF41" s="422"/>
      <c r="BG41" s="422"/>
      <c r="BH41" s="422"/>
      <c r="BI41" s="422"/>
      <c r="BJ41" s="422"/>
      <c r="BK41" s="422"/>
      <c r="BL41" s="422"/>
      <c r="BM41" s="422"/>
      <c r="BN41" s="422"/>
    </row>
    <row r="42" spans="1:66" s="421" customFormat="1" ht="30">
      <c r="A42" s="445">
        <v>17</v>
      </c>
      <c r="B42" s="446" t="s">
        <v>71</v>
      </c>
      <c r="C42" s="447">
        <v>40576</v>
      </c>
      <c r="D42" s="445"/>
      <c r="E42" s="445" t="s">
        <v>707</v>
      </c>
      <c r="F42" s="445"/>
      <c r="G42" s="445"/>
      <c r="H42" s="445" t="s">
        <v>735</v>
      </c>
      <c r="I42" s="454"/>
      <c r="J42" s="445"/>
      <c r="K42" s="445"/>
      <c r="L42" s="445"/>
      <c r="M42" s="440"/>
      <c r="N42" s="440"/>
      <c r="O42" s="440"/>
      <c r="P42" s="440"/>
      <c r="Q42" s="440"/>
      <c r="R42" s="440"/>
      <c r="S42" s="440"/>
      <c r="T42" s="440"/>
      <c r="U42" s="440"/>
      <c r="V42" s="440"/>
      <c r="W42" s="440"/>
      <c r="X42" s="440"/>
      <c r="Y42" s="422"/>
      <c r="Z42" s="422"/>
      <c r="AA42" s="422"/>
      <c r="AB42" s="422"/>
      <c r="AC42" s="422"/>
      <c r="AD42" s="422"/>
      <c r="AE42" s="422"/>
      <c r="AF42" s="422"/>
      <c r="AG42" s="422"/>
      <c r="AH42" s="422"/>
      <c r="AI42" s="422"/>
      <c r="AJ42" s="422"/>
      <c r="AK42" s="422"/>
      <c r="AL42" s="422"/>
      <c r="AM42" s="422"/>
      <c r="AN42" s="422"/>
      <c r="AO42" s="422"/>
      <c r="AP42" s="422"/>
      <c r="AQ42" s="422"/>
      <c r="AR42" s="422"/>
      <c r="AS42" s="422"/>
      <c r="AT42" s="422"/>
      <c r="AU42" s="422"/>
      <c r="AV42" s="422"/>
      <c r="AW42" s="422"/>
      <c r="AX42" s="422"/>
      <c r="AY42" s="422"/>
      <c r="AZ42" s="422"/>
      <c r="BA42" s="422"/>
      <c r="BB42" s="422"/>
      <c r="BC42" s="422"/>
      <c r="BD42" s="422"/>
      <c r="BE42" s="422"/>
      <c r="BF42" s="422"/>
      <c r="BG42" s="422"/>
      <c r="BH42" s="422"/>
      <c r="BI42" s="422"/>
      <c r="BJ42" s="422"/>
      <c r="BK42" s="422"/>
      <c r="BL42" s="422"/>
      <c r="BM42" s="422"/>
      <c r="BN42" s="422"/>
    </row>
    <row r="43" spans="1:66" s="421" customFormat="1">
      <c r="A43" s="445">
        <v>18</v>
      </c>
      <c r="B43" s="448" t="s">
        <v>71</v>
      </c>
      <c r="C43" s="445"/>
      <c r="D43" s="445"/>
      <c r="E43" s="445"/>
      <c r="F43" s="445"/>
      <c r="G43" s="445"/>
      <c r="H43" s="445"/>
      <c r="I43" s="445"/>
      <c r="J43" s="445"/>
      <c r="K43" s="445"/>
      <c r="L43" s="445"/>
      <c r="M43" s="440"/>
      <c r="N43" s="440"/>
      <c r="O43" s="440"/>
      <c r="P43" s="440"/>
      <c r="Q43" s="440"/>
      <c r="R43" s="440"/>
      <c r="S43" s="440"/>
      <c r="T43" s="440"/>
      <c r="U43" s="440"/>
      <c r="V43" s="440"/>
      <c r="W43" s="440"/>
      <c r="X43" s="440"/>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c r="BD43" s="422"/>
      <c r="BE43" s="422"/>
      <c r="BF43" s="422"/>
      <c r="BG43" s="422"/>
      <c r="BH43" s="422"/>
      <c r="BI43" s="422"/>
      <c r="BJ43" s="422"/>
      <c r="BK43" s="422"/>
      <c r="BL43" s="422"/>
      <c r="BM43" s="422"/>
      <c r="BN43" s="422"/>
    </row>
    <row r="44" spans="1:66" s="421" customFormat="1" ht="75">
      <c r="A44" s="554">
        <v>19</v>
      </c>
      <c r="B44" s="555" t="s">
        <v>71</v>
      </c>
      <c r="C44" s="433">
        <v>40574</v>
      </c>
      <c r="D44" s="434" t="s">
        <v>206</v>
      </c>
      <c r="E44" s="434" t="s">
        <v>723</v>
      </c>
      <c r="F44" s="434" t="s">
        <v>726</v>
      </c>
      <c r="G44" s="452"/>
      <c r="H44" s="434" t="s">
        <v>727</v>
      </c>
      <c r="I44" s="434" t="s">
        <v>725</v>
      </c>
      <c r="J44" s="434"/>
      <c r="K44" s="434"/>
      <c r="L44" s="434"/>
      <c r="M44" s="440"/>
      <c r="N44" s="440"/>
      <c r="O44" s="440"/>
      <c r="P44" s="440"/>
      <c r="Q44" s="440"/>
      <c r="R44" s="440"/>
      <c r="S44" s="440"/>
      <c r="T44" s="440"/>
      <c r="U44" s="440"/>
      <c r="V44" s="440"/>
      <c r="W44" s="440"/>
      <c r="X44" s="440"/>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c r="BD44" s="422"/>
      <c r="BE44" s="422"/>
      <c r="BF44" s="422"/>
      <c r="BG44" s="422"/>
      <c r="BH44" s="422"/>
      <c r="BI44" s="422"/>
      <c r="BJ44" s="422"/>
      <c r="BK44" s="422"/>
      <c r="BL44" s="422"/>
      <c r="BM44" s="422"/>
      <c r="BN44" s="422"/>
    </row>
    <row r="45" spans="1:66" s="421" customFormat="1">
      <c r="A45" s="554"/>
      <c r="B45" s="555"/>
      <c r="C45" s="433">
        <v>40626</v>
      </c>
      <c r="D45" s="435">
        <v>0.35416666666666669</v>
      </c>
      <c r="E45" s="434" t="s">
        <v>723</v>
      </c>
      <c r="F45" s="434" t="s">
        <v>724</v>
      </c>
      <c r="G45" s="434"/>
      <c r="H45" s="434"/>
      <c r="I45" s="434"/>
      <c r="J45" s="434"/>
      <c r="K45" s="434"/>
      <c r="L45" s="434"/>
      <c r="M45" s="440"/>
      <c r="N45" s="440"/>
      <c r="O45" s="440"/>
      <c r="P45" s="440"/>
      <c r="Q45" s="440"/>
      <c r="R45" s="440"/>
      <c r="S45" s="440"/>
      <c r="T45" s="440"/>
      <c r="U45" s="440"/>
      <c r="V45" s="440"/>
      <c r="W45" s="440"/>
      <c r="X45" s="440"/>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c r="BD45" s="422"/>
      <c r="BE45" s="422"/>
      <c r="BF45" s="422"/>
      <c r="BG45" s="422"/>
      <c r="BH45" s="422"/>
      <c r="BI45" s="422"/>
      <c r="BJ45" s="422"/>
      <c r="BK45" s="422"/>
      <c r="BL45" s="422"/>
      <c r="BM45" s="422"/>
      <c r="BN45" s="422"/>
    </row>
    <row r="46" spans="1:66" s="421" customFormat="1">
      <c r="A46" s="444">
        <v>20</v>
      </c>
      <c r="B46" s="465" t="s">
        <v>71</v>
      </c>
      <c r="C46" s="444"/>
      <c r="D46" s="444"/>
      <c r="E46" s="444"/>
      <c r="F46" s="444"/>
      <c r="G46" s="444"/>
      <c r="H46" s="444"/>
      <c r="I46" s="444"/>
      <c r="J46" s="444"/>
      <c r="K46" s="444"/>
      <c r="L46" s="444"/>
      <c r="M46" s="440"/>
      <c r="N46" s="440"/>
      <c r="O46" s="440"/>
      <c r="P46" s="440"/>
      <c r="Q46" s="440"/>
      <c r="R46" s="440"/>
      <c r="S46" s="440"/>
      <c r="T46" s="440"/>
      <c r="U46" s="440"/>
      <c r="V46" s="440"/>
      <c r="W46" s="440"/>
      <c r="X46" s="440"/>
      <c r="Y46" s="422"/>
      <c r="Z46" s="422"/>
      <c r="AA46" s="422"/>
      <c r="AB46" s="422"/>
      <c r="AC46" s="422"/>
      <c r="AD46" s="422"/>
      <c r="AE46" s="422"/>
      <c r="AF46" s="422"/>
      <c r="AG46" s="422"/>
      <c r="AH46" s="422"/>
      <c r="AI46" s="422"/>
      <c r="AJ46" s="422"/>
      <c r="AK46" s="422"/>
      <c r="AL46" s="422"/>
      <c r="AM46" s="422"/>
      <c r="AN46" s="422"/>
      <c r="AO46" s="422"/>
      <c r="AP46" s="422"/>
      <c r="AQ46" s="422"/>
      <c r="AR46" s="422"/>
      <c r="AS46" s="422"/>
      <c r="AT46" s="422"/>
      <c r="AU46" s="422"/>
      <c r="AV46" s="422"/>
      <c r="AW46" s="422"/>
      <c r="AX46" s="422"/>
      <c r="AY46" s="422"/>
      <c r="AZ46" s="422"/>
      <c r="BA46" s="422"/>
      <c r="BB46" s="422"/>
      <c r="BC46" s="422"/>
      <c r="BD46" s="422"/>
      <c r="BE46" s="422"/>
      <c r="BF46" s="422"/>
      <c r="BG46" s="422"/>
      <c r="BH46" s="422"/>
      <c r="BI46" s="422"/>
      <c r="BJ46" s="422"/>
      <c r="BK46" s="422"/>
      <c r="BL46" s="422"/>
      <c r="BM46" s="422"/>
      <c r="BN46" s="422"/>
    </row>
    <row r="47" spans="1:66" s="421" customFormat="1" ht="30">
      <c r="A47" s="554">
        <v>21</v>
      </c>
      <c r="B47" s="562" t="s">
        <v>71</v>
      </c>
      <c r="C47" s="433">
        <v>40576</v>
      </c>
      <c r="D47" s="434"/>
      <c r="E47" s="434" t="s">
        <v>499</v>
      </c>
      <c r="F47" s="434"/>
      <c r="G47" s="434"/>
      <c r="H47" s="434" t="s">
        <v>749</v>
      </c>
      <c r="I47" s="452"/>
      <c r="J47" s="434"/>
      <c r="K47" s="434"/>
      <c r="L47" s="434"/>
      <c r="M47" s="440"/>
      <c r="N47" s="440"/>
      <c r="O47" s="440"/>
      <c r="P47" s="440"/>
      <c r="Q47" s="440"/>
      <c r="R47" s="440"/>
      <c r="S47" s="440"/>
      <c r="T47" s="440"/>
      <c r="U47" s="440"/>
      <c r="V47" s="440"/>
      <c r="W47" s="440"/>
      <c r="X47" s="440"/>
      <c r="Y47" s="422"/>
      <c r="Z47" s="422"/>
      <c r="AA47" s="422"/>
      <c r="AB47" s="422"/>
      <c r="AC47" s="422"/>
      <c r="AD47" s="422"/>
      <c r="AE47" s="422"/>
      <c r="AF47" s="422"/>
      <c r="AG47" s="422"/>
      <c r="AH47" s="422"/>
      <c r="AI47" s="422"/>
      <c r="AJ47" s="422"/>
      <c r="AK47" s="422"/>
      <c r="AL47" s="422"/>
      <c r="AM47" s="422"/>
      <c r="AN47" s="422"/>
      <c r="AO47" s="422"/>
      <c r="AP47" s="422"/>
      <c r="AQ47" s="422"/>
      <c r="AR47" s="422"/>
      <c r="AS47" s="422"/>
      <c r="AT47" s="422"/>
      <c r="AU47" s="422"/>
      <c r="AV47" s="422"/>
      <c r="AW47" s="422"/>
      <c r="AX47" s="422"/>
      <c r="AY47" s="422"/>
      <c r="AZ47" s="422"/>
      <c r="BA47" s="422"/>
      <c r="BB47" s="422"/>
      <c r="BC47" s="422"/>
      <c r="BD47" s="422"/>
      <c r="BE47" s="422"/>
      <c r="BF47" s="422"/>
      <c r="BG47" s="422"/>
      <c r="BH47" s="422"/>
      <c r="BI47" s="422"/>
      <c r="BJ47" s="422"/>
      <c r="BK47" s="422"/>
      <c r="BL47" s="422"/>
      <c r="BM47" s="422"/>
      <c r="BN47" s="422"/>
    </row>
    <row r="48" spans="1:66" s="421" customFormat="1">
      <c r="A48" s="554"/>
      <c r="B48" s="562"/>
      <c r="C48" s="433">
        <v>40619</v>
      </c>
      <c r="D48" s="435">
        <v>0.45833333333333331</v>
      </c>
      <c r="E48" s="434" t="s">
        <v>863</v>
      </c>
      <c r="F48" s="434" t="s">
        <v>864</v>
      </c>
      <c r="G48" s="434"/>
      <c r="H48" s="434"/>
      <c r="I48" s="452"/>
      <c r="J48" s="434"/>
      <c r="K48" s="434"/>
      <c r="L48" s="434"/>
      <c r="M48" s="440"/>
      <c r="N48" s="440"/>
      <c r="O48" s="440"/>
      <c r="P48" s="440"/>
      <c r="Q48" s="440"/>
      <c r="R48" s="440"/>
      <c r="S48" s="440"/>
      <c r="T48" s="440"/>
      <c r="U48" s="440"/>
      <c r="V48" s="440"/>
      <c r="W48" s="440"/>
      <c r="X48" s="440"/>
      <c r="Y48" s="422"/>
      <c r="Z48" s="422"/>
      <c r="AA48" s="422"/>
      <c r="AB48" s="422"/>
      <c r="AC48" s="422"/>
      <c r="AD48" s="422"/>
      <c r="AE48" s="422"/>
      <c r="AF48" s="422"/>
      <c r="AG48" s="422"/>
      <c r="AH48" s="422"/>
      <c r="AI48" s="422"/>
      <c r="AJ48" s="422"/>
      <c r="AK48" s="422"/>
      <c r="AL48" s="422"/>
      <c r="AM48" s="422"/>
      <c r="AN48" s="422"/>
      <c r="AO48" s="422"/>
      <c r="AP48" s="422"/>
      <c r="AQ48" s="422"/>
      <c r="AR48" s="422"/>
      <c r="AS48" s="422"/>
      <c r="AT48" s="422"/>
      <c r="AU48" s="422"/>
      <c r="AV48" s="422"/>
      <c r="AW48" s="422"/>
      <c r="AX48" s="422"/>
      <c r="AY48" s="422"/>
      <c r="AZ48" s="422"/>
      <c r="BA48" s="422"/>
      <c r="BB48" s="422"/>
      <c r="BC48" s="422"/>
      <c r="BD48" s="422"/>
      <c r="BE48" s="422"/>
      <c r="BF48" s="422"/>
      <c r="BG48" s="422"/>
      <c r="BH48" s="422"/>
      <c r="BI48" s="422"/>
      <c r="BJ48" s="422"/>
      <c r="BK48" s="422"/>
      <c r="BL48" s="422"/>
      <c r="BM48" s="422"/>
      <c r="BN48" s="422"/>
    </row>
    <row r="49" spans="1:66" s="421" customFormat="1">
      <c r="A49" s="554"/>
      <c r="B49" s="562"/>
      <c r="C49" s="433">
        <v>40609</v>
      </c>
      <c r="D49" s="434"/>
      <c r="E49" s="434" t="s">
        <v>707</v>
      </c>
      <c r="F49" s="434"/>
      <c r="G49" s="434"/>
      <c r="H49" s="434" t="s">
        <v>750</v>
      </c>
      <c r="I49" s="452"/>
      <c r="J49" s="434"/>
      <c r="K49" s="434"/>
      <c r="L49" s="434"/>
      <c r="M49" s="440"/>
      <c r="N49" s="440"/>
      <c r="O49" s="440"/>
      <c r="P49" s="440"/>
      <c r="Q49" s="440"/>
      <c r="R49" s="440"/>
      <c r="S49" s="440"/>
      <c r="T49" s="440"/>
      <c r="U49" s="440"/>
      <c r="V49" s="440"/>
      <c r="W49" s="440"/>
      <c r="X49" s="440"/>
      <c r="Y49" s="422"/>
      <c r="Z49" s="422"/>
      <c r="AA49" s="422"/>
      <c r="AB49" s="422"/>
      <c r="AC49" s="422"/>
      <c r="AD49" s="422"/>
      <c r="AE49" s="422"/>
      <c r="AF49" s="422"/>
      <c r="AG49" s="422"/>
      <c r="AH49" s="422"/>
      <c r="AI49" s="422"/>
      <c r="AJ49" s="422"/>
      <c r="AK49" s="422"/>
      <c r="AL49" s="422"/>
      <c r="AM49" s="422"/>
      <c r="AN49" s="422"/>
      <c r="AO49" s="422"/>
      <c r="AP49" s="422"/>
      <c r="AQ49" s="422"/>
      <c r="AR49" s="422"/>
      <c r="AS49" s="422"/>
      <c r="AT49" s="422"/>
      <c r="AU49" s="422"/>
      <c r="AV49" s="422"/>
      <c r="AW49" s="422"/>
      <c r="AX49" s="422"/>
      <c r="AY49" s="422"/>
      <c r="AZ49" s="422"/>
      <c r="BA49" s="422"/>
      <c r="BB49" s="422"/>
      <c r="BC49" s="422"/>
      <c r="BD49" s="422"/>
      <c r="BE49" s="422"/>
      <c r="BF49" s="422"/>
      <c r="BG49" s="422"/>
      <c r="BH49" s="422"/>
      <c r="BI49" s="422"/>
      <c r="BJ49" s="422"/>
      <c r="BK49" s="422"/>
      <c r="BL49" s="422"/>
      <c r="BM49" s="422"/>
      <c r="BN49" s="422"/>
    </row>
    <row r="50" spans="1:66" s="421" customFormat="1">
      <c r="A50" s="556">
        <v>22</v>
      </c>
      <c r="B50" s="558" t="s">
        <v>71</v>
      </c>
      <c r="C50" s="433">
        <v>40599</v>
      </c>
      <c r="D50" s="435">
        <v>0.30208333333333331</v>
      </c>
      <c r="E50" s="434" t="s">
        <v>861</v>
      </c>
      <c r="F50" s="507" t="s">
        <v>862</v>
      </c>
      <c r="G50" s="434"/>
      <c r="H50" s="434"/>
      <c r="I50" s="452"/>
      <c r="J50" s="434"/>
      <c r="K50" s="434"/>
      <c r="L50" s="434"/>
      <c r="M50" s="440"/>
      <c r="N50" s="440"/>
      <c r="O50" s="440"/>
      <c r="P50" s="440"/>
      <c r="Q50" s="440"/>
      <c r="R50" s="440"/>
      <c r="S50" s="440"/>
      <c r="T50" s="440"/>
      <c r="U50" s="440"/>
      <c r="V50" s="440"/>
      <c r="W50" s="440"/>
      <c r="X50" s="440"/>
      <c r="Y50" s="422"/>
      <c r="Z50" s="422"/>
      <c r="AA50" s="422"/>
      <c r="AB50" s="422"/>
      <c r="AC50" s="422"/>
      <c r="AD50" s="422"/>
      <c r="AE50" s="422"/>
      <c r="AF50" s="422"/>
      <c r="AG50" s="422"/>
      <c r="AH50" s="422"/>
      <c r="AI50" s="422"/>
      <c r="AJ50" s="422"/>
      <c r="AK50" s="422"/>
      <c r="AL50" s="422"/>
      <c r="AM50" s="422"/>
      <c r="AN50" s="422"/>
      <c r="AO50" s="422"/>
      <c r="AP50" s="422"/>
      <c r="AQ50" s="422"/>
      <c r="AR50" s="422"/>
      <c r="AS50" s="422"/>
      <c r="AT50" s="422"/>
      <c r="AU50" s="422"/>
      <c r="AV50" s="422"/>
      <c r="AW50" s="422"/>
      <c r="AX50" s="422"/>
      <c r="AY50" s="422"/>
      <c r="AZ50" s="422"/>
      <c r="BA50" s="422"/>
      <c r="BB50" s="422"/>
      <c r="BC50" s="422"/>
      <c r="BD50" s="422"/>
      <c r="BE50" s="422"/>
      <c r="BF50" s="422"/>
      <c r="BG50" s="422"/>
      <c r="BH50" s="422"/>
      <c r="BI50" s="422"/>
      <c r="BJ50" s="422"/>
      <c r="BK50" s="422"/>
      <c r="BL50" s="422"/>
      <c r="BM50" s="422"/>
      <c r="BN50" s="422"/>
    </row>
    <row r="51" spans="1:66" s="421" customFormat="1">
      <c r="A51" s="561"/>
      <c r="B51" s="559"/>
      <c r="C51" s="433">
        <v>40613</v>
      </c>
      <c r="D51" s="434"/>
      <c r="E51" s="434" t="s">
        <v>499</v>
      </c>
      <c r="F51" s="434"/>
      <c r="G51" s="434"/>
      <c r="H51" s="434" t="s">
        <v>728</v>
      </c>
      <c r="I51" s="434"/>
      <c r="J51" s="434"/>
      <c r="K51" s="434"/>
      <c r="L51" s="434"/>
      <c r="M51" s="440"/>
      <c r="N51" s="440"/>
      <c r="O51" s="440"/>
      <c r="P51" s="440"/>
      <c r="Q51" s="440"/>
      <c r="R51" s="440"/>
      <c r="S51" s="440"/>
      <c r="T51" s="440"/>
      <c r="U51" s="440"/>
      <c r="V51" s="440"/>
      <c r="W51" s="440"/>
      <c r="X51" s="440"/>
      <c r="Y51" s="422"/>
      <c r="Z51" s="422"/>
      <c r="AA51" s="422"/>
      <c r="AB51" s="422"/>
      <c r="AC51" s="422"/>
      <c r="AD51" s="422"/>
      <c r="AE51" s="422"/>
      <c r="AF51" s="422"/>
      <c r="AG51" s="422"/>
      <c r="AH51" s="422"/>
      <c r="AI51" s="422"/>
      <c r="AJ51" s="422"/>
      <c r="AK51" s="422"/>
      <c r="AL51" s="422"/>
      <c r="AM51" s="422"/>
      <c r="AN51" s="422"/>
      <c r="AO51" s="422"/>
      <c r="AP51" s="422"/>
      <c r="AQ51" s="422"/>
      <c r="AR51" s="422"/>
      <c r="AS51" s="422"/>
      <c r="AT51" s="422"/>
      <c r="AU51" s="422"/>
      <c r="AV51" s="422"/>
      <c r="AW51" s="422"/>
      <c r="AX51" s="422"/>
      <c r="AY51" s="422"/>
      <c r="AZ51" s="422"/>
      <c r="BA51" s="422"/>
      <c r="BB51" s="422"/>
      <c r="BC51" s="422"/>
      <c r="BD51" s="422"/>
      <c r="BE51" s="422"/>
      <c r="BF51" s="422"/>
      <c r="BG51" s="422"/>
      <c r="BH51" s="422"/>
      <c r="BI51" s="422"/>
      <c r="BJ51" s="422"/>
      <c r="BK51" s="422"/>
      <c r="BL51" s="422"/>
      <c r="BM51" s="422"/>
      <c r="BN51" s="422"/>
    </row>
    <row r="52" spans="1:66" s="421" customFormat="1">
      <c r="A52" s="561"/>
      <c r="B52" s="559"/>
      <c r="C52" s="433">
        <v>40632</v>
      </c>
      <c r="D52" s="435">
        <v>0.36458333333333331</v>
      </c>
      <c r="E52" s="434" t="s">
        <v>861</v>
      </c>
      <c r="F52" s="434" t="s">
        <v>862</v>
      </c>
      <c r="G52" s="434"/>
      <c r="H52" s="434"/>
      <c r="I52" s="452"/>
      <c r="J52" s="434"/>
      <c r="K52" s="434"/>
      <c r="L52" s="434"/>
      <c r="M52" s="440"/>
      <c r="N52" s="440"/>
      <c r="O52" s="440"/>
      <c r="P52" s="440"/>
      <c r="Q52" s="440"/>
      <c r="R52" s="440"/>
      <c r="S52" s="440"/>
      <c r="T52" s="440"/>
      <c r="U52" s="440"/>
      <c r="V52" s="440"/>
      <c r="W52" s="440"/>
      <c r="X52" s="440"/>
      <c r="Y52" s="422"/>
      <c r="Z52" s="422"/>
      <c r="AA52" s="422"/>
      <c r="AB52" s="422"/>
      <c r="AC52" s="422"/>
      <c r="AD52" s="422"/>
      <c r="AE52" s="422"/>
      <c r="AF52" s="422"/>
      <c r="AG52" s="422"/>
      <c r="AH52" s="422"/>
      <c r="AI52" s="422"/>
      <c r="AJ52" s="422"/>
      <c r="AK52" s="422"/>
      <c r="AL52" s="422"/>
      <c r="AM52" s="422"/>
      <c r="AN52" s="422"/>
      <c r="AO52" s="422"/>
      <c r="AP52" s="422"/>
      <c r="AQ52" s="422"/>
      <c r="AR52" s="422"/>
      <c r="AS52" s="422"/>
      <c r="AT52" s="422"/>
      <c r="AU52" s="422"/>
      <c r="AV52" s="422"/>
      <c r="AW52" s="422"/>
      <c r="AX52" s="422"/>
      <c r="AY52" s="422"/>
      <c r="AZ52" s="422"/>
      <c r="BA52" s="422"/>
      <c r="BB52" s="422"/>
      <c r="BC52" s="422"/>
      <c r="BD52" s="422"/>
      <c r="BE52" s="422"/>
      <c r="BF52" s="422"/>
      <c r="BG52" s="422"/>
      <c r="BH52" s="422"/>
      <c r="BI52" s="422"/>
      <c r="BJ52" s="422"/>
      <c r="BK52" s="422"/>
      <c r="BL52" s="422"/>
      <c r="BM52" s="422"/>
      <c r="BN52" s="422"/>
    </row>
    <row r="53" spans="1:66" s="421" customFormat="1">
      <c r="A53" s="561"/>
      <c r="B53" s="559"/>
      <c r="C53" s="433">
        <v>40639</v>
      </c>
      <c r="D53" s="435">
        <v>0.39583333333333331</v>
      </c>
      <c r="E53" s="434" t="s">
        <v>861</v>
      </c>
      <c r="F53" s="434" t="s">
        <v>862</v>
      </c>
      <c r="G53" s="434"/>
      <c r="H53" s="434"/>
      <c r="I53" s="452"/>
      <c r="J53" s="434"/>
      <c r="K53" s="434"/>
      <c r="L53" s="434"/>
      <c r="M53" s="440"/>
      <c r="N53" s="440"/>
      <c r="O53" s="440"/>
      <c r="P53" s="440"/>
      <c r="Q53" s="440"/>
      <c r="R53" s="440"/>
      <c r="S53" s="440"/>
      <c r="T53" s="440"/>
      <c r="U53" s="440"/>
      <c r="V53" s="440"/>
      <c r="W53" s="440"/>
      <c r="X53" s="440"/>
      <c r="Y53" s="422"/>
      <c r="Z53" s="422"/>
      <c r="AA53" s="422"/>
      <c r="AB53" s="422"/>
      <c r="AC53" s="422"/>
      <c r="AD53" s="422"/>
      <c r="AE53" s="422"/>
      <c r="AF53" s="422"/>
      <c r="AG53" s="422"/>
      <c r="AH53" s="422"/>
      <c r="AI53" s="422"/>
      <c r="AJ53" s="422"/>
      <c r="AK53" s="422"/>
      <c r="AL53" s="422"/>
      <c r="AM53" s="422"/>
      <c r="AN53" s="422"/>
      <c r="AO53" s="422"/>
      <c r="AP53" s="422"/>
      <c r="AQ53" s="422"/>
      <c r="AR53" s="422"/>
      <c r="AS53" s="422"/>
      <c r="AT53" s="422"/>
      <c r="AU53" s="422"/>
      <c r="AV53" s="422"/>
      <c r="AW53" s="422"/>
      <c r="AX53" s="422"/>
      <c r="AY53" s="422"/>
      <c r="AZ53" s="422"/>
      <c r="BA53" s="422"/>
      <c r="BB53" s="422"/>
      <c r="BC53" s="422"/>
      <c r="BD53" s="422"/>
      <c r="BE53" s="422"/>
      <c r="BF53" s="422"/>
      <c r="BG53" s="422"/>
      <c r="BH53" s="422"/>
      <c r="BI53" s="422"/>
      <c r="BJ53" s="422"/>
      <c r="BK53" s="422"/>
      <c r="BL53" s="422"/>
      <c r="BM53" s="422"/>
      <c r="BN53" s="422"/>
    </row>
    <row r="54" spans="1:66" s="421" customFormat="1">
      <c r="A54" s="561"/>
      <c r="B54" s="559"/>
      <c r="C54" s="433">
        <v>40646</v>
      </c>
      <c r="D54" s="435">
        <v>0.39583333333333331</v>
      </c>
      <c r="E54" s="434" t="s">
        <v>861</v>
      </c>
      <c r="F54" s="434" t="s">
        <v>862</v>
      </c>
      <c r="G54" s="434"/>
      <c r="H54" s="434"/>
      <c r="I54" s="452"/>
      <c r="J54" s="434"/>
      <c r="K54" s="434"/>
      <c r="L54" s="434"/>
      <c r="M54" s="440"/>
      <c r="N54" s="440"/>
      <c r="O54" s="440"/>
      <c r="P54" s="440"/>
      <c r="Q54" s="440"/>
      <c r="R54" s="440"/>
      <c r="S54" s="440"/>
      <c r="T54" s="440"/>
      <c r="U54" s="440"/>
      <c r="V54" s="440"/>
      <c r="W54" s="440"/>
      <c r="X54" s="440"/>
      <c r="Y54" s="422"/>
      <c r="Z54" s="422"/>
      <c r="AA54" s="422"/>
      <c r="AB54" s="422"/>
      <c r="AC54" s="422"/>
      <c r="AD54" s="422"/>
      <c r="AE54" s="422"/>
      <c r="AF54" s="422"/>
      <c r="AG54" s="422"/>
      <c r="AH54" s="422"/>
      <c r="AI54" s="422"/>
      <c r="AJ54" s="422"/>
      <c r="AK54" s="422"/>
      <c r="AL54" s="422"/>
      <c r="AM54" s="422"/>
      <c r="AN54" s="422"/>
      <c r="AO54" s="422"/>
      <c r="AP54" s="422"/>
      <c r="AQ54" s="422"/>
      <c r="AR54" s="422"/>
      <c r="AS54" s="422"/>
      <c r="AT54" s="422"/>
      <c r="AU54" s="422"/>
      <c r="AV54" s="422"/>
      <c r="AW54" s="422"/>
      <c r="AX54" s="422"/>
      <c r="AY54" s="422"/>
      <c r="AZ54" s="422"/>
      <c r="BA54" s="422"/>
      <c r="BB54" s="422"/>
      <c r="BC54" s="422"/>
      <c r="BD54" s="422"/>
      <c r="BE54" s="422"/>
      <c r="BF54" s="422"/>
      <c r="BG54" s="422"/>
      <c r="BH54" s="422"/>
      <c r="BI54" s="422"/>
      <c r="BJ54" s="422"/>
      <c r="BK54" s="422"/>
      <c r="BL54" s="422"/>
      <c r="BM54" s="422"/>
      <c r="BN54" s="422"/>
    </row>
    <row r="55" spans="1:66" s="421" customFormat="1">
      <c r="A55" s="561"/>
      <c r="B55" s="559"/>
      <c r="C55" s="504">
        <v>40682</v>
      </c>
      <c r="D55" s="505">
        <v>0.36458333333333331</v>
      </c>
      <c r="E55" s="506" t="s">
        <v>861</v>
      </c>
      <c r="F55" s="506" t="s">
        <v>862</v>
      </c>
      <c r="G55" s="437"/>
      <c r="H55" s="437"/>
      <c r="I55" s="469"/>
      <c r="J55" s="437"/>
      <c r="K55" s="437"/>
      <c r="L55" s="437"/>
      <c r="M55" s="440"/>
      <c r="N55" s="440"/>
      <c r="O55" s="440"/>
      <c r="P55" s="440"/>
      <c r="Q55" s="440"/>
      <c r="R55" s="440"/>
      <c r="S55" s="440"/>
      <c r="T55" s="440"/>
      <c r="U55" s="440"/>
      <c r="V55" s="440"/>
      <c r="W55" s="440"/>
      <c r="X55" s="440"/>
      <c r="Y55" s="422"/>
      <c r="Z55" s="422"/>
      <c r="AA55" s="422"/>
      <c r="AB55" s="422"/>
      <c r="AC55" s="422"/>
      <c r="AD55" s="422"/>
      <c r="AE55" s="422"/>
      <c r="AF55" s="422"/>
      <c r="AG55" s="422"/>
      <c r="AH55" s="422"/>
      <c r="AI55" s="422"/>
      <c r="AJ55" s="422"/>
      <c r="AK55" s="422"/>
      <c r="AL55" s="422"/>
      <c r="AM55" s="422"/>
      <c r="AN55" s="422"/>
      <c r="AO55" s="422"/>
      <c r="AP55" s="422"/>
      <c r="AQ55" s="422"/>
      <c r="AR55" s="422"/>
      <c r="AS55" s="422"/>
      <c r="AT55" s="422"/>
      <c r="AU55" s="422"/>
      <c r="AV55" s="422"/>
      <c r="AW55" s="422"/>
      <c r="AX55" s="422"/>
      <c r="AY55" s="422"/>
      <c r="AZ55" s="422"/>
      <c r="BA55" s="422"/>
      <c r="BB55" s="422"/>
      <c r="BC55" s="422"/>
      <c r="BD55" s="422"/>
      <c r="BE55" s="422"/>
      <c r="BF55" s="422"/>
      <c r="BG55" s="422"/>
      <c r="BH55" s="422"/>
      <c r="BI55" s="422"/>
      <c r="BJ55" s="422"/>
      <c r="BK55" s="422"/>
      <c r="BL55" s="422"/>
      <c r="BM55" s="422"/>
      <c r="BN55" s="422"/>
    </row>
    <row r="56" spans="1:66" s="421" customFormat="1">
      <c r="A56" s="561"/>
      <c r="B56" s="559"/>
      <c r="C56" s="436">
        <v>40689</v>
      </c>
      <c r="D56" s="438">
        <v>0.4375</v>
      </c>
      <c r="E56" s="437" t="s">
        <v>861</v>
      </c>
      <c r="F56" s="437" t="s">
        <v>862</v>
      </c>
      <c r="G56" s="437"/>
      <c r="H56" s="437"/>
      <c r="I56" s="469"/>
      <c r="J56" s="437"/>
      <c r="K56" s="437"/>
      <c r="L56" s="437"/>
      <c r="M56" s="440"/>
      <c r="N56" s="440"/>
      <c r="O56" s="440"/>
      <c r="P56" s="440"/>
      <c r="Q56" s="440"/>
      <c r="R56" s="440"/>
      <c r="S56" s="440"/>
      <c r="T56" s="440"/>
      <c r="U56" s="440"/>
      <c r="V56" s="440"/>
      <c r="W56" s="440"/>
      <c r="X56" s="440"/>
      <c r="Y56" s="422"/>
      <c r="Z56" s="422"/>
      <c r="AA56" s="422"/>
      <c r="AB56" s="422"/>
      <c r="AC56" s="422"/>
      <c r="AD56" s="422"/>
      <c r="AE56" s="422"/>
      <c r="AF56" s="422"/>
      <c r="AG56" s="422"/>
      <c r="AH56" s="422"/>
      <c r="AI56" s="422"/>
      <c r="AJ56" s="422"/>
      <c r="AK56" s="422"/>
      <c r="AL56" s="422"/>
      <c r="AM56" s="422"/>
      <c r="AN56" s="422"/>
      <c r="AO56" s="422"/>
      <c r="AP56" s="422"/>
      <c r="AQ56" s="422"/>
      <c r="AR56" s="422"/>
      <c r="AS56" s="422"/>
      <c r="AT56" s="422"/>
      <c r="AU56" s="422"/>
      <c r="AV56" s="422"/>
      <c r="AW56" s="422"/>
      <c r="AX56" s="422"/>
      <c r="AY56" s="422"/>
      <c r="AZ56" s="422"/>
      <c r="BA56" s="422"/>
      <c r="BB56" s="422"/>
      <c r="BC56" s="422"/>
      <c r="BD56" s="422"/>
      <c r="BE56" s="422"/>
      <c r="BF56" s="422"/>
      <c r="BG56" s="422"/>
      <c r="BH56" s="422"/>
      <c r="BI56" s="422"/>
      <c r="BJ56" s="422"/>
      <c r="BK56" s="422"/>
      <c r="BL56" s="422"/>
      <c r="BM56" s="422"/>
      <c r="BN56" s="422"/>
    </row>
    <row r="57" spans="1:66" s="421" customFormat="1">
      <c r="A57" s="557"/>
      <c r="B57" s="560"/>
      <c r="M57" s="440"/>
      <c r="N57" s="440"/>
      <c r="O57" s="440"/>
      <c r="P57" s="440"/>
      <c r="Q57" s="440"/>
      <c r="R57" s="440"/>
      <c r="S57" s="440"/>
      <c r="T57" s="440"/>
      <c r="U57" s="440"/>
      <c r="V57" s="440"/>
      <c r="W57" s="440"/>
      <c r="X57" s="440"/>
      <c r="Y57" s="422"/>
      <c r="Z57" s="422"/>
      <c r="AA57" s="422"/>
      <c r="AB57" s="422"/>
      <c r="AC57" s="422"/>
      <c r="AD57" s="422"/>
      <c r="AE57" s="422"/>
      <c r="AF57" s="422"/>
      <c r="AG57" s="422"/>
      <c r="AH57" s="422"/>
      <c r="AI57" s="422"/>
      <c r="AJ57" s="422"/>
      <c r="AK57" s="422"/>
      <c r="AL57" s="422"/>
      <c r="AM57" s="422"/>
      <c r="AN57" s="422"/>
      <c r="AO57" s="422"/>
      <c r="AP57" s="422"/>
      <c r="AQ57" s="422"/>
      <c r="AR57" s="422"/>
      <c r="AS57" s="422"/>
      <c r="AT57" s="422"/>
      <c r="AU57" s="422"/>
      <c r="AV57" s="422"/>
      <c r="AW57" s="422"/>
      <c r="AX57" s="422"/>
      <c r="AY57" s="422"/>
      <c r="AZ57" s="422"/>
      <c r="BA57" s="422"/>
      <c r="BB57" s="422"/>
      <c r="BC57" s="422"/>
      <c r="BD57" s="422"/>
      <c r="BE57" s="422"/>
      <c r="BF57" s="422"/>
      <c r="BG57" s="422"/>
      <c r="BH57" s="422"/>
      <c r="BI57" s="422"/>
      <c r="BJ57" s="422"/>
      <c r="BK57" s="422"/>
      <c r="BL57" s="422"/>
      <c r="BM57" s="422"/>
      <c r="BN57" s="422"/>
    </row>
    <row r="58" spans="1:66" s="421" customFormat="1">
      <c r="A58" s="445">
        <v>23</v>
      </c>
      <c r="B58" s="446" t="s">
        <v>953</v>
      </c>
      <c r="C58" s="445"/>
      <c r="D58" s="445"/>
      <c r="E58" s="445"/>
      <c r="F58" s="445"/>
      <c r="G58" s="445"/>
      <c r="H58" s="445"/>
      <c r="I58" s="445"/>
      <c r="J58" s="445"/>
      <c r="K58" s="445"/>
      <c r="L58" s="445"/>
      <c r="M58" s="440"/>
      <c r="N58" s="440"/>
      <c r="O58" s="440"/>
      <c r="P58" s="440"/>
      <c r="Q58" s="440"/>
      <c r="R58" s="440"/>
      <c r="S58" s="440"/>
      <c r="T58" s="440"/>
      <c r="U58" s="440"/>
      <c r="V58" s="440"/>
      <c r="W58" s="440"/>
      <c r="X58" s="440"/>
      <c r="Y58" s="422"/>
      <c r="Z58" s="422"/>
      <c r="AA58" s="422"/>
      <c r="AB58" s="422"/>
      <c r="AC58" s="422"/>
      <c r="AD58" s="422"/>
      <c r="AE58" s="422"/>
      <c r="AF58" s="422"/>
      <c r="AG58" s="422"/>
      <c r="AH58" s="422"/>
      <c r="AI58" s="422"/>
      <c r="AJ58" s="422"/>
      <c r="AK58" s="422"/>
      <c r="AL58" s="422"/>
      <c r="AM58" s="422"/>
      <c r="AN58" s="422"/>
      <c r="AO58" s="422"/>
      <c r="AP58" s="422"/>
      <c r="AQ58" s="422"/>
      <c r="AR58" s="422"/>
      <c r="AS58" s="422"/>
      <c r="AT58" s="422"/>
      <c r="AU58" s="422"/>
      <c r="AV58" s="422"/>
      <c r="AW58" s="422"/>
      <c r="AX58" s="422"/>
      <c r="AY58" s="422"/>
      <c r="AZ58" s="422"/>
      <c r="BA58" s="422"/>
      <c r="BB58" s="422"/>
      <c r="BC58" s="422"/>
      <c r="BD58" s="422"/>
      <c r="BE58" s="422"/>
      <c r="BF58" s="422"/>
      <c r="BG58" s="422"/>
      <c r="BH58" s="422"/>
      <c r="BI58" s="422"/>
      <c r="BJ58" s="422"/>
      <c r="BK58" s="422"/>
      <c r="BL58" s="422"/>
      <c r="BM58" s="422"/>
      <c r="BN58" s="422"/>
    </row>
    <row r="59" spans="1:66" s="421" customFormat="1">
      <c r="A59" s="445">
        <v>24</v>
      </c>
      <c r="B59" s="448" t="s">
        <v>71</v>
      </c>
      <c r="C59" s="445"/>
      <c r="D59" s="445"/>
      <c r="E59" s="445"/>
      <c r="F59" s="445"/>
      <c r="G59" s="445"/>
      <c r="H59" s="445"/>
      <c r="I59" s="445"/>
      <c r="J59" s="445"/>
      <c r="K59" s="445"/>
      <c r="L59" s="445"/>
      <c r="M59" s="440"/>
      <c r="N59" s="440"/>
      <c r="O59" s="440"/>
      <c r="P59" s="440"/>
      <c r="Q59" s="440"/>
      <c r="R59" s="440"/>
      <c r="S59" s="440"/>
      <c r="T59" s="440"/>
      <c r="U59" s="440"/>
      <c r="V59" s="440"/>
      <c r="W59" s="440"/>
      <c r="X59" s="440"/>
      <c r="Y59" s="422"/>
      <c r="Z59" s="422"/>
      <c r="AA59" s="422"/>
      <c r="AB59" s="422"/>
      <c r="AC59" s="422"/>
      <c r="AD59" s="422"/>
      <c r="AE59" s="422"/>
      <c r="AF59" s="422"/>
      <c r="AG59" s="422"/>
      <c r="AH59" s="422"/>
      <c r="AI59" s="422"/>
      <c r="AJ59" s="422"/>
      <c r="AK59" s="422"/>
      <c r="AL59" s="422"/>
      <c r="AM59" s="422"/>
      <c r="AN59" s="422"/>
      <c r="AO59" s="422"/>
      <c r="AP59" s="422"/>
      <c r="AQ59" s="422"/>
      <c r="AR59" s="422"/>
      <c r="AS59" s="422"/>
      <c r="AT59" s="422"/>
      <c r="AU59" s="422"/>
      <c r="AV59" s="422"/>
      <c r="AW59" s="422"/>
      <c r="AX59" s="422"/>
      <c r="AY59" s="422"/>
      <c r="AZ59" s="422"/>
      <c r="BA59" s="422"/>
      <c r="BB59" s="422"/>
      <c r="BC59" s="422"/>
      <c r="BD59" s="422"/>
      <c r="BE59" s="422"/>
      <c r="BF59" s="422"/>
      <c r="BG59" s="422"/>
      <c r="BH59" s="422"/>
      <c r="BI59" s="422"/>
      <c r="BJ59" s="422"/>
      <c r="BK59" s="422"/>
      <c r="BL59" s="422"/>
      <c r="BM59" s="422"/>
      <c r="BN59" s="422"/>
    </row>
    <row r="60" spans="1:66" s="421" customFormat="1">
      <c r="A60" s="444">
        <v>25</v>
      </c>
      <c r="B60" s="465" t="s">
        <v>71</v>
      </c>
      <c r="C60" s="444"/>
      <c r="D60" s="444"/>
      <c r="E60" s="444"/>
      <c r="F60" s="444"/>
      <c r="G60" s="444"/>
      <c r="H60" s="444"/>
      <c r="I60" s="444"/>
      <c r="J60" s="444"/>
      <c r="K60" s="444"/>
      <c r="L60" s="444"/>
      <c r="M60" s="440"/>
      <c r="N60" s="440"/>
      <c r="O60" s="440"/>
      <c r="P60" s="440"/>
      <c r="Q60" s="440"/>
      <c r="R60" s="440"/>
      <c r="S60" s="440"/>
      <c r="T60" s="440"/>
      <c r="U60" s="440"/>
      <c r="V60" s="440"/>
      <c r="W60" s="440"/>
      <c r="X60" s="440"/>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422"/>
      <c r="BF60" s="422"/>
      <c r="BG60" s="422"/>
      <c r="BH60" s="422"/>
      <c r="BI60" s="422"/>
      <c r="BJ60" s="422"/>
      <c r="BK60" s="422"/>
      <c r="BL60" s="422"/>
      <c r="BM60" s="422"/>
      <c r="BN60" s="422"/>
    </row>
    <row r="61" spans="1:66" s="421" customFormat="1">
      <c r="A61" s="445">
        <v>26</v>
      </c>
      <c r="B61" s="449" t="s">
        <v>71</v>
      </c>
      <c r="C61" s="445"/>
      <c r="D61" s="445"/>
      <c r="E61" s="445"/>
      <c r="F61" s="445"/>
      <c r="G61" s="445"/>
      <c r="H61" s="445"/>
      <c r="I61" s="445"/>
      <c r="J61" s="445"/>
      <c r="K61" s="445"/>
      <c r="L61" s="445"/>
      <c r="M61" s="440"/>
      <c r="N61" s="440"/>
      <c r="O61" s="440"/>
      <c r="P61" s="440"/>
      <c r="Q61" s="440"/>
      <c r="R61" s="440"/>
      <c r="S61" s="440"/>
      <c r="T61" s="440"/>
      <c r="U61" s="440"/>
      <c r="V61" s="440"/>
      <c r="W61" s="440"/>
      <c r="X61" s="440"/>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422"/>
      <c r="BE61" s="422"/>
      <c r="BF61" s="422"/>
      <c r="BG61" s="422"/>
      <c r="BH61" s="422"/>
      <c r="BI61" s="422"/>
      <c r="BJ61" s="422"/>
      <c r="BK61" s="422"/>
      <c r="BL61" s="422"/>
      <c r="BM61" s="422"/>
      <c r="BN61" s="422"/>
    </row>
    <row r="62" spans="1:66" s="421" customFormat="1">
      <c r="A62" s="445">
        <v>27</v>
      </c>
      <c r="B62" s="446" t="s">
        <v>71</v>
      </c>
      <c r="C62" s="445"/>
      <c r="D62" s="445"/>
      <c r="E62" s="445"/>
      <c r="F62" s="445"/>
      <c r="G62" s="445"/>
      <c r="H62" s="445"/>
      <c r="I62" s="445"/>
      <c r="J62" s="445"/>
      <c r="K62" s="445"/>
      <c r="L62" s="445"/>
      <c r="M62" s="440"/>
      <c r="N62" s="440"/>
      <c r="O62" s="440"/>
      <c r="P62" s="440"/>
      <c r="Q62" s="440"/>
      <c r="R62" s="440"/>
      <c r="S62" s="440"/>
      <c r="T62" s="440"/>
      <c r="U62" s="440"/>
      <c r="V62" s="440"/>
      <c r="W62" s="440"/>
      <c r="X62" s="440"/>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422"/>
      <c r="BE62" s="422"/>
      <c r="BF62" s="422"/>
      <c r="BG62" s="422"/>
      <c r="BH62" s="422"/>
      <c r="BI62" s="422"/>
      <c r="BJ62" s="422"/>
      <c r="BK62" s="422"/>
      <c r="BL62" s="422"/>
      <c r="BM62" s="422"/>
      <c r="BN62" s="422"/>
    </row>
    <row r="63" spans="1:66" s="421" customFormat="1">
      <c r="A63" s="445">
        <v>28</v>
      </c>
      <c r="B63" s="450" t="s">
        <v>71</v>
      </c>
      <c r="C63" s="445"/>
      <c r="D63" s="445"/>
      <c r="E63" s="445"/>
      <c r="F63" s="445"/>
      <c r="G63" s="445"/>
      <c r="H63" s="445"/>
      <c r="I63" s="445"/>
      <c r="J63" s="445"/>
      <c r="K63" s="445"/>
      <c r="L63" s="445"/>
      <c r="M63" s="440"/>
      <c r="N63" s="440"/>
      <c r="O63" s="440"/>
      <c r="P63" s="440"/>
      <c r="Q63" s="440"/>
      <c r="R63" s="440"/>
      <c r="S63" s="440"/>
      <c r="T63" s="440"/>
      <c r="U63" s="440"/>
      <c r="V63" s="440"/>
      <c r="W63" s="440"/>
      <c r="X63" s="440"/>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422"/>
      <c r="BE63" s="422"/>
      <c r="BF63" s="422"/>
      <c r="BG63" s="422"/>
      <c r="BH63" s="422"/>
      <c r="BI63" s="422"/>
      <c r="BJ63" s="422"/>
      <c r="BK63" s="422"/>
      <c r="BL63" s="422"/>
      <c r="BM63" s="422"/>
      <c r="BN63" s="422"/>
    </row>
    <row r="64" spans="1:66" s="421" customFormat="1" ht="45">
      <c r="A64" s="444">
        <v>29</v>
      </c>
      <c r="B64" s="465" t="s">
        <v>71</v>
      </c>
      <c r="C64" s="433">
        <v>40620</v>
      </c>
      <c r="D64" s="434"/>
      <c r="E64" s="434" t="s">
        <v>499</v>
      </c>
      <c r="F64" s="434"/>
      <c r="G64" s="452"/>
      <c r="H64" s="434" t="s">
        <v>729</v>
      </c>
      <c r="I64" s="434"/>
      <c r="J64" s="434"/>
      <c r="K64" s="434"/>
      <c r="L64" s="434"/>
      <c r="M64" s="440"/>
      <c r="N64" s="440"/>
      <c r="O64" s="440"/>
      <c r="P64" s="440"/>
      <c r="Q64" s="440"/>
      <c r="R64" s="440"/>
      <c r="S64" s="440"/>
      <c r="T64" s="440"/>
      <c r="U64" s="440"/>
      <c r="V64" s="440"/>
      <c r="W64" s="440"/>
      <c r="X64" s="440"/>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422"/>
      <c r="BE64" s="422"/>
      <c r="BF64" s="422"/>
      <c r="BG64" s="422"/>
      <c r="BH64" s="422"/>
      <c r="BI64" s="422"/>
      <c r="BJ64" s="422"/>
      <c r="BK64" s="422"/>
      <c r="BL64" s="422"/>
      <c r="BM64" s="422"/>
      <c r="BN64" s="422"/>
    </row>
    <row r="65" spans="1:66" s="421" customFormat="1">
      <c r="A65" s="444">
        <v>30</v>
      </c>
      <c r="B65" s="465" t="s">
        <v>71</v>
      </c>
      <c r="C65" s="444"/>
      <c r="D65" s="444"/>
      <c r="E65" s="444"/>
      <c r="F65" s="444"/>
      <c r="G65" s="444"/>
      <c r="H65" s="444"/>
      <c r="I65" s="444"/>
      <c r="J65" s="444"/>
      <c r="K65" s="444"/>
      <c r="L65" s="444"/>
      <c r="M65" s="440"/>
      <c r="N65" s="440"/>
      <c r="O65" s="440"/>
      <c r="P65" s="440"/>
      <c r="Q65" s="440"/>
      <c r="R65" s="440"/>
      <c r="S65" s="440"/>
      <c r="T65" s="440"/>
      <c r="U65" s="440"/>
      <c r="V65" s="440"/>
      <c r="W65" s="440"/>
      <c r="X65" s="440"/>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422"/>
      <c r="BE65" s="422"/>
      <c r="BF65" s="422"/>
      <c r="BG65" s="422"/>
      <c r="BH65" s="422"/>
      <c r="BI65" s="422"/>
      <c r="BJ65" s="422"/>
      <c r="BK65" s="422"/>
      <c r="BL65" s="422"/>
      <c r="BM65" s="422"/>
      <c r="BN65" s="422"/>
    </row>
    <row r="66" spans="1:66" s="421" customFormat="1">
      <c r="A66" s="444">
        <v>31</v>
      </c>
      <c r="B66" s="465" t="s">
        <v>71</v>
      </c>
      <c r="C66" s="444"/>
      <c r="D66" s="444"/>
      <c r="E66" s="444"/>
      <c r="F66" s="444"/>
      <c r="G66" s="444"/>
      <c r="H66" s="444"/>
      <c r="I66" s="444"/>
      <c r="J66" s="444"/>
      <c r="K66" s="444"/>
      <c r="L66" s="444"/>
      <c r="M66" s="440"/>
      <c r="N66" s="440"/>
      <c r="O66" s="440"/>
      <c r="P66" s="440"/>
      <c r="Q66" s="440"/>
      <c r="R66" s="440"/>
      <c r="S66" s="440"/>
      <c r="T66" s="440"/>
      <c r="U66" s="440"/>
      <c r="V66" s="440"/>
      <c r="W66" s="440"/>
      <c r="X66" s="440"/>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422"/>
      <c r="BE66" s="422"/>
      <c r="BF66" s="422"/>
      <c r="BG66" s="422"/>
      <c r="BH66" s="422"/>
      <c r="BI66" s="422"/>
      <c r="BJ66" s="422"/>
      <c r="BK66" s="422"/>
      <c r="BL66" s="422"/>
      <c r="BM66" s="422"/>
      <c r="BN66" s="422"/>
    </row>
    <row r="67" spans="1:66" s="421" customFormat="1">
      <c r="A67" s="444">
        <v>32</v>
      </c>
      <c r="B67" s="465" t="s">
        <v>953</v>
      </c>
      <c r="C67" s="444"/>
      <c r="D67" s="444"/>
      <c r="E67" s="444"/>
      <c r="F67" s="444"/>
      <c r="G67" s="444"/>
      <c r="H67" s="444"/>
      <c r="I67" s="444"/>
      <c r="J67" s="444"/>
      <c r="K67" s="444"/>
      <c r="L67" s="444"/>
      <c r="M67" s="440"/>
      <c r="N67" s="440"/>
      <c r="O67" s="440"/>
      <c r="P67" s="440"/>
      <c r="Q67" s="440"/>
      <c r="R67" s="440"/>
      <c r="S67" s="440"/>
      <c r="T67" s="440"/>
      <c r="U67" s="440"/>
      <c r="V67" s="440"/>
      <c r="W67" s="440"/>
      <c r="X67" s="440"/>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422"/>
      <c r="BE67" s="422"/>
      <c r="BF67" s="422"/>
      <c r="BG67" s="422"/>
      <c r="BH67" s="422"/>
      <c r="BI67" s="422"/>
      <c r="BJ67" s="422"/>
      <c r="BK67" s="422"/>
      <c r="BL67" s="422"/>
      <c r="BM67" s="422"/>
      <c r="BN67" s="422"/>
    </row>
    <row r="68" spans="1:66" s="421" customFormat="1">
      <c r="A68" s="444">
        <v>33</v>
      </c>
      <c r="B68" s="465" t="s">
        <v>71</v>
      </c>
      <c r="C68" s="433">
        <v>40605</v>
      </c>
      <c r="D68" s="435">
        <v>0.45833333333333331</v>
      </c>
      <c r="E68" s="434" t="s">
        <v>863</v>
      </c>
      <c r="F68" s="434" t="s">
        <v>864</v>
      </c>
      <c r="G68" s="434"/>
      <c r="H68" s="434"/>
      <c r="I68" s="434"/>
      <c r="J68" s="434"/>
      <c r="K68" s="434"/>
      <c r="L68" s="434"/>
      <c r="M68" s="440"/>
      <c r="N68" s="440"/>
      <c r="O68" s="440"/>
      <c r="P68" s="440"/>
      <c r="Q68" s="440"/>
      <c r="R68" s="440"/>
      <c r="S68" s="440"/>
      <c r="T68" s="440"/>
      <c r="U68" s="440"/>
      <c r="V68" s="440"/>
      <c r="W68" s="440"/>
      <c r="X68" s="440"/>
      <c r="Y68" s="422"/>
      <c r="Z68" s="422"/>
      <c r="AA68" s="422"/>
      <c r="AB68" s="422"/>
      <c r="AC68" s="422"/>
      <c r="AD68" s="422"/>
      <c r="AE68" s="422"/>
      <c r="AF68" s="422"/>
      <c r="AG68" s="422"/>
      <c r="AH68" s="422"/>
      <c r="AI68" s="422"/>
      <c r="AJ68" s="422"/>
      <c r="AK68" s="422"/>
      <c r="AL68" s="422"/>
      <c r="AM68" s="422"/>
      <c r="AN68" s="422"/>
      <c r="AO68" s="422"/>
      <c r="AP68" s="422"/>
      <c r="AQ68" s="422"/>
      <c r="AR68" s="422"/>
      <c r="AS68" s="422"/>
      <c r="AT68" s="422"/>
      <c r="AU68" s="422"/>
      <c r="AV68" s="422"/>
      <c r="AW68" s="422"/>
      <c r="AX68" s="422"/>
      <c r="AY68" s="422"/>
      <c r="AZ68" s="422"/>
      <c r="BA68" s="422"/>
      <c r="BB68" s="422"/>
      <c r="BC68" s="422"/>
      <c r="BD68" s="422"/>
      <c r="BE68" s="422"/>
      <c r="BF68" s="422"/>
      <c r="BG68" s="422"/>
      <c r="BH68" s="422"/>
      <c r="BI68" s="422"/>
      <c r="BJ68" s="422"/>
      <c r="BK68" s="422"/>
      <c r="BL68" s="422"/>
      <c r="BM68" s="422"/>
      <c r="BN68" s="422"/>
    </row>
    <row r="69" spans="1:66" s="421" customFormat="1" ht="30">
      <c r="A69" s="444">
        <v>34</v>
      </c>
      <c r="B69" s="465" t="s">
        <v>71</v>
      </c>
      <c r="C69" s="433">
        <v>40583</v>
      </c>
      <c r="D69" s="434"/>
      <c r="E69" s="434" t="s">
        <v>499</v>
      </c>
      <c r="F69" s="434"/>
      <c r="G69" s="434"/>
      <c r="H69" s="434" t="s">
        <v>732</v>
      </c>
      <c r="I69" s="452"/>
      <c r="J69" s="434"/>
      <c r="K69" s="434"/>
      <c r="L69" s="434"/>
      <c r="M69" s="440"/>
      <c r="N69" s="440"/>
      <c r="O69" s="440"/>
      <c r="P69" s="440"/>
      <c r="Q69" s="440"/>
      <c r="R69" s="440"/>
      <c r="S69" s="440"/>
      <c r="T69" s="440"/>
      <c r="U69" s="440"/>
      <c r="V69" s="440"/>
      <c r="W69" s="440"/>
      <c r="X69" s="440"/>
      <c r="Y69" s="422"/>
      <c r="Z69" s="422"/>
      <c r="AA69" s="422"/>
      <c r="AB69" s="422"/>
      <c r="AC69" s="422"/>
      <c r="AD69" s="422"/>
      <c r="AE69" s="422"/>
      <c r="AF69" s="422"/>
      <c r="AG69" s="422"/>
      <c r="AH69" s="422"/>
      <c r="AI69" s="422"/>
      <c r="AJ69" s="422"/>
      <c r="AK69" s="422"/>
      <c r="AL69" s="422"/>
      <c r="AM69" s="422"/>
      <c r="AN69" s="422"/>
      <c r="AO69" s="422"/>
      <c r="AP69" s="422"/>
      <c r="AQ69" s="422"/>
      <c r="AR69" s="422"/>
      <c r="AS69" s="422"/>
      <c r="AT69" s="422"/>
      <c r="AU69" s="422"/>
      <c r="AV69" s="422"/>
      <c r="AW69" s="422"/>
      <c r="AX69" s="422"/>
      <c r="AY69" s="422"/>
      <c r="AZ69" s="422"/>
      <c r="BA69" s="422"/>
      <c r="BB69" s="422"/>
      <c r="BC69" s="422"/>
      <c r="BD69" s="422"/>
      <c r="BE69" s="422"/>
      <c r="BF69" s="422"/>
      <c r="BG69" s="422"/>
      <c r="BH69" s="422"/>
      <c r="BI69" s="422"/>
      <c r="BJ69" s="422"/>
      <c r="BK69" s="422"/>
      <c r="BL69" s="422"/>
      <c r="BM69" s="422"/>
      <c r="BN69" s="422"/>
    </row>
    <row r="70" spans="1:66" s="421" customFormat="1">
      <c r="A70" s="445">
        <v>35</v>
      </c>
      <c r="B70" s="446" t="s">
        <v>71</v>
      </c>
      <c r="C70" s="445"/>
      <c r="D70" s="445"/>
      <c r="E70" s="445"/>
      <c r="F70" s="445"/>
      <c r="G70" s="445"/>
      <c r="H70" s="445"/>
      <c r="I70" s="445"/>
      <c r="J70" s="445"/>
      <c r="K70" s="445"/>
      <c r="L70" s="445"/>
      <c r="M70" s="440"/>
      <c r="N70" s="440"/>
      <c r="O70" s="440"/>
      <c r="P70" s="440"/>
      <c r="Q70" s="440"/>
      <c r="R70" s="440"/>
      <c r="S70" s="440"/>
      <c r="T70" s="440"/>
      <c r="U70" s="440"/>
      <c r="V70" s="440"/>
      <c r="W70" s="440"/>
      <c r="X70" s="440"/>
      <c r="Y70" s="422"/>
      <c r="Z70" s="422"/>
      <c r="AA70" s="422"/>
      <c r="AB70" s="422"/>
      <c r="AC70" s="422"/>
      <c r="AD70" s="422"/>
      <c r="AE70" s="422"/>
      <c r="AF70" s="422"/>
      <c r="AG70" s="422"/>
      <c r="AH70" s="422"/>
      <c r="AI70" s="422"/>
      <c r="AJ70" s="422"/>
      <c r="AK70" s="422"/>
      <c r="AL70" s="422"/>
      <c r="AM70" s="422"/>
      <c r="AN70" s="422"/>
      <c r="AO70" s="422"/>
      <c r="AP70" s="422"/>
      <c r="AQ70" s="422"/>
      <c r="AR70" s="422"/>
      <c r="AS70" s="422"/>
      <c r="AT70" s="422"/>
      <c r="AU70" s="422"/>
      <c r="AV70" s="422"/>
      <c r="AW70" s="422"/>
      <c r="AX70" s="422"/>
      <c r="AY70" s="422"/>
      <c r="AZ70" s="422"/>
      <c r="BA70" s="422"/>
      <c r="BB70" s="422"/>
      <c r="BC70" s="422"/>
      <c r="BD70" s="422"/>
      <c r="BE70" s="422"/>
      <c r="BF70" s="422"/>
      <c r="BG70" s="422"/>
      <c r="BH70" s="422"/>
      <c r="BI70" s="422"/>
      <c r="BJ70" s="422"/>
      <c r="BK70" s="422"/>
      <c r="BL70" s="422"/>
      <c r="BM70" s="422"/>
      <c r="BN70" s="422"/>
    </row>
    <row r="71" spans="1:66" s="421" customFormat="1" ht="30">
      <c r="A71" s="554">
        <v>36</v>
      </c>
      <c r="B71" s="555" t="s">
        <v>71</v>
      </c>
      <c r="C71" s="433">
        <v>40576</v>
      </c>
      <c r="D71" s="434"/>
      <c r="E71" s="434" t="s">
        <v>499</v>
      </c>
      <c r="F71" s="434"/>
      <c r="G71" s="434"/>
      <c r="H71" s="434" t="s">
        <v>733</v>
      </c>
      <c r="I71" s="452"/>
      <c r="J71" s="434"/>
      <c r="K71" s="434"/>
      <c r="L71" s="434"/>
      <c r="M71" s="440"/>
      <c r="N71" s="440"/>
      <c r="O71" s="440"/>
      <c r="P71" s="440"/>
      <c r="Q71" s="440"/>
      <c r="R71" s="440"/>
      <c r="S71" s="440"/>
      <c r="T71" s="440"/>
      <c r="U71" s="440"/>
      <c r="V71" s="440"/>
      <c r="W71" s="440"/>
      <c r="X71" s="440"/>
      <c r="Y71" s="422"/>
      <c r="Z71" s="422"/>
      <c r="AA71" s="422"/>
      <c r="AB71" s="422"/>
      <c r="AC71" s="422"/>
      <c r="AD71" s="422"/>
      <c r="AE71" s="422"/>
      <c r="AF71" s="422"/>
      <c r="AG71" s="422"/>
      <c r="AH71" s="422"/>
      <c r="AI71" s="422"/>
      <c r="AJ71" s="422"/>
      <c r="AK71" s="422"/>
      <c r="AL71" s="422"/>
      <c r="AM71" s="422"/>
      <c r="AN71" s="422"/>
      <c r="AO71" s="422"/>
      <c r="AP71" s="422"/>
      <c r="AQ71" s="422"/>
      <c r="AR71" s="422"/>
      <c r="AS71" s="422"/>
      <c r="AT71" s="422"/>
      <c r="AU71" s="422"/>
      <c r="AV71" s="422"/>
      <c r="AW71" s="422"/>
      <c r="AX71" s="422"/>
      <c r="AY71" s="422"/>
      <c r="AZ71" s="422"/>
      <c r="BA71" s="422"/>
      <c r="BB71" s="422"/>
      <c r="BC71" s="422"/>
      <c r="BD71" s="422"/>
      <c r="BE71" s="422"/>
      <c r="BF71" s="422"/>
      <c r="BG71" s="422"/>
      <c r="BH71" s="422"/>
      <c r="BI71" s="422"/>
      <c r="BJ71" s="422"/>
      <c r="BK71" s="422"/>
      <c r="BL71" s="422"/>
      <c r="BM71" s="422"/>
      <c r="BN71" s="422"/>
    </row>
    <row r="72" spans="1:66" s="421" customFormat="1" ht="30">
      <c r="A72" s="554"/>
      <c r="B72" s="555"/>
      <c r="C72" s="433">
        <v>40576</v>
      </c>
      <c r="D72" s="434" t="s">
        <v>206</v>
      </c>
      <c r="E72" s="434" t="s">
        <v>723</v>
      </c>
      <c r="F72" s="434"/>
      <c r="G72" s="434" t="s">
        <v>769</v>
      </c>
      <c r="H72" s="434" t="s">
        <v>770</v>
      </c>
      <c r="I72" s="452"/>
      <c r="J72" s="434"/>
      <c r="K72" s="434"/>
      <c r="L72" s="434"/>
      <c r="M72" s="440"/>
      <c r="N72" s="440"/>
      <c r="O72" s="440"/>
      <c r="P72" s="440"/>
      <c r="Q72" s="440"/>
      <c r="R72" s="440"/>
      <c r="S72" s="440"/>
      <c r="T72" s="440"/>
      <c r="U72" s="440"/>
      <c r="V72" s="440"/>
      <c r="W72" s="440"/>
      <c r="X72" s="440"/>
      <c r="Y72" s="422"/>
      <c r="Z72" s="422"/>
      <c r="AA72" s="422"/>
      <c r="AB72" s="422"/>
      <c r="AC72" s="422"/>
      <c r="AD72" s="422"/>
      <c r="AE72" s="422"/>
      <c r="AF72" s="422"/>
      <c r="AG72" s="422"/>
      <c r="AH72" s="422"/>
      <c r="AI72" s="422"/>
      <c r="AJ72" s="422"/>
      <c r="AK72" s="422"/>
      <c r="AL72" s="422"/>
      <c r="AM72" s="422"/>
      <c r="AN72" s="422"/>
      <c r="AO72" s="422"/>
      <c r="AP72" s="422"/>
      <c r="AQ72" s="422"/>
      <c r="AR72" s="422"/>
      <c r="AS72" s="422"/>
      <c r="AT72" s="422"/>
      <c r="AU72" s="422"/>
      <c r="AV72" s="422"/>
      <c r="AW72" s="422"/>
      <c r="AX72" s="422"/>
      <c r="AY72" s="422"/>
      <c r="AZ72" s="422"/>
      <c r="BA72" s="422"/>
      <c r="BB72" s="422"/>
      <c r="BC72" s="422"/>
      <c r="BD72" s="422"/>
      <c r="BE72" s="422"/>
      <c r="BF72" s="422"/>
      <c r="BG72" s="422"/>
      <c r="BH72" s="422"/>
      <c r="BI72" s="422"/>
      <c r="BJ72" s="422"/>
      <c r="BK72" s="422"/>
      <c r="BL72" s="422"/>
      <c r="BM72" s="422"/>
      <c r="BN72" s="422"/>
    </row>
    <row r="73" spans="1:66" s="421" customFormat="1">
      <c r="A73" s="502"/>
      <c r="B73" s="570" t="s">
        <v>71</v>
      </c>
      <c r="C73" s="433">
        <v>40612</v>
      </c>
      <c r="D73" s="435">
        <v>0.45833333333333331</v>
      </c>
      <c r="E73" s="434" t="s">
        <v>863</v>
      </c>
      <c r="F73" s="434" t="s">
        <v>864</v>
      </c>
      <c r="G73" s="434"/>
      <c r="H73" s="434"/>
      <c r="I73" s="452"/>
      <c r="J73" s="434"/>
      <c r="K73" s="434"/>
      <c r="L73" s="434"/>
      <c r="M73" s="440"/>
      <c r="N73" s="440"/>
      <c r="O73" s="440"/>
      <c r="P73" s="440"/>
      <c r="Q73" s="440"/>
      <c r="R73" s="440"/>
      <c r="S73" s="440"/>
      <c r="T73" s="440"/>
      <c r="U73" s="440"/>
      <c r="V73" s="440"/>
      <c r="W73" s="440"/>
      <c r="X73" s="440"/>
      <c r="Y73" s="422"/>
      <c r="Z73" s="422"/>
      <c r="AA73" s="422"/>
      <c r="AB73" s="422"/>
      <c r="AC73" s="422"/>
      <c r="AD73" s="422"/>
      <c r="AE73" s="422"/>
      <c r="AF73" s="422"/>
      <c r="AG73" s="422"/>
      <c r="AH73" s="422"/>
      <c r="AI73" s="422"/>
      <c r="AJ73" s="422"/>
      <c r="AK73" s="422"/>
      <c r="AL73" s="422"/>
      <c r="AM73" s="422"/>
      <c r="AN73" s="422"/>
      <c r="AO73" s="422"/>
      <c r="AP73" s="422"/>
      <c r="AQ73" s="422"/>
      <c r="AR73" s="422"/>
      <c r="AS73" s="422"/>
      <c r="AT73" s="422"/>
      <c r="AU73" s="422"/>
      <c r="AV73" s="422"/>
      <c r="AW73" s="422"/>
      <c r="AX73" s="422"/>
      <c r="AY73" s="422"/>
      <c r="AZ73" s="422"/>
      <c r="BA73" s="422"/>
      <c r="BB73" s="422"/>
      <c r="BC73" s="422"/>
      <c r="BD73" s="422"/>
      <c r="BE73" s="422"/>
      <c r="BF73" s="422"/>
      <c r="BG73" s="422"/>
      <c r="BH73" s="422"/>
      <c r="BI73" s="422"/>
      <c r="BJ73" s="422"/>
      <c r="BK73" s="422"/>
      <c r="BL73" s="422"/>
      <c r="BM73" s="422"/>
      <c r="BN73" s="422"/>
    </row>
    <row r="74" spans="1:66" s="421" customFormat="1">
      <c r="A74" s="502"/>
      <c r="B74" s="571"/>
      <c r="C74" s="433">
        <v>40619</v>
      </c>
      <c r="D74" s="435">
        <v>0.45833333333333331</v>
      </c>
      <c r="E74" s="434" t="s">
        <v>863</v>
      </c>
      <c r="F74" s="434" t="s">
        <v>864</v>
      </c>
      <c r="G74" s="434"/>
      <c r="H74" s="434"/>
      <c r="I74" s="452"/>
      <c r="J74" s="434"/>
      <c r="K74" s="434"/>
      <c r="L74" s="434"/>
      <c r="M74" s="440"/>
      <c r="N74" s="440"/>
      <c r="O74" s="440"/>
      <c r="P74" s="440"/>
      <c r="Q74" s="440"/>
      <c r="R74" s="440"/>
      <c r="S74" s="440"/>
      <c r="T74" s="440"/>
      <c r="U74" s="440"/>
      <c r="V74" s="440"/>
      <c r="W74" s="440"/>
      <c r="X74" s="440"/>
      <c r="Y74" s="422"/>
      <c r="Z74" s="422"/>
      <c r="AA74" s="422"/>
      <c r="AB74" s="422"/>
      <c r="AC74" s="422"/>
      <c r="AD74" s="422"/>
      <c r="AE74" s="422"/>
      <c r="AF74" s="422"/>
      <c r="AG74" s="422"/>
      <c r="AH74" s="422"/>
      <c r="AI74" s="422"/>
      <c r="AJ74" s="422"/>
      <c r="AK74" s="422"/>
      <c r="AL74" s="422"/>
      <c r="AM74" s="422"/>
      <c r="AN74" s="422"/>
      <c r="AO74" s="422"/>
      <c r="AP74" s="422"/>
      <c r="AQ74" s="422"/>
      <c r="AR74" s="422"/>
      <c r="AS74" s="422"/>
      <c r="AT74" s="422"/>
      <c r="AU74" s="422"/>
      <c r="AV74" s="422"/>
      <c r="AW74" s="422"/>
      <c r="AX74" s="422"/>
      <c r="AY74" s="422"/>
      <c r="AZ74" s="422"/>
      <c r="BA74" s="422"/>
      <c r="BB74" s="422"/>
      <c r="BC74" s="422"/>
      <c r="BD74" s="422"/>
      <c r="BE74" s="422"/>
      <c r="BF74" s="422"/>
      <c r="BG74" s="422"/>
      <c r="BH74" s="422"/>
      <c r="BI74" s="422"/>
      <c r="BJ74" s="422"/>
      <c r="BK74" s="422"/>
      <c r="BL74" s="422"/>
      <c r="BM74" s="422"/>
      <c r="BN74" s="422"/>
    </row>
    <row r="75" spans="1:66" s="421" customFormat="1">
      <c r="A75" s="502"/>
      <c r="B75" s="571"/>
      <c r="C75" s="433">
        <v>40633</v>
      </c>
      <c r="D75" s="435">
        <v>0.45833333333333331</v>
      </c>
      <c r="E75" s="434" t="s">
        <v>863</v>
      </c>
      <c r="F75" s="434" t="s">
        <v>864</v>
      </c>
      <c r="G75" s="434"/>
      <c r="H75" s="434"/>
      <c r="I75" s="452"/>
      <c r="J75" s="434"/>
      <c r="K75" s="434"/>
      <c r="L75" s="434"/>
      <c r="M75" s="440"/>
      <c r="N75" s="440"/>
      <c r="O75" s="440"/>
      <c r="P75" s="440"/>
      <c r="Q75" s="440"/>
      <c r="R75" s="440"/>
      <c r="S75" s="440"/>
      <c r="T75" s="440"/>
      <c r="U75" s="440"/>
      <c r="V75" s="440"/>
      <c r="W75" s="440"/>
      <c r="X75" s="440"/>
      <c r="Y75" s="422"/>
      <c r="Z75" s="422"/>
      <c r="AA75" s="422"/>
      <c r="AB75" s="422"/>
      <c r="AC75" s="422"/>
      <c r="AD75" s="422"/>
      <c r="AE75" s="422"/>
      <c r="AF75" s="422"/>
      <c r="AG75" s="422"/>
      <c r="AH75" s="422"/>
      <c r="AI75" s="422"/>
      <c r="AJ75" s="422"/>
      <c r="AK75" s="422"/>
      <c r="AL75" s="422"/>
      <c r="AM75" s="422"/>
      <c r="AN75" s="422"/>
      <c r="AO75" s="422"/>
      <c r="AP75" s="422"/>
      <c r="AQ75" s="422"/>
      <c r="AR75" s="422"/>
      <c r="AS75" s="422"/>
      <c r="AT75" s="422"/>
      <c r="AU75" s="422"/>
      <c r="AV75" s="422"/>
      <c r="AW75" s="422"/>
      <c r="AX75" s="422"/>
      <c r="AY75" s="422"/>
      <c r="AZ75" s="422"/>
      <c r="BA75" s="422"/>
      <c r="BB75" s="422"/>
      <c r="BC75" s="422"/>
      <c r="BD75" s="422"/>
      <c r="BE75" s="422"/>
      <c r="BF75" s="422"/>
      <c r="BG75" s="422"/>
      <c r="BH75" s="422"/>
      <c r="BI75" s="422"/>
      <c r="BJ75" s="422"/>
      <c r="BK75" s="422"/>
      <c r="BL75" s="422"/>
      <c r="BM75" s="422"/>
      <c r="BN75" s="422"/>
    </row>
    <row r="76" spans="1:66" s="421" customFormat="1">
      <c r="A76" s="502"/>
      <c r="B76" s="571"/>
      <c r="C76" s="433">
        <v>40640</v>
      </c>
      <c r="D76" s="435">
        <v>0.45833333333333331</v>
      </c>
      <c r="E76" s="434" t="s">
        <v>863</v>
      </c>
      <c r="F76" s="434" t="s">
        <v>864</v>
      </c>
      <c r="G76" s="434"/>
      <c r="H76" s="434"/>
      <c r="I76" s="452"/>
      <c r="J76" s="434"/>
      <c r="K76" s="434"/>
      <c r="L76" s="434"/>
      <c r="M76" s="440"/>
      <c r="N76" s="440"/>
      <c r="O76" s="440"/>
      <c r="P76" s="440"/>
      <c r="Q76" s="440"/>
      <c r="R76" s="440"/>
      <c r="S76" s="440"/>
      <c r="T76" s="440"/>
      <c r="U76" s="440"/>
      <c r="V76" s="440"/>
      <c r="W76" s="440"/>
      <c r="X76" s="440"/>
      <c r="Y76" s="422"/>
      <c r="Z76" s="422"/>
      <c r="AA76" s="422"/>
      <c r="AB76" s="422"/>
      <c r="AC76" s="422"/>
      <c r="AD76" s="422"/>
      <c r="AE76" s="422"/>
      <c r="AF76" s="422"/>
      <c r="AG76" s="422"/>
      <c r="AH76" s="422"/>
      <c r="AI76" s="422"/>
      <c r="AJ76" s="422"/>
      <c r="AK76" s="422"/>
      <c r="AL76" s="422"/>
      <c r="AM76" s="422"/>
      <c r="AN76" s="422"/>
      <c r="AO76" s="422"/>
      <c r="AP76" s="422"/>
      <c r="AQ76" s="422"/>
      <c r="AR76" s="422"/>
      <c r="AS76" s="422"/>
      <c r="AT76" s="422"/>
      <c r="AU76" s="422"/>
      <c r="AV76" s="422"/>
      <c r="AW76" s="422"/>
      <c r="AX76" s="422"/>
      <c r="AY76" s="422"/>
      <c r="AZ76" s="422"/>
      <c r="BA76" s="422"/>
      <c r="BB76" s="422"/>
      <c r="BC76" s="422"/>
      <c r="BD76" s="422"/>
      <c r="BE76" s="422"/>
      <c r="BF76" s="422"/>
      <c r="BG76" s="422"/>
      <c r="BH76" s="422"/>
      <c r="BI76" s="422"/>
      <c r="BJ76" s="422"/>
      <c r="BK76" s="422"/>
      <c r="BL76" s="422"/>
      <c r="BM76" s="422"/>
      <c r="BN76" s="422"/>
    </row>
    <row r="77" spans="1:66" s="421" customFormat="1">
      <c r="A77" s="444">
        <v>37</v>
      </c>
      <c r="B77" s="572"/>
      <c r="C77" s="433">
        <v>40661</v>
      </c>
      <c r="D77" s="435">
        <v>0.45833333333333331</v>
      </c>
      <c r="E77" s="434" t="s">
        <v>863</v>
      </c>
      <c r="F77" s="434" t="s">
        <v>864</v>
      </c>
      <c r="G77" s="434"/>
      <c r="H77" s="434"/>
      <c r="I77" s="451"/>
      <c r="J77" s="444"/>
      <c r="K77" s="444"/>
      <c r="L77" s="444"/>
      <c r="M77" s="440"/>
      <c r="N77" s="440"/>
      <c r="O77" s="440"/>
      <c r="P77" s="440"/>
      <c r="Q77" s="440"/>
      <c r="R77" s="440"/>
      <c r="S77" s="440"/>
      <c r="T77" s="440"/>
      <c r="U77" s="440"/>
      <c r="V77" s="440"/>
      <c r="W77" s="440"/>
      <c r="X77" s="440"/>
      <c r="Y77" s="422"/>
      <c r="Z77" s="422"/>
      <c r="AA77" s="422"/>
      <c r="AB77" s="422"/>
      <c r="AC77" s="422"/>
      <c r="AD77" s="422"/>
      <c r="AE77" s="422"/>
      <c r="AF77" s="422"/>
      <c r="AG77" s="422"/>
      <c r="AH77" s="422"/>
      <c r="AI77" s="422"/>
      <c r="AJ77" s="422"/>
      <c r="AK77" s="422"/>
      <c r="AL77" s="422"/>
      <c r="AM77" s="422"/>
      <c r="AN77" s="422"/>
      <c r="AO77" s="422"/>
      <c r="AP77" s="422"/>
      <c r="AQ77" s="422"/>
      <c r="AR77" s="422"/>
      <c r="AS77" s="422"/>
      <c r="AT77" s="422"/>
      <c r="AU77" s="422"/>
      <c r="AV77" s="422"/>
      <c r="AW77" s="422"/>
      <c r="AX77" s="422"/>
      <c r="AY77" s="422"/>
      <c r="AZ77" s="422"/>
      <c r="BA77" s="422"/>
      <c r="BB77" s="422"/>
      <c r="BC77" s="422"/>
      <c r="BD77" s="422"/>
      <c r="BE77" s="422"/>
      <c r="BF77" s="422"/>
      <c r="BG77" s="422"/>
      <c r="BH77" s="422"/>
      <c r="BI77" s="422"/>
      <c r="BJ77" s="422"/>
      <c r="BK77" s="422"/>
      <c r="BL77" s="422"/>
      <c r="BM77" s="422"/>
      <c r="BN77" s="422"/>
    </row>
    <row r="78" spans="1:66" s="421" customFormat="1">
      <c r="A78" s="502"/>
      <c r="B78" s="567" t="s">
        <v>71</v>
      </c>
      <c r="C78" s="433">
        <v>40612</v>
      </c>
      <c r="D78" s="435">
        <v>0.45833333333333331</v>
      </c>
      <c r="E78" s="434" t="s">
        <v>863</v>
      </c>
      <c r="F78" s="434" t="s">
        <v>864</v>
      </c>
      <c r="G78" s="434"/>
      <c r="H78" s="434"/>
      <c r="I78" s="451"/>
      <c r="J78" s="502"/>
      <c r="K78" s="502"/>
      <c r="L78" s="502"/>
      <c r="M78" s="440"/>
      <c r="N78" s="440"/>
      <c r="O78" s="440"/>
      <c r="P78" s="440"/>
      <c r="Q78" s="440"/>
      <c r="R78" s="440"/>
      <c r="S78" s="440"/>
      <c r="T78" s="440"/>
      <c r="U78" s="440"/>
      <c r="V78" s="440"/>
      <c r="W78" s="440"/>
      <c r="X78" s="440"/>
      <c r="Y78" s="422"/>
      <c r="Z78" s="422"/>
      <c r="AA78" s="422"/>
      <c r="AB78" s="422"/>
      <c r="AC78" s="422"/>
      <c r="AD78" s="422"/>
      <c r="AE78" s="422"/>
      <c r="AF78" s="422"/>
      <c r="AG78" s="422"/>
      <c r="AH78" s="422"/>
      <c r="AI78" s="422"/>
      <c r="AJ78" s="422"/>
      <c r="AK78" s="422"/>
      <c r="AL78" s="422"/>
      <c r="AM78" s="422"/>
      <c r="AN78" s="422"/>
      <c r="AO78" s="422"/>
      <c r="AP78" s="422"/>
      <c r="AQ78" s="422"/>
      <c r="AR78" s="422"/>
      <c r="AS78" s="422"/>
      <c r="AT78" s="422"/>
      <c r="AU78" s="422"/>
      <c r="AV78" s="422"/>
      <c r="AW78" s="422"/>
      <c r="AX78" s="422"/>
      <c r="AY78" s="422"/>
      <c r="AZ78" s="422"/>
      <c r="BA78" s="422"/>
      <c r="BB78" s="422"/>
      <c r="BC78" s="422"/>
      <c r="BD78" s="422"/>
      <c r="BE78" s="422"/>
      <c r="BF78" s="422"/>
      <c r="BG78" s="422"/>
      <c r="BH78" s="422"/>
      <c r="BI78" s="422"/>
      <c r="BJ78" s="422"/>
      <c r="BK78" s="422"/>
      <c r="BL78" s="422"/>
      <c r="BM78" s="422"/>
      <c r="BN78" s="422"/>
    </row>
    <row r="79" spans="1:66" s="421" customFormat="1">
      <c r="A79" s="502"/>
      <c r="B79" s="568"/>
      <c r="C79" s="433">
        <v>40619</v>
      </c>
      <c r="D79" s="435">
        <v>0.45833333333333331</v>
      </c>
      <c r="E79" s="434" t="s">
        <v>863</v>
      </c>
      <c r="F79" s="434" t="s">
        <v>864</v>
      </c>
      <c r="G79" s="434"/>
      <c r="H79" s="434"/>
      <c r="I79" s="451"/>
      <c r="J79" s="502"/>
      <c r="K79" s="502"/>
      <c r="L79" s="502"/>
      <c r="M79" s="440"/>
      <c r="N79" s="440"/>
      <c r="O79" s="440"/>
      <c r="P79" s="440"/>
      <c r="Q79" s="440"/>
      <c r="R79" s="440"/>
      <c r="S79" s="440"/>
      <c r="T79" s="440"/>
      <c r="U79" s="440"/>
      <c r="V79" s="440"/>
      <c r="W79" s="440"/>
      <c r="X79" s="440"/>
      <c r="Y79" s="422"/>
      <c r="Z79" s="422"/>
      <c r="AA79" s="422"/>
      <c r="AB79" s="422"/>
      <c r="AC79" s="422"/>
      <c r="AD79" s="422"/>
      <c r="AE79" s="422"/>
      <c r="AF79" s="422"/>
      <c r="AG79" s="422"/>
      <c r="AH79" s="422"/>
      <c r="AI79" s="422"/>
      <c r="AJ79" s="422"/>
      <c r="AK79" s="422"/>
      <c r="AL79" s="422"/>
      <c r="AM79" s="422"/>
      <c r="AN79" s="422"/>
      <c r="AO79" s="422"/>
      <c r="AP79" s="422"/>
      <c r="AQ79" s="422"/>
      <c r="AR79" s="422"/>
      <c r="AS79" s="422"/>
      <c r="AT79" s="422"/>
      <c r="AU79" s="422"/>
      <c r="AV79" s="422"/>
      <c r="AW79" s="422"/>
      <c r="AX79" s="422"/>
      <c r="AY79" s="422"/>
      <c r="AZ79" s="422"/>
      <c r="BA79" s="422"/>
      <c r="BB79" s="422"/>
      <c r="BC79" s="422"/>
      <c r="BD79" s="422"/>
      <c r="BE79" s="422"/>
      <c r="BF79" s="422"/>
      <c r="BG79" s="422"/>
      <c r="BH79" s="422"/>
      <c r="BI79" s="422"/>
      <c r="BJ79" s="422"/>
      <c r="BK79" s="422"/>
      <c r="BL79" s="422"/>
      <c r="BM79" s="422"/>
      <c r="BN79" s="422"/>
    </row>
    <row r="80" spans="1:66" s="421" customFormat="1">
      <c r="A80" s="502"/>
      <c r="B80" s="568"/>
      <c r="C80" s="433">
        <v>40633</v>
      </c>
      <c r="D80" s="435">
        <v>0.45833333333333331</v>
      </c>
      <c r="E80" s="434" t="s">
        <v>863</v>
      </c>
      <c r="F80" s="434" t="s">
        <v>864</v>
      </c>
      <c r="G80" s="434"/>
      <c r="H80" s="434"/>
      <c r="I80" s="451"/>
      <c r="J80" s="502"/>
      <c r="K80" s="502"/>
      <c r="L80" s="502"/>
      <c r="M80" s="440"/>
      <c r="N80" s="440"/>
      <c r="O80" s="440"/>
      <c r="P80" s="440"/>
      <c r="Q80" s="440"/>
      <c r="R80" s="440"/>
      <c r="S80" s="440"/>
      <c r="T80" s="440"/>
      <c r="U80" s="440"/>
      <c r="V80" s="440"/>
      <c r="W80" s="440"/>
      <c r="X80" s="440"/>
      <c r="Y80" s="422"/>
      <c r="Z80" s="422"/>
      <c r="AA80" s="422"/>
      <c r="AB80" s="422"/>
      <c r="AC80" s="422"/>
      <c r="AD80" s="422"/>
      <c r="AE80" s="422"/>
      <c r="AF80" s="422"/>
      <c r="AG80" s="422"/>
      <c r="AH80" s="422"/>
      <c r="AI80" s="422"/>
      <c r="AJ80" s="422"/>
      <c r="AK80" s="422"/>
      <c r="AL80" s="422"/>
      <c r="AM80" s="422"/>
      <c r="AN80" s="422"/>
      <c r="AO80" s="422"/>
      <c r="AP80" s="422"/>
      <c r="AQ80" s="422"/>
      <c r="AR80" s="422"/>
      <c r="AS80" s="422"/>
      <c r="AT80" s="422"/>
      <c r="AU80" s="422"/>
      <c r="AV80" s="422"/>
      <c r="AW80" s="422"/>
      <c r="AX80" s="422"/>
      <c r="AY80" s="422"/>
      <c r="AZ80" s="422"/>
      <c r="BA80" s="422"/>
      <c r="BB80" s="422"/>
      <c r="BC80" s="422"/>
      <c r="BD80" s="422"/>
      <c r="BE80" s="422"/>
      <c r="BF80" s="422"/>
      <c r="BG80" s="422"/>
      <c r="BH80" s="422"/>
      <c r="BI80" s="422"/>
      <c r="BJ80" s="422"/>
      <c r="BK80" s="422"/>
      <c r="BL80" s="422"/>
      <c r="BM80" s="422"/>
      <c r="BN80" s="422"/>
    </row>
    <row r="81" spans="1:66" s="421" customFormat="1">
      <c r="A81" s="502"/>
      <c r="B81" s="568"/>
      <c r="C81" s="433">
        <v>40640</v>
      </c>
      <c r="D81" s="435">
        <v>0.45833333333333331</v>
      </c>
      <c r="E81" s="434" t="s">
        <v>863</v>
      </c>
      <c r="F81" s="434" t="s">
        <v>864</v>
      </c>
      <c r="G81" s="434"/>
      <c r="H81" s="434"/>
      <c r="I81" s="451"/>
      <c r="J81" s="502"/>
      <c r="K81" s="502"/>
      <c r="L81" s="502"/>
      <c r="M81" s="440"/>
      <c r="N81" s="440"/>
      <c r="O81" s="440"/>
      <c r="P81" s="440"/>
      <c r="Q81" s="440"/>
      <c r="R81" s="440"/>
      <c r="S81" s="440"/>
      <c r="T81" s="440"/>
      <c r="U81" s="440"/>
      <c r="V81" s="440"/>
      <c r="W81" s="440"/>
      <c r="X81" s="440"/>
      <c r="Y81" s="422"/>
      <c r="Z81" s="422"/>
      <c r="AA81" s="422"/>
      <c r="AB81" s="422"/>
      <c r="AC81" s="422"/>
      <c r="AD81" s="422"/>
      <c r="AE81" s="422"/>
      <c r="AF81" s="422"/>
      <c r="AG81" s="422"/>
      <c r="AH81" s="422"/>
      <c r="AI81" s="422"/>
      <c r="AJ81" s="422"/>
      <c r="AK81" s="422"/>
      <c r="AL81" s="422"/>
      <c r="AM81" s="422"/>
      <c r="AN81" s="422"/>
      <c r="AO81" s="422"/>
      <c r="AP81" s="422"/>
      <c r="AQ81" s="422"/>
      <c r="AR81" s="422"/>
      <c r="AS81" s="422"/>
      <c r="AT81" s="422"/>
      <c r="AU81" s="422"/>
      <c r="AV81" s="422"/>
      <c r="AW81" s="422"/>
      <c r="AX81" s="422"/>
      <c r="AY81" s="422"/>
      <c r="AZ81" s="422"/>
      <c r="BA81" s="422"/>
      <c r="BB81" s="422"/>
      <c r="BC81" s="422"/>
      <c r="BD81" s="422"/>
      <c r="BE81" s="422"/>
      <c r="BF81" s="422"/>
      <c r="BG81" s="422"/>
      <c r="BH81" s="422"/>
      <c r="BI81" s="422"/>
      <c r="BJ81" s="422"/>
      <c r="BK81" s="422"/>
      <c r="BL81" s="422"/>
      <c r="BM81" s="422"/>
      <c r="BN81" s="422"/>
    </row>
    <row r="82" spans="1:66" s="421" customFormat="1">
      <c r="A82" s="444">
        <v>38</v>
      </c>
      <c r="B82" s="569"/>
      <c r="C82" s="433">
        <v>40661</v>
      </c>
      <c r="D82" s="435">
        <v>0.45833333333333331</v>
      </c>
      <c r="E82" s="434" t="s">
        <v>863</v>
      </c>
      <c r="F82" s="434" t="s">
        <v>864</v>
      </c>
      <c r="G82" s="434"/>
      <c r="H82" s="434"/>
      <c r="I82" s="452"/>
      <c r="J82" s="434"/>
      <c r="K82" s="434"/>
      <c r="L82" s="434"/>
      <c r="M82" s="440"/>
      <c r="N82" s="440"/>
      <c r="O82" s="440"/>
      <c r="P82" s="440"/>
      <c r="Q82" s="440"/>
      <c r="R82" s="440"/>
      <c r="S82" s="440"/>
      <c r="T82" s="440"/>
      <c r="U82" s="440"/>
      <c r="V82" s="440"/>
      <c r="W82" s="440"/>
      <c r="X82" s="440"/>
      <c r="Y82" s="422"/>
      <c r="Z82" s="422"/>
      <c r="AA82" s="422"/>
      <c r="AB82" s="422"/>
      <c r="AC82" s="422"/>
      <c r="AD82" s="422"/>
      <c r="AE82" s="422"/>
      <c r="AF82" s="422"/>
      <c r="AG82" s="422"/>
      <c r="AH82" s="422"/>
      <c r="AI82" s="422"/>
      <c r="AJ82" s="422"/>
      <c r="AK82" s="422"/>
      <c r="AL82" s="422"/>
      <c r="AM82" s="422"/>
      <c r="AN82" s="422"/>
      <c r="AO82" s="422"/>
      <c r="AP82" s="422"/>
      <c r="AQ82" s="422"/>
      <c r="AR82" s="422"/>
      <c r="AS82" s="422"/>
      <c r="AT82" s="422"/>
      <c r="AU82" s="422"/>
      <c r="AV82" s="422"/>
      <c r="AW82" s="422"/>
      <c r="AX82" s="422"/>
      <c r="AY82" s="422"/>
      <c r="AZ82" s="422"/>
      <c r="BA82" s="422"/>
      <c r="BB82" s="422"/>
      <c r="BC82" s="422"/>
      <c r="BD82" s="422"/>
      <c r="BE82" s="422"/>
      <c r="BF82" s="422"/>
      <c r="BG82" s="422"/>
      <c r="BH82" s="422"/>
      <c r="BI82" s="422"/>
      <c r="BJ82" s="422"/>
      <c r="BK82" s="422"/>
      <c r="BL82" s="422"/>
      <c r="BM82" s="422"/>
      <c r="BN82" s="422"/>
    </row>
    <row r="83" spans="1:66" s="421" customFormat="1">
      <c r="A83" s="444">
        <v>39</v>
      </c>
      <c r="B83" s="465" t="s">
        <v>71</v>
      </c>
      <c r="C83" s="433">
        <v>40576</v>
      </c>
      <c r="D83" s="434"/>
      <c r="E83" s="434" t="s">
        <v>747</v>
      </c>
      <c r="F83" s="434"/>
      <c r="G83" s="434"/>
      <c r="H83" s="434" t="s">
        <v>748</v>
      </c>
      <c r="I83" s="452"/>
      <c r="J83" s="434"/>
      <c r="K83" s="434"/>
      <c r="L83" s="434"/>
      <c r="M83" s="440"/>
      <c r="N83" s="440"/>
      <c r="O83" s="440"/>
      <c r="P83" s="440"/>
      <c r="Q83" s="440"/>
      <c r="R83" s="440"/>
      <c r="S83" s="440"/>
      <c r="T83" s="440"/>
      <c r="U83" s="440"/>
      <c r="V83" s="440"/>
      <c r="W83" s="440"/>
      <c r="X83" s="440"/>
      <c r="Y83" s="422"/>
      <c r="Z83" s="422"/>
      <c r="AA83" s="422"/>
      <c r="AB83" s="422"/>
      <c r="AC83" s="422"/>
      <c r="AD83" s="422"/>
      <c r="AE83" s="422"/>
      <c r="AF83" s="422"/>
      <c r="AG83" s="422"/>
      <c r="AH83" s="422"/>
      <c r="AI83" s="422"/>
      <c r="AJ83" s="422"/>
      <c r="AK83" s="422"/>
      <c r="AL83" s="422"/>
      <c r="AM83" s="422"/>
      <c r="AN83" s="422"/>
      <c r="AO83" s="422"/>
      <c r="AP83" s="422"/>
      <c r="AQ83" s="422"/>
      <c r="AR83" s="422"/>
      <c r="AS83" s="422"/>
      <c r="AT83" s="422"/>
      <c r="AU83" s="422"/>
      <c r="AV83" s="422"/>
      <c r="AW83" s="422"/>
      <c r="AX83" s="422"/>
      <c r="AY83" s="422"/>
      <c r="AZ83" s="422"/>
      <c r="BA83" s="422"/>
      <c r="BB83" s="422"/>
      <c r="BC83" s="422"/>
      <c r="BD83" s="422"/>
      <c r="BE83" s="422"/>
      <c r="BF83" s="422"/>
      <c r="BG83" s="422"/>
      <c r="BH83" s="422"/>
      <c r="BI83" s="422"/>
      <c r="BJ83" s="422"/>
      <c r="BK83" s="422"/>
      <c r="BL83" s="422"/>
      <c r="BM83" s="422"/>
      <c r="BN83" s="422"/>
    </row>
    <row r="84" spans="1:66" s="421" customFormat="1">
      <c r="A84" s="556">
        <v>40</v>
      </c>
      <c r="B84" s="563" t="s">
        <v>71</v>
      </c>
      <c r="C84" s="444"/>
      <c r="D84" s="444"/>
      <c r="E84" s="444"/>
      <c r="F84" s="444"/>
      <c r="G84" s="444"/>
      <c r="H84" s="444"/>
      <c r="I84" s="451"/>
      <c r="J84" s="444"/>
      <c r="K84" s="444"/>
      <c r="L84" s="444"/>
      <c r="M84" s="440"/>
      <c r="N84" s="440"/>
      <c r="O84" s="440"/>
      <c r="P84" s="440"/>
      <c r="Q84" s="440"/>
      <c r="R84" s="440"/>
      <c r="S84" s="440"/>
      <c r="T84" s="440"/>
      <c r="U84" s="440"/>
      <c r="V84" s="440"/>
      <c r="W84" s="440"/>
      <c r="X84" s="440"/>
      <c r="Y84" s="422"/>
      <c r="Z84" s="422"/>
      <c r="AA84" s="422"/>
      <c r="AB84" s="422"/>
      <c r="AC84" s="422"/>
      <c r="AD84" s="422"/>
      <c r="AE84" s="422"/>
      <c r="AF84" s="422"/>
      <c r="AG84" s="422"/>
      <c r="AH84" s="422"/>
      <c r="AI84" s="422"/>
      <c r="AJ84" s="422"/>
      <c r="AK84" s="422"/>
      <c r="AL84" s="422"/>
      <c r="AM84" s="422"/>
      <c r="AN84" s="422"/>
      <c r="AO84" s="422"/>
      <c r="AP84" s="422"/>
      <c r="AQ84" s="422"/>
      <c r="AR84" s="422"/>
      <c r="AS84" s="422"/>
      <c r="AT84" s="422"/>
      <c r="AU84" s="422"/>
      <c r="AV84" s="422"/>
      <c r="AW84" s="422"/>
      <c r="AX84" s="422"/>
      <c r="AY84" s="422"/>
      <c r="AZ84" s="422"/>
      <c r="BA84" s="422"/>
      <c r="BB84" s="422"/>
      <c r="BC84" s="422"/>
      <c r="BD84" s="422"/>
      <c r="BE84" s="422"/>
      <c r="BF84" s="422"/>
      <c r="BG84" s="422"/>
      <c r="BH84" s="422"/>
      <c r="BI84" s="422"/>
      <c r="BJ84" s="422"/>
      <c r="BK84" s="422"/>
      <c r="BL84" s="422"/>
      <c r="BM84" s="422"/>
      <c r="BN84" s="422"/>
    </row>
    <row r="85" spans="1:66" s="421" customFormat="1" ht="30">
      <c r="A85" s="557"/>
      <c r="B85" s="564"/>
      <c r="C85" s="433">
        <v>40583</v>
      </c>
      <c r="D85" s="434"/>
      <c r="E85" s="434" t="s">
        <v>499</v>
      </c>
      <c r="F85" s="434"/>
      <c r="G85" s="434"/>
      <c r="H85" s="434" t="s">
        <v>731</v>
      </c>
      <c r="I85" s="452"/>
      <c r="J85" s="434"/>
      <c r="K85" s="434"/>
      <c r="L85" s="434"/>
      <c r="M85" s="440"/>
      <c r="N85" s="440"/>
      <c r="O85" s="440"/>
      <c r="P85" s="440"/>
      <c r="Q85" s="440"/>
      <c r="R85" s="440"/>
      <c r="S85" s="440"/>
      <c r="T85" s="440"/>
      <c r="U85" s="440"/>
      <c r="V85" s="440"/>
      <c r="W85" s="440"/>
      <c r="X85" s="440"/>
      <c r="Y85" s="422"/>
      <c r="Z85" s="422"/>
      <c r="AA85" s="422"/>
      <c r="AB85" s="422"/>
      <c r="AC85" s="422"/>
      <c r="AD85" s="422"/>
      <c r="AE85" s="422"/>
      <c r="AF85" s="422"/>
      <c r="AG85" s="422"/>
      <c r="AH85" s="422"/>
      <c r="AI85" s="422"/>
      <c r="AJ85" s="422"/>
      <c r="AK85" s="422"/>
      <c r="AL85" s="422"/>
      <c r="AM85" s="422"/>
      <c r="AN85" s="422"/>
      <c r="AO85" s="422"/>
      <c r="AP85" s="422"/>
      <c r="AQ85" s="422"/>
      <c r="AR85" s="422"/>
      <c r="AS85" s="422"/>
      <c r="AT85" s="422"/>
      <c r="AU85" s="422"/>
      <c r="AV85" s="422"/>
      <c r="AW85" s="422"/>
      <c r="AX85" s="422"/>
      <c r="AY85" s="422"/>
      <c r="AZ85" s="422"/>
      <c r="BA85" s="422"/>
      <c r="BB85" s="422"/>
      <c r="BC85" s="422"/>
      <c r="BD85" s="422"/>
      <c r="BE85" s="422"/>
      <c r="BF85" s="422"/>
      <c r="BG85" s="422"/>
      <c r="BH85" s="422"/>
      <c r="BI85" s="422"/>
      <c r="BJ85" s="422"/>
      <c r="BK85" s="422"/>
      <c r="BL85" s="422"/>
      <c r="BM85" s="422"/>
      <c r="BN85" s="422"/>
    </row>
    <row r="86" spans="1:66" s="421" customFormat="1">
      <c r="A86" s="444">
        <v>41</v>
      </c>
      <c r="B86" s="388" t="s">
        <v>71</v>
      </c>
      <c r="C86" s="444"/>
      <c r="D86" s="444"/>
      <c r="E86" s="444"/>
      <c r="F86" s="444"/>
      <c r="G86" s="444"/>
      <c r="H86" s="444"/>
      <c r="I86" s="451"/>
      <c r="J86" s="444"/>
      <c r="K86" s="444"/>
      <c r="L86" s="444"/>
      <c r="M86" s="440"/>
      <c r="N86" s="440"/>
      <c r="O86" s="440"/>
      <c r="P86" s="440"/>
      <c r="Q86" s="440"/>
      <c r="R86" s="440"/>
      <c r="S86" s="440"/>
      <c r="T86" s="440"/>
      <c r="U86" s="440"/>
      <c r="V86" s="440"/>
      <c r="W86" s="440"/>
      <c r="X86" s="440"/>
      <c r="Y86" s="422"/>
      <c r="Z86" s="422"/>
      <c r="AA86" s="422"/>
      <c r="AB86" s="422"/>
      <c r="AC86" s="422"/>
      <c r="AD86" s="422"/>
      <c r="AE86" s="422"/>
      <c r="AF86" s="422"/>
      <c r="AG86" s="422"/>
      <c r="AH86" s="422"/>
      <c r="AI86" s="422"/>
      <c r="AJ86" s="422"/>
      <c r="AK86" s="422"/>
      <c r="AL86" s="422"/>
      <c r="AM86" s="422"/>
      <c r="AN86" s="422"/>
      <c r="AO86" s="422"/>
      <c r="AP86" s="422"/>
      <c r="AQ86" s="422"/>
      <c r="AR86" s="422"/>
      <c r="AS86" s="422"/>
      <c r="AT86" s="422"/>
      <c r="AU86" s="422"/>
      <c r="AV86" s="422"/>
      <c r="AW86" s="422"/>
      <c r="AX86" s="422"/>
      <c r="AY86" s="422"/>
      <c r="AZ86" s="422"/>
      <c r="BA86" s="422"/>
      <c r="BB86" s="422"/>
      <c r="BC86" s="422"/>
      <c r="BD86" s="422"/>
      <c r="BE86" s="422"/>
      <c r="BF86" s="422"/>
      <c r="BG86" s="422"/>
      <c r="BH86" s="422"/>
      <c r="BI86" s="422"/>
      <c r="BJ86" s="422"/>
      <c r="BK86" s="422"/>
      <c r="BL86" s="422"/>
      <c r="BM86" s="422"/>
      <c r="BN86" s="422"/>
    </row>
    <row r="87" spans="1:66" s="421" customFormat="1" ht="30">
      <c r="A87" s="445">
        <v>42</v>
      </c>
      <c r="B87" s="446" t="s">
        <v>71</v>
      </c>
      <c r="C87" s="447">
        <v>40562</v>
      </c>
      <c r="D87" s="445"/>
      <c r="E87" s="445" t="s">
        <v>766</v>
      </c>
      <c r="F87" s="445"/>
      <c r="G87" s="445"/>
      <c r="H87" s="445" t="s">
        <v>767</v>
      </c>
      <c r="I87" s="454"/>
      <c r="J87" s="445"/>
      <c r="K87" s="445"/>
      <c r="L87" s="445"/>
      <c r="M87" s="440"/>
      <c r="N87" s="440"/>
      <c r="O87" s="440"/>
      <c r="P87" s="440"/>
      <c r="Q87" s="440"/>
      <c r="R87" s="440"/>
      <c r="S87" s="440"/>
      <c r="T87" s="440"/>
      <c r="U87" s="440"/>
      <c r="V87" s="440"/>
      <c r="W87" s="440"/>
      <c r="X87" s="440"/>
      <c r="Y87" s="422"/>
      <c r="Z87" s="422"/>
      <c r="AA87" s="422"/>
      <c r="AB87" s="422"/>
      <c r="AC87" s="422"/>
      <c r="AD87" s="422"/>
      <c r="AE87" s="422"/>
      <c r="AF87" s="422"/>
      <c r="AG87" s="422"/>
      <c r="AH87" s="422"/>
      <c r="AI87" s="422"/>
      <c r="AJ87" s="422"/>
      <c r="AK87" s="422"/>
      <c r="AL87" s="422"/>
      <c r="AM87" s="422"/>
      <c r="AN87" s="422"/>
      <c r="AO87" s="422"/>
      <c r="AP87" s="422"/>
      <c r="AQ87" s="422"/>
      <c r="AR87" s="422"/>
      <c r="AS87" s="422"/>
      <c r="AT87" s="422"/>
      <c r="AU87" s="422"/>
      <c r="AV87" s="422"/>
      <c r="AW87" s="422"/>
      <c r="AX87" s="422"/>
      <c r="AY87" s="422"/>
      <c r="AZ87" s="422"/>
      <c r="BA87" s="422"/>
      <c r="BB87" s="422"/>
      <c r="BC87" s="422"/>
      <c r="BD87" s="422"/>
      <c r="BE87" s="422"/>
      <c r="BF87" s="422"/>
      <c r="BG87" s="422"/>
      <c r="BH87" s="422"/>
      <c r="BI87" s="422"/>
      <c r="BJ87" s="422"/>
      <c r="BK87" s="422"/>
      <c r="BL87" s="422"/>
      <c r="BM87" s="422"/>
      <c r="BN87" s="422"/>
    </row>
    <row r="88" spans="1:66" s="421" customFormat="1">
      <c r="A88" s="445">
        <v>43</v>
      </c>
      <c r="B88" s="446" t="s">
        <v>71</v>
      </c>
      <c r="C88" s="445"/>
      <c r="D88" s="445"/>
      <c r="E88" s="445"/>
      <c r="F88" s="445"/>
      <c r="G88" s="445"/>
      <c r="H88" s="445"/>
      <c r="I88" s="445"/>
      <c r="J88" s="445"/>
      <c r="K88" s="445"/>
      <c r="L88" s="445"/>
      <c r="M88" s="440"/>
      <c r="N88" s="440"/>
      <c r="O88" s="440"/>
      <c r="P88" s="440"/>
      <c r="Q88" s="440"/>
      <c r="R88" s="440"/>
      <c r="S88" s="440"/>
      <c r="T88" s="440"/>
      <c r="U88" s="440"/>
      <c r="V88" s="440"/>
      <c r="W88" s="440"/>
      <c r="X88" s="440"/>
      <c r="Y88" s="422"/>
      <c r="Z88" s="422"/>
      <c r="AA88" s="422"/>
      <c r="AB88" s="422"/>
      <c r="AC88" s="422"/>
      <c r="AD88" s="422"/>
      <c r="AE88" s="422"/>
      <c r="AF88" s="422"/>
      <c r="AG88" s="422"/>
      <c r="AH88" s="422"/>
      <c r="AI88" s="422"/>
      <c r="AJ88" s="422"/>
      <c r="AK88" s="422"/>
      <c r="AL88" s="422"/>
      <c r="AM88" s="422"/>
      <c r="AN88" s="422"/>
      <c r="AO88" s="422"/>
      <c r="AP88" s="422"/>
      <c r="AQ88" s="422"/>
      <c r="AR88" s="422"/>
      <c r="AS88" s="422"/>
      <c r="AT88" s="422"/>
      <c r="AU88" s="422"/>
      <c r="AV88" s="422"/>
      <c r="AW88" s="422"/>
      <c r="AX88" s="422"/>
      <c r="AY88" s="422"/>
      <c r="AZ88" s="422"/>
      <c r="BA88" s="422"/>
      <c r="BB88" s="422"/>
      <c r="BC88" s="422"/>
      <c r="BD88" s="422"/>
      <c r="BE88" s="422"/>
      <c r="BF88" s="422"/>
      <c r="BG88" s="422"/>
      <c r="BH88" s="422"/>
      <c r="BI88" s="422"/>
      <c r="BJ88" s="422"/>
      <c r="BK88" s="422"/>
      <c r="BL88" s="422"/>
      <c r="BM88" s="422"/>
      <c r="BN88" s="422"/>
    </row>
    <row r="89" spans="1:66" s="421" customFormat="1">
      <c r="A89" s="445">
        <v>44</v>
      </c>
      <c r="B89" s="446" t="s">
        <v>71</v>
      </c>
      <c r="C89" s="445"/>
      <c r="D89" s="445"/>
      <c r="E89" s="445"/>
      <c r="F89" s="445"/>
      <c r="G89" s="445"/>
      <c r="H89" s="445"/>
      <c r="I89" s="445"/>
      <c r="J89" s="445"/>
      <c r="K89" s="445"/>
      <c r="L89" s="445"/>
      <c r="M89" s="440"/>
      <c r="N89" s="440"/>
      <c r="O89" s="440"/>
      <c r="P89" s="440"/>
      <c r="Q89" s="440"/>
      <c r="R89" s="440"/>
      <c r="S89" s="440"/>
      <c r="T89" s="440"/>
      <c r="U89" s="440"/>
      <c r="V89" s="440"/>
      <c r="W89" s="440"/>
      <c r="X89" s="440"/>
      <c r="Y89" s="422"/>
      <c r="Z89" s="422"/>
      <c r="AA89" s="422"/>
      <c r="AB89" s="422"/>
      <c r="AC89" s="422"/>
      <c r="AD89" s="422"/>
      <c r="AE89" s="422"/>
      <c r="AF89" s="422"/>
      <c r="AG89" s="422"/>
      <c r="AH89" s="422"/>
      <c r="AI89" s="422"/>
      <c r="AJ89" s="422"/>
      <c r="AK89" s="422"/>
      <c r="AL89" s="422"/>
      <c r="AM89" s="422"/>
      <c r="AN89" s="422"/>
      <c r="AO89" s="422"/>
      <c r="AP89" s="422"/>
      <c r="AQ89" s="422"/>
      <c r="AR89" s="422"/>
      <c r="AS89" s="422"/>
      <c r="AT89" s="422"/>
      <c r="AU89" s="422"/>
      <c r="AV89" s="422"/>
      <c r="AW89" s="422"/>
      <c r="AX89" s="422"/>
      <c r="AY89" s="422"/>
      <c r="AZ89" s="422"/>
      <c r="BA89" s="422"/>
      <c r="BB89" s="422"/>
      <c r="BC89" s="422"/>
      <c r="BD89" s="422"/>
      <c r="BE89" s="422"/>
      <c r="BF89" s="422"/>
      <c r="BG89" s="422"/>
      <c r="BH89" s="422"/>
      <c r="BI89" s="422"/>
      <c r="BJ89" s="422"/>
      <c r="BK89" s="422"/>
      <c r="BL89" s="422"/>
      <c r="BM89" s="422"/>
      <c r="BN89" s="422"/>
    </row>
    <row r="90" spans="1:66" s="421" customFormat="1">
      <c r="A90" s="445">
        <v>45</v>
      </c>
      <c r="B90" s="446" t="s">
        <v>71</v>
      </c>
      <c r="C90" s="445"/>
      <c r="D90" s="445"/>
      <c r="E90" s="445"/>
      <c r="F90" s="445"/>
      <c r="G90" s="445"/>
      <c r="H90" s="445"/>
      <c r="I90" s="445"/>
      <c r="J90" s="445"/>
      <c r="K90" s="445"/>
      <c r="L90" s="445"/>
      <c r="M90" s="440"/>
      <c r="N90" s="440"/>
      <c r="O90" s="440"/>
      <c r="P90" s="440"/>
      <c r="Q90" s="440"/>
      <c r="R90" s="440"/>
      <c r="S90" s="440"/>
      <c r="T90" s="440"/>
      <c r="U90" s="440"/>
      <c r="V90" s="440"/>
      <c r="W90" s="440"/>
      <c r="X90" s="440"/>
      <c r="Y90" s="422"/>
      <c r="Z90" s="422"/>
      <c r="AA90" s="422"/>
      <c r="AB90" s="422"/>
      <c r="AC90" s="422"/>
      <c r="AD90" s="422"/>
      <c r="AE90" s="422"/>
      <c r="AF90" s="422"/>
      <c r="AG90" s="422"/>
      <c r="AH90" s="422"/>
      <c r="AI90" s="422"/>
      <c r="AJ90" s="422"/>
      <c r="AK90" s="422"/>
      <c r="AL90" s="422"/>
      <c r="AM90" s="422"/>
      <c r="AN90" s="422"/>
      <c r="AO90" s="422"/>
      <c r="AP90" s="422"/>
      <c r="AQ90" s="422"/>
      <c r="AR90" s="422"/>
      <c r="AS90" s="422"/>
      <c r="AT90" s="422"/>
      <c r="AU90" s="422"/>
      <c r="AV90" s="422"/>
      <c r="AW90" s="422"/>
      <c r="AX90" s="422"/>
      <c r="AY90" s="422"/>
      <c r="AZ90" s="422"/>
      <c r="BA90" s="422"/>
      <c r="BB90" s="422"/>
      <c r="BC90" s="422"/>
      <c r="BD90" s="422"/>
      <c r="BE90" s="422"/>
      <c r="BF90" s="422"/>
      <c r="BG90" s="422"/>
      <c r="BH90" s="422"/>
      <c r="BI90" s="422"/>
      <c r="BJ90" s="422"/>
      <c r="BK90" s="422"/>
      <c r="BL90" s="422"/>
      <c r="BM90" s="422"/>
      <c r="BN90" s="422"/>
    </row>
    <row r="91" spans="1:66" s="421" customFormat="1" ht="30">
      <c r="A91" s="554">
        <v>46</v>
      </c>
      <c r="B91" s="555" t="s">
        <v>71</v>
      </c>
      <c r="C91" s="433">
        <v>40614</v>
      </c>
      <c r="D91" s="434"/>
      <c r="E91" s="434" t="s">
        <v>768</v>
      </c>
      <c r="F91" s="434" t="s">
        <v>758</v>
      </c>
      <c r="G91" s="434"/>
      <c r="H91" s="434" t="s">
        <v>759</v>
      </c>
      <c r="I91" s="452"/>
      <c r="J91" s="434"/>
      <c r="K91" s="434"/>
      <c r="L91" s="434"/>
      <c r="M91" s="440"/>
      <c r="N91" s="440"/>
      <c r="O91" s="440"/>
      <c r="P91" s="440"/>
      <c r="Q91" s="440"/>
      <c r="R91" s="440"/>
      <c r="S91" s="440"/>
      <c r="T91" s="440"/>
      <c r="U91" s="440"/>
      <c r="V91" s="440"/>
      <c r="W91" s="440"/>
      <c r="X91" s="440"/>
      <c r="Y91" s="422"/>
      <c r="Z91" s="422"/>
      <c r="AA91" s="422"/>
      <c r="AB91" s="422"/>
      <c r="AC91" s="422"/>
      <c r="AD91" s="422"/>
      <c r="AE91" s="422"/>
      <c r="AF91" s="422"/>
      <c r="AG91" s="422"/>
      <c r="AH91" s="422"/>
      <c r="AI91" s="422"/>
      <c r="AJ91" s="422"/>
      <c r="AK91" s="422"/>
      <c r="AL91" s="422"/>
      <c r="AM91" s="422"/>
      <c r="AN91" s="422"/>
      <c r="AO91" s="422"/>
      <c r="AP91" s="422"/>
      <c r="AQ91" s="422"/>
      <c r="AR91" s="422"/>
      <c r="AS91" s="422"/>
      <c r="AT91" s="422"/>
      <c r="AU91" s="422"/>
      <c r="AV91" s="422"/>
      <c r="AW91" s="422"/>
      <c r="AX91" s="422"/>
      <c r="AY91" s="422"/>
      <c r="AZ91" s="422"/>
      <c r="BA91" s="422"/>
      <c r="BB91" s="422"/>
      <c r="BC91" s="422"/>
      <c r="BD91" s="422"/>
      <c r="BE91" s="422"/>
      <c r="BF91" s="422"/>
      <c r="BG91" s="422"/>
      <c r="BH91" s="422"/>
      <c r="BI91" s="422"/>
      <c r="BJ91" s="422"/>
      <c r="BK91" s="422"/>
      <c r="BL91" s="422"/>
      <c r="BM91" s="422"/>
      <c r="BN91" s="422"/>
    </row>
    <row r="92" spans="1:66" s="421" customFormat="1" ht="30">
      <c r="A92" s="554"/>
      <c r="B92" s="555"/>
      <c r="C92" s="433">
        <v>40617</v>
      </c>
      <c r="D92" s="434"/>
      <c r="E92" s="434" t="s">
        <v>753</v>
      </c>
      <c r="F92" s="434"/>
      <c r="G92" s="434"/>
      <c r="H92" s="434" t="s">
        <v>754</v>
      </c>
      <c r="I92" s="452"/>
      <c r="J92" s="434"/>
      <c r="K92" s="434"/>
      <c r="L92" s="434"/>
      <c r="M92" s="440"/>
      <c r="N92" s="440"/>
      <c r="O92" s="440"/>
      <c r="P92" s="440"/>
      <c r="Q92" s="440"/>
      <c r="R92" s="440"/>
      <c r="S92" s="440"/>
      <c r="T92" s="440"/>
      <c r="U92" s="440"/>
      <c r="V92" s="440"/>
      <c r="W92" s="440"/>
      <c r="X92" s="440"/>
      <c r="Y92" s="422"/>
      <c r="Z92" s="422"/>
      <c r="AA92" s="422"/>
      <c r="AB92" s="422"/>
      <c r="AC92" s="422"/>
      <c r="AD92" s="422"/>
      <c r="AE92" s="422"/>
      <c r="AF92" s="422"/>
      <c r="AG92" s="422"/>
      <c r="AH92" s="422"/>
      <c r="AI92" s="422"/>
      <c r="AJ92" s="422"/>
      <c r="AK92" s="422"/>
      <c r="AL92" s="422"/>
      <c r="AM92" s="422"/>
      <c r="AN92" s="422"/>
      <c r="AO92" s="422"/>
      <c r="AP92" s="422"/>
      <c r="AQ92" s="422"/>
      <c r="AR92" s="422"/>
      <c r="AS92" s="422"/>
      <c r="AT92" s="422"/>
      <c r="AU92" s="422"/>
      <c r="AV92" s="422"/>
      <c r="AW92" s="422"/>
      <c r="AX92" s="422"/>
      <c r="AY92" s="422"/>
      <c r="AZ92" s="422"/>
      <c r="BA92" s="422"/>
      <c r="BB92" s="422"/>
      <c r="BC92" s="422"/>
      <c r="BD92" s="422"/>
      <c r="BE92" s="422"/>
      <c r="BF92" s="422"/>
      <c r="BG92" s="422"/>
      <c r="BH92" s="422"/>
      <c r="BI92" s="422"/>
      <c r="BJ92" s="422"/>
      <c r="BK92" s="422"/>
      <c r="BL92" s="422"/>
      <c r="BM92" s="422"/>
      <c r="BN92" s="422"/>
    </row>
    <row r="93" spans="1:66" s="421" customFormat="1">
      <c r="A93" s="444">
        <v>47</v>
      </c>
      <c r="B93" s="465" t="s">
        <v>71</v>
      </c>
      <c r="C93" s="433">
        <v>40624</v>
      </c>
      <c r="D93" s="434"/>
      <c r="E93" s="434" t="s">
        <v>714</v>
      </c>
      <c r="F93" s="434" t="s">
        <v>715</v>
      </c>
      <c r="G93" s="434" t="s">
        <v>751</v>
      </c>
      <c r="H93" s="434" t="s">
        <v>752</v>
      </c>
      <c r="I93" s="452"/>
      <c r="J93" s="434"/>
      <c r="K93" s="434"/>
      <c r="L93" s="434"/>
      <c r="M93" s="440"/>
      <c r="N93" s="440"/>
      <c r="O93" s="440"/>
      <c r="P93" s="440"/>
      <c r="Q93" s="440"/>
      <c r="R93" s="440"/>
      <c r="S93" s="440"/>
      <c r="T93" s="440"/>
      <c r="U93" s="440"/>
      <c r="V93" s="440"/>
      <c r="W93" s="440"/>
      <c r="X93" s="440"/>
      <c r="Y93" s="422"/>
      <c r="Z93" s="422"/>
      <c r="AA93" s="422"/>
      <c r="AB93" s="422"/>
      <c r="AC93" s="422"/>
      <c r="AD93" s="422"/>
      <c r="AE93" s="422"/>
      <c r="AF93" s="422"/>
      <c r="AG93" s="422"/>
      <c r="AH93" s="422"/>
      <c r="AI93" s="422"/>
      <c r="AJ93" s="422"/>
      <c r="AK93" s="422"/>
      <c r="AL93" s="422"/>
      <c r="AM93" s="422"/>
      <c r="AN93" s="422"/>
      <c r="AO93" s="422"/>
      <c r="AP93" s="422"/>
      <c r="AQ93" s="422"/>
      <c r="AR93" s="422"/>
      <c r="AS93" s="422"/>
      <c r="AT93" s="422"/>
      <c r="AU93" s="422"/>
      <c r="AV93" s="422"/>
      <c r="AW93" s="422"/>
      <c r="AX93" s="422"/>
      <c r="AY93" s="422"/>
      <c r="AZ93" s="422"/>
      <c r="BA93" s="422"/>
      <c r="BB93" s="422"/>
      <c r="BC93" s="422"/>
      <c r="BD93" s="422"/>
      <c r="BE93" s="422"/>
      <c r="BF93" s="422"/>
      <c r="BG93" s="422"/>
      <c r="BH93" s="422"/>
      <c r="BI93" s="422"/>
      <c r="BJ93" s="422"/>
      <c r="BK93" s="422"/>
      <c r="BL93" s="422"/>
      <c r="BM93" s="422"/>
      <c r="BN93" s="422"/>
    </row>
    <row r="94" spans="1:66" s="421" customFormat="1">
      <c r="A94" s="445">
        <v>48</v>
      </c>
      <c r="B94" s="446" t="s">
        <v>71</v>
      </c>
      <c r="C94" s="445"/>
      <c r="D94" s="445"/>
      <c r="E94" s="445"/>
      <c r="F94" s="445"/>
      <c r="G94" s="445"/>
      <c r="H94" s="445"/>
      <c r="I94" s="454"/>
      <c r="J94" s="445"/>
      <c r="K94" s="445"/>
      <c r="L94" s="445"/>
      <c r="M94" s="440"/>
      <c r="N94" s="440"/>
      <c r="O94" s="440"/>
      <c r="P94" s="440"/>
      <c r="Q94" s="440"/>
      <c r="R94" s="440"/>
      <c r="S94" s="440"/>
      <c r="T94" s="440"/>
      <c r="U94" s="440"/>
      <c r="V94" s="440"/>
      <c r="W94" s="440"/>
      <c r="X94" s="440"/>
      <c r="Y94" s="422"/>
      <c r="Z94" s="422"/>
      <c r="AA94" s="422"/>
      <c r="AB94" s="422"/>
      <c r="AC94" s="422"/>
      <c r="AD94" s="422"/>
      <c r="AE94" s="422"/>
      <c r="AF94" s="422"/>
      <c r="AG94" s="422"/>
      <c r="AH94" s="422"/>
      <c r="AI94" s="422"/>
      <c r="AJ94" s="422"/>
      <c r="AK94" s="422"/>
      <c r="AL94" s="422"/>
      <c r="AM94" s="422"/>
      <c r="AN94" s="422"/>
      <c r="AO94" s="422"/>
      <c r="AP94" s="422"/>
      <c r="AQ94" s="422"/>
      <c r="AR94" s="422"/>
      <c r="AS94" s="422"/>
      <c r="AT94" s="422"/>
      <c r="AU94" s="422"/>
      <c r="AV94" s="422"/>
      <c r="AW94" s="422"/>
      <c r="AX94" s="422"/>
      <c r="AY94" s="422"/>
      <c r="AZ94" s="422"/>
      <c r="BA94" s="422"/>
      <c r="BB94" s="422"/>
      <c r="BC94" s="422"/>
      <c r="BD94" s="422"/>
      <c r="BE94" s="422"/>
      <c r="BF94" s="422"/>
      <c r="BG94" s="422"/>
      <c r="BH94" s="422"/>
      <c r="BI94" s="422"/>
      <c r="BJ94" s="422"/>
      <c r="BK94" s="422"/>
      <c r="BL94" s="422"/>
      <c r="BM94" s="422"/>
      <c r="BN94" s="422"/>
    </row>
    <row r="95" spans="1:66" s="421" customFormat="1">
      <c r="A95" s="445">
        <v>49</v>
      </c>
      <c r="B95" s="446" t="s">
        <v>71</v>
      </c>
      <c r="C95" s="447">
        <v>40616</v>
      </c>
      <c r="D95" s="445"/>
      <c r="E95" s="445" t="s">
        <v>707</v>
      </c>
      <c r="F95" s="445" t="s">
        <v>703</v>
      </c>
      <c r="G95" s="445"/>
      <c r="H95" s="445" t="s">
        <v>709</v>
      </c>
      <c r="I95" s="454"/>
      <c r="J95" s="445"/>
      <c r="K95" s="445"/>
      <c r="L95" s="445"/>
      <c r="M95" s="440"/>
      <c r="N95" s="440"/>
      <c r="O95" s="440"/>
      <c r="P95" s="440"/>
      <c r="Q95" s="440"/>
      <c r="R95" s="440"/>
      <c r="S95" s="440"/>
      <c r="T95" s="440"/>
      <c r="U95" s="440"/>
      <c r="V95" s="440"/>
      <c r="W95" s="440"/>
      <c r="X95" s="440"/>
      <c r="Y95" s="422"/>
      <c r="Z95" s="422"/>
      <c r="AA95" s="422"/>
      <c r="AB95" s="422"/>
      <c r="AC95" s="422"/>
      <c r="AD95" s="422"/>
      <c r="AE95" s="422"/>
      <c r="AF95" s="422"/>
      <c r="AG95" s="422"/>
      <c r="AH95" s="422"/>
      <c r="AI95" s="422"/>
      <c r="AJ95" s="422"/>
      <c r="AK95" s="422"/>
      <c r="AL95" s="422"/>
      <c r="AM95" s="422"/>
      <c r="AN95" s="422"/>
      <c r="AO95" s="422"/>
      <c r="AP95" s="422"/>
      <c r="AQ95" s="422"/>
      <c r="AR95" s="422"/>
      <c r="AS95" s="422"/>
      <c r="AT95" s="422"/>
      <c r="AU95" s="422"/>
      <c r="AV95" s="422"/>
      <c r="AW95" s="422"/>
      <c r="AX95" s="422"/>
      <c r="AY95" s="422"/>
      <c r="AZ95" s="422"/>
      <c r="BA95" s="422"/>
      <c r="BB95" s="422"/>
      <c r="BC95" s="422"/>
      <c r="BD95" s="422"/>
      <c r="BE95" s="422"/>
      <c r="BF95" s="422"/>
      <c r="BG95" s="422"/>
      <c r="BH95" s="422"/>
      <c r="BI95" s="422"/>
      <c r="BJ95" s="422"/>
      <c r="BK95" s="422"/>
      <c r="BL95" s="422"/>
      <c r="BM95" s="422"/>
      <c r="BN95" s="422"/>
    </row>
    <row r="96" spans="1:66" s="421" customFormat="1">
      <c r="A96" s="566">
        <v>50</v>
      </c>
      <c r="B96" s="565" t="s">
        <v>71</v>
      </c>
      <c r="C96" s="447">
        <v>40581</v>
      </c>
      <c r="D96" s="445"/>
      <c r="E96" s="445" t="s">
        <v>707</v>
      </c>
      <c r="F96" s="445" t="s">
        <v>703</v>
      </c>
      <c r="G96" s="455"/>
      <c r="H96" s="445" t="s">
        <v>704</v>
      </c>
      <c r="I96" s="445" t="s">
        <v>705</v>
      </c>
      <c r="J96" s="445"/>
      <c r="K96" s="445"/>
      <c r="L96" s="445"/>
      <c r="M96" s="440"/>
      <c r="N96" s="440"/>
      <c r="O96" s="440"/>
      <c r="P96" s="440"/>
      <c r="Q96" s="440"/>
      <c r="R96" s="440"/>
      <c r="S96" s="440"/>
      <c r="T96" s="440"/>
      <c r="U96" s="440"/>
      <c r="V96" s="440"/>
      <c r="W96" s="440"/>
      <c r="X96" s="440"/>
      <c r="Y96" s="422"/>
      <c r="Z96" s="422"/>
      <c r="AA96" s="422"/>
      <c r="AB96" s="422"/>
      <c r="AC96" s="422"/>
      <c r="AD96" s="422"/>
      <c r="AE96" s="422"/>
      <c r="AF96" s="422"/>
      <c r="AG96" s="422"/>
      <c r="AH96" s="422"/>
      <c r="AI96" s="422"/>
      <c r="AJ96" s="422"/>
      <c r="AK96" s="422"/>
      <c r="AL96" s="422"/>
      <c r="AM96" s="422"/>
      <c r="AN96" s="422"/>
      <c r="AO96" s="422"/>
      <c r="AP96" s="422"/>
      <c r="AQ96" s="422"/>
      <c r="AR96" s="422"/>
      <c r="AS96" s="422"/>
      <c r="AT96" s="422"/>
      <c r="AU96" s="422"/>
      <c r="AV96" s="422"/>
      <c r="AW96" s="422"/>
      <c r="AX96" s="422"/>
      <c r="AY96" s="422"/>
      <c r="AZ96" s="422"/>
      <c r="BA96" s="422"/>
      <c r="BB96" s="422"/>
      <c r="BC96" s="422"/>
      <c r="BD96" s="422"/>
      <c r="BE96" s="422"/>
      <c r="BF96" s="422"/>
      <c r="BG96" s="422"/>
      <c r="BH96" s="422"/>
      <c r="BI96" s="422"/>
      <c r="BJ96" s="422"/>
      <c r="BK96" s="422"/>
      <c r="BL96" s="422"/>
      <c r="BM96" s="422"/>
      <c r="BN96" s="422"/>
    </row>
    <row r="97" spans="1:66" s="421" customFormat="1">
      <c r="A97" s="566"/>
      <c r="B97" s="565"/>
      <c r="C97" s="447">
        <v>40589</v>
      </c>
      <c r="D97" s="445"/>
      <c r="E97" s="445" t="s">
        <v>707</v>
      </c>
      <c r="F97" s="445" t="s">
        <v>703</v>
      </c>
      <c r="G97" s="445"/>
      <c r="H97" s="445" t="s">
        <v>706</v>
      </c>
      <c r="I97" s="454"/>
      <c r="J97" s="445"/>
      <c r="K97" s="445"/>
      <c r="L97" s="445"/>
      <c r="M97" s="440"/>
      <c r="N97" s="440"/>
      <c r="O97" s="440"/>
      <c r="P97" s="440"/>
      <c r="Q97" s="440"/>
      <c r="R97" s="440"/>
      <c r="S97" s="440"/>
      <c r="T97" s="440"/>
      <c r="U97" s="440"/>
      <c r="V97" s="440"/>
      <c r="W97" s="440"/>
      <c r="X97" s="440"/>
      <c r="Y97" s="422"/>
      <c r="Z97" s="422"/>
      <c r="AA97" s="422"/>
      <c r="AB97" s="422"/>
      <c r="AC97" s="422"/>
      <c r="AD97" s="422"/>
      <c r="AE97" s="422"/>
      <c r="AF97" s="422"/>
      <c r="AG97" s="422"/>
      <c r="AH97" s="422"/>
      <c r="AI97" s="422"/>
      <c r="AJ97" s="422"/>
      <c r="AK97" s="422"/>
      <c r="AL97" s="422"/>
      <c r="AM97" s="422"/>
      <c r="AN97" s="422"/>
      <c r="AO97" s="422"/>
      <c r="AP97" s="422"/>
      <c r="AQ97" s="422"/>
      <c r="AR97" s="422"/>
      <c r="AS97" s="422"/>
      <c r="AT97" s="422"/>
      <c r="AU97" s="422"/>
      <c r="AV97" s="422"/>
      <c r="AW97" s="422"/>
      <c r="AX97" s="422"/>
      <c r="AY97" s="422"/>
      <c r="AZ97" s="422"/>
      <c r="BA97" s="422"/>
      <c r="BB97" s="422"/>
      <c r="BC97" s="422"/>
      <c r="BD97" s="422"/>
      <c r="BE97" s="422"/>
      <c r="BF97" s="422"/>
      <c r="BG97" s="422"/>
      <c r="BH97" s="422"/>
      <c r="BI97" s="422"/>
      <c r="BJ97" s="422"/>
      <c r="BK97" s="422"/>
      <c r="BL97" s="422"/>
      <c r="BM97" s="422"/>
      <c r="BN97" s="422"/>
    </row>
    <row r="98" spans="1:66" s="421" customFormat="1" ht="30">
      <c r="A98" s="566"/>
      <c r="B98" s="565"/>
      <c r="C98" s="447">
        <v>40590</v>
      </c>
      <c r="D98" s="503" t="s">
        <v>206</v>
      </c>
      <c r="E98" s="503" t="s">
        <v>619</v>
      </c>
      <c r="F98" s="503" t="s">
        <v>206</v>
      </c>
      <c r="G98" s="503" t="s">
        <v>620</v>
      </c>
      <c r="H98" s="445" t="s">
        <v>621</v>
      </c>
      <c r="I98" s="454"/>
      <c r="J98" s="445"/>
      <c r="K98" s="445"/>
      <c r="L98" s="445"/>
      <c r="M98" s="440"/>
      <c r="N98" s="440"/>
      <c r="O98" s="440"/>
      <c r="P98" s="440"/>
      <c r="Q98" s="440"/>
      <c r="R98" s="440"/>
      <c r="S98" s="440"/>
      <c r="T98" s="440"/>
      <c r="U98" s="440"/>
      <c r="V98" s="440"/>
      <c r="W98" s="440"/>
      <c r="X98" s="440"/>
      <c r="Y98" s="422"/>
      <c r="Z98" s="422"/>
      <c r="AA98" s="422"/>
      <c r="AB98" s="422"/>
      <c r="AC98" s="422"/>
      <c r="AD98" s="422"/>
      <c r="AE98" s="422"/>
      <c r="AF98" s="422"/>
      <c r="AG98" s="422"/>
      <c r="AH98" s="422"/>
      <c r="AI98" s="422"/>
      <c r="AJ98" s="422"/>
      <c r="AK98" s="422"/>
      <c r="AL98" s="422"/>
      <c r="AM98" s="422"/>
      <c r="AN98" s="422"/>
      <c r="AO98" s="422"/>
      <c r="AP98" s="422"/>
      <c r="AQ98" s="422"/>
      <c r="AR98" s="422"/>
      <c r="AS98" s="422"/>
      <c r="AT98" s="422"/>
      <c r="AU98" s="422"/>
      <c r="AV98" s="422"/>
      <c r="AW98" s="422"/>
      <c r="AX98" s="422"/>
      <c r="AY98" s="422"/>
      <c r="AZ98" s="422"/>
      <c r="BA98" s="422"/>
      <c r="BB98" s="422"/>
      <c r="BC98" s="422"/>
      <c r="BD98" s="422"/>
      <c r="BE98" s="422"/>
      <c r="BF98" s="422"/>
      <c r="BG98" s="422"/>
      <c r="BH98" s="422"/>
      <c r="BI98" s="422"/>
      <c r="BJ98" s="422"/>
      <c r="BK98" s="422"/>
      <c r="BL98" s="422"/>
      <c r="BM98" s="422"/>
      <c r="BN98" s="422"/>
    </row>
    <row r="99" spans="1:66" s="421" customFormat="1">
      <c r="A99" s="566"/>
      <c r="B99" s="565"/>
      <c r="C99" s="447">
        <v>40605</v>
      </c>
      <c r="D99" s="508">
        <v>0.45833333333333331</v>
      </c>
      <c r="E99" s="503" t="s">
        <v>863</v>
      </c>
      <c r="F99" s="503" t="s">
        <v>864</v>
      </c>
      <c r="G99" s="503"/>
      <c r="H99" s="503"/>
      <c r="I99" s="454"/>
      <c r="J99" s="503"/>
      <c r="K99" s="503"/>
      <c r="L99" s="503"/>
      <c r="M99" s="440"/>
      <c r="N99" s="440"/>
      <c r="O99" s="440"/>
      <c r="P99" s="440"/>
      <c r="Q99" s="440"/>
      <c r="R99" s="440"/>
      <c r="S99" s="440"/>
      <c r="T99" s="440"/>
      <c r="U99" s="440"/>
      <c r="V99" s="440"/>
      <c r="W99" s="440"/>
      <c r="X99" s="440"/>
      <c r="Y99" s="422"/>
      <c r="Z99" s="422"/>
      <c r="AA99" s="422"/>
      <c r="AB99" s="422"/>
      <c r="AC99" s="422"/>
      <c r="AD99" s="422"/>
      <c r="AE99" s="422"/>
      <c r="AF99" s="422"/>
      <c r="AG99" s="422"/>
      <c r="AH99" s="422"/>
      <c r="AI99" s="422"/>
      <c r="AJ99" s="422"/>
      <c r="AK99" s="422"/>
      <c r="AL99" s="422"/>
      <c r="AM99" s="422"/>
      <c r="AN99" s="422"/>
      <c r="AO99" s="422"/>
      <c r="AP99" s="422"/>
      <c r="AQ99" s="422"/>
      <c r="AR99" s="422"/>
      <c r="AS99" s="422"/>
      <c r="AT99" s="422"/>
      <c r="AU99" s="422"/>
      <c r="AV99" s="422"/>
      <c r="AW99" s="422"/>
      <c r="AX99" s="422"/>
      <c r="AY99" s="422"/>
      <c r="AZ99" s="422"/>
      <c r="BA99" s="422"/>
      <c r="BB99" s="422"/>
      <c r="BC99" s="422"/>
      <c r="BD99" s="422"/>
      <c r="BE99" s="422"/>
      <c r="BF99" s="422"/>
      <c r="BG99" s="422"/>
      <c r="BH99" s="422"/>
      <c r="BI99" s="422"/>
      <c r="BJ99" s="422"/>
      <c r="BK99" s="422"/>
      <c r="BL99" s="422"/>
      <c r="BM99" s="422"/>
      <c r="BN99" s="422"/>
    </row>
    <row r="100" spans="1:66" s="421" customFormat="1" ht="45">
      <c r="A100" s="566"/>
      <c r="B100" s="565"/>
      <c r="C100" s="447">
        <v>40604</v>
      </c>
      <c r="D100" s="503"/>
      <c r="E100" s="503" t="s">
        <v>693</v>
      </c>
      <c r="F100" s="503" t="s">
        <v>703</v>
      </c>
      <c r="G100" s="503"/>
      <c r="H100" s="445" t="s">
        <v>708</v>
      </c>
      <c r="I100" s="454"/>
      <c r="J100" s="445"/>
      <c r="K100" s="445"/>
      <c r="L100" s="445"/>
      <c r="M100" s="440"/>
      <c r="N100" s="440"/>
      <c r="O100" s="440"/>
      <c r="P100" s="440"/>
      <c r="Q100" s="440"/>
      <c r="R100" s="440"/>
      <c r="S100" s="440"/>
      <c r="T100" s="440"/>
      <c r="U100" s="440"/>
      <c r="V100" s="440"/>
      <c r="W100" s="440"/>
      <c r="X100" s="440"/>
      <c r="Y100" s="422"/>
      <c r="Z100" s="422"/>
      <c r="AA100" s="422"/>
      <c r="AB100" s="422"/>
      <c r="AC100" s="422"/>
      <c r="AD100" s="422"/>
      <c r="AE100" s="422"/>
      <c r="AF100" s="422"/>
      <c r="AG100" s="422"/>
      <c r="AH100" s="422"/>
      <c r="AI100" s="422"/>
      <c r="AJ100" s="422"/>
      <c r="AK100" s="422"/>
      <c r="AL100" s="422"/>
      <c r="AM100" s="422"/>
      <c r="AN100" s="422"/>
      <c r="AO100" s="422"/>
      <c r="AP100" s="422"/>
      <c r="AQ100" s="422"/>
      <c r="AR100" s="422"/>
      <c r="AS100" s="422"/>
      <c r="AT100" s="422"/>
      <c r="AU100" s="422"/>
      <c r="AV100" s="422"/>
      <c r="AW100" s="422"/>
      <c r="AX100" s="422"/>
      <c r="AY100" s="422"/>
      <c r="AZ100" s="422"/>
      <c r="BA100" s="422"/>
      <c r="BB100" s="422"/>
      <c r="BC100" s="422"/>
      <c r="BD100" s="422"/>
      <c r="BE100" s="422"/>
      <c r="BF100" s="422"/>
      <c r="BG100" s="422"/>
      <c r="BH100" s="422"/>
      <c r="BI100" s="422"/>
      <c r="BJ100" s="422"/>
      <c r="BK100" s="422"/>
      <c r="BL100" s="422"/>
      <c r="BM100" s="422"/>
      <c r="BN100" s="422"/>
    </row>
    <row r="101" spans="1:66" s="421" customFormat="1" ht="30">
      <c r="A101" s="444">
        <v>51</v>
      </c>
      <c r="B101" s="539" t="s">
        <v>71</v>
      </c>
      <c r="C101" s="433">
        <v>40583</v>
      </c>
      <c r="D101" s="434"/>
      <c r="E101" s="434" t="s">
        <v>499</v>
      </c>
      <c r="F101" s="434"/>
      <c r="G101" s="434"/>
      <c r="H101" s="434" t="s">
        <v>730</v>
      </c>
      <c r="I101" s="452"/>
      <c r="J101" s="434"/>
      <c r="K101" s="434"/>
      <c r="L101" s="434"/>
      <c r="M101" s="440"/>
      <c r="N101" s="440"/>
      <c r="O101" s="440"/>
      <c r="P101" s="440"/>
      <c r="Q101" s="440"/>
      <c r="R101" s="440"/>
      <c r="S101" s="440"/>
      <c r="T101" s="440"/>
      <c r="U101" s="440"/>
      <c r="V101" s="440"/>
      <c r="W101" s="440"/>
      <c r="X101" s="440"/>
      <c r="Y101" s="422"/>
      <c r="Z101" s="422"/>
      <c r="AA101" s="422"/>
      <c r="AB101" s="422"/>
      <c r="AC101" s="422"/>
      <c r="AD101" s="422"/>
      <c r="AE101" s="422"/>
      <c r="AF101" s="422"/>
      <c r="AG101" s="422"/>
      <c r="AH101" s="422"/>
      <c r="AI101" s="422"/>
      <c r="AJ101" s="422"/>
      <c r="AK101" s="422"/>
      <c r="AL101" s="422"/>
      <c r="AM101" s="422"/>
      <c r="AN101" s="422"/>
      <c r="AO101" s="422"/>
      <c r="AP101" s="422"/>
      <c r="AQ101" s="422"/>
      <c r="AR101" s="422"/>
      <c r="AS101" s="422"/>
      <c r="AT101" s="422"/>
      <c r="AU101" s="422"/>
      <c r="AV101" s="422"/>
      <c r="AW101" s="422"/>
      <c r="AX101" s="422"/>
      <c r="AY101" s="422"/>
      <c r="AZ101" s="422"/>
      <c r="BA101" s="422"/>
      <c r="BB101" s="422"/>
      <c r="BC101" s="422"/>
      <c r="BD101" s="422"/>
      <c r="BE101" s="422"/>
      <c r="BF101" s="422"/>
      <c r="BG101" s="422"/>
      <c r="BH101" s="422"/>
      <c r="BI101" s="422"/>
      <c r="BJ101" s="422"/>
      <c r="BK101" s="422"/>
      <c r="BL101" s="422"/>
      <c r="BM101" s="422"/>
      <c r="BN101" s="422"/>
    </row>
    <row r="102" spans="1:66" s="421" customFormat="1">
      <c r="A102" s="444">
        <v>52</v>
      </c>
      <c r="B102" s="465" t="s">
        <v>71</v>
      </c>
      <c r="C102" s="433">
        <v>40589</v>
      </c>
      <c r="D102" s="434"/>
      <c r="E102" s="434" t="s">
        <v>707</v>
      </c>
      <c r="F102" s="434" t="s">
        <v>703</v>
      </c>
      <c r="G102" s="434"/>
      <c r="H102" s="434" t="s">
        <v>687</v>
      </c>
      <c r="I102" s="452"/>
      <c r="J102" s="434"/>
      <c r="K102" s="434"/>
      <c r="L102" s="434"/>
      <c r="M102" s="440"/>
      <c r="N102" s="440"/>
      <c r="O102" s="440"/>
      <c r="P102" s="440"/>
      <c r="Q102" s="440"/>
      <c r="R102" s="440"/>
      <c r="S102" s="440"/>
      <c r="T102" s="440"/>
      <c r="U102" s="440"/>
      <c r="V102" s="440"/>
      <c r="W102" s="440"/>
      <c r="X102" s="440"/>
      <c r="Y102" s="422"/>
      <c r="Z102" s="422"/>
      <c r="AA102" s="422"/>
      <c r="AB102" s="422"/>
      <c r="AC102" s="422"/>
      <c r="AD102" s="422"/>
      <c r="AE102" s="422"/>
      <c r="AF102" s="422"/>
      <c r="AG102" s="422"/>
      <c r="AH102" s="422"/>
      <c r="AI102" s="422"/>
      <c r="AJ102" s="422"/>
      <c r="AK102" s="422"/>
      <c r="AL102" s="422"/>
      <c r="AM102" s="422"/>
      <c r="AN102" s="422"/>
      <c r="AO102" s="422"/>
      <c r="AP102" s="422"/>
      <c r="AQ102" s="422"/>
      <c r="AR102" s="422"/>
      <c r="AS102" s="422"/>
      <c r="AT102" s="422"/>
      <c r="AU102" s="422"/>
      <c r="AV102" s="422"/>
      <c r="AW102" s="422"/>
      <c r="AX102" s="422"/>
      <c r="AY102" s="422"/>
      <c r="AZ102" s="422"/>
      <c r="BA102" s="422"/>
      <c r="BB102" s="422"/>
      <c r="BC102" s="422"/>
      <c r="BD102" s="422"/>
      <c r="BE102" s="422"/>
      <c r="BF102" s="422"/>
      <c r="BG102" s="422"/>
      <c r="BH102" s="422"/>
      <c r="BI102" s="422"/>
      <c r="BJ102" s="422"/>
      <c r="BK102" s="422"/>
      <c r="BL102" s="422"/>
      <c r="BM102" s="422"/>
      <c r="BN102" s="422"/>
    </row>
    <row r="103" spans="1:66" s="421" customFormat="1">
      <c r="A103" s="554">
        <v>53</v>
      </c>
      <c r="B103" s="562" t="s">
        <v>71</v>
      </c>
      <c r="C103" s="433">
        <v>40548</v>
      </c>
      <c r="D103" s="434"/>
      <c r="E103" s="434" t="s">
        <v>499</v>
      </c>
      <c r="F103" s="434"/>
      <c r="G103" s="434"/>
      <c r="H103" s="434" t="s">
        <v>685</v>
      </c>
      <c r="I103" s="452"/>
      <c r="J103" s="434"/>
      <c r="K103" s="434"/>
      <c r="L103" s="434"/>
      <c r="M103" s="440"/>
      <c r="N103" s="440"/>
      <c r="O103" s="440"/>
      <c r="P103" s="440"/>
      <c r="Q103" s="440"/>
      <c r="R103" s="440"/>
      <c r="S103" s="440"/>
      <c r="T103" s="440"/>
      <c r="U103" s="440"/>
      <c r="V103" s="440"/>
      <c r="W103" s="440"/>
      <c r="X103" s="440"/>
      <c r="Y103" s="422"/>
      <c r="Z103" s="422"/>
      <c r="AA103" s="422"/>
      <c r="AB103" s="422"/>
      <c r="AC103" s="422"/>
      <c r="AD103" s="422"/>
      <c r="AE103" s="422"/>
      <c r="AF103" s="422"/>
      <c r="AG103" s="422"/>
      <c r="AH103" s="422"/>
      <c r="AI103" s="422"/>
      <c r="AJ103" s="422"/>
      <c r="AK103" s="422"/>
      <c r="AL103" s="422"/>
      <c r="AM103" s="422"/>
      <c r="AN103" s="422"/>
      <c r="AO103" s="422"/>
      <c r="AP103" s="422"/>
      <c r="AQ103" s="422"/>
      <c r="AR103" s="422"/>
      <c r="AS103" s="422"/>
      <c r="AT103" s="422"/>
      <c r="AU103" s="422"/>
      <c r="AV103" s="422"/>
      <c r="AW103" s="422"/>
      <c r="AX103" s="422"/>
      <c r="AY103" s="422"/>
      <c r="AZ103" s="422"/>
      <c r="BA103" s="422"/>
      <c r="BB103" s="422"/>
      <c r="BC103" s="422"/>
      <c r="BD103" s="422"/>
      <c r="BE103" s="422"/>
      <c r="BF103" s="422"/>
      <c r="BG103" s="422"/>
      <c r="BH103" s="422"/>
      <c r="BI103" s="422"/>
      <c r="BJ103" s="422"/>
      <c r="BK103" s="422"/>
      <c r="BL103" s="422"/>
      <c r="BM103" s="422"/>
      <c r="BN103" s="422"/>
    </row>
    <row r="104" spans="1:66" s="421" customFormat="1">
      <c r="A104" s="554"/>
      <c r="B104" s="562"/>
      <c r="C104" s="433">
        <v>40549</v>
      </c>
      <c r="D104" s="434" t="s">
        <v>206</v>
      </c>
      <c r="E104" s="434" t="s">
        <v>205</v>
      </c>
      <c r="F104" s="434" t="s">
        <v>681</v>
      </c>
      <c r="G104" s="434" t="s">
        <v>684</v>
      </c>
      <c r="H104" s="434"/>
      <c r="I104" s="434" t="s">
        <v>625</v>
      </c>
      <c r="J104" s="434">
        <v>2280</v>
      </c>
      <c r="K104" s="434">
        <v>52</v>
      </c>
      <c r="L104" s="434"/>
      <c r="M104" s="440"/>
      <c r="N104" s="440"/>
      <c r="O104" s="440"/>
      <c r="P104" s="440"/>
      <c r="Q104" s="440"/>
      <c r="R104" s="440"/>
      <c r="S104" s="440"/>
      <c r="T104" s="440"/>
      <c r="U104" s="440"/>
      <c r="V104" s="440"/>
      <c r="W104" s="440"/>
      <c r="X104" s="440"/>
      <c r="Y104" s="422"/>
      <c r="Z104" s="422"/>
      <c r="AA104" s="422"/>
      <c r="AB104" s="422"/>
      <c r="AC104" s="422"/>
      <c r="AD104" s="422"/>
      <c r="AE104" s="422"/>
      <c r="AF104" s="422"/>
      <c r="AG104" s="422"/>
      <c r="AH104" s="422"/>
      <c r="AI104" s="422"/>
      <c r="AJ104" s="422"/>
      <c r="AK104" s="422"/>
      <c r="AL104" s="422"/>
      <c r="AM104" s="422"/>
      <c r="AN104" s="422"/>
      <c r="AO104" s="422"/>
      <c r="AP104" s="422"/>
      <c r="AQ104" s="422"/>
      <c r="AR104" s="422"/>
      <c r="AS104" s="422"/>
      <c r="AT104" s="422"/>
      <c r="AU104" s="422"/>
      <c r="AV104" s="422"/>
      <c r="AW104" s="422"/>
      <c r="AX104" s="422"/>
      <c r="AY104" s="422"/>
      <c r="AZ104" s="422"/>
      <c r="BA104" s="422"/>
      <c r="BB104" s="422"/>
      <c r="BC104" s="422"/>
      <c r="BD104" s="422"/>
      <c r="BE104" s="422"/>
      <c r="BF104" s="422"/>
      <c r="BG104" s="422"/>
      <c r="BH104" s="422"/>
      <c r="BI104" s="422"/>
      <c r="BJ104" s="422"/>
      <c r="BK104" s="422"/>
      <c r="BL104" s="422"/>
      <c r="BM104" s="422"/>
      <c r="BN104" s="422"/>
    </row>
    <row r="105" spans="1:66" s="421" customFormat="1" ht="30">
      <c r="A105" s="554"/>
      <c r="B105" s="562"/>
      <c r="C105" s="433">
        <v>40584</v>
      </c>
      <c r="D105" s="434"/>
      <c r="E105" s="434" t="s">
        <v>693</v>
      </c>
      <c r="F105" s="434" t="s">
        <v>209</v>
      </c>
      <c r="G105" s="434" t="s">
        <v>694</v>
      </c>
      <c r="H105" s="434"/>
      <c r="I105" s="434"/>
      <c r="J105" s="434"/>
      <c r="K105" s="434"/>
      <c r="L105" s="434"/>
      <c r="M105" s="440"/>
      <c r="N105" s="440"/>
      <c r="O105" s="440"/>
      <c r="P105" s="440"/>
      <c r="Q105" s="440"/>
      <c r="R105" s="440"/>
      <c r="S105" s="440"/>
      <c r="T105" s="440"/>
      <c r="U105" s="440"/>
      <c r="V105" s="440"/>
      <c r="W105" s="440"/>
      <c r="X105" s="440"/>
      <c r="Y105" s="422"/>
      <c r="Z105" s="422"/>
      <c r="AA105" s="422"/>
      <c r="AB105" s="422"/>
      <c r="AC105" s="422"/>
      <c r="AD105" s="422"/>
      <c r="AE105" s="422"/>
      <c r="AF105" s="422"/>
      <c r="AG105" s="422"/>
      <c r="AH105" s="422"/>
      <c r="AI105" s="422"/>
      <c r="AJ105" s="422"/>
      <c r="AK105" s="422"/>
      <c r="AL105" s="422"/>
      <c r="AM105" s="422"/>
      <c r="AN105" s="422"/>
      <c r="AO105" s="422"/>
      <c r="AP105" s="422"/>
      <c r="AQ105" s="422"/>
      <c r="AR105" s="422"/>
      <c r="AS105" s="422"/>
      <c r="AT105" s="422"/>
      <c r="AU105" s="422"/>
      <c r="AV105" s="422"/>
      <c r="AW105" s="422"/>
      <c r="AX105" s="422"/>
      <c r="AY105" s="422"/>
      <c r="AZ105" s="422"/>
      <c r="BA105" s="422"/>
      <c r="BB105" s="422"/>
      <c r="BC105" s="422"/>
      <c r="BD105" s="422"/>
      <c r="BE105" s="422"/>
      <c r="BF105" s="422"/>
      <c r="BG105" s="422"/>
      <c r="BH105" s="422"/>
      <c r="BI105" s="422"/>
      <c r="BJ105" s="422"/>
      <c r="BK105" s="422"/>
      <c r="BL105" s="422"/>
      <c r="BM105" s="422"/>
      <c r="BN105" s="422"/>
    </row>
    <row r="106" spans="1:66" s="421" customFormat="1">
      <c r="A106" s="554"/>
      <c r="B106" s="562"/>
      <c r="C106" s="433">
        <v>40584</v>
      </c>
      <c r="D106" s="434"/>
      <c r="E106" s="434" t="s">
        <v>693</v>
      </c>
      <c r="F106" s="434" t="s">
        <v>681</v>
      </c>
      <c r="G106" s="434"/>
      <c r="H106" s="434"/>
      <c r="I106" s="434" t="s">
        <v>696</v>
      </c>
      <c r="J106" s="434"/>
      <c r="K106" s="434"/>
      <c r="L106" s="434"/>
      <c r="M106" s="440"/>
      <c r="N106" s="440"/>
      <c r="O106" s="440"/>
      <c r="P106" s="440"/>
      <c r="Q106" s="440"/>
      <c r="R106" s="440"/>
      <c r="S106" s="440"/>
      <c r="T106" s="440"/>
      <c r="U106" s="440"/>
      <c r="V106" s="440"/>
      <c r="W106" s="440"/>
      <c r="X106" s="440"/>
      <c r="Y106" s="422"/>
      <c r="Z106" s="422"/>
      <c r="AA106" s="422"/>
      <c r="AB106" s="422"/>
      <c r="AC106" s="422"/>
      <c r="AD106" s="422"/>
      <c r="AE106" s="422"/>
      <c r="AF106" s="422"/>
      <c r="AG106" s="422"/>
      <c r="AH106" s="422"/>
      <c r="AI106" s="422"/>
      <c r="AJ106" s="422"/>
      <c r="AK106" s="422"/>
      <c r="AL106" s="422"/>
      <c r="AM106" s="422"/>
      <c r="AN106" s="422"/>
      <c r="AO106" s="422"/>
      <c r="AP106" s="422"/>
      <c r="AQ106" s="422"/>
      <c r="AR106" s="422"/>
      <c r="AS106" s="422"/>
      <c r="AT106" s="422"/>
      <c r="AU106" s="422"/>
      <c r="AV106" s="422"/>
      <c r="AW106" s="422"/>
      <c r="AX106" s="422"/>
      <c r="AY106" s="422"/>
      <c r="AZ106" s="422"/>
      <c r="BA106" s="422"/>
      <c r="BB106" s="422"/>
      <c r="BC106" s="422"/>
      <c r="BD106" s="422"/>
      <c r="BE106" s="422"/>
      <c r="BF106" s="422"/>
      <c r="BG106" s="422"/>
      <c r="BH106" s="422"/>
      <c r="BI106" s="422"/>
      <c r="BJ106" s="422"/>
      <c r="BK106" s="422"/>
      <c r="BL106" s="422"/>
      <c r="BM106" s="422"/>
      <c r="BN106" s="422"/>
    </row>
    <row r="107" spans="1:66" s="421" customFormat="1">
      <c r="A107" s="554"/>
      <c r="B107" s="562"/>
      <c r="C107" s="433">
        <v>40588</v>
      </c>
      <c r="D107" s="434"/>
      <c r="E107" s="434" t="s">
        <v>499</v>
      </c>
      <c r="F107" s="434"/>
      <c r="G107" s="434"/>
      <c r="H107" s="434" t="s">
        <v>686</v>
      </c>
      <c r="I107" s="452"/>
      <c r="J107" s="434"/>
      <c r="K107" s="434"/>
      <c r="L107" s="434"/>
      <c r="M107" s="440"/>
      <c r="N107" s="440"/>
      <c r="O107" s="440"/>
      <c r="P107" s="440"/>
      <c r="Q107" s="440"/>
      <c r="R107" s="440"/>
      <c r="S107" s="440"/>
      <c r="T107" s="440"/>
      <c r="U107" s="440"/>
      <c r="V107" s="440"/>
      <c r="W107" s="440"/>
      <c r="X107" s="440"/>
      <c r="Y107" s="422"/>
      <c r="Z107" s="422"/>
      <c r="AA107" s="422"/>
      <c r="AB107" s="422"/>
      <c r="AC107" s="422"/>
      <c r="AD107" s="422"/>
      <c r="AE107" s="422"/>
      <c r="AF107" s="422"/>
      <c r="AG107" s="422"/>
      <c r="AH107" s="422"/>
      <c r="AI107" s="422"/>
      <c r="AJ107" s="422"/>
      <c r="AK107" s="422"/>
      <c r="AL107" s="422"/>
      <c r="AM107" s="422"/>
      <c r="AN107" s="422"/>
      <c r="AO107" s="422"/>
      <c r="AP107" s="422"/>
      <c r="AQ107" s="422"/>
      <c r="AR107" s="422"/>
      <c r="AS107" s="422"/>
      <c r="AT107" s="422"/>
      <c r="AU107" s="422"/>
      <c r="AV107" s="422"/>
      <c r="AW107" s="422"/>
      <c r="AX107" s="422"/>
      <c r="AY107" s="422"/>
      <c r="AZ107" s="422"/>
      <c r="BA107" s="422"/>
      <c r="BB107" s="422"/>
      <c r="BC107" s="422"/>
      <c r="BD107" s="422"/>
      <c r="BE107" s="422"/>
      <c r="BF107" s="422"/>
      <c r="BG107" s="422"/>
      <c r="BH107" s="422"/>
      <c r="BI107" s="422"/>
      <c r="BJ107" s="422"/>
      <c r="BK107" s="422"/>
      <c r="BL107" s="422"/>
      <c r="BM107" s="422"/>
      <c r="BN107" s="422"/>
    </row>
    <row r="108" spans="1:66" s="421" customFormat="1" ht="30">
      <c r="A108" s="554"/>
      <c r="B108" s="562"/>
      <c r="C108" s="433">
        <v>40590</v>
      </c>
      <c r="D108" s="434" t="s">
        <v>701</v>
      </c>
      <c r="E108" s="434" t="s">
        <v>205</v>
      </c>
      <c r="F108" s="434" t="s">
        <v>681</v>
      </c>
      <c r="G108" s="434" t="s">
        <v>623</v>
      </c>
      <c r="H108" s="434"/>
      <c r="I108" s="434" t="s">
        <v>624</v>
      </c>
      <c r="J108" s="434">
        <v>3.5</v>
      </c>
      <c r="K108" s="434">
        <v>49</v>
      </c>
      <c r="L108" s="434"/>
      <c r="M108" s="440"/>
      <c r="N108" s="440"/>
      <c r="O108" s="440"/>
      <c r="P108" s="440"/>
      <c r="Q108" s="440"/>
      <c r="R108" s="440"/>
      <c r="S108" s="440"/>
      <c r="T108" s="440"/>
      <c r="U108" s="440"/>
      <c r="V108" s="440"/>
      <c r="W108" s="440"/>
      <c r="X108" s="440"/>
      <c r="Y108" s="422"/>
      <c r="Z108" s="422"/>
      <c r="AA108" s="422"/>
      <c r="AB108" s="422"/>
      <c r="AC108" s="422"/>
      <c r="AD108" s="422"/>
      <c r="AE108" s="422"/>
      <c r="AF108" s="422"/>
      <c r="AG108" s="422"/>
      <c r="AH108" s="422"/>
      <c r="AI108" s="422"/>
      <c r="AJ108" s="422"/>
      <c r="AK108" s="422"/>
      <c r="AL108" s="422"/>
      <c r="AM108" s="422"/>
      <c r="AN108" s="422"/>
      <c r="AO108" s="422"/>
      <c r="AP108" s="422"/>
      <c r="AQ108" s="422"/>
      <c r="AR108" s="422"/>
      <c r="AS108" s="422"/>
      <c r="AT108" s="422"/>
      <c r="AU108" s="422"/>
      <c r="AV108" s="422"/>
      <c r="AW108" s="422"/>
      <c r="AX108" s="422"/>
      <c r="AY108" s="422"/>
      <c r="AZ108" s="422"/>
      <c r="BA108" s="422"/>
      <c r="BB108" s="422"/>
      <c r="BC108" s="422"/>
      <c r="BD108" s="422"/>
      <c r="BE108" s="422"/>
      <c r="BF108" s="422"/>
      <c r="BG108" s="422"/>
      <c r="BH108" s="422"/>
      <c r="BI108" s="422"/>
      <c r="BJ108" s="422"/>
      <c r="BK108" s="422"/>
      <c r="BL108" s="422"/>
      <c r="BM108" s="422"/>
      <c r="BN108" s="422"/>
    </row>
    <row r="109" spans="1:66" s="421" customFormat="1" ht="45">
      <c r="A109" s="554"/>
      <c r="B109" s="562"/>
      <c r="C109" s="433">
        <v>40592</v>
      </c>
      <c r="D109" s="434" t="s">
        <v>702</v>
      </c>
      <c r="E109" s="434" t="s">
        <v>205</v>
      </c>
      <c r="F109" s="434" t="s">
        <v>688</v>
      </c>
      <c r="G109" s="434"/>
      <c r="H109" s="434" t="s">
        <v>689</v>
      </c>
      <c r="I109" s="452"/>
      <c r="J109" s="434">
        <v>3.5</v>
      </c>
      <c r="K109" s="434"/>
      <c r="L109" s="434"/>
      <c r="M109" s="440"/>
      <c r="N109" s="440"/>
      <c r="O109" s="440"/>
      <c r="P109" s="440"/>
      <c r="Q109" s="440"/>
      <c r="R109" s="440"/>
      <c r="S109" s="440"/>
      <c r="T109" s="440"/>
      <c r="U109" s="440"/>
      <c r="V109" s="440"/>
      <c r="W109" s="440"/>
      <c r="X109" s="440"/>
      <c r="Y109" s="422"/>
      <c r="Z109" s="422"/>
      <c r="AA109" s="422"/>
      <c r="AB109" s="422"/>
      <c r="AC109" s="422"/>
      <c r="AD109" s="422"/>
      <c r="AE109" s="422"/>
      <c r="AF109" s="422"/>
      <c r="AG109" s="422"/>
      <c r="AH109" s="422"/>
      <c r="AI109" s="422"/>
      <c r="AJ109" s="422"/>
      <c r="AK109" s="422"/>
      <c r="AL109" s="422"/>
      <c r="AM109" s="422"/>
      <c r="AN109" s="422"/>
      <c r="AO109" s="422"/>
      <c r="AP109" s="422"/>
      <c r="AQ109" s="422"/>
      <c r="AR109" s="422"/>
      <c r="AS109" s="422"/>
      <c r="AT109" s="422"/>
      <c r="AU109" s="422"/>
      <c r="AV109" s="422"/>
      <c r="AW109" s="422"/>
      <c r="AX109" s="422"/>
      <c r="AY109" s="422"/>
      <c r="AZ109" s="422"/>
      <c r="BA109" s="422"/>
      <c r="BB109" s="422"/>
      <c r="BC109" s="422"/>
      <c r="BD109" s="422"/>
      <c r="BE109" s="422"/>
      <c r="BF109" s="422"/>
      <c r="BG109" s="422"/>
      <c r="BH109" s="422"/>
      <c r="BI109" s="422"/>
      <c r="BJ109" s="422"/>
      <c r="BK109" s="422"/>
      <c r="BL109" s="422"/>
      <c r="BM109" s="422"/>
      <c r="BN109" s="422"/>
    </row>
    <row r="110" spans="1:66" s="421" customFormat="1">
      <c r="A110" s="554"/>
      <c r="B110" s="562"/>
      <c r="C110" s="433">
        <v>40593</v>
      </c>
      <c r="D110" s="434" t="s">
        <v>206</v>
      </c>
      <c r="E110" s="434" t="s">
        <v>205</v>
      </c>
      <c r="F110" s="434" t="s">
        <v>681</v>
      </c>
      <c r="G110" s="434" t="s">
        <v>622</v>
      </c>
      <c r="H110" s="434"/>
      <c r="I110" s="434"/>
      <c r="J110" s="434"/>
      <c r="K110" s="434"/>
      <c r="L110" s="434"/>
      <c r="M110" s="440"/>
      <c r="N110" s="440"/>
      <c r="O110" s="440"/>
      <c r="P110" s="440"/>
      <c r="Q110" s="440"/>
      <c r="R110" s="440"/>
      <c r="S110" s="440"/>
      <c r="T110" s="440"/>
      <c r="U110" s="440"/>
      <c r="V110" s="440"/>
      <c r="W110" s="440"/>
      <c r="X110" s="440"/>
      <c r="Y110" s="422"/>
      <c r="Z110" s="422"/>
      <c r="AA110" s="422"/>
      <c r="AB110" s="422"/>
      <c r="AC110" s="422"/>
      <c r="AD110" s="422"/>
      <c r="AE110" s="422"/>
      <c r="AF110" s="422"/>
      <c r="AG110" s="422"/>
      <c r="AH110" s="422"/>
      <c r="AI110" s="422"/>
      <c r="AJ110" s="422"/>
      <c r="AK110" s="422"/>
      <c r="AL110" s="422"/>
      <c r="AM110" s="422"/>
      <c r="AN110" s="422"/>
      <c r="AO110" s="422"/>
      <c r="AP110" s="422"/>
      <c r="AQ110" s="422"/>
      <c r="AR110" s="422"/>
      <c r="AS110" s="422"/>
      <c r="AT110" s="422"/>
      <c r="AU110" s="422"/>
      <c r="AV110" s="422"/>
      <c r="AW110" s="422"/>
      <c r="AX110" s="422"/>
      <c r="AY110" s="422"/>
      <c r="AZ110" s="422"/>
      <c r="BA110" s="422"/>
      <c r="BB110" s="422"/>
      <c r="BC110" s="422"/>
      <c r="BD110" s="422"/>
      <c r="BE110" s="422"/>
      <c r="BF110" s="422"/>
      <c r="BG110" s="422"/>
      <c r="BH110" s="422"/>
      <c r="BI110" s="422"/>
      <c r="BJ110" s="422"/>
      <c r="BK110" s="422"/>
      <c r="BL110" s="422"/>
      <c r="BM110" s="422"/>
      <c r="BN110" s="422"/>
    </row>
    <row r="111" spans="1:66" s="421" customFormat="1">
      <c r="A111" s="554"/>
      <c r="B111" s="562"/>
      <c r="C111" s="433">
        <v>40598</v>
      </c>
      <c r="D111" s="435">
        <v>0.29166666666666669</v>
      </c>
      <c r="E111" s="434" t="s">
        <v>683</v>
      </c>
      <c r="F111" s="434" t="s">
        <v>681</v>
      </c>
      <c r="G111" s="434" t="s">
        <v>682</v>
      </c>
      <c r="H111" s="434"/>
      <c r="I111" s="434"/>
      <c r="J111" s="434">
        <v>3.87</v>
      </c>
      <c r="K111" s="434"/>
      <c r="L111" s="434"/>
      <c r="M111" s="440"/>
      <c r="N111" s="440"/>
      <c r="O111" s="440"/>
      <c r="P111" s="440"/>
      <c r="Q111" s="440"/>
      <c r="R111" s="440"/>
      <c r="S111" s="440"/>
      <c r="T111" s="440"/>
      <c r="U111" s="440"/>
      <c r="V111" s="440"/>
      <c r="W111" s="440"/>
      <c r="X111" s="440"/>
      <c r="Y111" s="422"/>
      <c r="Z111" s="422"/>
      <c r="AA111" s="422"/>
      <c r="AB111" s="422"/>
      <c r="AC111" s="422"/>
      <c r="AD111" s="422"/>
      <c r="AE111" s="422"/>
      <c r="AF111" s="422"/>
      <c r="AG111" s="422"/>
      <c r="AH111" s="422"/>
      <c r="AI111" s="422"/>
      <c r="AJ111" s="422"/>
      <c r="AK111" s="422"/>
      <c r="AL111" s="422"/>
      <c r="AM111" s="422"/>
      <c r="AN111" s="422"/>
      <c r="AO111" s="422"/>
      <c r="AP111" s="422"/>
      <c r="AQ111" s="422"/>
      <c r="AR111" s="422"/>
      <c r="AS111" s="422"/>
      <c r="AT111" s="422"/>
      <c r="AU111" s="422"/>
      <c r="AV111" s="422"/>
      <c r="AW111" s="422"/>
      <c r="AX111" s="422"/>
      <c r="AY111" s="422"/>
      <c r="AZ111" s="422"/>
      <c r="BA111" s="422"/>
      <c r="BB111" s="422"/>
      <c r="BC111" s="422"/>
      <c r="BD111" s="422"/>
      <c r="BE111" s="422"/>
      <c r="BF111" s="422"/>
      <c r="BG111" s="422"/>
      <c r="BH111" s="422"/>
      <c r="BI111" s="422"/>
      <c r="BJ111" s="422"/>
      <c r="BK111" s="422"/>
      <c r="BL111" s="422"/>
      <c r="BM111" s="422"/>
      <c r="BN111" s="422"/>
    </row>
    <row r="112" spans="1:66" s="421" customFormat="1">
      <c r="A112" s="554"/>
      <c r="B112" s="562"/>
      <c r="C112" s="433">
        <v>40612</v>
      </c>
      <c r="D112" s="434"/>
      <c r="E112" s="434" t="s">
        <v>693</v>
      </c>
      <c r="F112" s="434" t="s">
        <v>681</v>
      </c>
      <c r="G112" s="434"/>
      <c r="H112" s="434"/>
      <c r="I112" s="434" t="s">
        <v>696</v>
      </c>
      <c r="J112" s="434"/>
      <c r="K112" s="434"/>
      <c r="L112" s="434"/>
      <c r="M112" s="440"/>
      <c r="N112" s="440"/>
      <c r="O112" s="440"/>
      <c r="P112" s="440"/>
      <c r="Q112" s="440"/>
      <c r="R112" s="440"/>
      <c r="S112" s="440"/>
      <c r="T112" s="440"/>
      <c r="U112" s="440"/>
      <c r="V112" s="440"/>
      <c r="W112" s="440"/>
      <c r="X112" s="440"/>
      <c r="Y112" s="422"/>
      <c r="Z112" s="422"/>
      <c r="AA112" s="422"/>
      <c r="AB112" s="422"/>
      <c r="AC112" s="422"/>
      <c r="AD112" s="422"/>
      <c r="AE112" s="422"/>
      <c r="AF112" s="422"/>
      <c r="AG112" s="422"/>
      <c r="AH112" s="422"/>
      <c r="AI112" s="422"/>
      <c r="AJ112" s="422"/>
      <c r="AK112" s="422"/>
      <c r="AL112" s="422"/>
      <c r="AM112" s="422"/>
      <c r="AN112" s="422"/>
      <c r="AO112" s="422"/>
      <c r="AP112" s="422"/>
      <c r="AQ112" s="422"/>
      <c r="AR112" s="422"/>
      <c r="AS112" s="422"/>
      <c r="AT112" s="422"/>
      <c r="AU112" s="422"/>
      <c r="AV112" s="422"/>
      <c r="AW112" s="422"/>
      <c r="AX112" s="422"/>
      <c r="AY112" s="422"/>
      <c r="AZ112" s="422"/>
      <c r="BA112" s="422"/>
      <c r="BB112" s="422"/>
      <c r="BC112" s="422"/>
      <c r="BD112" s="422"/>
      <c r="BE112" s="422"/>
      <c r="BF112" s="422"/>
      <c r="BG112" s="422"/>
      <c r="BH112" s="422"/>
      <c r="BI112" s="422"/>
      <c r="BJ112" s="422"/>
      <c r="BK112" s="422"/>
      <c r="BL112" s="422"/>
      <c r="BM112" s="422"/>
      <c r="BN112" s="422"/>
    </row>
    <row r="113" spans="1:66" s="421" customFormat="1">
      <c r="A113" s="554"/>
      <c r="B113" s="562"/>
      <c r="C113" s="433">
        <v>40612</v>
      </c>
      <c r="D113" s="434"/>
      <c r="E113" s="434" t="s">
        <v>693</v>
      </c>
      <c r="F113" s="434" t="s">
        <v>681</v>
      </c>
      <c r="G113" s="453"/>
      <c r="H113" s="434" t="s">
        <v>700</v>
      </c>
      <c r="I113" s="434" t="s">
        <v>697</v>
      </c>
      <c r="J113" s="434"/>
      <c r="K113" s="434"/>
      <c r="L113" s="434"/>
      <c r="M113" s="440"/>
      <c r="N113" s="440"/>
      <c r="O113" s="440"/>
      <c r="P113" s="440"/>
      <c r="Q113" s="440"/>
      <c r="R113" s="440"/>
      <c r="S113" s="440"/>
      <c r="T113" s="440"/>
      <c r="U113" s="440"/>
      <c r="V113" s="440"/>
      <c r="W113" s="440"/>
      <c r="X113" s="440"/>
      <c r="Y113" s="422"/>
      <c r="Z113" s="422"/>
      <c r="AA113" s="422"/>
      <c r="AB113" s="422"/>
      <c r="AC113" s="422"/>
      <c r="AD113" s="422"/>
      <c r="AE113" s="422"/>
      <c r="AF113" s="422"/>
      <c r="AG113" s="422"/>
      <c r="AH113" s="422"/>
      <c r="AI113" s="422"/>
      <c r="AJ113" s="422"/>
      <c r="AK113" s="422"/>
      <c r="AL113" s="422"/>
      <c r="AM113" s="422"/>
      <c r="AN113" s="422"/>
      <c r="AO113" s="422"/>
      <c r="AP113" s="422"/>
      <c r="AQ113" s="422"/>
      <c r="AR113" s="422"/>
      <c r="AS113" s="422"/>
      <c r="AT113" s="422"/>
      <c r="AU113" s="422"/>
      <c r="AV113" s="422"/>
      <c r="AW113" s="422"/>
      <c r="AX113" s="422"/>
      <c r="AY113" s="422"/>
      <c r="AZ113" s="422"/>
      <c r="BA113" s="422"/>
      <c r="BB113" s="422"/>
      <c r="BC113" s="422"/>
      <c r="BD113" s="422"/>
      <c r="BE113" s="422"/>
      <c r="BF113" s="422"/>
      <c r="BG113" s="422"/>
      <c r="BH113" s="422"/>
      <c r="BI113" s="422"/>
      <c r="BJ113" s="422"/>
      <c r="BK113" s="422"/>
      <c r="BL113" s="422"/>
      <c r="BM113" s="422"/>
      <c r="BN113" s="422"/>
    </row>
    <row r="114" spans="1:66" s="421" customFormat="1" ht="60">
      <c r="A114" s="554"/>
      <c r="B114" s="562"/>
      <c r="C114" s="433">
        <v>40631</v>
      </c>
      <c r="D114" s="434"/>
      <c r="E114" s="434" t="s">
        <v>692</v>
      </c>
      <c r="F114" s="434" t="s">
        <v>690</v>
      </c>
      <c r="G114" s="434"/>
      <c r="H114" s="434" t="s">
        <v>691</v>
      </c>
      <c r="I114" s="452"/>
      <c r="J114" s="434">
        <v>4.38</v>
      </c>
      <c r="K114" s="434">
        <v>56</v>
      </c>
      <c r="L114" s="434"/>
      <c r="M114" s="440"/>
      <c r="N114" s="440"/>
      <c r="O114" s="440"/>
      <c r="P114" s="440"/>
      <c r="Q114" s="440"/>
      <c r="R114" s="440"/>
      <c r="S114" s="440"/>
      <c r="T114" s="440"/>
      <c r="U114" s="440"/>
      <c r="V114" s="440"/>
      <c r="W114" s="440"/>
      <c r="X114" s="440"/>
      <c r="Y114" s="422"/>
      <c r="Z114" s="422"/>
      <c r="AA114" s="422"/>
      <c r="AB114" s="422"/>
      <c r="AC114" s="422"/>
      <c r="AD114" s="422"/>
      <c r="AE114" s="422"/>
      <c r="AF114" s="422"/>
      <c r="AG114" s="422"/>
      <c r="AH114" s="422"/>
      <c r="AI114" s="422"/>
      <c r="AJ114" s="422"/>
      <c r="AK114" s="422"/>
      <c r="AL114" s="422"/>
      <c r="AM114" s="422"/>
      <c r="AN114" s="422"/>
      <c r="AO114" s="422"/>
      <c r="AP114" s="422"/>
      <c r="AQ114" s="422"/>
      <c r="AR114" s="422"/>
      <c r="AS114" s="422"/>
      <c r="AT114" s="422"/>
      <c r="AU114" s="422"/>
      <c r="AV114" s="422"/>
      <c r="AW114" s="422"/>
      <c r="AX114" s="422"/>
      <c r="AY114" s="422"/>
      <c r="AZ114" s="422"/>
      <c r="BA114" s="422"/>
      <c r="BB114" s="422"/>
      <c r="BC114" s="422"/>
      <c r="BD114" s="422"/>
      <c r="BE114" s="422"/>
      <c r="BF114" s="422"/>
      <c r="BG114" s="422"/>
      <c r="BH114" s="422"/>
      <c r="BI114" s="422"/>
      <c r="BJ114" s="422"/>
      <c r="BK114" s="422"/>
      <c r="BL114" s="422"/>
      <c r="BM114" s="422"/>
      <c r="BN114" s="422"/>
    </row>
    <row r="115" spans="1:66" s="421" customFormat="1" ht="30">
      <c r="A115" s="554"/>
      <c r="B115" s="562"/>
      <c r="C115" s="436">
        <v>40644</v>
      </c>
      <c r="D115" s="437"/>
      <c r="E115" s="437" t="s">
        <v>693</v>
      </c>
      <c r="F115" s="437" t="s">
        <v>209</v>
      </c>
      <c r="G115" s="437" t="s">
        <v>695</v>
      </c>
      <c r="H115" s="437"/>
      <c r="I115" s="437"/>
      <c r="J115" s="437"/>
      <c r="K115" s="437"/>
      <c r="L115" s="437"/>
      <c r="M115" s="440"/>
      <c r="N115" s="440"/>
      <c r="O115" s="440"/>
      <c r="P115" s="440"/>
      <c r="Q115" s="440"/>
      <c r="R115" s="440"/>
      <c r="S115" s="440"/>
      <c r="T115" s="440"/>
      <c r="U115" s="440"/>
      <c r="V115" s="440"/>
      <c r="W115" s="440"/>
      <c r="X115" s="440"/>
      <c r="Y115" s="422"/>
      <c r="Z115" s="422"/>
      <c r="AA115" s="422"/>
      <c r="AB115" s="422"/>
      <c r="AC115" s="422"/>
      <c r="AD115" s="422"/>
      <c r="AE115" s="422"/>
      <c r="AF115" s="422"/>
      <c r="AG115" s="422"/>
      <c r="AH115" s="422"/>
      <c r="AI115" s="422"/>
      <c r="AJ115" s="422"/>
      <c r="AK115" s="422"/>
      <c r="AL115" s="422"/>
      <c r="AM115" s="422"/>
      <c r="AN115" s="422"/>
      <c r="AO115" s="422"/>
      <c r="AP115" s="422"/>
      <c r="AQ115" s="422"/>
      <c r="AR115" s="422"/>
      <c r="AS115" s="422"/>
      <c r="AT115" s="422"/>
      <c r="AU115" s="422"/>
      <c r="AV115" s="422"/>
      <c r="AW115" s="422"/>
      <c r="AX115" s="422"/>
      <c r="AY115" s="422"/>
      <c r="AZ115" s="422"/>
      <c r="BA115" s="422"/>
      <c r="BB115" s="422"/>
      <c r="BC115" s="422"/>
      <c r="BD115" s="422"/>
      <c r="BE115" s="422"/>
      <c r="BF115" s="422"/>
      <c r="BG115" s="422"/>
      <c r="BH115" s="422"/>
      <c r="BI115" s="422"/>
      <c r="BJ115" s="422"/>
      <c r="BK115" s="422"/>
      <c r="BL115" s="422"/>
      <c r="BM115" s="422"/>
      <c r="BN115" s="422"/>
    </row>
    <row r="116" spans="1:66" s="421" customFormat="1">
      <c r="A116" s="554"/>
      <c r="B116" s="562"/>
      <c r="C116" s="436">
        <v>40648</v>
      </c>
      <c r="D116" s="438">
        <v>0.375</v>
      </c>
      <c r="E116" s="437" t="s">
        <v>205</v>
      </c>
      <c r="F116" s="437" t="s">
        <v>698</v>
      </c>
      <c r="G116" s="437"/>
      <c r="H116" s="437"/>
      <c r="I116" s="437" t="s">
        <v>699</v>
      </c>
      <c r="J116" s="437"/>
      <c r="K116" s="437"/>
      <c r="L116" s="437"/>
      <c r="M116" s="440"/>
      <c r="N116" s="440"/>
      <c r="O116" s="440"/>
      <c r="P116" s="440"/>
      <c r="Q116" s="440"/>
      <c r="R116" s="440"/>
      <c r="S116" s="440"/>
      <c r="T116" s="440"/>
      <c r="U116" s="440"/>
      <c r="V116" s="440"/>
      <c r="W116" s="440"/>
      <c r="X116" s="440"/>
      <c r="Y116" s="422"/>
      <c r="Z116" s="422"/>
      <c r="AA116" s="422"/>
      <c r="AB116" s="422"/>
      <c r="AC116" s="422"/>
      <c r="AD116" s="422"/>
      <c r="AE116" s="422"/>
      <c r="AF116" s="422"/>
      <c r="AG116" s="422"/>
      <c r="AH116" s="422"/>
      <c r="AI116" s="422"/>
      <c r="AJ116" s="422"/>
      <c r="AK116" s="422"/>
      <c r="AL116" s="422"/>
      <c r="AM116" s="422"/>
      <c r="AN116" s="422"/>
      <c r="AO116" s="422"/>
      <c r="AP116" s="422"/>
      <c r="AQ116" s="422"/>
      <c r="AR116" s="422"/>
      <c r="AS116" s="422"/>
      <c r="AT116" s="422"/>
      <c r="AU116" s="422"/>
      <c r="AV116" s="422"/>
      <c r="AW116" s="422"/>
      <c r="AX116" s="422"/>
      <c r="AY116" s="422"/>
      <c r="AZ116" s="422"/>
      <c r="BA116" s="422"/>
      <c r="BB116" s="422"/>
      <c r="BC116" s="422"/>
      <c r="BD116" s="422"/>
      <c r="BE116" s="422"/>
      <c r="BF116" s="422"/>
      <c r="BG116" s="422"/>
      <c r="BH116" s="422"/>
      <c r="BI116" s="422"/>
      <c r="BJ116" s="422"/>
      <c r="BK116" s="422"/>
      <c r="BL116" s="422"/>
      <c r="BM116" s="422"/>
      <c r="BN116" s="422"/>
    </row>
    <row r="117" spans="1:66" s="421" customFormat="1">
      <c r="A117" s="445">
        <v>54</v>
      </c>
      <c r="B117" s="446" t="s">
        <v>71</v>
      </c>
      <c r="C117" s="445"/>
      <c r="D117" s="445"/>
      <c r="E117" s="445"/>
      <c r="F117" s="445"/>
      <c r="G117" s="445"/>
      <c r="H117" s="445"/>
      <c r="I117" s="445"/>
      <c r="J117" s="445"/>
      <c r="K117" s="445"/>
      <c r="L117" s="445"/>
      <c r="M117" s="440"/>
      <c r="N117" s="440"/>
      <c r="O117" s="440"/>
      <c r="P117" s="440"/>
      <c r="Q117" s="440"/>
      <c r="R117" s="440"/>
      <c r="S117" s="440"/>
      <c r="T117" s="440"/>
      <c r="U117" s="440"/>
      <c r="V117" s="440"/>
      <c r="W117" s="440"/>
      <c r="X117" s="440"/>
      <c r="Y117" s="422"/>
      <c r="Z117" s="422"/>
      <c r="AA117" s="422"/>
      <c r="AB117" s="422"/>
      <c r="AC117" s="422"/>
      <c r="AD117" s="422"/>
      <c r="AE117" s="422"/>
      <c r="AF117" s="422"/>
      <c r="AG117" s="422"/>
      <c r="AH117" s="422"/>
      <c r="AI117" s="422"/>
      <c r="AJ117" s="422"/>
      <c r="AK117" s="422"/>
      <c r="AL117" s="422"/>
      <c r="AM117" s="422"/>
      <c r="AN117" s="422"/>
      <c r="AO117" s="422"/>
      <c r="AP117" s="422"/>
      <c r="AQ117" s="422"/>
      <c r="AR117" s="422"/>
      <c r="AS117" s="422"/>
      <c r="AT117" s="422"/>
      <c r="AU117" s="422"/>
      <c r="AV117" s="422"/>
      <c r="AW117" s="422"/>
      <c r="AX117" s="422"/>
      <c r="AY117" s="422"/>
      <c r="AZ117" s="422"/>
      <c r="BA117" s="422"/>
      <c r="BB117" s="422"/>
      <c r="BC117" s="422"/>
      <c r="BD117" s="422"/>
      <c r="BE117" s="422"/>
      <c r="BF117" s="422"/>
      <c r="BG117" s="422"/>
      <c r="BH117" s="422"/>
      <c r="BI117" s="422"/>
      <c r="BJ117" s="422"/>
      <c r="BK117" s="422"/>
      <c r="BL117" s="422"/>
      <c r="BM117" s="422"/>
      <c r="BN117" s="422"/>
    </row>
    <row r="118" spans="1:66" s="421" customFormat="1">
      <c r="A118" s="445">
        <v>55</v>
      </c>
      <c r="B118" s="446" t="s">
        <v>71</v>
      </c>
      <c r="C118" s="445"/>
      <c r="D118" s="445"/>
      <c r="E118" s="445"/>
      <c r="F118" s="445"/>
      <c r="G118" s="445"/>
      <c r="H118" s="445"/>
      <c r="I118" s="445"/>
      <c r="J118" s="445"/>
      <c r="K118" s="445"/>
      <c r="L118" s="445"/>
      <c r="M118" s="440"/>
      <c r="N118" s="440"/>
      <c r="O118" s="440"/>
      <c r="P118" s="440"/>
      <c r="Q118" s="440"/>
      <c r="R118" s="440"/>
      <c r="S118" s="440"/>
      <c r="T118" s="440"/>
      <c r="U118" s="440"/>
      <c r="V118" s="440"/>
      <c r="W118" s="440"/>
      <c r="X118" s="440"/>
      <c r="Y118" s="422"/>
      <c r="Z118" s="422"/>
      <c r="AA118" s="422"/>
      <c r="AB118" s="422"/>
      <c r="AC118" s="422"/>
      <c r="AD118" s="422"/>
      <c r="AE118" s="422"/>
      <c r="AF118" s="422"/>
      <c r="AG118" s="422"/>
      <c r="AH118" s="422"/>
      <c r="AI118" s="422"/>
      <c r="AJ118" s="422"/>
      <c r="AK118" s="422"/>
      <c r="AL118" s="422"/>
      <c r="AM118" s="422"/>
      <c r="AN118" s="422"/>
      <c r="AO118" s="422"/>
      <c r="AP118" s="422"/>
      <c r="AQ118" s="422"/>
      <c r="AR118" s="422"/>
      <c r="AS118" s="422"/>
      <c r="AT118" s="422"/>
      <c r="AU118" s="422"/>
      <c r="AV118" s="422"/>
      <c r="AW118" s="422"/>
      <c r="AX118" s="422"/>
      <c r="AY118" s="422"/>
      <c r="AZ118" s="422"/>
      <c r="BA118" s="422"/>
      <c r="BB118" s="422"/>
      <c r="BC118" s="422"/>
      <c r="BD118" s="422"/>
      <c r="BE118" s="422"/>
      <c r="BF118" s="422"/>
      <c r="BG118" s="422"/>
      <c r="BH118" s="422"/>
      <c r="BI118" s="422"/>
      <c r="BJ118" s="422"/>
      <c r="BK118" s="422"/>
      <c r="BL118" s="422"/>
      <c r="BM118" s="422"/>
      <c r="BN118" s="422"/>
    </row>
    <row r="119" spans="1:66" s="421" customFormat="1">
      <c r="A119" s="445">
        <v>56</v>
      </c>
      <c r="B119" s="446" t="s">
        <v>71</v>
      </c>
      <c r="C119" s="445"/>
      <c r="D119" s="445"/>
      <c r="E119" s="445"/>
      <c r="F119" s="445"/>
      <c r="G119" s="445"/>
      <c r="H119" s="445"/>
      <c r="I119" s="445"/>
      <c r="J119" s="445"/>
      <c r="K119" s="445"/>
      <c r="L119" s="445"/>
      <c r="M119" s="440"/>
      <c r="N119" s="440"/>
      <c r="O119" s="440"/>
      <c r="P119" s="440"/>
      <c r="Q119" s="440"/>
      <c r="R119" s="440"/>
      <c r="S119" s="440"/>
      <c r="T119" s="440"/>
      <c r="U119" s="440"/>
      <c r="V119" s="440"/>
      <c r="W119" s="440"/>
      <c r="X119" s="440"/>
      <c r="Y119" s="422"/>
      <c r="Z119" s="422"/>
      <c r="AA119" s="422"/>
      <c r="AB119" s="422"/>
      <c r="AC119" s="422"/>
      <c r="AD119" s="422"/>
      <c r="AE119" s="422"/>
      <c r="AF119" s="422"/>
      <c r="AG119" s="422"/>
      <c r="AH119" s="422"/>
      <c r="AI119" s="422"/>
      <c r="AJ119" s="422"/>
      <c r="AK119" s="422"/>
      <c r="AL119" s="422"/>
      <c r="AM119" s="422"/>
      <c r="AN119" s="422"/>
      <c r="AO119" s="422"/>
      <c r="AP119" s="422"/>
      <c r="AQ119" s="422"/>
      <c r="AR119" s="422"/>
      <c r="AS119" s="422"/>
      <c r="AT119" s="422"/>
      <c r="AU119" s="422"/>
      <c r="AV119" s="422"/>
      <c r="AW119" s="422"/>
      <c r="AX119" s="422"/>
      <c r="AY119" s="422"/>
      <c r="AZ119" s="422"/>
      <c r="BA119" s="422"/>
      <c r="BB119" s="422"/>
      <c r="BC119" s="422"/>
      <c r="BD119" s="422"/>
      <c r="BE119" s="422"/>
      <c r="BF119" s="422"/>
      <c r="BG119" s="422"/>
      <c r="BH119" s="422"/>
      <c r="BI119" s="422"/>
      <c r="BJ119" s="422"/>
      <c r="BK119" s="422"/>
      <c r="BL119" s="422"/>
      <c r="BM119" s="422"/>
      <c r="BN119" s="422"/>
    </row>
    <row r="120" spans="1:66" s="421" customFormat="1">
      <c r="A120" s="445">
        <v>57</v>
      </c>
      <c r="B120" s="446" t="s">
        <v>71</v>
      </c>
      <c r="C120" s="445"/>
      <c r="D120" s="445"/>
      <c r="E120" s="445"/>
      <c r="F120" s="445"/>
      <c r="G120" s="445"/>
      <c r="H120" s="445"/>
      <c r="I120" s="445"/>
      <c r="J120" s="445"/>
      <c r="K120" s="445"/>
      <c r="L120" s="445"/>
      <c r="M120" s="440"/>
      <c r="N120" s="440"/>
      <c r="O120" s="440"/>
      <c r="P120" s="440"/>
      <c r="Q120" s="440"/>
      <c r="R120" s="440"/>
      <c r="S120" s="440"/>
      <c r="T120" s="440"/>
      <c r="U120" s="440"/>
      <c r="V120" s="440"/>
      <c r="W120" s="440"/>
      <c r="X120" s="440"/>
      <c r="Y120" s="422"/>
      <c r="Z120" s="422"/>
      <c r="AA120" s="422"/>
      <c r="AB120" s="422"/>
      <c r="AC120" s="422"/>
      <c r="AD120" s="422"/>
      <c r="AE120" s="422"/>
      <c r="AF120" s="422"/>
      <c r="AG120" s="422"/>
      <c r="AH120" s="422"/>
      <c r="AI120" s="422"/>
      <c r="AJ120" s="422"/>
      <c r="AK120" s="422"/>
      <c r="AL120" s="422"/>
      <c r="AM120" s="422"/>
      <c r="AN120" s="422"/>
      <c r="AO120" s="422"/>
      <c r="AP120" s="422"/>
      <c r="AQ120" s="422"/>
      <c r="AR120" s="422"/>
      <c r="AS120" s="422"/>
      <c r="AT120" s="422"/>
      <c r="AU120" s="422"/>
      <c r="AV120" s="422"/>
      <c r="AW120" s="422"/>
      <c r="AX120" s="422"/>
      <c r="AY120" s="422"/>
      <c r="AZ120" s="422"/>
      <c r="BA120" s="422"/>
      <c r="BB120" s="422"/>
      <c r="BC120" s="422"/>
      <c r="BD120" s="422"/>
      <c r="BE120" s="422"/>
      <c r="BF120" s="422"/>
      <c r="BG120" s="422"/>
      <c r="BH120" s="422"/>
      <c r="BI120" s="422"/>
      <c r="BJ120" s="422"/>
      <c r="BK120" s="422"/>
      <c r="BL120" s="422"/>
      <c r="BM120" s="422"/>
      <c r="BN120" s="422"/>
    </row>
    <row r="121" spans="1:66" s="421" customFormat="1">
      <c r="A121" s="503"/>
      <c r="B121" s="558" t="s">
        <v>71</v>
      </c>
      <c r="C121" s="433">
        <v>40612</v>
      </c>
      <c r="D121" s="435">
        <v>0.45833333333333331</v>
      </c>
      <c r="E121" s="434" t="s">
        <v>863</v>
      </c>
      <c r="F121" s="434" t="s">
        <v>864</v>
      </c>
      <c r="G121" s="434"/>
      <c r="H121" s="434"/>
      <c r="I121" s="434"/>
      <c r="J121" s="434"/>
      <c r="K121" s="434"/>
      <c r="L121" s="434"/>
      <c r="M121" s="440"/>
      <c r="N121" s="440"/>
      <c r="O121" s="440"/>
      <c r="P121" s="440"/>
      <c r="Q121" s="440"/>
      <c r="R121" s="440"/>
      <c r="S121" s="440"/>
      <c r="T121" s="440"/>
      <c r="U121" s="440"/>
      <c r="V121" s="440"/>
      <c r="W121" s="440"/>
      <c r="X121" s="440"/>
      <c r="Y121" s="422"/>
      <c r="Z121" s="422"/>
      <c r="AA121" s="422"/>
      <c r="AB121" s="422"/>
      <c r="AC121" s="422"/>
      <c r="AD121" s="422"/>
      <c r="AE121" s="422"/>
      <c r="AF121" s="422"/>
      <c r="AG121" s="422"/>
      <c r="AH121" s="422"/>
      <c r="AI121" s="422"/>
      <c r="AJ121" s="422"/>
      <c r="AK121" s="422"/>
      <c r="AL121" s="422"/>
      <c r="AM121" s="422"/>
      <c r="AN121" s="422"/>
      <c r="AO121" s="422"/>
      <c r="AP121" s="422"/>
      <c r="AQ121" s="422"/>
      <c r="AR121" s="422"/>
      <c r="AS121" s="422"/>
      <c r="AT121" s="422"/>
      <c r="AU121" s="422"/>
      <c r="AV121" s="422"/>
      <c r="AW121" s="422"/>
      <c r="AX121" s="422"/>
      <c r="AY121" s="422"/>
      <c r="AZ121" s="422"/>
      <c r="BA121" s="422"/>
      <c r="BB121" s="422"/>
      <c r="BC121" s="422"/>
      <c r="BD121" s="422"/>
      <c r="BE121" s="422"/>
      <c r="BF121" s="422"/>
      <c r="BG121" s="422"/>
      <c r="BH121" s="422"/>
      <c r="BI121" s="422"/>
      <c r="BJ121" s="422"/>
      <c r="BK121" s="422"/>
      <c r="BL121" s="422"/>
      <c r="BM121" s="422"/>
      <c r="BN121" s="422"/>
    </row>
    <row r="122" spans="1:66" s="421" customFormat="1">
      <c r="A122" s="503"/>
      <c r="B122" s="559"/>
      <c r="C122" s="433">
        <v>40661</v>
      </c>
      <c r="D122" s="435">
        <v>0.45833333333333331</v>
      </c>
      <c r="E122" s="434" t="s">
        <v>863</v>
      </c>
      <c r="F122" s="434" t="s">
        <v>864</v>
      </c>
      <c r="G122" s="434"/>
      <c r="H122" s="434"/>
      <c r="I122" s="434"/>
      <c r="J122" s="434"/>
      <c r="K122" s="434"/>
      <c r="L122" s="434"/>
      <c r="M122" s="440"/>
      <c r="N122" s="440"/>
      <c r="O122" s="440"/>
      <c r="P122" s="440"/>
      <c r="Q122" s="440"/>
      <c r="R122" s="440"/>
      <c r="S122" s="440"/>
      <c r="T122" s="440"/>
      <c r="U122" s="440"/>
      <c r="V122" s="440"/>
      <c r="W122" s="440"/>
      <c r="X122" s="440"/>
      <c r="Y122" s="422"/>
      <c r="Z122" s="422"/>
      <c r="AA122" s="422"/>
      <c r="AB122" s="422"/>
      <c r="AC122" s="422"/>
      <c r="AD122" s="422"/>
      <c r="AE122" s="422"/>
      <c r="AF122" s="422"/>
      <c r="AG122" s="422"/>
      <c r="AH122" s="422"/>
      <c r="AI122" s="422"/>
      <c r="AJ122" s="422"/>
      <c r="AK122" s="422"/>
      <c r="AL122" s="422"/>
      <c r="AM122" s="422"/>
      <c r="AN122" s="422"/>
      <c r="AO122" s="422"/>
      <c r="AP122" s="422"/>
      <c r="AQ122" s="422"/>
      <c r="AR122" s="422"/>
      <c r="AS122" s="422"/>
      <c r="AT122" s="422"/>
      <c r="AU122" s="422"/>
      <c r="AV122" s="422"/>
      <c r="AW122" s="422"/>
      <c r="AX122" s="422"/>
      <c r="AY122" s="422"/>
      <c r="AZ122" s="422"/>
      <c r="BA122" s="422"/>
      <c r="BB122" s="422"/>
      <c r="BC122" s="422"/>
      <c r="BD122" s="422"/>
      <c r="BE122" s="422"/>
      <c r="BF122" s="422"/>
      <c r="BG122" s="422"/>
      <c r="BH122" s="422"/>
      <c r="BI122" s="422"/>
      <c r="BJ122" s="422"/>
      <c r="BK122" s="422"/>
      <c r="BL122" s="422"/>
      <c r="BM122" s="422"/>
      <c r="BN122" s="422"/>
    </row>
    <row r="123" spans="1:66" s="421" customFormat="1">
      <c r="A123" s="503"/>
      <c r="B123" s="559"/>
      <c r="C123" s="433">
        <v>40626</v>
      </c>
      <c r="D123" s="435">
        <v>0.45833333333333331</v>
      </c>
      <c r="E123" s="434" t="s">
        <v>863</v>
      </c>
      <c r="F123" s="434" t="s">
        <v>864</v>
      </c>
      <c r="G123" s="434"/>
      <c r="H123" s="434"/>
      <c r="I123" s="434"/>
      <c r="J123" s="434"/>
      <c r="K123" s="434"/>
      <c r="L123" s="434"/>
      <c r="M123" s="440"/>
      <c r="N123" s="440"/>
      <c r="O123" s="440"/>
      <c r="P123" s="440"/>
      <c r="Q123" s="440"/>
      <c r="R123" s="440"/>
      <c r="S123" s="440"/>
      <c r="T123" s="440"/>
      <c r="U123" s="440"/>
      <c r="V123" s="440"/>
      <c r="W123" s="440"/>
      <c r="X123" s="440"/>
      <c r="Y123" s="422"/>
      <c r="Z123" s="422"/>
      <c r="AA123" s="422"/>
      <c r="AB123" s="422"/>
      <c r="AC123" s="422"/>
      <c r="AD123" s="422"/>
      <c r="AE123" s="422"/>
      <c r="AF123" s="422"/>
      <c r="AG123" s="422"/>
      <c r="AH123" s="422"/>
      <c r="AI123" s="422"/>
      <c r="AJ123" s="422"/>
      <c r="AK123" s="422"/>
      <c r="AL123" s="422"/>
      <c r="AM123" s="422"/>
      <c r="AN123" s="422"/>
      <c r="AO123" s="422"/>
      <c r="AP123" s="422"/>
      <c r="AQ123" s="422"/>
      <c r="AR123" s="422"/>
      <c r="AS123" s="422"/>
      <c r="AT123" s="422"/>
      <c r="AU123" s="422"/>
      <c r="AV123" s="422"/>
      <c r="AW123" s="422"/>
      <c r="AX123" s="422"/>
      <c r="AY123" s="422"/>
      <c r="AZ123" s="422"/>
      <c r="BA123" s="422"/>
      <c r="BB123" s="422"/>
      <c r="BC123" s="422"/>
      <c r="BD123" s="422"/>
      <c r="BE123" s="422"/>
      <c r="BF123" s="422"/>
      <c r="BG123" s="422"/>
      <c r="BH123" s="422"/>
      <c r="BI123" s="422"/>
      <c r="BJ123" s="422"/>
      <c r="BK123" s="422"/>
      <c r="BL123" s="422"/>
      <c r="BM123" s="422"/>
      <c r="BN123" s="422"/>
    </row>
    <row r="124" spans="1:66" s="421" customFormat="1" ht="30">
      <c r="A124" s="444">
        <v>58</v>
      </c>
      <c r="B124" s="560"/>
      <c r="C124" s="433">
        <v>40617</v>
      </c>
      <c r="D124" s="434"/>
      <c r="E124" s="434" t="s">
        <v>499</v>
      </c>
      <c r="F124" s="434"/>
      <c r="G124" s="452"/>
      <c r="H124" s="434" t="s">
        <v>757</v>
      </c>
      <c r="I124" s="434"/>
      <c r="J124" s="434"/>
      <c r="K124" s="434"/>
      <c r="L124" s="434"/>
      <c r="M124" s="422"/>
      <c r="N124" s="422"/>
      <c r="O124" s="422"/>
      <c r="P124" s="422"/>
      <c r="Q124" s="422"/>
      <c r="R124" s="422"/>
      <c r="S124" s="422"/>
      <c r="T124" s="422"/>
      <c r="U124" s="422"/>
      <c r="V124" s="422"/>
      <c r="W124" s="422"/>
      <c r="X124" s="422"/>
      <c r="Y124" s="422"/>
      <c r="Z124" s="422"/>
      <c r="AA124" s="422"/>
      <c r="AB124" s="422"/>
      <c r="AC124" s="422"/>
      <c r="AD124" s="422"/>
      <c r="AE124" s="422"/>
      <c r="AF124" s="422"/>
      <c r="AG124" s="422"/>
      <c r="AH124" s="422"/>
      <c r="AI124" s="422"/>
      <c r="AJ124" s="422"/>
      <c r="AK124" s="422"/>
      <c r="AL124" s="422"/>
      <c r="AM124" s="422"/>
      <c r="AN124" s="422"/>
      <c r="AO124" s="422"/>
      <c r="AP124" s="422"/>
      <c r="AQ124" s="422"/>
      <c r="AR124" s="422"/>
      <c r="AS124" s="422"/>
      <c r="AT124" s="422"/>
      <c r="AU124" s="422"/>
      <c r="AV124" s="422"/>
      <c r="AW124" s="422"/>
      <c r="AX124" s="422"/>
      <c r="AY124" s="422"/>
      <c r="AZ124" s="422"/>
      <c r="BA124" s="422"/>
      <c r="BB124" s="422"/>
      <c r="BC124" s="422"/>
      <c r="BD124" s="422"/>
      <c r="BE124" s="422"/>
      <c r="BF124" s="422"/>
      <c r="BG124" s="422"/>
      <c r="BH124" s="422"/>
      <c r="BI124" s="422"/>
      <c r="BJ124" s="422"/>
      <c r="BK124" s="422"/>
      <c r="BL124" s="422"/>
      <c r="BM124" s="422"/>
      <c r="BN124" s="422"/>
    </row>
    <row r="125" spans="1:66" s="421" customFormat="1">
      <c r="A125" s="502"/>
      <c r="B125" s="558" t="s">
        <v>71</v>
      </c>
      <c r="C125" s="433">
        <v>40612</v>
      </c>
      <c r="D125" s="435">
        <v>0.45833333333333331</v>
      </c>
      <c r="E125" s="434" t="s">
        <v>863</v>
      </c>
      <c r="F125" s="434" t="s">
        <v>864</v>
      </c>
      <c r="G125" s="452"/>
      <c r="H125" s="434"/>
      <c r="I125" s="434"/>
      <c r="J125" s="434"/>
      <c r="K125" s="434"/>
      <c r="L125" s="434"/>
      <c r="M125" s="422"/>
      <c r="N125" s="422"/>
      <c r="O125" s="422"/>
      <c r="P125" s="422"/>
      <c r="Q125" s="422"/>
      <c r="R125" s="422"/>
      <c r="S125" s="422"/>
      <c r="T125" s="422"/>
      <c r="U125" s="422"/>
      <c r="V125" s="422"/>
      <c r="W125" s="422"/>
      <c r="X125" s="422"/>
      <c r="Y125" s="422"/>
      <c r="Z125" s="422"/>
      <c r="AA125" s="422"/>
      <c r="AB125" s="422"/>
      <c r="AC125" s="422"/>
      <c r="AD125" s="422"/>
      <c r="AE125" s="422"/>
      <c r="AF125" s="422"/>
      <c r="AG125" s="422"/>
      <c r="AH125" s="422"/>
      <c r="AI125" s="422"/>
      <c r="AJ125" s="422"/>
      <c r="AK125" s="422"/>
      <c r="AL125" s="422"/>
      <c r="AM125" s="422"/>
      <c r="AN125" s="422"/>
      <c r="AO125" s="422"/>
      <c r="AP125" s="422"/>
      <c r="AQ125" s="422"/>
      <c r="AR125" s="422"/>
      <c r="AS125" s="422"/>
      <c r="AT125" s="422"/>
      <c r="AU125" s="422"/>
      <c r="AV125" s="422"/>
      <c r="AW125" s="422"/>
      <c r="AX125" s="422"/>
      <c r="AY125" s="422"/>
      <c r="AZ125" s="422"/>
      <c r="BA125" s="422"/>
      <c r="BB125" s="422"/>
      <c r="BC125" s="422"/>
      <c r="BD125" s="422"/>
      <c r="BE125" s="422"/>
      <c r="BF125" s="422"/>
      <c r="BG125" s="422"/>
      <c r="BH125" s="422"/>
      <c r="BI125" s="422"/>
      <c r="BJ125" s="422"/>
      <c r="BK125" s="422"/>
      <c r="BL125" s="422"/>
      <c r="BM125" s="422"/>
      <c r="BN125" s="422"/>
    </row>
    <row r="126" spans="1:66" s="421" customFormat="1">
      <c r="A126" s="502"/>
      <c r="B126" s="559"/>
      <c r="C126" s="433">
        <v>40605</v>
      </c>
      <c r="D126" s="435">
        <v>0.45833333333333331</v>
      </c>
      <c r="E126" s="434" t="s">
        <v>863</v>
      </c>
      <c r="F126" s="434" t="s">
        <v>864</v>
      </c>
      <c r="G126" s="452"/>
      <c r="H126" s="434"/>
      <c r="I126" s="434"/>
      <c r="J126" s="434"/>
      <c r="K126" s="434"/>
      <c r="L126" s="434"/>
      <c r="M126" s="422"/>
      <c r="N126" s="422"/>
      <c r="O126" s="422"/>
      <c r="P126" s="422"/>
      <c r="Q126" s="422"/>
      <c r="R126" s="422"/>
      <c r="S126" s="422"/>
      <c r="T126" s="422"/>
      <c r="U126" s="422"/>
      <c r="V126" s="422"/>
      <c r="W126" s="422"/>
      <c r="X126" s="422"/>
      <c r="Y126" s="422"/>
      <c r="Z126" s="422"/>
      <c r="AA126" s="422"/>
      <c r="AB126" s="422"/>
      <c r="AC126" s="422"/>
      <c r="AD126" s="422"/>
      <c r="AE126" s="422"/>
      <c r="AF126" s="422"/>
      <c r="AG126" s="422"/>
      <c r="AH126" s="422"/>
      <c r="AI126" s="422"/>
      <c r="AJ126" s="422"/>
      <c r="AK126" s="422"/>
      <c r="AL126" s="422"/>
      <c r="AM126" s="422"/>
      <c r="AN126" s="422"/>
      <c r="AO126" s="422"/>
      <c r="AP126" s="422"/>
      <c r="AQ126" s="422"/>
      <c r="AR126" s="422"/>
      <c r="AS126" s="422"/>
      <c r="AT126" s="422"/>
      <c r="AU126" s="422"/>
      <c r="AV126" s="422"/>
      <c r="AW126" s="422"/>
      <c r="AX126" s="422"/>
      <c r="AY126" s="422"/>
      <c r="AZ126" s="422"/>
      <c r="BA126" s="422"/>
      <c r="BB126" s="422"/>
      <c r="BC126" s="422"/>
      <c r="BD126" s="422"/>
      <c r="BE126" s="422"/>
      <c r="BF126" s="422"/>
      <c r="BG126" s="422"/>
      <c r="BH126" s="422"/>
      <c r="BI126" s="422"/>
      <c r="BJ126" s="422"/>
      <c r="BK126" s="422"/>
      <c r="BL126" s="422"/>
      <c r="BM126" s="422"/>
      <c r="BN126" s="422"/>
    </row>
    <row r="127" spans="1:66" s="421" customFormat="1">
      <c r="A127" s="502"/>
      <c r="B127" s="559"/>
      <c r="C127" s="433">
        <v>40619</v>
      </c>
      <c r="D127" s="435">
        <v>0.45833333333333331</v>
      </c>
      <c r="E127" s="434" t="s">
        <v>863</v>
      </c>
      <c r="F127" s="434" t="s">
        <v>864</v>
      </c>
      <c r="G127" s="452"/>
      <c r="H127" s="434"/>
      <c r="I127" s="434"/>
      <c r="J127" s="434"/>
      <c r="K127" s="434"/>
      <c r="L127" s="434"/>
      <c r="M127" s="422"/>
      <c r="N127" s="422"/>
      <c r="O127" s="422"/>
      <c r="P127" s="422"/>
      <c r="Q127" s="422"/>
      <c r="R127" s="422"/>
      <c r="S127" s="422"/>
      <c r="T127" s="422"/>
      <c r="U127" s="422"/>
      <c r="V127" s="422"/>
      <c r="W127" s="422"/>
      <c r="X127" s="422"/>
      <c r="Y127" s="422"/>
      <c r="Z127" s="422"/>
      <c r="AA127" s="422"/>
      <c r="AB127" s="422"/>
      <c r="AC127" s="422"/>
      <c r="AD127" s="422"/>
      <c r="AE127" s="422"/>
      <c r="AF127" s="422"/>
      <c r="AG127" s="422"/>
      <c r="AH127" s="422"/>
      <c r="AI127" s="422"/>
      <c r="AJ127" s="422"/>
      <c r="AK127" s="422"/>
      <c r="AL127" s="422"/>
      <c r="AM127" s="422"/>
      <c r="AN127" s="422"/>
      <c r="AO127" s="422"/>
      <c r="AP127" s="422"/>
      <c r="AQ127" s="422"/>
      <c r="AR127" s="422"/>
      <c r="AS127" s="422"/>
      <c r="AT127" s="422"/>
      <c r="AU127" s="422"/>
      <c r="AV127" s="422"/>
      <c r="AW127" s="422"/>
      <c r="AX127" s="422"/>
      <c r="AY127" s="422"/>
      <c r="AZ127" s="422"/>
      <c r="BA127" s="422"/>
      <c r="BB127" s="422"/>
      <c r="BC127" s="422"/>
      <c r="BD127" s="422"/>
      <c r="BE127" s="422"/>
      <c r="BF127" s="422"/>
      <c r="BG127" s="422"/>
      <c r="BH127" s="422"/>
      <c r="BI127" s="422"/>
      <c r="BJ127" s="422"/>
      <c r="BK127" s="422"/>
      <c r="BL127" s="422"/>
      <c r="BM127" s="422"/>
      <c r="BN127" s="422"/>
    </row>
    <row r="128" spans="1:66" s="421" customFormat="1">
      <c r="A128" s="502"/>
      <c r="B128" s="559"/>
      <c r="C128" s="433">
        <v>40626</v>
      </c>
      <c r="D128" s="435">
        <v>0.45833333333333331</v>
      </c>
      <c r="E128" s="434" t="s">
        <v>863</v>
      </c>
      <c r="F128" s="434" t="s">
        <v>864</v>
      </c>
      <c r="G128" s="452"/>
      <c r="H128" s="434"/>
      <c r="I128" s="434"/>
      <c r="J128" s="434"/>
      <c r="K128" s="434"/>
      <c r="L128" s="434"/>
      <c r="M128" s="422"/>
      <c r="N128" s="422"/>
      <c r="O128" s="422"/>
      <c r="P128" s="422"/>
      <c r="Q128" s="422"/>
      <c r="R128" s="422"/>
      <c r="S128" s="422"/>
      <c r="T128" s="422"/>
      <c r="U128" s="422"/>
      <c r="V128" s="422"/>
      <c r="W128" s="422"/>
      <c r="X128" s="422"/>
      <c r="Y128" s="422"/>
      <c r="Z128" s="422"/>
      <c r="AA128" s="422"/>
      <c r="AB128" s="422"/>
      <c r="AC128" s="422"/>
      <c r="AD128" s="422"/>
      <c r="AE128" s="422"/>
      <c r="AF128" s="422"/>
      <c r="AG128" s="422"/>
      <c r="AH128" s="422"/>
      <c r="AI128" s="422"/>
      <c r="AJ128" s="422"/>
      <c r="AK128" s="422"/>
      <c r="AL128" s="422"/>
      <c r="AM128" s="422"/>
      <c r="AN128" s="422"/>
      <c r="AO128" s="422"/>
      <c r="AP128" s="422"/>
      <c r="AQ128" s="422"/>
      <c r="AR128" s="422"/>
      <c r="AS128" s="422"/>
      <c r="AT128" s="422"/>
      <c r="AU128" s="422"/>
      <c r="AV128" s="422"/>
      <c r="AW128" s="422"/>
      <c r="AX128" s="422"/>
      <c r="AY128" s="422"/>
      <c r="AZ128" s="422"/>
      <c r="BA128" s="422"/>
      <c r="BB128" s="422"/>
      <c r="BC128" s="422"/>
      <c r="BD128" s="422"/>
      <c r="BE128" s="422"/>
      <c r="BF128" s="422"/>
      <c r="BG128" s="422"/>
      <c r="BH128" s="422"/>
      <c r="BI128" s="422"/>
      <c r="BJ128" s="422"/>
      <c r="BK128" s="422"/>
      <c r="BL128" s="422"/>
      <c r="BM128" s="422"/>
      <c r="BN128" s="422"/>
    </row>
    <row r="129" spans="1:66" s="421" customFormat="1">
      <c r="A129" s="502"/>
      <c r="B129" s="559"/>
      <c r="C129" s="433">
        <v>40633</v>
      </c>
      <c r="D129" s="435">
        <v>0.45833333333333331</v>
      </c>
      <c r="E129" s="434" t="s">
        <v>863</v>
      </c>
      <c r="F129" s="434" t="s">
        <v>864</v>
      </c>
      <c r="G129" s="452"/>
      <c r="H129" s="434"/>
      <c r="I129" s="434"/>
      <c r="J129" s="434"/>
      <c r="K129" s="434"/>
      <c r="L129" s="434"/>
      <c r="M129" s="422"/>
      <c r="N129" s="422"/>
      <c r="O129" s="422"/>
      <c r="P129" s="422"/>
      <c r="Q129" s="422"/>
      <c r="R129" s="422"/>
      <c r="S129" s="422"/>
      <c r="T129" s="422"/>
      <c r="U129" s="422"/>
      <c r="V129" s="422"/>
      <c r="W129" s="422"/>
      <c r="X129" s="422"/>
      <c r="Y129" s="422"/>
      <c r="Z129" s="422"/>
      <c r="AA129" s="422"/>
      <c r="AB129" s="422"/>
      <c r="AC129" s="422"/>
      <c r="AD129" s="422"/>
      <c r="AE129" s="422"/>
      <c r="AF129" s="422"/>
      <c r="AG129" s="422"/>
      <c r="AH129" s="422"/>
      <c r="AI129" s="422"/>
      <c r="AJ129" s="422"/>
      <c r="AK129" s="422"/>
      <c r="AL129" s="422"/>
      <c r="AM129" s="422"/>
      <c r="AN129" s="422"/>
      <c r="AO129" s="422"/>
      <c r="AP129" s="422"/>
      <c r="AQ129" s="422"/>
      <c r="AR129" s="422"/>
      <c r="AS129" s="422"/>
      <c r="AT129" s="422"/>
      <c r="AU129" s="422"/>
      <c r="AV129" s="422"/>
      <c r="AW129" s="422"/>
      <c r="AX129" s="422"/>
      <c r="AY129" s="422"/>
      <c r="AZ129" s="422"/>
      <c r="BA129" s="422"/>
      <c r="BB129" s="422"/>
      <c r="BC129" s="422"/>
      <c r="BD129" s="422"/>
      <c r="BE129" s="422"/>
      <c r="BF129" s="422"/>
      <c r="BG129" s="422"/>
      <c r="BH129" s="422"/>
      <c r="BI129" s="422"/>
      <c r="BJ129" s="422"/>
      <c r="BK129" s="422"/>
      <c r="BL129" s="422"/>
      <c r="BM129" s="422"/>
      <c r="BN129" s="422"/>
    </row>
    <row r="130" spans="1:66" s="421" customFormat="1" ht="30">
      <c r="A130" s="444">
        <v>59</v>
      </c>
      <c r="B130" s="560"/>
      <c r="C130" s="433">
        <v>40626</v>
      </c>
      <c r="D130" s="434"/>
      <c r="E130" s="434" t="s">
        <v>499</v>
      </c>
      <c r="F130" s="434"/>
      <c r="G130" s="452"/>
      <c r="H130" s="434" t="s">
        <v>761</v>
      </c>
      <c r="I130" s="434"/>
      <c r="J130" s="434"/>
      <c r="K130" s="434"/>
      <c r="L130" s="434"/>
      <c r="M130" s="422"/>
      <c r="N130" s="422"/>
      <c r="O130" s="422"/>
      <c r="P130" s="422"/>
      <c r="Q130" s="422"/>
      <c r="R130" s="422"/>
      <c r="S130" s="422"/>
      <c r="T130" s="422"/>
      <c r="U130" s="422"/>
      <c r="V130" s="422"/>
      <c r="W130" s="422"/>
      <c r="X130" s="422"/>
      <c r="Y130" s="422"/>
      <c r="Z130" s="422"/>
      <c r="AA130" s="422"/>
      <c r="AB130" s="422"/>
      <c r="AC130" s="422"/>
      <c r="AD130" s="422"/>
      <c r="AE130" s="422"/>
      <c r="AF130" s="422"/>
      <c r="AG130" s="422"/>
      <c r="AH130" s="422"/>
      <c r="AI130" s="422"/>
      <c r="AJ130" s="422"/>
      <c r="AK130" s="422"/>
      <c r="AL130" s="422"/>
      <c r="AM130" s="422"/>
      <c r="AN130" s="422"/>
      <c r="AO130" s="422"/>
      <c r="AP130" s="422"/>
      <c r="AQ130" s="422"/>
      <c r="AR130" s="422"/>
      <c r="AS130" s="422"/>
      <c r="AT130" s="422"/>
      <c r="AU130" s="422"/>
      <c r="AV130" s="422"/>
      <c r="AW130" s="422"/>
      <c r="AX130" s="422"/>
      <c r="AY130" s="422"/>
      <c r="AZ130" s="422"/>
      <c r="BA130" s="422"/>
      <c r="BB130" s="422"/>
      <c r="BC130" s="422"/>
      <c r="BD130" s="422"/>
      <c r="BE130" s="422"/>
      <c r="BF130" s="422"/>
      <c r="BG130" s="422"/>
      <c r="BH130" s="422"/>
      <c r="BI130" s="422"/>
      <c r="BJ130" s="422"/>
      <c r="BK130" s="422"/>
      <c r="BL130" s="422"/>
      <c r="BM130" s="422"/>
      <c r="BN130" s="422"/>
    </row>
    <row r="131" spans="1:66" s="421" customFormat="1">
      <c r="A131" s="444">
        <v>60</v>
      </c>
      <c r="B131" s="465" t="s">
        <v>71</v>
      </c>
      <c r="C131" s="433">
        <v>40605</v>
      </c>
      <c r="D131" s="435">
        <v>0.45833333333333331</v>
      </c>
      <c r="E131" s="434" t="s">
        <v>863</v>
      </c>
      <c r="F131" s="434" t="s">
        <v>864</v>
      </c>
      <c r="G131" s="452"/>
      <c r="H131" s="434"/>
      <c r="I131" s="434"/>
      <c r="J131" s="434"/>
      <c r="K131" s="434"/>
      <c r="L131" s="434"/>
      <c r="M131" s="422"/>
      <c r="N131" s="422"/>
      <c r="O131" s="422"/>
      <c r="P131" s="422"/>
      <c r="Q131" s="422"/>
      <c r="R131" s="422"/>
      <c r="S131" s="422"/>
      <c r="T131" s="422"/>
      <c r="U131" s="422"/>
      <c r="V131" s="422"/>
      <c r="W131" s="422"/>
      <c r="X131" s="422"/>
      <c r="Y131" s="422"/>
      <c r="Z131" s="422"/>
      <c r="AA131" s="422"/>
      <c r="AB131" s="422"/>
      <c r="AC131" s="422"/>
      <c r="AD131" s="422"/>
      <c r="AE131" s="422"/>
      <c r="AF131" s="422"/>
      <c r="AG131" s="422"/>
      <c r="AH131" s="422"/>
      <c r="AI131" s="422"/>
      <c r="AJ131" s="422"/>
      <c r="AK131" s="422"/>
      <c r="AL131" s="422"/>
      <c r="AM131" s="422"/>
      <c r="AN131" s="422"/>
      <c r="AO131" s="422"/>
      <c r="AP131" s="422"/>
      <c r="AQ131" s="422"/>
      <c r="AR131" s="422"/>
      <c r="AS131" s="422"/>
      <c r="AT131" s="422"/>
      <c r="AU131" s="422"/>
      <c r="AV131" s="422"/>
      <c r="AW131" s="422"/>
      <c r="AX131" s="422"/>
      <c r="AY131" s="422"/>
      <c r="AZ131" s="422"/>
      <c r="BA131" s="422"/>
      <c r="BB131" s="422"/>
      <c r="BC131" s="422"/>
      <c r="BD131" s="422"/>
      <c r="BE131" s="422"/>
      <c r="BF131" s="422"/>
      <c r="BG131" s="422"/>
      <c r="BH131" s="422"/>
      <c r="BI131" s="422"/>
      <c r="BJ131" s="422"/>
      <c r="BK131" s="422"/>
      <c r="BL131" s="422"/>
      <c r="BM131" s="422"/>
      <c r="BN131" s="422"/>
    </row>
    <row r="132" spans="1:66" s="421" customFormat="1">
      <c r="A132" s="556">
        <v>61</v>
      </c>
      <c r="B132" s="558" t="s">
        <v>71</v>
      </c>
      <c r="C132" s="433">
        <v>40609</v>
      </c>
      <c r="D132" s="434"/>
      <c r="E132" s="434" t="s">
        <v>756</v>
      </c>
      <c r="F132" s="434"/>
      <c r="G132" s="452"/>
      <c r="H132" s="434" t="s">
        <v>755</v>
      </c>
      <c r="I132" s="434"/>
      <c r="J132" s="434"/>
      <c r="K132" s="434"/>
      <c r="L132" s="434"/>
      <c r="M132" s="422"/>
      <c r="N132" s="422"/>
      <c r="O132" s="422"/>
      <c r="P132" s="422"/>
      <c r="Q132" s="422"/>
      <c r="R132" s="422"/>
      <c r="S132" s="422"/>
      <c r="T132" s="422"/>
      <c r="U132" s="422"/>
      <c r="V132" s="422"/>
      <c r="W132" s="422"/>
      <c r="X132" s="422"/>
      <c r="Y132" s="422"/>
      <c r="Z132" s="422"/>
      <c r="AA132" s="422"/>
      <c r="AB132" s="422"/>
      <c r="AC132" s="422"/>
      <c r="AD132" s="422"/>
      <c r="AE132" s="422"/>
      <c r="AF132" s="422"/>
      <c r="AG132" s="422"/>
      <c r="AH132" s="422"/>
      <c r="AI132" s="422"/>
      <c r="AJ132" s="422"/>
      <c r="AK132" s="422"/>
      <c r="AL132" s="422"/>
      <c r="AM132" s="422"/>
      <c r="AN132" s="422"/>
      <c r="AO132" s="422"/>
      <c r="AP132" s="422"/>
      <c r="AQ132" s="422"/>
      <c r="AR132" s="422"/>
      <c r="AS132" s="422"/>
      <c r="AT132" s="422"/>
      <c r="AU132" s="422"/>
      <c r="AV132" s="422"/>
      <c r="AW132" s="422"/>
      <c r="AX132" s="422"/>
      <c r="AY132" s="422"/>
      <c r="AZ132" s="422"/>
      <c r="BA132" s="422"/>
      <c r="BB132" s="422"/>
      <c r="BC132" s="422"/>
      <c r="BD132" s="422"/>
      <c r="BE132" s="422"/>
      <c r="BF132" s="422"/>
      <c r="BG132" s="422"/>
      <c r="BH132" s="422"/>
      <c r="BI132" s="422"/>
      <c r="BJ132" s="422"/>
      <c r="BK132" s="422"/>
      <c r="BL132" s="422"/>
      <c r="BM132" s="422"/>
      <c r="BN132" s="422"/>
    </row>
    <row r="133" spans="1:66" s="421" customFormat="1">
      <c r="A133" s="561"/>
      <c r="B133" s="559"/>
      <c r="C133" s="433">
        <v>40631</v>
      </c>
      <c r="D133" s="435">
        <v>0.125</v>
      </c>
      <c r="E133" s="434" t="s">
        <v>740</v>
      </c>
      <c r="F133" s="434" t="s">
        <v>741</v>
      </c>
      <c r="G133" s="452"/>
      <c r="H133" s="434" t="s">
        <v>762</v>
      </c>
      <c r="I133" s="434"/>
      <c r="J133" s="434"/>
      <c r="K133" s="434"/>
      <c r="L133" s="434"/>
      <c r="M133" s="422"/>
      <c r="N133" s="422"/>
      <c r="O133" s="422"/>
      <c r="P133" s="422"/>
      <c r="Q133" s="422"/>
      <c r="R133" s="422"/>
      <c r="S133" s="422"/>
      <c r="T133" s="422"/>
      <c r="U133" s="422"/>
      <c r="V133" s="422"/>
      <c r="W133" s="422"/>
      <c r="X133" s="422"/>
      <c r="Y133" s="422"/>
      <c r="Z133" s="422"/>
      <c r="AA133" s="422"/>
      <c r="AB133" s="422"/>
      <c r="AC133" s="422"/>
      <c r="AD133" s="422"/>
      <c r="AE133" s="422"/>
      <c r="AF133" s="422"/>
      <c r="AG133" s="422"/>
      <c r="AH133" s="422"/>
      <c r="AI133" s="422"/>
      <c r="AJ133" s="422"/>
      <c r="AK133" s="422"/>
      <c r="AL133" s="422"/>
      <c r="AM133" s="422"/>
      <c r="AN133" s="422"/>
      <c r="AO133" s="422"/>
      <c r="AP133" s="422"/>
      <c r="AQ133" s="422"/>
      <c r="AR133" s="422"/>
      <c r="AS133" s="422"/>
      <c r="AT133" s="422"/>
      <c r="AU133" s="422"/>
      <c r="AV133" s="422"/>
      <c r="AW133" s="422"/>
      <c r="AX133" s="422"/>
      <c r="AY133" s="422"/>
      <c r="AZ133" s="422"/>
      <c r="BA133" s="422"/>
      <c r="BB133" s="422"/>
      <c r="BC133" s="422"/>
      <c r="BD133" s="422"/>
      <c r="BE133" s="422"/>
      <c r="BF133" s="422"/>
      <c r="BG133" s="422"/>
      <c r="BH133" s="422"/>
      <c r="BI133" s="422"/>
      <c r="BJ133" s="422"/>
      <c r="BK133" s="422"/>
      <c r="BL133" s="422"/>
      <c r="BM133" s="422"/>
      <c r="BN133" s="422"/>
    </row>
    <row r="134" spans="1:66" s="421" customFormat="1">
      <c r="A134" s="561"/>
      <c r="B134" s="559"/>
      <c r="C134" s="433">
        <v>40639</v>
      </c>
      <c r="D134" s="435">
        <v>0.41666666666666669</v>
      </c>
      <c r="E134" s="434" t="s">
        <v>740</v>
      </c>
      <c r="F134" s="434" t="s">
        <v>742</v>
      </c>
      <c r="G134" s="434"/>
      <c r="H134" s="434"/>
      <c r="I134" s="434"/>
      <c r="J134" s="434"/>
      <c r="K134" s="434"/>
      <c r="L134" s="434"/>
      <c r="M134" s="422"/>
      <c r="N134" s="422"/>
      <c r="O134" s="422"/>
      <c r="P134" s="422"/>
      <c r="Q134" s="422"/>
      <c r="R134" s="422"/>
      <c r="S134" s="422"/>
      <c r="T134" s="422"/>
      <c r="U134" s="422"/>
      <c r="V134" s="422"/>
      <c r="W134" s="422"/>
      <c r="X134" s="422"/>
      <c r="Y134" s="422"/>
      <c r="Z134" s="422"/>
      <c r="AA134" s="422"/>
      <c r="AB134" s="422"/>
      <c r="AC134" s="422"/>
      <c r="AD134" s="422"/>
      <c r="AE134" s="422"/>
      <c r="AF134" s="422"/>
      <c r="AG134" s="422"/>
      <c r="AH134" s="422"/>
      <c r="AI134" s="422"/>
      <c r="AJ134" s="422"/>
      <c r="AK134" s="422"/>
      <c r="AL134" s="422"/>
      <c r="AM134" s="422"/>
      <c r="AN134" s="422"/>
      <c r="AO134" s="422"/>
      <c r="AP134" s="422"/>
      <c r="AQ134" s="422"/>
      <c r="AR134" s="422"/>
      <c r="AS134" s="422"/>
      <c r="AT134" s="422"/>
      <c r="AU134" s="422"/>
      <c r="AV134" s="422"/>
      <c r="AW134" s="422"/>
      <c r="AX134" s="422"/>
      <c r="AY134" s="422"/>
      <c r="AZ134" s="422"/>
      <c r="BA134" s="422"/>
      <c r="BB134" s="422"/>
      <c r="BC134" s="422"/>
      <c r="BD134" s="422"/>
      <c r="BE134" s="422"/>
      <c r="BF134" s="422"/>
      <c r="BG134" s="422"/>
      <c r="BH134" s="422"/>
      <c r="BI134" s="422"/>
      <c r="BJ134" s="422"/>
      <c r="BK134" s="422"/>
      <c r="BL134" s="422"/>
      <c r="BM134" s="422"/>
      <c r="BN134" s="422"/>
    </row>
    <row r="135" spans="1:66" s="421" customFormat="1">
      <c r="A135" s="561"/>
      <c r="B135" s="559"/>
      <c r="C135" s="433">
        <v>40640</v>
      </c>
      <c r="D135" s="435">
        <v>0.33333333333333331</v>
      </c>
      <c r="E135" s="434" t="s">
        <v>740</v>
      </c>
      <c r="F135" s="434" t="s">
        <v>743</v>
      </c>
      <c r="G135" s="434"/>
      <c r="H135" s="434"/>
      <c r="I135" s="434"/>
      <c r="J135" s="434"/>
      <c r="K135" s="434"/>
      <c r="L135" s="434"/>
      <c r="M135" s="422"/>
      <c r="N135" s="422"/>
      <c r="O135" s="422"/>
      <c r="P135" s="422"/>
      <c r="Q135" s="422"/>
      <c r="R135" s="422"/>
      <c r="S135" s="422"/>
      <c r="T135" s="422"/>
      <c r="U135" s="422"/>
      <c r="V135" s="422"/>
      <c r="W135" s="422"/>
      <c r="X135" s="422"/>
      <c r="Y135" s="422"/>
      <c r="Z135" s="422"/>
      <c r="AA135" s="422"/>
      <c r="AB135" s="422"/>
      <c r="AC135" s="422"/>
      <c r="AD135" s="422"/>
      <c r="AE135" s="422"/>
      <c r="AF135" s="422"/>
      <c r="AG135" s="422"/>
      <c r="AH135" s="422"/>
      <c r="AI135" s="422"/>
      <c r="AJ135" s="422"/>
      <c r="AK135" s="422"/>
      <c r="AL135" s="422"/>
      <c r="AM135" s="422"/>
      <c r="AN135" s="422"/>
      <c r="AO135" s="422"/>
      <c r="AP135" s="422"/>
      <c r="AQ135" s="422"/>
      <c r="AR135" s="422"/>
      <c r="AS135" s="422"/>
      <c r="AT135" s="422"/>
      <c r="AU135" s="422"/>
      <c r="AV135" s="422"/>
      <c r="AW135" s="422"/>
      <c r="AX135" s="422"/>
      <c r="AY135" s="422"/>
      <c r="AZ135" s="422"/>
      <c r="BA135" s="422"/>
      <c r="BB135" s="422"/>
      <c r="BC135" s="422"/>
      <c r="BD135" s="422"/>
      <c r="BE135" s="422"/>
      <c r="BF135" s="422"/>
      <c r="BG135" s="422"/>
      <c r="BH135" s="422"/>
      <c r="BI135" s="422"/>
      <c r="BJ135" s="422"/>
      <c r="BK135" s="422"/>
      <c r="BL135" s="422"/>
      <c r="BM135" s="422"/>
      <c r="BN135" s="422"/>
    </row>
    <row r="136" spans="1:66" s="421" customFormat="1">
      <c r="A136" s="561"/>
      <c r="B136" s="559"/>
      <c r="C136" s="433">
        <v>40640</v>
      </c>
      <c r="D136" s="435">
        <v>0.45833333333333331</v>
      </c>
      <c r="E136" s="434" t="s">
        <v>740</v>
      </c>
      <c r="F136" s="434" t="s">
        <v>744</v>
      </c>
      <c r="G136" s="434"/>
      <c r="H136" s="434"/>
      <c r="I136" s="434"/>
      <c r="J136" s="434"/>
      <c r="K136" s="434"/>
      <c r="L136" s="434"/>
      <c r="M136" s="422"/>
      <c r="N136" s="422"/>
      <c r="O136" s="422"/>
      <c r="P136" s="422"/>
      <c r="Q136" s="422"/>
      <c r="R136" s="422"/>
      <c r="S136" s="422"/>
      <c r="T136" s="422"/>
      <c r="U136" s="422"/>
      <c r="V136" s="422"/>
      <c r="W136" s="422"/>
      <c r="X136" s="422"/>
      <c r="Y136" s="422"/>
      <c r="Z136" s="422"/>
      <c r="AA136" s="422"/>
      <c r="AB136" s="422"/>
      <c r="AC136" s="422"/>
      <c r="AD136" s="422"/>
      <c r="AE136" s="422"/>
      <c r="AF136" s="422"/>
      <c r="AG136" s="422"/>
      <c r="AH136" s="422"/>
      <c r="AI136" s="422"/>
      <c r="AJ136" s="422"/>
      <c r="AK136" s="422"/>
      <c r="AL136" s="422"/>
      <c r="AM136" s="422"/>
      <c r="AN136" s="422"/>
      <c r="AO136" s="422"/>
      <c r="AP136" s="422"/>
      <c r="AQ136" s="422"/>
      <c r="AR136" s="422"/>
      <c r="AS136" s="422"/>
      <c r="AT136" s="422"/>
      <c r="AU136" s="422"/>
      <c r="AV136" s="422"/>
      <c r="AW136" s="422"/>
      <c r="AX136" s="422"/>
      <c r="AY136" s="422"/>
      <c r="AZ136" s="422"/>
      <c r="BA136" s="422"/>
      <c r="BB136" s="422"/>
      <c r="BC136" s="422"/>
      <c r="BD136" s="422"/>
      <c r="BE136" s="422"/>
      <c r="BF136" s="422"/>
      <c r="BG136" s="422"/>
      <c r="BH136" s="422"/>
      <c r="BI136" s="422"/>
      <c r="BJ136" s="422"/>
      <c r="BK136" s="422"/>
      <c r="BL136" s="422"/>
      <c r="BM136" s="422"/>
      <c r="BN136" s="422"/>
    </row>
    <row r="137" spans="1:66" s="421" customFormat="1" ht="30">
      <c r="A137" s="561"/>
      <c r="B137" s="559"/>
      <c r="C137" s="433">
        <v>40646</v>
      </c>
      <c r="D137" s="435">
        <v>0.35416666666666669</v>
      </c>
      <c r="E137" s="434" t="s">
        <v>740</v>
      </c>
      <c r="F137" s="434" t="s">
        <v>745</v>
      </c>
      <c r="G137" s="434"/>
      <c r="H137" s="434"/>
      <c r="I137" s="434"/>
      <c r="J137" s="434"/>
      <c r="K137" s="434"/>
      <c r="L137" s="434"/>
      <c r="M137" s="422"/>
      <c r="N137" s="422"/>
      <c r="O137" s="422"/>
      <c r="P137" s="422"/>
      <c r="Q137" s="422"/>
      <c r="R137" s="422"/>
      <c r="S137" s="422"/>
      <c r="T137" s="422"/>
      <c r="U137" s="422"/>
      <c r="V137" s="422"/>
      <c r="W137" s="422"/>
      <c r="X137" s="422"/>
      <c r="Y137" s="422"/>
      <c r="Z137" s="422"/>
      <c r="AA137" s="422"/>
      <c r="AB137" s="422"/>
      <c r="AC137" s="422"/>
      <c r="AD137" s="422"/>
      <c r="AE137" s="422"/>
      <c r="AF137" s="422"/>
      <c r="AG137" s="422"/>
      <c r="AH137" s="422"/>
      <c r="AI137" s="422"/>
      <c r="AJ137" s="422"/>
      <c r="AK137" s="422"/>
      <c r="AL137" s="422"/>
      <c r="AM137" s="422"/>
      <c r="AN137" s="422"/>
      <c r="AO137" s="422"/>
      <c r="AP137" s="422"/>
      <c r="AQ137" s="422"/>
      <c r="AR137" s="422"/>
      <c r="AS137" s="422"/>
      <c r="AT137" s="422"/>
      <c r="AU137" s="422"/>
      <c r="AV137" s="422"/>
      <c r="AW137" s="422"/>
      <c r="AX137" s="422"/>
      <c r="AY137" s="422"/>
      <c r="AZ137" s="422"/>
      <c r="BA137" s="422"/>
      <c r="BB137" s="422"/>
      <c r="BC137" s="422"/>
      <c r="BD137" s="422"/>
      <c r="BE137" s="422"/>
      <c r="BF137" s="422"/>
      <c r="BG137" s="422"/>
      <c r="BH137" s="422"/>
      <c r="BI137" s="422"/>
      <c r="BJ137" s="422"/>
      <c r="BK137" s="422"/>
      <c r="BL137" s="422"/>
      <c r="BM137" s="422"/>
      <c r="BN137" s="422"/>
    </row>
    <row r="138" spans="1:66" s="421" customFormat="1">
      <c r="A138" s="561"/>
      <c r="B138" s="559"/>
      <c r="C138" s="436">
        <v>40659</v>
      </c>
      <c r="D138" s="438">
        <v>0.45833333333333331</v>
      </c>
      <c r="E138" s="437" t="s">
        <v>740</v>
      </c>
      <c r="F138" s="437" t="s">
        <v>746</v>
      </c>
      <c r="G138" s="437"/>
      <c r="H138" s="437"/>
      <c r="I138" s="437"/>
      <c r="J138" s="437"/>
      <c r="K138" s="437"/>
      <c r="L138" s="437"/>
      <c r="M138" s="422"/>
      <c r="N138" s="422"/>
      <c r="O138" s="422"/>
      <c r="P138" s="422"/>
      <c r="Q138" s="422"/>
      <c r="R138" s="422"/>
      <c r="S138" s="422"/>
      <c r="T138" s="422"/>
      <c r="U138" s="422"/>
      <c r="V138" s="422"/>
      <c r="W138" s="422"/>
      <c r="X138" s="422"/>
      <c r="Y138" s="422"/>
      <c r="Z138" s="422"/>
      <c r="AA138" s="422"/>
      <c r="AB138" s="422"/>
      <c r="AC138" s="422"/>
      <c r="AD138" s="422"/>
      <c r="AE138" s="422"/>
      <c r="AF138" s="422"/>
      <c r="AG138" s="422"/>
      <c r="AH138" s="422"/>
      <c r="AI138" s="422"/>
      <c r="AJ138" s="422"/>
      <c r="AK138" s="422"/>
      <c r="AL138" s="422"/>
      <c r="AM138" s="422"/>
      <c r="AN138" s="422"/>
      <c r="AO138" s="422"/>
      <c r="AP138" s="422"/>
      <c r="AQ138" s="422"/>
      <c r="AR138" s="422"/>
      <c r="AS138" s="422"/>
      <c r="AT138" s="422"/>
      <c r="AU138" s="422"/>
      <c r="AV138" s="422"/>
      <c r="AW138" s="422"/>
      <c r="AX138" s="422"/>
      <c r="AY138" s="422"/>
      <c r="AZ138" s="422"/>
      <c r="BA138" s="422"/>
      <c r="BB138" s="422"/>
      <c r="BC138" s="422"/>
      <c r="BD138" s="422"/>
      <c r="BE138" s="422"/>
      <c r="BF138" s="422"/>
      <c r="BG138" s="422"/>
      <c r="BH138" s="422"/>
      <c r="BI138" s="422"/>
      <c r="BJ138" s="422"/>
      <c r="BK138" s="422"/>
      <c r="BL138" s="422"/>
      <c r="BM138" s="422"/>
      <c r="BN138" s="422"/>
    </row>
    <row r="139" spans="1:66" s="421" customFormat="1">
      <c r="A139" s="561"/>
      <c r="B139" s="559"/>
      <c r="C139" s="436">
        <v>40659</v>
      </c>
      <c r="D139" s="438">
        <v>0.5</v>
      </c>
      <c r="E139" s="437" t="s">
        <v>740</v>
      </c>
      <c r="F139" s="437" t="s">
        <v>742</v>
      </c>
      <c r="G139" s="437"/>
      <c r="H139" s="437"/>
      <c r="I139" s="437"/>
      <c r="J139" s="437"/>
      <c r="K139" s="437"/>
      <c r="L139" s="437"/>
      <c r="M139" s="422"/>
      <c r="N139" s="422"/>
      <c r="O139" s="422"/>
      <c r="P139" s="422"/>
      <c r="Q139" s="422"/>
      <c r="R139" s="422"/>
      <c r="S139" s="422"/>
      <c r="T139" s="422"/>
      <c r="U139" s="422"/>
      <c r="V139" s="422"/>
      <c r="W139" s="422"/>
      <c r="X139" s="422"/>
      <c r="Y139" s="422"/>
      <c r="Z139" s="422"/>
      <c r="AA139" s="422"/>
      <c r="AB139" s="422"/>
      <c r="AC139" s="422"/>
      <c r="AD139" s="422"/>
      <c r="AE139" s="422"/>
      <c r="AF139" s="422"/>
      <c r="AG139" s="422"/>
      <c r="AH139" s="422"/>
      <c r="AI139" s="422"/>
      <c r="AJ139" s="422"/>
      <c r="AK139" s="422"/>
      <c r="AL139" s="422"/>
      <c r="AM139" s="422"/>
      <c r="AN139" s="422"/>
      <c r="AO139" s="422"/>
      <c r="AP139" s="422"/>
      <c r="AQ139" s="422"/>
      <c r="AR139" s="422"/>
      <c r="AS139" s="422"/>
      <c r="AT139" s="422"/>
      <c r="AU139" s="422"/>
      <c r="AV139" s="422"/>
      <c r="AW139" s="422"/>
      <c r="AX139" s="422"/>
      <c r="AY139" s="422"/>
      <c r="AZ139" s="422"/>
      <c r="BA139" s="422"/>
      <c r="BB139" s="422"/>
      <c r="BC139" s="422"/>
      <c r="BD139" s="422"/>
      <c r="BE139" s="422"/>
      <c r="BF139" s="422"/>
      <c r="BG139" s="422"/>
      <c r="BH139" s="422"/>
      <c r="BI139" s="422"/>
      <c r="BJ139" s="422"/>
      <c r="BK139" s="422"/>
      <c r="BL139" s="422"/>
      <c r="BM139" s="422"/>
      <c r="BN139" s="422"/>
    </row>
    <row r="140" spans="1:66" s="421" customFormat="1">
      <c r="A140" s="561"/>
      <c r="B140" s="559"/>
      <c r="C140" s="436">
        <v>40648</v>
      </c>
      <c r="D140" s="438">
        <v>0.45833333333333331</v>
      </c>
      <c r="E140" s="437" t="s">
        <v>740</v>
      </c>
      <c r="F140" s="437" t="s">
        <v>743</v>
      </c>
      <c r="G140" s="437"/>
      <c r="H140" s="437"/>
      <c r="I140" s="437"/>
      <c r="J140" s="437"/>
      <c r="K140" s="437"/>
      <c r="L140" s="437"/>
      <c r="M140" s="422"/>
      <c r="N140" s="422"/>
      <c r="O140" s="422"/>
      <c r="P140" s="422"/>
      <c r="Q140" s="422"/>
      <c r="R140" s="422"/>
      <c r="S140" s="422"/>
      <c r="T140" s="422"/>
      <c r="U140" s="422"/>
      <c r="V140" s="422"/>
      <c r="W140" s="422"/>
      <c r="X140" s="422"/>
      <c r="Y140" s="422"/>
      <c r="Z140" s="422"/>
      <c r="AA140" s="422"/>
      <c r="AB140" s="422"/>
      <c r="AC140" s="422"/>
      <c r="AD140" s="422"/>
      <c r="AE140" s="422"/>
      <c r="AF140" s="422"/>
      <c r="AG140" s="422"/>
      <c r="AH140" s="422"/>
      <c r="AI140" s="422"/>
      <c r="AJ140" s="422"/>
      <c r="AK140" s="422"/>
      <c r="AL140" s="422"/>
      <c r="AM140" s="422"/>
      <c r="AN140" s="422"/>
      <c r="AO140" s="422"/>
      <c r="AP140" s="422"/>
      <c r="AQ140" s="422"/>
      <c r="AR140" s="422"/>
      <c r="AS140" s="422"/>
      <c r="AT140" s="422"/>
      <c r="AU140" s="422"/>
      <c r="AV140" s="422"/>
      <c r="AW140" s="422"/>
      <c r="AX140" s="422"/>
      <c r="AY140" s="422"/>
      <c r="AZ140" s="422"/>
      <c r="BA140" s="422"/>
      <c r="BB140" s="422"/>
      <c r="BC140" s="422"/>
      <c r="BD140" s="422"/>
      <c r="BE140" s="422"/>
      <c r="BF140" s="422"/>
      <c r="BG140" s="422"/>
      <c r="BH140" s="422"/>
      <c r="BI140" s="422"/>
      <c r="BJ140" s="422"/>
      <c r="BK140" s="422"/>
      <c r="BL140" s="422"/>
      <c r="BM140" s="422"/>
      <c r="BN140" s="422"/>
    </row>
    <row r="141" spans="1:66" s="421" customFormat="1">
      <c r="A141" s="561"/>
      <c r="B141" s="559"/>
      <c r="C141" s="436">
        <v>40653</v>
      </c>
      <c r="D141" s="438">
        <v>0.41666666666666669</v>
      </c>
      <c r="E141" s="437" t="s">
        <v>740</v>
      </c>
      <c r="F141" s="437" t="s">
        <v>743</v>
      </c>
      <c r="G141" s="437"/>
      <c r="H141" s="437"/>
      <c r="I141" s="437"/>
      <c r="J141" s="437"/>
      <c r="K141" s="437"/>
      <c r="L141" s="437"/>
      <c r="M141" s="422"/>
      <c r="N141" s="422"/>
      <c r="O141" s="422"/>
      <c r="P141" s="422"/>
      <c r="Q141" s="422"/>
      <c r="R141" s="422"/>
      <c r="S141" s="422"/>
      <c r="T141" s="422"/>
      <c r="U141" s="422"/>
      <c r="V141" s="422"/>
      <c r="W141" s="422"/>
      <c r="X141" s="422"/>
      <c r="Y141" s="422"/>
      <c r="Z141" s="422"/>
      <c r="AA141" s="422"/>
      <c r="AB141" s="422"/>
      <c r="AC141" s="422"/>
      <c r="AD141" s="422"/>
      <c r="AE141" s="422"/>
      <c r="AF141" s="422"/>
      <c r="AG141" s="422"/>
      <c r="AH141" s="422"/>
      <c r="AI141" s="422"/>
      <c r="AJ141" s="422"/>
      <c r="AK141" s="422"/>
      <c r="AL141" s="422"/>
      <c r="AM141" s="422"/>
      <c r="AN141" s="422"/>
      <c r="AO141" s="422"/>
      <c r="AP141" s="422"/>
      <c r="AQ141" s="422"/>
      <c r="AR141" s="422"/>
      <c r="AS141" s="422"/>
      <c r="AT141" s="422"/>
      <c r="AU141" s="422"/>
      <c r="AV141" s="422"/>
      <c r="AW141" s="422"/>
      <c r="AX141" s="422"/>
      <c r="AY141" s="422"/>
      <c r="AZ141" s="422"/>
      <c r="BA141" s="422"/>
      <c r="BB141" s="422"/>
      <c r="BC141" s="422"/>
      <c r="BD141" s="422"/>
      <c r="BE141" s="422"/>
      <c r="BF141" s="422"/>
      <c r="BG141" s="422"/>
      <c r="BH141" s="422"/>
      <c r="BI141" s="422"/>
      <c r="BJ141" s="422"/>
      <c r="BK141" s="422"/>
      <c r="BL141" s="422"/>
      <c r="BM141" s="422"/>
      <c r="BN141" s="422"/>
    </row>
    <row r="142" spans="1:66" s="421" customFormat="1">
      <c r="A142" s="557"/>
      <c r="B142" s="560"/>
      <c r="C142" s="436"/>
      <c r="D142" s="438"/>
      <c r="E142" s="437"/>
      <c r="F142" s="437"/>
      <c r="G142" s="437"/>
      <c r="H142" s="437"/>
      <c r="I142" s="437"/>
      <c r="J142" s="437"/>
      <c r="K142" s="437"/>
      <c r="L142" s="437"/>
      <c r="M142" s="422"/>
      <c r="N142" s="422"/>
      <c r="O142" s="422"/>
      <c r="P142" s="422"/>
      <c r="Q142" s="422"/>
      <c r="R142" s="422"/>
      <c r="S142" s="422"/>
      <c r="T142" s="422"/>
      <c r="U142" s="422"/>
      <c r="V142" s="422"/>
      <c r="W142" s="422"/>
      <c r="X142" s="422"/>
      <c r="Y142" s="422"/>
      <c r="Z142" s="422"/>
      <c r="AA142" s="422"/>
      <c r="AB142" s="422"/>
      <c r="AC142" s="422"/>
      <c r="AD142" s="422"/>
      <c r="AE142" s="422"/>
      <c r="AF142" s="422"/>
      <c r="AG142" s="422"/>
      <c r="AH142" s="422"/>
      <c r="AI142" s="422"/>
      <c r="AJ142" s="422"/>
      <c r="AK142" s="422"/>
      <c r="AL142" s="422"/>
      <c r="AM142" s="422"/>
      <c r="AN142" s="422"/>
      <c r="AO142" s="422"/>
      <c r="AP142" s="422"/>
      <c r="AQ142" s="422"/>
      <c r="AR142" s="422"/>
      <c r="AS142" s="422"/>
      <c r="AT142" s="422"/>
      <c r="AU142" s="422"/>
      <c r="AV142" s="422"/>
      <c r="AW142" s="422"/>
      <c r="AX142" s="422"/>
      <c r="AY142" s="422"/>
      <c r="AZ142" s="422"/>
      <c r="BA142" s="422"/>
      <c r="BB142" s="422"/>
      <c r="BC142" s="422"/>
      <c r="BD142" s="422"/>
      <c r="BE142" s="422"/>
      <c r="BF142" s="422"/>
      <c r="BG142" s="422"/>
      <c r="BH142" s="422"/>
      <c r="BI142" s="422"/>
      <c r="BJ142" s="422"/>
      <c r="BK142" s="422"/>
      <c r="BL142" s="422"/>
      <c r="BM142" s="422"/>
      <c r="BN142" s="422"/>
    </row>
    <row r="143" spans="1:66" s="421" customFormat="1" ht="30">
      <c r="A143" s="444">
        <v>62</v>
      </c>
      <c r="B143" s="465" t="s">
        <v>71</v>
      </c>
      <c r="C143" s="433">
        <v>40624</v>
      </c>
      <c r="D143" s="434"/>
      <c r="E143" s="434" t="s">
        <v>499</v>
      </c>
      <c r="F143" s="434"/>
      <c r="G143" s="452"/>
      <c r="H143" s="434" t="s">
        <v>760</v>
      </c>
      <c r="I143" s="434"/>
      <c r="J143" s="434"/>
      <c r="K143" s="434"/>
      <c r="L143" s="434"/>
      <c r="M143" s="422"/>
      <c r="N143" s="422"/>
      <c r="O143" s="422"/>
      <c r="P143" s="422"/>
      <c r="Q143" s="422"/>
      <c r="R143" s="422"/>
      <c r="S143" s="422"/>
      <c r="T143" s="422"/>
      <c r="U143" s="422"/>
      <c r="V143" s="422"/>
      <c r="W143" s="422"/>
      <c r="X143" s="422"/>
      <c r="Y143" s="422"/>
      <c r="Z143" s="422"/>
      <c r="AA143" s="422"/>
      <c r="AB143" s="422"/>
      <c r="AC143" s="422"/>
      <c r="AD143" s="422"/>
      <c r="AE143" s="422"/>
      <c r="AF143" s="422"/>
      <c r="AG143" s="422"/>
      <c r="AH143" s="422"/>
      <c r="AI143" s="422"/>
      <c r="AJ143" s="422"/>
      <c r="AK143" s="422"/>
      <c r="AL143" s="422"/>
      <c r="AM143" s="422"/>
      <c r="AN143" s="422"/>
      <c r="AO143" s="422"/>
      <c r="AP143" s="422"/>
      <c r="AQ143" s="422"/>
      <c r="AR143" s="422"/>
      <c r="AS143" s="422"/>
      <c r="AT143" s="422"/>
      <c r="AU143" s="422"/>
      <c r="AV143" s="422"/>
      <c r="AW143" s="422"/>
      <c r="AX143" s="422"/>
      <c r="AY143" s="422"/>
      <c r="AZ143" s="422"/>
      <c r="BA143" s="422"/>
      <c r="BB143" s="422"/>
      <c r="BC143" s="422"/>
      <c r="BD143" s="422"/>
      <c r="BE143" s="422"/>
      <c r="BF143" s="422"/>
      <c r="BG143" s="422"/>
      <c r="BH143" s="422"/>
      <c r="BI143" s="422"/>
      <c r="BJ143" s="422"/>
      <c r="BK143" s="422"/>
      <c r="BL143" s="422"/>
      <c r="BM143" s="422"/>
      <c r="BN143" s="422"/>
    </row>
    <row r="144" spans="1:66" s="421" customFormat="1">
      <c r="A144" s="464"/>
      <c r="B144" s="465" t="s">
        <v>71</v>
      </c>
      <c r="C144" s="433">
        <v>40641</v>
      </c>
      <c r="D144" s="434"/>
      <c r="E144" s="434" t="s">
        <v>693</v>
      </c>
      <c r="F144" s="434"/>
      <c r="G144" s="452"/>
      <c r="H144" s="434"/>
      <c r="I144" s="434"/>
      <c r="J144" s="434"/>
      <c r="K144" s="434"/>
      <c r="L144" s="434"/>
      <c r="M144" s="422"/>
      <c r="N144" s="422"/>
      <c r="O144" s="422"/>
      <c r="P144" s="422"/>
      <c r="Q144" s="422"/>
      <c r="R144" s="422"/>
      <c r="S144" s="422"/>
      <c r="T144" s="422"/>
      <c r="U144" s="422"/>
      <c r="V144" s="422"/>
      <c r="W144" s="422"/>
      <c r="X144" s="422"/>
      <c r="Y144" s="422"/>
      <c r="Z144" s="422"/>
      <c r="AA144" s="422"/>
      <c r="AB144" s="422"/>
      <c r="AC144" s="422"/>
      <c r="AD144" s="422"/>
      <c r="AE144" s="422"/>
      <c r="AF144" s="422"/>
      <c r="AG144" s="422"/>
      <c r="AH144" s="422"/>
      <c r="AI144" s="422"/>
      <c r="AJ144" s="422"/>
      <c r="AK144" s="422"/>
      <c r="AL144" s="422"/>
      <c r="AM144" s="422"/>
      <c r="AN144" s="422"/>
      <c r="AO144" s="422"/>
      <c r="AP144" s="422"/>
      <c r="AQ144" s="422"/>
      <c r="AR144" s="422"/>
      <c r="AS144" s="422"/>
      <c r="AT144" s="422"/>
      <c r="AU144" s="422"/>
      <c r="AV144" s="422"/>
      <c r="AW144" s="422"/>
      <c r="AX144" s="422"/>
      <c r="AY144" s="422"/>
      <c r="AZ144" s="422"/>
      <c r="BA144" s="422"/>
      <c r="BB144" s="422"/>
      <c r="BC144" s="422"/>
      <c r="BD144" s="422"/>
      <c r="BE144" s="422"/>
      <c r="BF144" s="422"/>
      <c r="BG144" s="422"/>
      <c r="BH144" s="422"/>
      <c r="BI144" s="422"/>
      <c r="BJ144" s="422"/>
      <c r="BK144" s="422"/>
      <c r="BL144" s="422"/>
      <c r="BM144" s="422"/>
      <c r="BN144" s="422"/>
    </row>
    <row r="145" spans="1:66" s="421" customFormat="1">
      <c r="A145" s="444">
        <v>63</v>
      </c>
      <c r="B145" s="340" t="s">
        <v>71</v>
      </c>
      <c r="C145" s="433">
        <v>40645</v>
      </c>
      <c r="D145" s="434"/>
      <c r="E145" s="434" t="s">
        <v>693</v>
      </c>
      <c r="F145" s="434"/>
      <c r="G145" s="452"/>
      <c r="H145" s="434"/>
      <c r="I145" s="434"/>
      <c r="J145" s="434"/>
      <c r="K145" s="434"/>
      <c r="L145" s="434"/>
      <c r="M145" s="422"/>
      <c r="N145" s="422"/>
      <c r="O145" s="422"/>
      <c r="P145" s="422"/>
      <c r="Q145" s="422"/>
      <c r="R145" s="422"/>
      <c r="S145" s="422"/>
      <c r="T145" s="422"/>
      <c r="U145" s="422"/>
      <c r="V145" s="422"/>
      <c r="W145" s="422"/>
      <c r="X145" s="422"/>
      <c r="Y145" s="422"/>
      <c r="Z145" s="422"/>
      <c r="AA145" s="422"/>
      <c r="AB145" s="422"/>
      <c r="AC145" s="422"/>
      <c r="AD145" s="422"/>
      <c r="AE145" s="422"/>
      <c r="AF145" s="422"/>
      <c r="AG145" s="422"/>
      <c r="AH145" s="422"/>
      <c r="AI145" s="422"/>
      <c r="AJ145" s="422"/>
      <c r="AK145" s="422"/>
      <c r="AL145" s="422"/>
      <c r="AM145" s="422"/>
      <c r="AN145" s="422"/>
      <c r="AO145" s="422"/>
      <c r="AP145" s="422"/>
      <c r="AQ145" s="422"/>
      <c r="AR145" s="422"/>
      <c r="AS145" s="422"/>
      <c r="AT145" s="422"/>
      <c r="AU145" s="422"/>
      <c r="AV145" s="422"/>
      <c r="AW145" s="422"/>
      <c r="AX145" s="422"/>
      <c r="AY145" s="422"/>
      <c r="AZ145" s="422"/>
      <c r="BA145" s="422"/>
      <c r="BB145" s="422"/>
      <c r="BC145" s="422"/>
      <c r="BD145" s="422"/>
      <c r="BE145" s="422"/>
      <c r="BF145" s="422"/>
      <c r="BG145" s="422"/>
      <c r="BH145" s="422"/>
      <c r="BI145" s="422"/>
      <c r="BJ145" s="422"/>
      <c r="BK145" s="422"/>
      <c r="BL145" s="422"/>
      <c r="BM145" s="422"/>
      <c r="BN145" s="422"/>
    </row>
    <row r="146" spans="1:66" s="421" customFormat="1" ht="30">
      <c r="A146" s="445">
        <v>64</v>
      </c>
      <c r="B146" s="446" t="s">
        <v>71</v>
      </c>
      <c r="C146" s="447">
        <v>40630</v>
      </c>
      <c r="D146" s="445"/>
      <c r="E146" s="445" t="s">
        <v>756</v>
      </c>
      <c r="F146" s="445"/>
      <c r="G146" s="454"/>
      <c r="H146" s="445" t="s">
        <v>763</v>
      </c>
      <c r="I146" s="445"/>
      <c r="J146" s="445"/>
      <c r="K146" s="445"/>
      <c r="L146" s="445"/>
      <c r="M146" s="422"/>
      <c r="N146" s="422"/>
      <c r="O146" s="422"/>
      <c r="P146" s="422"/>
      <c r="Q146" s="422"/>
      <c r="R146" s="422"/>
      <c r="S146" s="422"/>
      <c r="T146" s="422"/>
      <c r="U146" s="422"/>
      <c r="V146" s="422"/>
      <c r="W146" s="422"/>
      <c r="X146" s="422"/>
      <c r="Y146" s="422"/>
      <c r="Z146" s="422"/>
      <c r="AA146" s="422"/>
      <c r="AB146" s="422"/>
      <c r="AC146" s="422"/>
      <c r="AD146" s="422"/>
      <c r="AE146" s="422"/>
      <c r="AF146" s="422"/>
      <c r="AG146" s="422"/>
      <c r="AH146" s="422"/>
      <c r="AI146" s="422"/>
      <c r="AJ146" s="422"/>
      <c r="AK146" s="422"/>
      <c r="AL146" s="422"/>
      <c r="AM146" s="422"/>
      <c r="AN146" s="422"/>
      <c r="AO146" s="422"/>
      <c r="AP146" s="422"/>
      <c r="AQ146" s="422"/>
      <c r="AR146" s="422"/>
      <c r="AS146" s="422"/>
      <c r="AT146" s="422"/>
      <c r="AU146" s="422"/>
      <c r="AV146" s="422"/>
      <c r="AW146" s="422"/>
      <c r="AX146" s="422"/>
      <c r="AY146" s="422"/>
      <c r="AZ146" s="422"/>
      <c r="BA146" s="422"/>
      <c r="BB146" s="422"/>
      <c r="BC146" s="422"/>
      <c r="BD146" s="422"/>
      <c r="BE146" s="422"/>
      <c r="BF146" s="422"/>
      <c r="BG146" s="422"/>
      <c r="BH146" s="422"/>
      <c r="BI146" s="422"/>
      <c r="BJ146" s="422"/>
      <c r="BK146" s="422"/>
      <c r="BL146" s="422"/>
      <c r="BM146" s="422"/>
      <c r="BN146" s="422"/>
    </row>
    <row r="147" spans="1:66" s="421" customFormat="1">
      <c r="A147" s="444">
        <v>65</v>
      </c>
      <c r="B147" s="465" t="s">
        <v>71</v>
      </c>
      <c r="C147" s="433">
        <v>40630</v>
      </c>
      <c r="D147" s="434"/>
      <c r="E147" s="434" t="s">
        <v>756</v>
      </c>
      <c r="F147" s="434"/>
      <c r="G147" s="452"/>
      <c r="H147" s="433" t="s">
        <v>764</v>
      </c>
      <c r="I147" s="434"/>
      <c r="J147" s="434"/>
      <c r="K147" s="434"/>
      <c r="L147" s="434"/>
      <c r="M147" s="422"/>
      <c r="N147" s="422"/>
      <c r="O147" s="422"/>
      <c r="P147" s="422"/>
      <c r="Q147" s="422"/>
      <c r="R147" s="422"/>
      <c r="S147" s="422"/>
      <c r="T147" s="422"/>
      <c r="U147" s="422"/>
      <c r="V147" s="422"/>
      <c r="W147" s="422"/>
      <c r="X147" s="422"/>
      <c r="Y147" s="422"/>
      <c r="Z147" s="422"/>
      <c r="AA147" s="422"/>
      <c r="AB147" s="422"/>
      <c r="AC147" s="422"/>
      <c r="AD147" s="422"/>
      <c r="AE147" s="422"/>
      <c r="AF147" s="422"/>
      <c r="AG147" s="422"/>
      <c r="AH147" s="422"/>
      <c r="AI147" s="422"/>
      <c r="AJ147" s="422"/>
      <c r="AK147" s="422"/>
      <c r="AL147" s="422"/>
      <c r="AM147" s="422"/>
      <c r="AN147" s="422"/>
      <c r="AO147" s="422"/>
      <c r="AP147" s="422"/>
      <c r="AQ147" s="422"/>
      <c r="AR147" s="422"/>
      <c r="AS147" s="422"/>
      <c r="AT147" s="422"/>
      <c r="AU147" s="422"/>
      <c r="AV147" s="422"/>
      <c r="AW147" s="422"/>
      <c r="AX147" s="422"/>
      <c r="AY147" s="422"/>
      <c r="AZ147" s="422"/>
      <c r="BA147" s="422"/>
      <c r="BB147" s="422"/>
      <c r="BC147" s="422"/>
      <c r="BD147" s="422"/>
      <c r="BE147" s="422"/>
      <c r="BF147" s="422"/>
      <c r="BG147" s="422"/>
      <c r="BH147" s="422"/>
      <c r="BI147" s="422"/>
      <c r="BJ147" s="422"/>
      <c r="BK147" s="422"/>
      <c r="BL147" s="422"/>
      <c r="BM147" s="422"/>
      <c r="BN147" s="422"/>
    </row>
    <row r="148" spans="1:66" s="421" customFormat="1">
      <c r="A148" s="444">
        <v>66</v>
      </c>
      <c r="B148" s="465" t="s">
        <v>71</v>
      </c>
      <c r="C148" s="433">
        <v>40630</v>
      </c>
      <c r="D148" s="434"/>
      <c r="E148" s="434" t="s">
        <v>756</v>
      </c>
      <c r="F148" s="434"/>
      <c r="G148" s="452"/>
      <c r="H148" s="434" t="s">
        <v>765</v>
      </c>
      <c r="I148" s="434"/>
      <c r="J148" s="434"/>
      <c r="K148" s="434"/>
      <c r="L148" s="434"/>
      <c r="M148" s="422"/>
      <c r="N148" s="422"/>
      <c r="O148" s="422"/>
      <c r="P148" s="422"/>
      <c r="Q148" s="422"/>
      <c r="R148" s="422"/>
      <c r="S148" s="422"/>
      <c r="T148" s="422"/>
      <c r="U148" s="422"/>
      <c r="V148" s="422"/>
      <c r="W148" s="422"/>
      <c r="X148" s="422"/>
      <c r="Y148" s="422"/>
      <c r="Z148" s="422"/>
      <c r="AA148" s="422"/>
      <c r="AB148" s="422"/>
      <c r="AC148" s="422"/>
      <c r="AD148" s="422"/>
      <c r="AE148" s="422"/>
      <c r="AF148" s="422"/>
      <c r="AG148" s="422"/>
      <c r="AH148" s="422"/>
      <c r="AI148" s="422"/>
      <c r="AJ148" s="422"/>
      <c r="AK148" s="422"/>
      <c r="AL148" s="422"/>
      <c r="AM148" s="422"/>
      <c r="AN148" s="422"/>
      <c r="AO148" s="422"/>
      <c r="AP148" s="422"/>
      <c r="AQ148" s="422"/>
      <c r="AR148" s="422"/>
      <c r="AS148" s="422"/>
      <c r="AT148" s="422"/>
      <c r="AU148" s="422"/>
      <c r="AV148" s="422"/>
      <c r="AW148" s="422"/>
      <c r="AX148" s="422"/>
      <c r="AY148" s="422"/>
      <c r="AZ148" s="422"/>
      <c r="BA148" s="422"/>
      <c r="BB148" s="422"/>
      <c r="BC148" s="422"/>
      <c r="BD148" s="422"/>
      <c r="BE148" s="422"/>
      <c r="BF148" s="422"/>
      <c r="BG148" s="422"/>
      <c r="BH148" s="422"/>
      <c r="BI148" s="422"/>
      <c r="BJ148" s="422"/>
      <c r="BK148" s="422"/>
      <c r="BL148" s="422"/>
      <c r="BM148" s="422"/>
      <c r="BN148" s="422"/>
    </row>
    <row r="149" spans="1:66" s="421" customFormat="1">
      <c r="A149" s="444">
        <v>67</v>
      </c>
      <c r="B149" s="465" t="s">
        <v>71</v>
      </c>
      <c r="C149" s="444"/>
      <c r="D149" s="444"/>
      <c r="E149" s="444"/>
      <c r="F149" s="444"/>
      <c r="G149" s="444"/>
      <c r="H149" s="444"/>
      <c r="I149" s="444"/>
      <c r="J149" s="444"/>
      <c r="K149" s="444"/>
      <c r="L149" s="444"/>
      <c r="M149" s="422"/>
      <c r="N149" s="422"/>
      <c r="O149" s="422"/>
      <c r="P149" s="422"/>
      <c r="Q149" s="422"/>
      <c r="R149" s="422"/>
      <c r="S149" s="422"/>
      <c r="T149" s="422"/>
      <c r="U149" s="422"/>
      <c r="V149" s="422"/>
      <c r="W149" s="422"/>
      <c r="X149" s="422"/>
      <c r="Y149" s="422"/>
      <c r="Z149" s="422"/>
      <c r="AA149" s="422"/>
      <c r="AB149" s="422"/>
      <c r="AC149" s="422"/>
      <c r="AD149" s="422"/>
      <c r="AE149" s="422"/>
      <c r="AF149" s="422"/>
      <c r="AG149" s="422"/>
      <c r="AH149" s="422"/>
      <c r="AI149" s="422"/>
      <c r="AJ149" s="422"/>
      <c r="AK149" s="422"/>
      <c r="AL149" s="422"/>
      <c r="AM149" s="422"/>
      <c r="AN149" s="422"/>
      <c r="AO149" s="422"/>
      <c r="AP149" s="422"/>
      <c r="AQ149" s="422"/>
      <c r="AR149" s="422"/>
      <c r="AS149" s="422"/>
      <c r="AT149" s="422"/>
      <c r="AU149" s="422"/>
      <c r="AV149" s="422"/>
      <c r="AW149" s="422"/>
      <c r="AX149" s="422"/>
      <c r="AY149" s="422"/>
      <c r="AZ149" s="422"/>
      <c r="BA149" s="422"/>
      <c r="BB149" s="422"/>
      <c r="BC149" s="422"/>
      <c r="BD149" s="422"/>
      <c r="BE149" s="422"/>
      <c r="BF149" s="422"/>
      <c r="BG149" s="422"/>
      <c r="BH149" s="422"/>
      <c r="BI149" s="422"/>
      <c r="BJ149" s="422"/>
      <c r="BK149" s="422"/>
      <c r="BL149" s="422"/>
      <c r="BM149" s="422"/>
      <c r="BN149" s="422"/>
    </row>
    <row r="150" spans="1:66" s="421" customFormat="1">
      <c r="A150" s="444"/>
      <c r="B150" s="444"/>
      <c r="C150" s="444"/>
      <c r="D150" s="444"/>
      <c r="E150" s="444"/>
      <c r="F150" s="444"/>
      <c r="G150" s="444"/>
      <c r="H150" s="444"/>
      <c r="I150" s="444"/>
      <c r="J150" s="444"/>
      <c r="K150" s="444"/>
      <c r="L150" s="444"/>
      <c r="M150" s="440"/>
      <c r="N150" s="440"/>
      <c r="O150" s="440"/>
      <c r="P150" s="440"/>
      <c r="Q150" s="440"/>
      <c r="R150" s="440"/>
      <c r="S150" s="440"/>
      <c r="T150" s="440"/>
      <c r="U150" s="440"/>
      <c r="V150" s="440"/>
      <c r="W150" s="440"/>
      <c r="X150" s="440"/>
      <c r="Y150" s="422"/>
      <c r="Z150" s="422"/>
      <c r="AA150" s="422"/>
      <c r="AB150" s="422"/>
      <c r="AC150" s="422"/>
      <c r="AD150" s="422"/>
      <c r="AE150" s="422"/>
      <c r="AF150" s="422"/>
      <c r="AG150" s="422"/>
      <c r="AH150" s="422"/>
      <c r="AI150" s="422"/>
      <c r="AJ150" s="422"/>
      <c r="AK150" s="422"/>
      <c r="AL150" s="422"/>
      <c r="AM150" s="422"/>
      <c r="AN150" s="422"/>
      <c r="AO150" s="422"/>
      <c r="AP150" s="422"/>
      <c r="AQ150" s="422"/>
      <c r="AR150" s="422"/>
      <c r="AS150" s="422"/>
      <c r="AT150" s="422"/>
      <c r="AU150" s="422"/>
      <c r="AV150" s="422"/>
      <c r="AW150" s="422"/>
      <c r="AX150" s="422"/>
      <c r="AY150" s="422"/>
      <c r="AZ150" s="422"/>
      <c r="BA150" s="422"/>
      <c r="BB150" s="422"/>
      <c r="BC150" s="422"/>
      <c r="BD150" s="422"/>
      <c r="BE150" s="422"/>
      <c r="BF150" s="422"/>
      <c r="BG150" s="422"/>
      <c r="BH150" s="422"/>
      <c r="BI150" s="422"/>
      <c r="BJ150" s="422"/>
      <c r="BK150" s="422"/>
      <c r="BL150" s="422"/>
      <c r="BM150" s="422"/>
      <c r="BN150" s="422"/>
    </row>
    <row r="151" spans="1:66" s="421" customFormat="1">
      <c r="A151" s="444"/>
      <c r="B151" s="444"/>
      <c r="C151" s="444"/>
      <c r="D151" s="444"/>
      <c r="E151" s="444"/>
      <c r="F151" s="444"/>
      <c r="G151" s="444"/>
      <c r="H151" s="444"/>
      <c r="I151" s="444"/>
      <c r="J151" s="444"/>
      <c r="K151" s="444"/>
      <c r="L151" s="444"/>
      <c r="M151" s="440"/>
      <c r="N151" s="440"/>
      <c r="O151" s="440"/>
      <c r="P151" s="440"/>
      <c r="Q151" s="440"/>
      <c r="R151" s="440"/>
      <c r="S151" s="440"/>
      <c r="T151" s="440"/>
      <c r="U151" s="440"/>
      <c r="V151" s="440"/>
      <c r="W151" s="440"/>
      <c r="X151" s="440"/>
      <c r="Y151" s="422"/>
      <c r="Z151" s="422"/>
      <c r="AA151" s="422"/>
      <c r="AB151" s="422"/>
      <c r="AC151" s="422"/>
      <c r="AD151" s="422"/>
      <c r="AE151" s="422"/>
      <c r="AF151" s="422"/>
      <c r="AG151" s="422"/>
      <c r="AH151" s="422"/>
      <c r="AI151" s="422"/>
      <c r="AJ151" s="422"/>
      <c r="AK151" s="422"/>
      <c r="AL151" s="422"/>
      <c r="AM151" s="422"/>
      <c r="AN151" s="422"/>
      <c r="AO151" s="422"/>
      <c r="AP151" s="422"/>
      <c r="AQ151" s="422"/>
      <c r="AR151" s="422"/>
      <c r="AS151" s="422"/>
      <c r="AT151" s="422"/>
      <c r="AU151" s="422"/>
      <c r="AV151" s="422"/>
      <c r="AW151" s="422"/>
      <c r="AX151" s="422"/>
      <c r="AY151" s="422"/>
      <c r="AZ151" s="422"/>
      <c r="BA151" s="422"/>
      <c r="BB151" s="422"/>
      <c r="BC151" s="422"/>
      <c r="BD151" s="422"/>
      <c r="BE151" s="422"/>
      <c r="BF151" s="422"/>
      <c r="BG151" s="422"/>
      <c r="BH151" s="422"/>
      <c r="BI151" s="422"/>
      <c r="BJ151" s="422"/>
      <c r="BK151" s="422"/>
      <c r="BL151" s="422"/>
      <c r="BM151" s="422"/>
      <c r="BN151" s="422"/>
    </row>
    <row r="152" spans="1:66" s="421" customFormat="1">
      <c r="A152" s="444"/>
      <c r="B152" s="444"/>
      <c r="C152" s="444"/>
      <c r="D152" s="444"/>
      <c r="E152" s="444"/>
      <c r="F152" s="444"/>
      <c r="G152" s="444"/>
      <c r="H152" s="444"/>
      <c r="I152" s="444"/>
      <c r="J152" s="444"/>
      <c r="K152" s="444"/>
      <c r="L152" s="444"/>
      <c r="M152" s="440"/>
      <c r="N152" s="440"/>
      <c r="O152" s="440"/>
      <c r="P152" s="440"/>
      <c r="Q152" s="440"/>
      <c r="R152" s="440"/>
      <c r="S152" s="440"/>
      <c r="T152" s="440"/>
      <c r="U152" s="440"/>
      <c r="V152" s="440"/>
      <c r="W152" s="440"/>
      <c r="X152" s="440"/>
      <c r="Y152" s="422"/>
      <c r="Z152" s="422"/>
      <c r="AA152" s="422"/>
      <c r="AB152" s="422"/>
      <c r="AC152" s="422"/>
      <c r="AD152" s="422"/>
      <c r="AE152" s="422"/>
      <c r="AF152" s="422"/>
      <c r="AG152" s="422"/>
      <c r="AH152" s="422"/>
      <c r="AI152" s="422"/>
      <c r="AJ152" s="422"/>
      <c r="AK152" s="422"/>
      <c r="AL152" s="422"/>
      <c r="AM152" s="422"/>
      <c r="AN152" s="422"/>
      <c r="AO152" s="422"/>
      <c r="AP152" s="422"/>
      <c r="AQ152" s="422"/>
      <c r="AR152" s="422"/>
      <c r="AS152" s="422"/>
      <c r="AT152" s="422"/>
      <c r="AU152" s="422"/>
      <c r="AV152" s="422"/>
      <c r="AW152" s="422"/>
      <c r="AX152" s="422"/>
      <c r="AY152" s="422"/>
      <c r="AZ152" s="422"/>
      <c r="BA152" s="422"/>
      <c r="BB152" s="422"/>
      <c r="BC152" s="422"/>
      <c r="BD152" s="422"/>
      <c r="BE152" s="422"/>
      <c r="BF152" s="422"/>
      <c r="BG152" s="422"/>
      <c r="BH152" s="422"/>
      <c r="BI152" s="422"/>
      <c r="BJ152" s="422"/>
      <c r="BK152" s="422"/>
      <c r="BL152" s="422"/>
      <c r="BM152" s="422"/>
      <c r="BN152" s="422"/>
    </row>
    <row r="153" spans="1:66" s="421" customFormat="1">
      <c r="A153" s="444"/>
      <c r="B153" s="444"/>
      <c r="C153" s="444"/>
      <c r="D153" s="444"/>
      <c r="E153" s="444"/>
      <c r="F153" s="444"/>
      <c r="G153" s="444"/>
      <c r="H153" s="444"/>
      <c r="I153" s="444"/>
      <c r="J153" s="444"/>
      <c r="K153" s="444"/>
      <c r="L153" s="444"/>
      <c r="M153" s="440"/>
      <c r="N153" s="440"/>
      <c r="O153" s="440"/>
      <c r="P153" s="440"/>
      <c r="Q153" s="440"/>
      <c r="R153" s="440"/>
      <c r="S153" s="440"/>
      <c r="T153" s="440"/>
      <c r="U153" s="440"/>
      <c r="V153" s="440"/>
      <c r="W153" s="440"/>
      <c r="X153" s="440"/>
      <c r="Y153" s="422"/>
      <c r="Z153" s="422"/>
      <c r="AA153" s="422"/>
      <c r="AB153" s="422"/>
      <c r="AC153" s="422"/>
      <c r="AD153" s="422"/>
      <c r="AE153" s="422"/>
      <c r="AF153" s="422"/>
      <c r="AG153" s="422"/>
      <c r="AH153" s="422"/>
      <c r="AI153" s="422"/>
      <c r="AJ153" s="422"/>
      <c r="AK153" s="422"/>
      <c r="AL153" s="422"/>
      <c r="AM153" s="422"/>
      <c r="AN153" s="422"/>
      <c r="AO153" s="422"/>
      <c r="AP153" s="422"/>
      <c r="AQ153" s="422"/>
      <c r="AR153" s="422"/>
      <c r="AS153" s="422"/>
      <c r="AT153" s="422"/>
      <c r="AU153" s="422"/>
      <c r="AV153" s="422"/>
      <c r="AW153" s="422"/>
      <c r="AX153" s="422"/>
      <c r="AY153" s="422"/>
      <c r="AZ153" s="422"/>
      <c r="BA153" s="422"/>
      <c r="BB153" s="422"/>
      <c r="BC153" s="422"/>
      <c r="BD153" s="422"/>
      <c r="BE153" s="422"/>
      <c r="BF153" s="422"/>
      <c r="BG153" s="422"/>
      <c r="BH153" s="422"/>
      <c r="BI153" s="422"/>
      <c r="BJ153" s="422"/>
      <c r="BK153" s="422"/>
      <c r="BL153" s="422"/>
      <c r="BM153" s="422"/>
      <c r="BN153" s="422"/>
    </row>
    <row r="154" spans="1:66" s="421" customFormat="1">
      <c r="A154" s="444"/>
      <c r="B154" s="444"/>
      <c r="C154" s="444"/>
      <c r="D154" s="444"/>
      <c r="E154" s="444"/>
      <c r="F154" s="444"/>
      <c r="G154" s="444"/>
      <c r="H154" s="444"/>
      <c r="I154" s="444"/>
      <c r="J154" s="444"/>
      <c r="K154" s="444"/>
      <c r="L154" s="444"/>
      <c r="M154" s="440"/>
      <c r="N154" s="440"/>
      <c r="O154" s="440"/>
      <c r="P154" s="440"/>
      <c r="Q154" s="440"/>
      <c r="R154" s="440"/>
      <c r="S154" s="440"/>
      <c r="T154" s="440"/>
      <c r="U154" s="440"/>
      <c r="V154" s="440"/>
      <c r="W154" s="440"/>
      <c r="X154" s="440"/>
      <c r="Y154" s="422"/>
      <c r="Z154" s="422"/>
      <c r="AA154" s="422"/>
      <c r="AB154" s="422"/>
      <c r="AC154" s="422"/>
      <c r="AD154" s="422"/>
      <c r="AE154" s="422"/>
      <c r="AF154" s="422"/>
      <c r="AG154" s="422"/>
      <c r="AH154" s="422"/>
      <c r="AI154" s="422"/>
      <c r="AJ154" s="422"/>
      <c r="AK154" s="422"/>
      <c r="AL154" s="422"/>
      <c r="AM154" s="422"/>
      <c r="AN154" s="422"/>
      <c r="AO154" s="422"/>
      <c r="AP154" s="422"/>
      <c r="AQ154" s="422"/>
      <c r="AR154" s="422"/>
      <c r="AS154" s="422"/>
      <c r="AT154" s="422"/>
      <c r="AU154" s="422"/>
      <c r="AV154" s="422"/>
      <c r="AW154" s="422"/>
      <c r="AX154" s="422"/>
      <c r="AY154" s="422"/>
      <c r="AZ154" s="422"/>
      <c r="BA154" s="422"/>
      <c r="BB154" s="422"/>
      <c r="BC154" s="422"/>
      <c r="BD154" s="422"/>
      <c r="BE154" s="422"/>
      <c r="BF154" s="422"/>
      <c r="BG154" s="422"/>
      <c r="BH154" s="422"/>
      <c r="BI154" s="422"/>
      <c r="BJ154" s="422"/>
      <c r="BK154" s="422"/>
      <c r="BL154" s="422"/>
      <c r="BM154" s="422"/>
      <c r="BN154" s="422"/>
    </row>
    <row r="155" spans="1:66" s="421" customFormat="1">
      <c r="A155" s="444"/>
      <c r="B155" s="444"/>
      <c r="C155" s="444"/>
      <c r="D155" s="444"/>
      <c r="E155" s="444"/>
      <c r="F155" s="444"/>
      <c r="G155" s="444"/>
      <c r="H155" s="444"/>
      <c r="I155" s="444"/>
      <c r="J155" s="444"/>
      <c r="K155" s="444"/>
      <c r="L155" s="444"/>
      <c r="M155" s="440"/>
      <c r="N155" s="440"/>
      <c r="O155" s="440"/>
      <c r="P155" s="440"/>
      <c r="Q155" s="440"/>
      <c r="R155" s="440"/>
      <c r="S155" s="440"/>
      <c r="T155" s="440"/>
      <c r="U155" s="440"/>
      <c r="V155" s="440"/>
      <c r="W155" s="440"/>
      <c r="X155" s="440"/>
      <c r="Y155" s="422"/>
      <c r="Z155" s="422"/>
      <c r="AA155" s="422"/>
      <c r="AB155" s="422"/>
      <c r="AC155" s="422"/>
      <c r="AD155" s="422"/>
      <c r="AE155" s="422"/>
      <c r="AF155" s="422"/>
      <c r="AG155" s="422"/>
      <c r="AH155" s="422"/>
      <c r="AI155" s="422"/>
      <c r="AJ155" s="422"/>
      <c r="AK155" s="422"/>
      <c r="AL155" s="422"/>
      <c r="AM155" s="422"/>
      <c r="AN155" s="422"/>
      <c r="AO155" s="422"/>
      <c r="AP155" s="422"/>
      <c r="AQ155" s="422"/>
      <c r="AR155" s="422"/>
      <c r="AS155" s="422"/>
      <c r="AT155" s="422"/>
      <c r="AU155" s="422"/>
      <c r="AV155" s="422"/>
      <c r="AW155" s="422"/>
      <c r="AX155" s="422"/>
      <c r="AY155" s="422"/>
      <c r="AZ155" s="422"/>
      <c r="BA155" s="422"/>
      <c r="BB155" s="422"/>
      <c r="BC155" s="422"/>
      <c r="BD155" s="422"/>
      <c r="BE155" s="422"/>
      <c r="BF155" s="422"/>
      <c r="BG155" s="422"/>
      <c r="BH155" s="422"/>
      <c r="BI155" s="422"/>
      <c r="BJ155" s="422"/>
      <c r="BK155" s="422"/>
      <c r="BL155" s="422"/>
      <c r="BM155" s="422"/>
      <c r="BN155" s="422"/>
    </row>
    <row r="156" spans="1:66" s="421" customFormat="1">
      <c r="A156" s="444"/>
      <c r="B156" s="444"/>
      <c r="C156" s="444"/>
      <c r="D156" s="444"/>
      <c r="E156" s="444"/>
      <c r="F156" s="444"/>
      <c r="G156" s="444"/>
      <c r="H156" s="444"/>
      <c r="I156" s="444"/>
      <c r="J156" s="444"/>
      <c r="K156" s="444"/>
      <c r="L156" s="444"/>
      <c r="M156" s="440"/>
      <c r="N156" s="440"/>
      <c r="O156" s="440"/>
      <c r="P156" s="440"/>
      <c r="Q156" s="440"/>
      <c r="R156" s="440"/>
      <c r="S156" s="440"/>
      <c r="T156" s="440"/>
      <c r="U156" s="440"/>
      <c r="V156" s="440"/>
      <c r="W156" s="440"/>
      <c r="X156" s="440"/>
      <c r="Y156" s="422"/>
      <c r="Z156" s="422"/>
      <c r="AA156" s="422"/>
      <c r="AB156" s="422"/>
      <c r="AC156" s="422"/>
      <c r="AD156" s="422"/>
      <c r="AE156" s="422"/>
      <c r="AF156" s="422"/>
      <c r="AG156" s="422"/>
      <c r="AH156" s="422"/>
      <c r="AI156" s="422"/>
      <c r="AJ156" s="422"/>
      <c r="AK156" s="422"/>
      <c r="AL156" s="422"/>
      <c r="AM156" s="422"/>
      <c r="AN156" s="422"/>
      <c r="AO156" s="422"/>
      <c r="AP156" s="422"/>
      <c r="AQ156" s="422"/>
      <c r="AR156" s="422"/>
      <c r="AS156" s="422"/>
      <c r="AT156" s="422"/>
      <c r="AU156" s="422"/>
      <c r="AV156" s="422"/>
      <c r="AW156" s="422"/>
      <c r="AX156" s="422"/>
      <c r="AY156" s="422"/>
      <c r="AZ156" s="422"/>
      <c r="BA156" s="422"/>
      <c r="BB156" s="422"/>
      <c r="BC156" s="422"/>
      <c r="BD156" s="422"/>
      <c r="BE156" s="422"/>
      <c r="BF156" s="422"/>
      <c r="BG156" s="422"/>
      <c r="BH156" s="422"/>
      <c r="BI156" s="422"/>
      <c r="BJ156" s="422"/>
      <c r="BK156" s="422"/>
      <c r="BL156" s="422"/>
      <c r="BM156" s="422"/>
      <c r="BN156" s="422"/>
    </row>
    <row r="157" spans="1:66" s="421" customFormat="1">
      <c r="A157" s="444"/>
      <c r="B157" s="444"/>
      <c r="C157" s="444"/>
      <c r="D157" s="444"/>
      <c r="E157" s="444"/>
      <c r="F157" s="444"/>
      <c r="G157" s="444"/>
      <c r="H157" s="444"/>
      <c r="I157" s="444"/>
      <c r="J157" s="444"/>
      <c r="K157" s="444"/>
      <c r="L157" s="444"/>
      <c r="M157" s="440"/>
      <c r="N157" s="440"/>
      <c r="O157" s="440"/>
      <c r="P157" s="440"/>
      <c r="Q157" s="440"/>
      <c r="R157" s="440"/>
      <c r="S157" s="440"/>
      <c r="T157" s="440"/>
      <c r="U157" s="440"/>
      <c r="V157" s="440"/>
      <c r="W157" s="440"/>
      <c r="X157" s="440"/>
      <c r="Y157" s="422"/>
      <c r="Z157" s="422"/>
      <c r="AA157" s="422"/>
      <c r="AB157" s="422"/>
      <c r="AC157" s="422"/>
      <c r="AD157" s="422"/>
      <c r="AE157" s="422"/>
      <c r="AF157" s="422"/>
      <c r="AG157" s="422"/>
      <c r="AH157" s="422"/>
      <c r="AI157" s="422"/>
      <c r="AJ157" s="422"/>
      <c r="AK157" s="422"/>
      <c r="AL157" s="422"/>
      <c r="AM157" s="422"/>
      <c r="AN157" s="422"/>
      <c r="AO157" s="422"/>
      <c r="AP157" s="422"/>
      <c r="AQ157" s="422"/>
      <c r="AR157" s="422"/>
      <c r="AS157" s="422"/>
      <c r="AT157" s="422"/>
      <c r="AU157" s="422"/>
      <c r="AV157" s="422"/>
      <c r="AW157" s="422"/>
      <c r="AX157" s="422"/>
      <c r="AY157" s="422"/>
      <c r="AZ157" s="422"/>
      <c r="BA157" s="422"/>
      <c r="BB157" s="422"/>
      <c r="BC157" s="422"/>
      <c r="BD157" s="422"/>
      <c r="BE157" s="422"/>
      <c r="BF157" s="422"/>
      <c r="BG157" s="422"/>
      <c r="BH157" s="422"/>
      <c r="BI157" s="422"/>
      <c r="BJ157" s="422"/>
      <c r="BK157" s="422"/>
      <c r="BL157" s="422"/>
      <c r="BM157" s="422"/>
      <c r="BN157" s="422"/>
    </row>
    <row r="158" spans="1:66" s="421" customFormat="1">
      <c r="A158" s="444"/>
      <c r="B158" s="444"/>
      <c r="C158" s="444"/>
      <c r="D158" s="444"/>
      <c r="E158" s="444"/>
      <c r="F158" s="444"/>
      <c r="G158" s="444"/>
      <c r="H158" s="444"/>
      <c r="I158" s="444"/>
      <c r="J158" s="444"/>
      <c r="K158" s="444"/>
      <c r="L158" s="444"/>
      <c r="M158" s="440"/>
      <c r="N158" s="440"/>
      <c r="O158" s="440"/>
      <c r="P158" s="440"/>
      <c r="Q158" s="440"/>
      <c r="R158" s="440"/>
      <c r="S158" s="440"/>
      <c r="T158" s="440"/>
      <c r="U158" s="440"/>
      <c r="V158" s="440"/>
      <c r="W158" s="440"/>
      <c r="X158" s="440"/>
      <c r="Y158" s="422"/>
      <c r="Z158" s="422"/>
      <c r="AA158" s="422"/>
      <c r="AB158" s="422"/>
      <c r="AC158" s="422"/>
      <c r="AD158" s="422"/>
      <c r="AE158" s="422"/>
      <c r="AF158" s="422"/>
      <c r="AG158" s="422"/>
      <c r="AH158" s="422"/>
      <c r="AI158" s="422"/>
      <c r="AJ158" s="422"/>
      <c r="AK158" s="422"/>
      <c r="AL158" s="422"/>
      <c r="AM158" s="422"/>
      <c r="AN158" s="422"/>
      <c r="AO158" s="422"/>
      <c r="AP158" s="422"/>
      <c r="AQ158" s="422"/>
      <c r="AR158" s="422"/>
      <c r="AS158" s="422"/>
      <c r="AT158" s="422"/>
      <c r="AU158" s="422"/>
      <c r="AV158" s="422"/>
      <c r="AW158" s="422"/>
      <c r="AX158" s="422"/>
      <c r="AY158" s="422"/>
      <c r="AZ158" s="422"/>
      <c r="BA158" s="422"/>
      <c r="BB158" s="422"/>
      <c r="BC158" s="422"/>
      <c r="BD158" s="422"/>
      <c r="BE158" s="422"/>
      <c r="BF158" s="422"/>
      <c r="BG158" s="422"/>
      <c r="BH158" s="422"/>
      <c r="BI158" s="422"/>
      <c r="BJ158" s="422"/>
      <c r="BK158" s="422"/>
      <c r="BL158" s="422"/>
      <c r="BM158" s="422"/>
      <c r="BN158" s="422"/>
    </row>
    <row r="159" spans="1:66" s="421" customFormat="1">
      <c r="A159" s="444"/>
      <c r="B159" s="444"/>
      <c r="C159" s="444"/>
      <c r="D159" s="444"/>
      <c r="E159" s="444"/>
      <c r="F159" s="444"/>
      <c r="G159" s="444"/>
      <c r="H159" s="444"/>
      <c r="I159" s="444"/>
      <c r="J159" s="444"/>
      <c r="K159" s="444"/>
      <c r="L159" s="444"/>
      <c r="M159" s="440"/>
      <c r="N159" s="440"/>
      <c r="O159" s="440"/>
      <c r="P159" s="440"/>
      <c r="Q159" s="440"/>
      <c r="R159" s="440"/>
      <c r="S159" s="440"/>
      <c r="T159" s="440"/>
      <c r="U159" s="440"/>
      <c r="V159" s="440"/>
      <c r="W159" s="440"/>
      <c r="X159" s="440"/>
      <c r="Y159" s="422"/>
      <c r="Z159" s="422"/>
      <c r="AA159" s="422"/>
      <c r="AB159" s="422"/>
      <c r="AC159" s="422"/>
      <c r="AD159" s="422"/>
      <c r="AE159" s="422"/>
      <c r="AF159" s="422"/>
      <c r="AG159" s="422"/>
      <c r="AH159" s="422"/>
      <c r="AI159" s="422"/>
      <c r="AJ159" s="422"/>
      <c r="AK159" s="422"/>
      <c r="AL159" s="422"/>
      <c r="AM159" s="422"/>
      <c r="AN159" s="422"/>
      <c r="AO159" s="422"/>
      <c r="AP159" s="422"/>
      <c r="AQ159" s="422"/>
      <c r="AR159" s="422"/>
      <c r="AS159" s="422"/>
      <c r="AT159" s="422"/>
      <c r="AU159" s="422"/>
      <c r="AV159" s="422"/>
      <c r="AW159" s="422"/>
      <c r="AX159" s="422"/>
      <c r="AY159" s="422"/>
      <c r="AZ159" s="422"/>
      <c r="BA159" s="422"/>
      <c r="BB159" s="422"/>
      <c r="BC159" s="422"/>
      <c r="BD159" s="422"/>
      <c r="BE159" s="422"/>
      <c r="BF159" s="422"/>
      <c r="BG159" s="422"/>
      <c r="BH159" s="422"/>
      <c r="BI159" s="422"/>
      <c r="BJ159" s="422"/>
      <c r="BK159" s="422"/>
      <c r="BL159" s="422"/>
      <c r="BM159" s="422"/>
      <c r="BN159" s="422"/>
    </row>
    <row r="160" spans="1:66" s="421" customFormat="1">
      <c r="A160" s="444"/>
      <c r="B160" s="444"/>
      <c r="C160" s="444"/>
      <c r="D160" s="444"/>
      <c r="E160" s="444"/>
      <c r="F160" s="444"/>
      <c r="G160" s="444"/>
      <c r="H160" s="444"/>
      <c r="I160" s="444"/>
      <c r="J160" s="444"/>
      <c r="K160" s="444"/>
      <c r="L160" s="444"/>
      <c r="M160" s="440"/>
      <c r="N160" s="440"/>
      <c r="O160" s="440"/>
      <c r="P160" s="440"/>
      <c r="Q160" s="440"/>
      <c r="R160" s="440"/>
      <c r="S160" s="440"/>
      <c r="T160" s="440"/>
      <c r="U160" s="440"/>
      <c r="V160" s="440"/>
      <c r="W160" s="440"/>
      <c r="X160" s="440"/>
      <c r="Y160" s="422"/>
      <c r="Z160" s="422"/>
      <c r="AA160" s="422"/>
      <c r="AB160" s="422"/>
      <c r="AC160" s="422"/>
      <c r="AD160" s="422"/>
      <c r="AE160" s="422"/>
      <c r="AF160" s="422"/>
      <c r="AG160" s="422"/>
      <c r="AH160" s="422"/>
      <c r="AI160" s="422"/>
      <c r="AJ160" s="422"/>
      <c r="AK160" s="422"/>
      <c r="AL160" s="422"/>
      <c r="AM160" s="422"/>
      <c r="AN160" s="422"/>
      <c r="AO160" s="422"/>
      <c r="AP160" s="422"/>
      <c r="AQ160" s="422"/>
      <c r="AR160" s="422"/>
      <c r="AS160" s="422"/>
      <c r="AT160" s="422"/>
      <c r="AU160" s="422"/>
      <c r="AV160" s="422"/>
      <c r="AW160" s="422"/>
      <c r="AX160" s="422"/>
      <c r="AY160" s="422"/>
      <c r="AZ160" s="422"/>
      <c r="BA160" s="422"/>
      <c r="BB160" s="422"/>
      <c r="BC160" s="422"/>
      <c r="BD160" s="422"/>
      <c r="BE160" s="422"/>
      <c r="BF160" s="422"/>
      <c r="BG160" s="422"/>
      <c r="BH160" s="422"/>
      <c r="BI160" s="422"/>
      <c r="BJ160" s="422"/>
      <c r="BK160" s="422"/>
      <c r="BL160" s="422"/>
      <c r="BM160" s="422"/>
      <c r="BN160" s="422"/>
    </row>
    <row r="161" spans="1:66" s="421" customFormat="1">
      <c r="A161" s="444"/>
      <c r="B161" s="444"/>
      <c r="C161" s="444"/>
      <c r="D161" s="444"/>
      <c r="E161" s="444"/>
      <c r="F161" s="444"/>
      <c r="G161" s="444"/>
      <c r="H161" s="444"/>
      <c r="I161" s="444"/>
      <c r="J161" s="444"/>
      <c r="K161" s="444"/>
      <c r="L161" s="444"/>
      <c r="M161" s="440"/>
      <c r="N161" s="440"/>
      <c r="O161" s="440"/>
      <c r="P161" s="440"/>
      <c r="Q161" s="440"/>
      <c r="R161" s="440"/>
      <c r="S161" s="440"/>
      <c r="T161" s="440"/>
      <c r="U161" s="440"/>
      <c r="V161" s="440"/>
      <c r="W161" s="440"/>
      <c r="X161" s="440"/>
      <c r="Y161" s="422"/>
      <c r="Z161" s="422"/>
      <c r="AA161" s="422"/>
      <c r="AB161" s="422"/>
      <c r="AC161" s="422"/>
      <c r="AD161" s="422"/>
      <c r="AE161" s="422"/>
      <c r="AF161" s="422"/>
      <c r="AG161" s="422"/>
      <c r="AH161" s="422"/>
      <c r="AI161" s="422"/>
      <c r="AJ161" s="422"/>
      <c r="AK161" s="422"/>
      <c r="AL161" s="422"/>
      <c r="AM161" s="422"/>
      <c r="AN161" s="422"/>
      <c r="AO161" s="422"/>
      <c r="AP161" s="422"/>
      <c r="AQ161" s="422"/>
      <c r="AR161" s="422"/>
      <c r="AS161" s="422"/>
      <c r="AT161" s="422"/>
      <c r="AU161" s="422"/>
      <c r="AV161" s="422"/>
      <c r="AW161" s="422"/>
      <c r="AX161" s="422"/>
      <c r="AY161" s="422"/>
      <c r="AZ161" s="422"/>
      <c r="BA161" s="422"/>
      <c r="BB161" s="422"/>
      <c r="BC161" s="422"/>
      <c r="BD161" s="422"/>
      <c r="BE161" s="422"/>
      <c r="BF161" s="422"/>
      <c r="BG161" s="422"/>
      <c r="BH161" s="422"/>
      <c r="BI161" s="422"/>
      <c r="BJ161" s="422"/>
      <c r="BK161" s="422"/>
      <c r="BL161" s="422"/>
      <c r="BM161" s="422"/>
      <c r="BN161" s="422"/>
    </row>
    <row r="162" spans="1:66" s="421" customFormat="1">
      <c r="A162" s="444"/>
      <c r="B162" s="444"/>
      <c r="C162" s="444"/>
      <c r="D162" s="444"/>
      <c r="E162" s="444"/>
      <c r="F162" s="444"/>
      <c r="G162" s="444"/>
      <c r="H162" s="444"/>
      <c r="I162" s="444"/>
      <c r="J162" s="444"/>
      <c r="K162" s="444"/>
      <c r="L162" s="444"/>
      <c r="M162" s="440"/>
      <c r="N162" s="440"/>
      <c r="O162" s="440"/>
      <c r="P162" s="440"/>
      <c r="Q162" s="440"/>
      <c r="R162" s="440"/>
      <c r="S162" s="440"/>
      <c r="T162" s="440"/>
      <c r="U162" s="440"/>
      <c r="V162" s="440"/>
      <c r="W162" s="440"/>
      <c r="X162" s="440"/>
      <c r="Y162" s="422"/>
      <c r="Z162" s="422"/>
      <c r="AA162" s="422"/>
      <c r="AB162" s="422"/>
      <c r="AC162" s="422"/>
      <c r="AD162" s="422"/>
      <c r="AE162" s="422"/>
      <c r="AF162" s="422"/>
      <c r="AG162" s="422"/>
      <c r="AH162" s="422"/>
      <c r="AI162" s="422"/>
      <c r="AJ162" s="422"/>
      <c r="AK162" s="422"/>
      <c r="AL162" s="422"/>
      <c r="AM162" s="422"/>
      <c r="AN162" s="422"/>
      <c r="AO162" s="422"/>
      <c r="AP162" s="422"/>
      <c r="AQ162" s="422"/>
      <c r="AR162" s="422"/>
      <c r="AS162" s="422"/>
      <c r="AT162" s="422"/>
      <c r="AU162" s="422"/>
      <c r="AV162" s="422"/>
      <c r="AW162" s="422"/>
      <c r="AX162" s="422"/>
      <c r="AY162" s="422"/>
      <c r="AZ162" s="422"/>
      <c r="BA162" s="422"/>
      <c r="BB162" s="422"/>
      <c r="BC162" s="422"/>
      <c r="BD162" s="422"/>
      <c r="BE162" s="422"/>
      <c r="BF162" s="422"/>
      <c r="BG162" s="422"/>
      <c r="BH162" s="422"/>
      <c r="BI162" s="422"/>
      <c r="BJ162" s="422"/>
      <c r="BK162" s="422"/>
      <c r="BL162" s="422"/>
      <c r="BM162" s="422"/>
      <c r="BN162" s="422"/>
    </row>
    <row r="163" spans="1:66" s="421" customFormat="1">
      <c r="A163" s="444"/>
      <c r="B163" s="444"/>
      <c r="C163" s="444"/>
      <c r="D163" s="444"/>
      <c r="E163" s="444"/>
      <c r="F163" s="444"/>
      <c r="G163" s="444"/>
      <c r="H163" s="444"/>
      <c r="I163" s="444"/>
      <c r="J163" s="444"/>
      <c r="K163" s="444"/>
      <c r="L163" s="444"/>
      <c r="M163" s="440"/>
      <c r="N163" s="440"/>
      <c r="O163" s="440"/>
      <c r="P163" s="440"/>
      <c r="Q163" s="440"/>
      <c r="R163" s="440"/>
      <c r="S163" s="440"/>
      <c r="T163" s="440"/>
      <c r="U163" s="440"/>
      <c r="V163" s="440"/>
      <c r="W163" s="440"/>
      <c r="X163" s="440"/>
      <c r="Y163" s="422"/>
      <c r="Z163" s="422"/>
      <c r="AA163" s="422"/>
      <c r="AB163" s="422"/>
      <c r="AC163" s="422"/>
      <c r="AD163" s="422"/>
      <c r="AE163" s="422"/>
      <c r="AF163" s="422"/>
      <c r="AG163" s="422"/>
      <c r="AH163" s="422"/>
      <c r="AI163" s="422"/>
      <c r="AJ163" s="422"/>
      <c r="AK163" s="422"/>
      <c r="AL163" s="422"/>
      <c r="AM163" s="422"/>
      <c r="AN163" s="422"/>
      <c r="AO163" s="422"/>
      <c r="AP163" s="422"/>
      <c r="AQ163" s="422"/>
      <c r="AR163" s="422"/>
      <c r="AS163" s="422"/>
      <c r="AT163" s="422"/>
      <c r="AU163" s="422"/>
      <c r="AV163" s="422"/>
      <c r="AW163" s="422"/>
      <c r="AX163" s="422"/>
      <c r="AY163" s="422"/>
      <c r="AZ163" s="422"/>
      <c r="BA163" s="422"/>
      <c r="BB163" s="422"/>
      <c r="BC163" s="422"/>
      <c r="BD163" s="422"/>
      <c r="BE163" s="422"/>
      <c r="BF163" s="422"/>
      <c r="BG163" s="422"/>
      <c r="BH163" s="422"/>
      <c r="BI163" s="422"/>
      <c r="BJ163" s="422"/>
      <c r="BK163" s="422"/>
      <c r="BL163" s="422"/>
      <c r="BM163" s="422"/>
      <c r="BN163" s="422"/>
    </row>
    <row r="164" spans="1:66" s="421" customFormat="1">
      <c r="A164" s="444"/>
      <c r="B164" s="444"/>
      <c r="C164" s="444"/>
      <c r="D164" s="444"/>
      <c r="E164" s="444"/>
      <c r="F164" s="444"/>
      <c r="G164" s="444"/>
      <c r="H164" s="444"/>
      <c r="I164" s="444"/>
      <c r="J164" s="444"/>
      <c r="K164" s="444"/>
      <c r="L164" s="444"/>
      <c r="M164" s="440"/>
      <c r="N164" s="440"/>
      <c r="O164" s="440"/>
      <c r="P164" s="440"/>
      <c r="Q164" s="440"/>
      <c r="R164" s="440"/>
      <c r="S164" s="440"/>
      <c r="T164" s="440"/>
      <c r="U164" s="440"/>
      <c r="V164" s="440"/>
      <c r="W164" s="440"/>
      <c r="X164" s="440"/>
      <c r="Y164" s="422"/>
      <c r="Z164" s="422"/>
      <c r="AA164" s="422"/>
      <c r="AB164" s="422"/>
      <c r="AC164" s="422"/>
      <c r="AD164" s="422"/>
      <c r="AE164" s="422"/>
      <c r="AF164" s="422"/>
      <c r="AG164" s="422"/>
      <c r="AH164" s="422"/>
      <c r="AI164" s="422"/>
      <c r="AJ164" s="422"/>
      <c r="AK164" s="422"/>
      <c r="AL164" s="422"/>
      <c r="AM164" s="422"/>
      <c r="AN164" s="422"/>
      <c r="AO164" s="422"/>
      <c r="AP164" s="422"/>
      <c r="AQ164" s="422"/>
      <c r="AR164" s="422"/>
      <c r="AS164" s="422"/>
      <c r="AT164" s="422"/>
      <c r="AU164" s="422"/>
      <c r="AV164" s="422"/>
      <c r="AW164" s="422"/>
      <c r="AX164" s="422"/>
      <c r="AY164" s="422"/>
      <c r="AZ164" s="422"/>
      <c r="BA164" s="422"/>
      <c r="BB164" s="422"/>
      <c r="BC164" s="422"/>
      <c r="BD164" s="422"/>
      <c r="BE164" s="422"/>
      <c r="BF164" s="422"/>
      <c r="BG164" s="422"/>
      <c r="BH164" s="422"/>
      <c r="BI164" s="422"/>
      <c r="BJ164" s="422"/>
      <c r="BK164" s="422"/>
      <c r="BL164" s="422"/>
      <c r="BM164" s="422"/>
      <c r="BN164" s="422"/>
    </row>
    <row r="165" spans="1:66" s="421" customFormat="1">
      <c r="A165" s="444"/>
      <c r="B165" s="444"/>
      <c r="C165" s="444"/>
      <c r="D165" s="444"/>
      <c r="E165" s="444"/>
      <c r="F165" s="444"/>
      <c r="G165" s="444"/>
      <c r="H165" s="444"/>
      <c r="I165" s="444"/>
      <c r="J165" s="444"/>
      <c r="K165" s="444"/>
      <c r="L165" s="444"/>
      <c r="M165" s="440"/>
      <c r="N165" s="440"/>
      <c r="O165" s="440"/>
      <c r="P165" s="440"/>
      <c r="Q165" s="440"/>
      <c r="R165" s="440"/>
      <c r="S165" s="440"/>
      <c r="T165" s="440"/>
      <c r="U165" s="440"/>
      <c r="V165" s="440"/>
      <c r="W165" s="440"/>
      <c r="X165" s="440"/>
      <c r="Y165" s="422"/>
      <c r="Z165" s="422"/>
      <c r="AA165" s="422"/>
      <c r="AB165" s="422"/>
      <c r="AC165" s="422"/>
      <c r="AD165" s="422"/>
      <c r="AE165" s="422"/>
      <c r="AF165" s="422"/>
      <c r="AG165" s="422"/>
      <c r="AH165" s="422"/>
      <c r="AI165" s="422"/>
      <c r="AJ165" s="422"/>
      <c r="AK165" s="422"/>
      <c r="AL165" s="422"/>
      <c r="AM165" s="422"/>
      <c r="AN165" s="422"/>
      <c r="AO165" s="422"/>
      <c r="AP165" s="422"/>
      <c r="AQ165" s="422"/>
      <c r="AR165" s="422"/>
      <c r="AS165" s="422"/>
      <c r="AT165" s="422"/>
      <c r="AU165" s="422"/>
      <c r="AV165" s="422"/>
      <c r="AW165" s="422"/>
      <c r="AX165" s="422"/>
      <c r="AY165" s="422"/>
      <c r="AZ165" s="422"/>
      <c r="BA165" s="422"/>
      <c r="BB165" s="422"/>
      <c r="BC165" s="422"/>
      <c r="BD165" s="422"/>
      <c r="BE165" s="422"/>
      <c r="BF165" s="422"/>
      <c r="BG165" s="422"/>
      <c r="BH165" s="422"/>
      <c r="BI165" s="422"/>
      <c r="BJ165" s="422"/>
      <c r="BK165" s="422"/>
      <c r="BL165" s="422"/>
      <c r="BM165" s="422"/>
      <c r="BN165" s="422"/>
    </row>
    <row r="166" spans="1:66" s="421" customFormat="1">
      <c r="A166" s="444"/>
      <c r="B166" s="444"/>
      <c r="C166" s="444"/>
      <c r="D166" s="444"/>
      <c r="E166" s="444"/>
      <c r="F166" s="444"/>
      <c r="G166" s="444"/>
      <c r="H166" s="444"/>
      <c r="I166" s="444"/>
      <c r="J166" s="444"/>
      <c r="K166" s="444"/>
      <c r="L166" s="444"/>
      <c r="M166" s="440"/>
      <c r="N166" s="440"/>
      <c r="O166" s="440"/>
      <c r="P166" s="440"/>
      <c r="Q166" s="440"/>
      <c r="R166" s="440"/>
      <c r="S166" s="440"/>
      <c r="T166" s="440"/>
      <c r="U166" s="440"/>
      <c r="V166" s="440"/>
      <c r="W166" s="440"/>
      <c r="X166" s="440"/>
      <c r="Y166" s="422"/>
      <c r="Z166" s="422"/>
      <c r="AA166" s="422"/>
      <c r="AB166" s="422"/>
      <c r="AC166" s="422"/>
      <c r="AD166" s="422"/>
      <c r="AE166" s="422"/>
      <c r="AF166" s="422"/>
      <c r="AG166" s="422"/>
      <c r="AH166" s="422"/>
      <c r="AI166" s="422"/>
      <c r="AJ166" s="422"/>
      <c r="AK166" s="422"/>
      <c r="AL166" s="422"/>
      <c r="AM166" s="422"/>
      <c r="AN166" s="422"/>
      <c r="AO166" s="422"/>
      <c r="AP166" s="422"/>
      <c r="AQ166" s="422"/>
      <c r="AR166" s="422"/>
      <c r="AS166" s="422"/>
      <c r="AT166" s="422"/>
      <c r="AU166" s="422"/>
      <c r="AV166" s="422"/>
      <c r="AW166" s="422"/>
      <c r="AX166" s="422"/>
      <c r="AY166" s="422"/>
      <c r="AZ166" s="422"/>
      <c r="BA166" s="422"/>
      <c r="BB166" s="422"/>
      <c r="BC166" s="422"/>
      <c r="BD166" s="422"/>
      <c r="BE166" s="422"/>
      <c r="BF166" s="422"/>
      <c r="BG166" s="422"/>
      <c r="BH166" s="422"/>
      <c r="BI166" s="422"/>
      <c r="BJ166" s="422"/>
      <c r="BK166" s="422"/>
      <c r="BL166" s="422"/>
      <c r="BM166" s="422"/>
      <c r="BN166" s="422"/>
    </row>
    <row r="167" spans="1:66" s="421" customFormat="1">
      <c r="A167" s="444"/>
      <c r="B167" s="444"/>
      <c r="C167" s="444"/>
      <c r="D167" s="444"/>
      <c r="E167" s="444"/>
      <c r="F167" s="444"/>
      <c r="G167" s="444"/>
      <c r="H167" s="444"/>
      <c r="I167" s="444"/>
      <c r="J167" s="444"/>
      <c r="K167" s="444"/>
      <c r="L167" s="444"/>
      <c r="M167" s="440"/>
      <c r="N167" s="440"/>
      <c r="O167" s="440"/>
      <c r="P167" s="440"/>
      <c r="Q167" s="440"/>
      <c r="R167" s="440"/>
      <c r="S167" s="440"/>
      <c r="T167" s="440"/>
      <c r="U167" s="440"/>
      <c r="V167" s="440"/>
      <c r="W167" s="440"/>
      <c r="X167" s="440"/>
      <c r="Y167" s="422"/>
      <c r="Z167" s="422"/>
      <c r="AA167" s="422"/>
      <c r="AB167" s="422"/>
      <c r="AC167" s="422"/>
      <c r="AD167" s="422"/>
      <c r="AE167" s="422"/>
      <c r="AF167" s="422"/>
      <c r="AG167" s="422"/>
      <c r="AH167" s="422"/>
      <c r="AI167" s="422"/>
      <c r="AJ167" s="422"/>
      <c r="AK167" s="422"/>
      <c r="AL167" s="422"/>
      <c r="AM167" s="422"/>
      <c r="AN167" s="422"/>
      <c r="AO167" s="422"/>
      <c r="AP167" s="422"/>
      <c r="AQ167" s="422"/>
      <c r="AR167" s="422"/>
      <c r="AS167" s="422"/>
      <c r="AT167" s="422"/>
      <c r="AU167" s="422"/>
      <c r="AV167" s="422"/>
      <c r="AW167" s="422"/>
      <c r="AX167" s="422"/>
      <c r="AY167" s="422"/>
      <c r="AZ167" s="422"/>
      <c r="BA167" s="422"/>
      <c r="BB167" s="422"/>
      <c r="BC167" s="422"/>
      <c r="BD167" s="422"/>
      <c r="BE167" s="422"/>
      <c r="BF167" s="422"/>
      <c r="BG167" s="422"/>
      <c r="BH167" s="422"/>
      <c r="BI167" s="422"/>
      <c r="BJ167" s="422"/>
      <c r="BK167" s="422"/>
      <c r="BL167" s="422"/>
      <c r="BM167" s="422"/>
      <c r="BN167" s="422"/>
    </row>
    <row r="168" spans="1:66" s="421" customFormat="1">
      <c r="A168" s="444"/>
      <c r="B168" s="444"/>
      <c r="C168" s="444"/>
      <c r="D168" s="444"/>
      <c r="E168" s="444"/>
      <c r="F168" s="444"/>
      <c r="G168" s="444"/>
      <c r="H168" s="444"/>
      <c r="I168" s="444"/>
      <c r="J168" s="444"/>
      <c r="K168" s="444"/>
      <c r="L168" s="444"/>
      <c r="M168" s="440"/>
      <c r="N168" s="440"/>
      <c r="O168" s="440"/>
      <c r="P168" s="440"/>
      <c r="Q168" s="440"/>
      <c r="R168" s="440"/>
      <c r="S168" s="440"/>
      <c r="T168" s="440"/>
      <c r="U168" s="440"/>
      <c r="V168" s="440"/>
      <c r="W168" s="440"/>
      <c r="X168" s="440"/>
      <c r="Y168" s="422"/>
      <c r="Z168" s="422"/>
      <c r="AA168" s="422"/>
      <c r="AB168" s="422"/>
      <c r="AC168" s="422"/>
      <c r="AD168" s="422"/>
      <c r="AE168" s="422"/>
      <c r="AF168" s="422"/>
      <c r="AG168" s="422"/>
      <c r="AH168" s="422"/>
      <c r="AI168" s="422"/>
      <c r="AJ168" s="422"/>
      <c r="AK168" s="422"/>
      <c r="AL168" s="422"/>
      <c r="AM168" s="422"/>
      <c r="AN168" s="422"/>
      <c r="AO168" s="422"/>
      <c r="AP168" s="422"/>
      <c r="AQ168" s="422"/>
      <c r="AR168" s="422"/>
      <c r="AS168" s="422"/>
      <c r="AT168" s="422"/>
      <c r="AU168" s="422"/>
      <c r="AV168" s="422"/>
      <c r="AW168" s="422"/>
      <c r="AX168" s="422"/>
      <c r="AY168" s="422"/>
      <c r="AZ168" s="422"/>
      <c r="BA168" s="422"/>
      <c r="BB168" s="422"/>
      <c r="BC168" s="422"/>
      <c r="BD168" s="422"/>
      <c r="BE168" s="422"/>
      <c r="BF168" s="422"/>
      <c r="BG168" s="422"/>
      <c r="BH168" s="422"/>
      <c r="BI168" s="422"/>
      <c r="BJ168" s="422"/>
      <c r="BK168" s="422"/>
      <c r="BL168" s="422"/>
      <c r="BM168" s="422"/>
      <c r="BN168" s="422"/>
    </row>
    <row r="169" spans="1:66" s="421" customFormat="1">
      <c r="A169" s="444"/>
      <c r="B169" s="444"/>
      <c r="C169" s="444"/>
      <c r="D169" s="444"/>
      <c r="E169" s="444"/>
      <c r="F169" s="444"/>
      <c r="G169" s="444"/>
      <c r="H169" s="444"/>
      <c r="I169" s="444"/>
      <c r="J169" s="444"/>
      <c r="K169" s="444"/>
      <c r="L169" s="444"/>
      <c r="M169" s="440"/>
      <c r="N169" s="440"/>
      <c r="O169" s="440"/>
      <c r="P169" s="440"/>
      <c r="Q169" s="440"/>
      <c r="R169" s="440"/>
      <c r="S169" s="440"/>
      <c r="T169" s="440"/>
      <c r="U169" s="440"/>
      <c r="V169" s="440"/>
      <c r="W169" s="440"/>
      <c r="X169" s="440"/>
      <c r="Y169" s="422"/>
      <c r="Z169" s="422"/>
      <c r="AA169" s="422"/>
      <c r="AB169" s="422"/>
      <c r="AC169" s="422"/>
      <c r="AD169" s="422"/>
      <c r="AE169" s="422"/>
      <c r="AF169" s="422"/>
      <c r="AG169" s="422"/>
      <c r="AH169" s="422"/>
      <c r="AI169" s="422"/>
      <c r="AJ169" s="422"/>
      <c r="AK169" s="422"/>
      <c r="AL169" s="422"/>
      <c r="AM169" s="422"/>
      <c r="AN169" s="422"/>
      <c r="AO169" s="422"/>
      <c r="AP169" s="422"/>
      <c r="AQ169" s="422"/>
      <c r="AR169" s="422"/>
      <c r="AS169" s="422"/>
      <c r="AT169" s="422"/>
      <c r="AU169" s="422"/>
      <c r="AV169" s="422"/>
      <c r="AW169" s="422"/>
      <c r="AX169" s="422"/>
      <c r="AY169" s="422"/>
      <c r="AZ169" s="422"/>
      <c r="BA169" s="422"/>
      <c r="BB169" s="422"/>
      <c r="BC169" s="422"/>
      <c r="BD169" s="422"/>
      <c r="BE169" s="422"/>
      <c r="BF169" s="422"/>
      <c r="BG169" s="422"/>
      <c r="BH169" s="422"/>
      <c r="BI169" s="422"/>
      <c r="BJ169" s="422"/>
      <c r="BK169" s="422"/>
      <c r="BL169" s="422"/>
      <c r="BM169" s="422"/>
      <c r="BN169" s="422"/>
    </row>
    <row r="170" spans="1:66" s="421" customFormat="1">
      <c r="A170" s="444"/>
      <c r="B170" s="444"/>
      <c r="C170" s="444"/>
      <c r="D170" s="444"/>
      <c r="E170" s="444"/>
      <c r="F170" s="444"/>
      <c r="G170" s="444"/>
      <c r="H170" s="444"/>
      <c r="I170" s="444"/>
      <c r="J170" s="444"/>
      <c r="K170" s="444"/>
      <c r="L170" s="444"/>
      <c r="M170" s="440"/>
      <c r="N170" s="440"/>
      <c r="O170" s="440"/>
      <c r="P170" s="440"/>
      <c r="Q170" s="440"/>
      <c r="R170" s="440"/>
      <c r="S170" s="440"/>
      <c r="T170" s="440"/>
      <c r="U170" s="440"/>
      <c r="V170" s="440"/>
      <c r="W170" s="440"/>
      <c r="X170" s="440"/>
      <c r="Y170" s="422"/>
      <c r="Z170" s="422"/>
      <c r="AA170" s="422"/>
      <c r="AB170" s="422"/>
      <c r="AC170" s="422"/>
      <c r="AD170" s="422"/>
      <c r="AE170" s="422"/>
      <c r="AF170" s="422"/>
      <c r="AG170" s="422"/>
      <c r="AH170" s="422"/>
      <c r="AI170" s="422"/>
      <c r="AJ170" s="422"/>
      <c r="AK170" s="422"/>
      <c r="AL170" s="422"/>
      <c r="AM170" s="422"/>
      <c r="AN170" s="422"/>
      <c r="AO170" s="422"/>
      <c r="AP170" s="422"/>
      <c r="AQ170" s="422"/>
      <c r="AR170" s="422"/>
      <c r="AS170" s="422"/>
      <c r="AT170" s="422"/>
      <c r="AU170" s="422"/>
      <c r="AV170" s="422"/>
      <c r="AW170" s="422"/>
      <c r="AX170" s="422"/>
      <c r="AY170" s="422"/>
      <c r="AZ170" s="422"/>
      <c r="BA170" s="422"/>
      <c r="BB170" s="422"/>
      <c r="BC170" s="422"/>
      <c r="BD170" s="422"/>
      <c r="BE170" s="422"/>
      <c r="BF170" s="422"/>
      <c r="BG170" s="422"/>
      <c r="BH170" s="422"/>
      <c r="BI170" s="422"/>
      <c r="BJ170" s="422"/>
      <c r="BK170" s="422"/>
      <c r="BL170" s="422"/>
      <c r="BM170" s="422"/>
      <c r="BN170" s="422"/>
    </row>
    <row r="171" spans="1:66" s="421" customFormat="1">
      <c r="A171" s="444"/>
      <c r="B171" s="444"/>
      <c r="C171" s="444"/>
      <c r="D171" s="444"/>
      <c r="E171" s="444"/>
      <c r="F171" s="444"/>
      <c r="G171" s="444"/>
      <c r="H171" s="444"/>
      <c r="I171" s="444"/>
      <c r="J171" s="444"/>
      <c r="K171" s="444"/>
      <c r="L171" s="444"/>
      <c r="M171" s="440"/>
      <c r="N171" s="440"/>
      <c r="O171" s="440"/>
      <c r="P171" s="440"/>
      <c r="Q171" s="440"/>
      <c r="R171" s="440"/>
      <c r="S171" s="440"/>
      <c r="T171" s="440"/>
      <c r="U171" s="440"/>
      <c r="V171" s="440"/>
      <c r="W171" s="440"/>
      <c r="X171" s="440"/>
      <c r="Y171" s="422"/>
      <c r="Z171" s="422"/>
      <c r="AA171" s="422"/>
      <c r="AB171" s="422"/>
      <c r="AC171" s="422"/>
      <c r="AD171" s="422"/>
      <c r="AE171" s="422"/>
      <c r="AF171" s="422"/>
      <c r="AG171" s="422"/>
      <c r="AH171" s="422"/>
      <c r="AI171" s="422"/>
      <c r="AJ171" s="422"/>
      <c r="AK171" s="422"/>
      <c r="AL171" s="422"/>
      <c r="AM171" s="422"/>
      <c r="AN171" s="422"/>
      <c r="AO171" s="422"/>
      <c r="AP171" s="422"/>
      <c r="AQ171" s="422"/>
      <c r="AR171" s="422"/>
      <c r="AS171" s="422"/>
      <c r="AT171" s="422"/>
      <c r="AU171" s="422"/>
      <c r="AV171" s="422"/>
      <c r="AW171" s="422"/>
      <c r="AX171" s="422"/>
      <c r="AY171" s="422"/>
      <c r="AZ171" s="422"/>
      <c r="BA171" s="422"/>
      <c r="BB171" s="422"/>
      <c r="BC171" s="422"/>
      <c r="BD171" s="422"/>
      <c r="BE171" s="422"/>
      <c r="BF171" s="422"/>
      <c r="BG171" s="422"/>
      <c r="BH171" s="422"/>
      <c r="BI171" s="422"/>
      <c r="BJ171" s="422"/>
      <c r="BK171" s="422"/>
      <c r="BL171" s="422"/>
      <c r="BM171" s="422"/>
      <c r="BN171" s="422"/>
    </row>
    <row r="172" spans="1:66" s="421" customFormat="1">
      <c r="A172" s="444"/>
      <c r="B172" s="444"/>
      <c r="C172" s="444"/>
      <c r="D172" s="444"/>
      <c r="E172" s="444"/>
      <c r="F172" s="444"/>
      <c r="G172" s="444"/>
      <c r="H172" s="444"/>
      <c r="I172" s="444"/>
      <c r="J172" s="444"/>
      <c r="K172" s="444"/>
      <c r="L172" s="444"/>
      <c r="M172" s="440"/>
      <c r="N172" s="440"/>
      <c r="O172" s="440"/>
      <c r="P172" s="440"/>
      <c r="Q172" s="440"/>
      <c r="R172" s="440"/>
      <c r="S172" s="440"/>
      <c r="T172" s="440"/>
      <c r="U172" s="440"/>
      <c r="V172" s="440"/>
      <c r="W172" s="440"/>
      <c r="X172" s="440"/>
      <c r="Y172" s="422"/>
      <c r="Z172" s="422"/>
      <c r="AA172" s="422"/>
      <c r="AB172" s="422"/>
      <c r="AC172" s="422"/>
      <c r="AD172" s="422"/>
      <c r="AE172" s="422"/>
      <c r="AF172" s="422"/>
      <c r="AG172" s="422"/>
      <c r="AH172" s="422"/>
      <c r="AI172" s="422"/>
      <c r="AJ172" s="422"/>
      <c r="AK172" s="422"/>
      <c r="AL172" s="422"/>
      <c r="AM172" s="422"/>
      <c r="AN172" s="422"/>
      <c r="AO172" s="422"/>
      <c r="AP172" s="422"/>
      <c r="AQ172" s="422"/>
      <c r="AR172" s="422"/>
      <c r="AS172" s="422"/>
      <c r="AT172" s="422"/>
      <c r="AU172" s="422"/>
      <c r="AV172" s="422"/>
      <c r="AW172" s="422"/>
      <c r="AX172" s="422"/>
      <c r="AY172" s="422"/>
      <c r="AZ172" s="422"/>
      <c r="BA172" s="422"/>
      <c r="BB172" s="422"/>
      <c r="BC172" s="422"/>
      <c r="BD172" s="422"/>
      <c r="BE172" s="422"/>
      <c r="BF172" s="422"/>
      <c r="BG172" s="422"/>
      <c r="BH172" s="422"/>
      <c r="BI172" s="422"/>
      <c r="BJ172" s="422"/>
      <c r="BK172" s="422"/>
      <c r="BL172" s="422"/>
      <c r="BM172" s="422"/>
      <c r="BN172" s="422"/>
    </row>
    <row r="173" spans="1:66" s="421" customFormat="1">
      <c r="A173" s="444"/>
      <c r="B173" s="444"/>
      <c r="C173" s="444"/>
      <c r="D173" s="444"/>
      <c r="E173" s="444"/>
      <c r="F173" s="444"/>
      <c r="G173" s="444"/>
      <c r="H173" s="444"/>
      <c r="I173" s="444"/>
      <c r="J173" s="444"/>
      <c r="K173" s="444"/>
      <c r="L173" s="444"/>
      <c r="M173" s="440"/>
      <c r="N173" s="440"/>
      <c r="O173" s="440"/>
      <c r="P173" s="440"/>
      <c r="Q173" s="440"/>
      <c r="R173" s="440"/>
      <c r="S173" s="440"/>
      <c r="T173" s="440"/>
      <c r="U173" s="440"/>
      <c r="V173" s="440"/>
      <c r="W173" s="440"/>
      <c r="X173" s="440"/>
      <c r="Y173" s="422"/>
      <c r="Z173" s="422"/>
      <c r="AA173" s="422"/>
      <c r="AB173" s="422"/>
      <c r="AC173" s="422"/>
      <c r="AD173" s="422"/>
      <c r="AE173" s="422"/>
      <c r="AF173" s="422"/>
      <c r="AG173" s="422"/>
      <c r="AH173" s="422"/>
      <c r="AI173" s="422"/>
      <c r="AJ173" s="422"/>
      <c r="AK173" s="422"/>
      <c r="AL173" s="422"/>
      <c r="AM173" s="422"/>
      <c r="AN173" s="422"/>
      <c r="AO173" s="422"/>
      <c r="AP173" s="422"/>
      <c r="AQ173" s="422"/>
      <c r="AR173" s="422"/>
      <c r="AS173" s="422"/>
      <c r="AT173" s="422"/>
      <c r="AU173" s="422"/>
      <c r="AV173" s="422"/>
      <c r="AW173" s="422"/>
      <c r="AX173" s="422"/>
      <c r="AY173" s="422"/>
      <c r="AZ173" s="422"/>
      <c r="BA173" s="422"/>
      <c r="BB173" s="422"/>
      <c r="BC173" s="422"/>
      <c r="BD173" s="422"/>
      <c r="BE173" s="422"/>
      <c r="BF173" s="422"/>
      <c r="BG173" s="422"/>
      <c r="BH173" s="422"/>
      <c r="BI173" s="422"/>
      <c r="BJ173" s="422"/>
      <c r="BK173" s="422"/>
      <c r="BL173" s="422"/>
      <c r="BM173" s="422"/>
      <c r="BN173" s="422"/>
    </row>
    <row r="174" spans="1:66" s="421" customFormat="1">
      <c r="A174" s="444"/>
      <c r="B174" s="444"/>
      <c r="C174" s="444"/>
      <c r="D174" s="444"/>
      <c r="E174" s="444"/>
      <c r="F174" s="444"/>
      <c r="G174" s="444"/>
      <c r="H174" s="444"/>
      <c r="I174" s="444"/>
      <c r="J174" s="444"/>
      <c r="K174" s="444"/>
      <c r="L174" s="444"/>
      <c r="M174" s="440"/>
      <c r="N174" s="440"/>
      <c r="O174" s="440"/>
      <c r="P174" s="440"/>
      <c r="Q174" s="440"/>
      <c r="R174" s="440"/>
      <c r="S174" s="440"/>
      <c r="T174" s="440"/>
      <c r="U174" s="440"/>
      <c r="V174" s="440"/>
      <c r="W174" s="440"/>
      <c r="X174" s="440"/>
      <c r="Y174" s="422"/>
      <c r="Z174" s="422"/>
      <c r="AA174" s="422"/>
      <c r="AB174" s="422"/>
      <c r="AC174" s="422"/>
      <c r="AD174" s="422"/>
      <c r="AE174" s="422"/>
      <c r="AF174" s="422"/>
      <c r="AG174" s="422"/>
      <c r="AH174" s="422"/>
      <c r="AI174" s="422"/>
      <c r="AJ174" s="422"/>
      <c r="AK174" s="422"/>
      <c r="AL174" s="422"/>
      <c r="AM174" s="422"/>
      <c r="AN174" s="422"/>
      <c r="AO174" s="422"/>
      <c r="AP174" s="422"/>
      <c r="AQ174" s="422"/>
      <c r="AR174" s="422"/>
      <c r="AS174" s="422"/>
      <c r="AT174" s="422"/>
      <c r="AU174" s="422"/>
      <c r="AV174" s="422"/>
      <c r="AW174" s="422"/>
      <c r="AX174" s="422"/>
      <c r="AY174" s="422"/>
      <c r="AZ174" s="422"/>
      <c r="BA174" s="422"/>
      <c r="BB174" s="422"/>
      <c r="BC174" s="422"/>
      <c r="BD174" s="422"/>
      <c r="BE174" s="422"/>
      <c r="BF174" s="422"/>
      <c r="BG174" s="422"/>
      <c r="BH174" s="422"/>
      <c r="BI174" s="422"/>
      <c r="BJ174" s="422"/>
      <c r="BK174" s="422"/>
      <c r="BL174" s="422"/>
      <c r="BM174" s="422"/>
      <c r="BN174" s="422"/>
    </row>
    <row r="175" spans="1:66" s="421" customFormat="1">
      <c r="A175" s="444"/>
      <c r="B175" s="444"/>
      <c r="C175" s="444"/>
      <c r="D175" s="444"/>
      <c r="E175" s="444"/>
      <c r="F175" s="444"/>
      <c r="G175" s="444"/>
      <c r="H175" s="444"/>
      <c r="I175" s="444"/>
      <c r="J175" s="444"/>
      <c r="K175" s="444"/>
      <c r="L175" s="444"/>
      <c r="M175" s="440"/>
      <c r="N175" s="440"/>
      <c r="O175" s="440"/>
      <c r="P175" s="440"/>
      <c r="Q175" s="440"/>
      <c r="R175" s="440"/>
      <c r="S175" s="440"/>
      <c r="T175" s="440"/>
      <c r="U175" s="440"/>
      <c r="V175" s="440"/>
      <c r="W175" s="440"/>
      <c r="X175" s="440"/>
      <c r="Y175" s="422"/>
      <c r="Z175" s="422"/>
      <c r="AA175" s="422"/>
      <c r="AB175" s="422"/>
      <c r="AC175" s="422"/>
      <c r="AD175" s="422"/>
      <c r="AE175" s="422"/>
      <c r="AF175" s="422"/>
      <c r="AG175" s="422"/>
      <c r="AH175" s="422"/>
      <c r="AI175" s="422"/>
      <c r="AJ175" s="422"/>
      <c r="AK175" s="422"/>
      <c r="AL175" s="422"/>
      <c r="AM175" s="422"/>
      <c r="AN175" s="422"/>
      <c r="AO175" s="422"/>
      <c r="AP175" s="422"/>
      <c r="AQ175" s="422"/>
      <c r="AR175" s="422"/>
      <c r="AS175" s="422"/>
      <c r="AT175" s="422"/>
      <c r="AU175" s="422"/>
      <c r="AV175" s="422"/>
      <c r="AW175" s="422"/>
      <c r="AX175" s="422"/>
      <c r="AY175" s="422"/>
      <c r="AZ175" s="422"/>
      <c r="BA175" s="422"/>
      <c r="BB175" s="422"/>
      <c r="BC175" s="422"/>
      <c r="BD175" s="422"/>
      <c r="BE175" s="422"/>
      <c r="BF175" s="422"/>
      <c r="BG175" s="422"/>
      <c r="BH175" s="422"/>
      <c r="BI175" s="422"/>
      <c r="BJ175" s="422"/>
      <c r="BK175" s="422"/>
      <c r="BL175" s="422"/>
      <c r="BM175" s="422"/>
      <c r="BN175" s="422"/>
    </row>
    <row r="176" spans="1:66" s="421" customFormat="1">
      <c r="A176" s="444"/>
      <c r="B176" s="444"/>
      <c r="C176" s="444"/>
      <c r="D176" s="444"/>
      <c r="E176" s="444"/>
      <c r="F176" s="444"/>
      <c r="G176" s="444"/>
      <c r="H176" s="444"/>
      <c r="I176" s="444"/>
      <c r="J176" s="444"/>
      <c r="K176" s="444"/>
      <c r="L176" s="444"/>
      <c r="M176" s="440"/>
      <c r="N176" s="440"/>
      <c r="O176" s="440"/>
      <c r="P176" s="440"/>
      <c r="Q176" s="440"/>
      <c r="R176" s="440"/>
      <c r="S176" s="440"/>
      <c r="T176" s="440"/>
      <c r="U176" s="440"/>
      <c r="V176" s="440"/>
      <c r="W176" s="440"/>
      <c r="X176" s="440"/>
      <c r="Y176" s="422"/>
      <c r="Z176" s="422"/>
      <c r="AA176" s="422"/>
      <c r="AB176" s="422"/>
      <c r="AC176" s="422"/>
      <c r="AD176" s="422"/>
      <c r="AE176" s="422"/>
      <c r="AF176" s="422"/>
      <c r="AG176" s="422"/>
      <c r="AH176" s="422"/>
      <c r="AI176" s="422"/>
      <c r="AJ176" s="422"/>
      <c r="AK176" s="422"/>
      <c r="AL176" s="422"/>
      <c r="AM176" s="422"/>
      <c r="AN176" s="422"/>
      <c r="AO176" s="422"/>
      <c r="AP176" s="422"/>
      <c r="AQ176" s="422"/>
      <c r="AR176" s="422"/>
      <c r="AS176" s="422"/>
      <c r="AT176" s="422"/>
      <c r="AU176" s="422"/>
      <c r="AV176" s="422"/>
      <c r="AW176" s="422"/>
      <c r="AX176" s="422"/>
      <c r="AY176" s="422"/>
      <c r="AZ176" s="422"/>
      <c r="BA176" s="422"/>
      <c r="BB176" s="422"/>
      <c r="BC176" s="422"/>
      <c r="BD176" s="422"/>
      <c r="BE176" s="422"/>
      <c r="BF176" s="422"/>
      <c r="BG176" s="422"/>
      <c r="BH176" s="422"/>
      <c r="BI176" s="422"/>
      <c r="BJ176" s="422"/>
      <c r="BK176" s="422"/>
      <c r="BL176" s="422"/>
      <c r="BM176" s="422"/>
      <c r="BN176" s="422"/>
    </row>
    <row r="177" spans="1:66" s="421" customFormat="1">
      <c r="A177" s="444"/>
      <c r="B177" s="444"/>
      <c r="C177" s="444"/>
      <c r="D177" s="444"/>
      <c r="E177" s="444"/>
      <c r="F177" s="444"/>
      <c r="G177" s="444"/>
      <c r="H177" s="444"/>
      <c r="I177" s="444"/>
      <c r="J177" s="444"/>
      <c r="K177" s="444"/>
      <c r="L177" s="444"/>
      <c r="M177" s="440"/>
      <c r="N177" s="440"/>
      <c r="O177" s="440"/>
      <c r="P177" s="440"/>
      <c r="Q177" s="440"/>
      <c r="R177" s="440"/>
      <c r="S177" s="440"/>
      <c r="T177" s="440"/>
      <c r="U177" s="440"/>
      <c r="V177" s="440"/>
      <c r="W177" s="440"/>
      <c r="X177" s="440"/>
      <c r="Y177" s="422"/>
      <c r="Z177" s="422"/>
      <c r="AA177" s="422"/>
      <c r="AB177" s="422"/>
      <c r="AC177" s="422"/>
      <c r="AD177" s="422"/>
      <c r="AE177" s="422"/>
      <c r="AF177" s="422"/>
      <c r="AG177" s="422"/>
      <c r="AH177" s="422"/>
      <c r="AI177" s="422"/>
      <c r="AJ177" s="422"/>
      <c r="AK177" s="422"/>
      <c r="AL177" s="422"/>
      <c r="AM177" s="422"/>
      <c r="AN177" s="422"/>
      <c r="AO177" s="422"/>
      <c r="AP177" s="422"/>
      <c r="AQ177" s="422"/>
      <c r="AR177" s="422"/>
      <c r="AS177" s="422"/>
      <c r="AT177" s="422"/>
      <c r="AU177" s="422"/>
      <c r="AV177" s="422"/>
      <c r="AW177" s="422"/>
      <c r="AX177" s="422"/>
      <c r="AY177" s="422"/>
      <c r="AZ177" s="422"/>
      <c r="BA177" s="422"/>
      <c r="BB177" s="422"/>
      <c r="BC177" s="422"/>
      <c r="BD177" s="422"/>
      <c r="BE177" s="422"/>
      <c r="BF177" s="422"/>
      <c r="BG177" s="422"/>
      <c r="BH177" s="422"/>
      <c r="BI177" s="422"/>
      <c r="BJ177" s="422"/>
      <c r="BK177" s="422"/>
      <c r="BL177" s="422"/>
      <c r="BM177" s="422"/>
      <c r="BN177" s="422"/>
    </row>
    <row r="178" spans="1:66" s="421" customFormat="1">
      <c r="A178" s="444"/>
      <c r="B178" s="444"/>
      <c r="C178" s="444"/>
      <c r="D178" s="444"/>
      <c r="E178" s="444"/>
      <c r="F178" s="444"/>
      <c r="G178" s="444"/>
      <c r="H178" s="444"/>
      <c r="I178" s="444"/>
      <c r="J178" s="444"/>
      <c r="K178" s="444"/>
      <c r="L178" s="444"/>
      <c r="M178" s="440"/>
      <c r="N178" s="440"/>
      <c r="O178" s="440"/>
      <c r="P178" s="440"/>
      <c r="Q178" s="440"/>
      <c r="R178" s="440"/>
      <c r="S178" s="440"/>
      <c r="T178" s="440"/>
      <c r="U178" s="440"/>
      <c r="V178" s="440"/>
      <c r="W178" s="440"/>
      <c r="X178" s="440"/>
      <c r="Y178" s="422"/>
      <c r="Z178" s="422"/>
      <c r="AA178" s="422"/>
      <c r="AB178" s="422"/>
      <c r="AC178" s="422"/>
      <c r="AD178" s="422"/>
      <c r="AE178" s="422"/>
      <c r="AF178" s="422"/>
      <c r="AG178" s="422"/>
      <c r="AH178" s="422"/>
      <c r="AI178" s="422"/>
      <c r="AJ178" s="422"/>
      <c r="AK178" s="422"/>
      <c r="AL178" s="422"/>
      <c r="AM178" s="422"/>
      <c r="AN178" s="422"/>
      <c r="AO178" s="422"/>
      <c r="AP178" s="422"/>
      <c r="AQ178" s="422"/>
      <c r="AR178" s="422"/>
      <c r="AS178" s="422"/>
      <c r="AT178" s="422"/>
      <c r="AU178" s="422"/>
      <c r="AV178" s="422"/>
      <c r="AW178" s="422"/>
      <c r="AX178" s="422"/>
      <c r="AY178" s="422"/>
      <c r="AZ178" s="422"/>
      <c r="BA178" s="422"/>
      <c r="BB178" s="422"/>
      <c r="BC178" s="422"/>
      <c r="BD178" s="422"/>
      <c r="BE178" s="422"/>
      <c r="BF178" s="422"/>
      <c r="BG178" s="422"/>
      <c r="BH178" s="422"/>
      <c r="BI178" s="422"/>
      <c r="BJ178" s="422"/>
      <c r="BK178" s="422"/>
      <c r="BL178" s="422"/>
      <c r="BM178" s="422"/>
      <c r="BN178" s="422"/>
    </row>
    <row r="179" spans="1:66" s="421" customFormat="1">
      <c r="A179" s="444"/>
      <c r="B179" s="444"/>
      <c r="C179" s="444"/>
      <c r="D179" s="444"/>
      <c r="E179" s="444"/>
      <c r="F179" s="444"/>
      <c r="G179" s="444"/>
      <c r="H179" s="444"/>
      <c r="I179" s="444"/>
      <c r="J179" s="444"/>
      <c r="K179" s="444"/>
      <c r="L179" s="444"/>
      <c r="M179" s="440"/>
      <c r="N179" s="440"/>
      <c r="O179" s="440"/>
      <c r="P179" s="440"/>
      <c r="Q179" s="440"/>
      <c r="R179" s="440"/>
      <c r="S179" s="440"/>
      <c r="T179" s="440"/>
      <c r="U179" s="440"/>
      <c r="V179" s="440"/>
      <c r="W179" s="440"/>
      <c r="X179" s="440"/>
      <c r="Y179" s="422"/>
      <c r="Z179" s="422"/>
      <c r="AA179" s="422"/>
      <c r="AB179" s="422"/>
      <c r="AC179" s="422"/>
      <c r="AD179" s="422"/>
      <c r="AE179" s="422"/>
      <c r="AF179" s="422"/>
      <c r="AG179" s="422"/>
      <c r="AH179" s="422"/>
      <c r="AI179" s="422"/>
      <c r="AJ179" s="422"/>
      <c r="AK179" s="422"/>
      <c r="AL179" s="422"/>
      <c r="AM179" s="422"/>
      <c r="AN179" s="422"/>
      <c r="AO179" s="422"/>
      <c r="AP179" s="422"/>
      <c r="AQ179" s="422"/>
      <c r="AR179" s="422"/>
      <c r="AS179" s="422"/>
      <c r="AT179" s="422"/>
      <c r="AU179" s="422"/>
      <c r="AV179" s="422"/>
      <c r="AW179" s="422"/>
      <c r="AX179" s="422"/>
      <c r="AY179" s="422"/>
      <c r="AZ179" s="422"/>
      <c r="BA179" s="422"/>
      <c r="BB179" s="422"/>
      <c r="BC179" s="422"/>
      <c r="BD179" s="422"/>
      <c r="BE179" s="422"/>
      <c r="BF179" s="422"/>
      <c r="BG179" s="422"/>
      <c r="BH179" s="422"/>
      <c r="BI179" s="422"/>
      <c r="BJ179" s="422"/>
      <c r="BK179" s="422"/>
      <c r="BL179" s="422"/>
      <c r="BM179" s="422"/>
      <c r="BN179" s="422"/>
    </row>
    <row r="180" spans="1:66" s="421" customFormat="1">
      <c r="A180" s="444"/>
      <c r="B180" s="444"/>
      <c r="C180" s="444"/>
      <c r="D180" s="444"/>
      <c r="E180" s="444"/>
      <c r="F180" s="444"/>
      <c r="G180" s="444"/>
      <c r="H180" s="444"/>
      <c r="I180" s="444"/>
      <c r="J180" s="444"/>
      <c r="K180" s="444"/>
      <c r="L180" s="444"/>
      <c r="M180" s="440"/>
      <c r="N180" s="440"/>
      <c r="O180" s="440"/>
      <c r="P180" s="440"/>
      <c r="Q180" s="440"/>
      <c r="R180" s="440"/>
      <c r="S180" s="440"/>
      <c r="T180" s="440"/>
      <c r="U180" s="440"/>
      <c r="V180" s="440"/>
      <c r="W180" s="440"/>
      <c r="X180" s="440"/>
      <c r="Y180" s="422"/>
      <c r="Z180" s="422"/>
      <c r="AA180" s="422"/>
      <c r="AB180" s="422"/>
      <c r="AC180" s="422"/>
      <c r="AD180" s="422"/>
      <c r="AE180" s="422"/>
      <c r="AF180" s="422"/>
      <c r="AG180" s="422"/>
      <c r="AH180" s="422"/>
      <c r="AI180" s="422"/>
      <c r="AJ180" s="422"/>
      <c r="AK180" s="422"/>
      <c r="AL180" s="422"/>
      <c r="AM180" s="422"/>
      <c r="AN180" s="422"/>
      <c r="AO180" s="422"/>
      <c r="AP180" s="422"/>
      <c r="AQ180" s="422"/>
      <c r="AR180" s="422"/>
      <c r="AS180" s="422"/>
      <c r="AT180" s="422"/>
      <c r="AU180" s="422"/>
      <c r="AV180" s="422"/>
      <c r="AW180" s="422"/>
      <c r="AX180" s="422"/>
      <c r="AY180" s="422"/>
      <c r="AZ180" s="422"/>
      <c r="BA180" s="422"/>
      <c r="BB180" s="422"/>
      <c r="BC180" s="422"/>
      <c r="BD180" s="422"/>
      <c r="BE180" s="422"/>
      <c r="BF180" s="422"/>
      <c r="BG180" s="422"/>
      <c r="BH180" s="422"/>
      <c r="BI180" s="422"/>
      <c r="BJ180" s="422"/>
      <c r="BK180" s="422"/>
      <c r="BL180" s="422"/>
      <c r="BM180" s="422"/>
      <c r="BN180" s="422"/>
    </row>
    <row r="181" spans="1:66" s="421" customFormat="1">
      <c r="A181" s="444"/>
      <c r="B181" s="444"/>
      <c r="C181" s="444"/>
      <c r="D181" s="444"/>
      <c r="E181" s="444"/>
      <c r="F181" s="444"/>
      <c r="G181" s="444"/>
      <c r="H181" s="444"/>
      <c r="I181" s="444"/>
      <c r="J181" s="444"/>
      <c r="K181" s="444"/>
      <c r="L181" s="444"/>
      <c r="M181" s="440"/>
      <c r="N181" s="440"/>
      <c r="O181" s="440"/>
      <c r="P181" s="440"/>
      <c r="Q181" s="440"/>
      <c r="R181" s="440"/>
      <c r="S181" s="440"/>
      <c r="T181" s="440"/>
      <c r="U181" s="440"/>
      <c r="V181" s="440"/>
      <c r="W181" s="440"/>
      <c r="X181" s="440"/>
      <c r="Y181" s="422"/>
      <c r="Z181" s="422"/>
      <c r="AA181" s="422"/>
      <c r="AB181" s="422"/>
      <c r="AC181" s="422"/>
      <c r="AD181" s="422"/>
      <c r="AE181" s="422"/>
      <c r="AF181" s="422"/>
      <c r="AG181" s="422"/>
      <c r="AH181" s="422"/>
      <c r="AI181" s="422"/>
      <c r="AJ181" s="422"/>
      <c r="AK181" s="422"/>
      <c r="AL181" s="422"/>
      <c r="AM181" s="422"/>
      <c r="AN181" s="422"/>
      <c r="AO181" s="422"/>
      <c r="AP181" s="422"/>
      <c r="AQ181" s="422"/>
      <c r="AR181" s="422"/>
      <c r="AS181" s="422"/>
      <c r="AT181" s="422"/>
      <c r="AU181" s="422"/>
      <c r="AV181" s="422"/>
      <c r="AW181" s="422"/>
      <c r="AX181" s="422"/>
      <c r="AY181" s="422"/>
      <c r="AZ181" s="422"/>
      <c r="BA181" s="422"/>
      <c r="BB181" s="422"/>
      <c r="BC181" s="422"/>
      <c r="BD181" s="422"/>
      <c r="BE181" s="422"/>
      <c r="BF181" s="422"/>
      <c r="BG181" s="422"/>
      <c r="BH181" s="422"/>
      <c r="BI181" s="422"/>
      <c r="BJ181" s="422"/>
      <c r="BK181" s="422"/>
      <c r="BL181" s="422"/>
      <c r="BM181" s="422"/>
      <c r="BN181" s="422"/>
    </row>
    <row r="182" spans="1:66" s="421" customFormat="1">
      <c r="A182" s="444"/>
      <c r="B182" s="444"/>
      <c r="C182" s="444"/>
      <c r="D182" s="444"/>
      <c r="E182" s="444"/>
      <c r="F182" s="444"/>
      <c r="G182" s="444"/>
      <c r="H182" s="444"/>
      <c r="I182" s="444"/>
      <c r="J182" s="444"/>
      <c r="K182" s="444"/>
      <c r="L182" s="444"/>
      <c r="M182" s="440"/>
      <c r="N182" s="440"/>
      <c r="O182" s="440"/>
      <c r="P182" s="440"/>
      <c r="Q182" s="440"/>
      <c r="R182" s="440"/>
      <c r="S182" s="440"/>
      <c r="T182" s="440"/>
      <c r="U182" s="440"/>
      <c r="V182" s="440"/>
      <c r="W182" s="440"/>
      <c r="X182" s="440"/>
      <c r="Y182" s="422"/>
      <c r="Z182" s="422"/>
      <c r="AA182" s="422"/>
      <c r="AB182" s="422"/>
      <c r="AC182" s="422"/>
      <c r="AD182" s="422"/>
      <c r="AE182" s="422"/>
      <c r="AF182" s="422"/>
      <c r="AG182" s="422"/>
      <c r="AH182" s="422"/>
      <c r="AI182" s="422"/>
      <c r="AJ182" s="422"/>
      <c r="AK182" s="422"/>
      <c r="AL182" s="422"/>
      <c r="AM182" s="422"/>
      <c r="AN182" s="422"/>
      <c r="AO182" s="422"/>
      <c r="AP182" s="422"/>
      <c r="AQ182" s="422"/>
      <c r="AR182" s="422"/>
      <c r="AS182" s="422"/>
      <c r="AT182" s="422"/>
      <c r="AU182" s="422"/>
      <c r="AV182" s="422"/>
      <c r="AW182" s="422"/>
      <c r="AX182" s="422"/>
      <c r="AY182" s="422"/>
      <c r="AZ182" s="422"/>
      <c r="BA182" s="422"/>
      <c r="BB182" s="422"/>
      <c r="BC182" s="422"/>
      <c r="BD182" s="422"/>
      <c r="BE182" s="422"/>
      <c r="BF182" s="422"/>
      <c r="BG182" s="422"/>
      <c r="BH182" s="422"/>
      <c r="BI182" s="422"/>
      <c r="BJ182" s="422"/>
      <c r="BK182" s="422"/>
      <c r="BL182" s="422"/>
      <c r="BM182" s="422"/>
      <c r="BN182" s="422"/>
    </row>
    <row r="183" spans="1:66" s="421" customFormat="1">
      <c r="A183" s="444"/>
      <c r="B183" s="444"/>
      <c r="C183" s="444"/>
      <c r="D183" s="444"/>
      <c r="E183" s="444"/>
      <c r="F183" s="444"/>
      <c r="G183" s="444"/>
      <c r="H183" s="444"/>
      <c r="I183" s="444"/>
      <c r="J183" s="444"/>
      <c r="K183" s="444"/>
      <c r="L183" s="444"/>
      <c r="M183" s="440"/>
      <c r="N183" s="440"/>
      <c r="O183" s="440"/>
      <c r="P183" s="440"/>
      <c r="Q183" s="440"/>
      <c r="R183" s="440"/>
      <c r="S183" s="440"/>
      <c r="T183" s="440"/>
      <c r="U183" s="440"/>
      <c r="V183" s="440"/>
      <c r="W183" s="440"/>
      <c r="X183" s="440"/>
      <c r="Y183" s="422"/>
      <c r="Z183" s="422"/>
      <c r="AA183" s="422"/>
      <c r="AB183" s="422"/>
      <c r="AC183" s="422"/>
      <c r="AD183" s="422"/>
      <c r="AE183" s="422"/>
      <c r="AF183" s="422"/>
      <c r="AG183" s="422"/>
      <c r="AH183" s="422"/>
      <c r="AI183" s="422"/>
      <c r="AJ183" s="422"/>
      <c r="AK183" s="422"/>
      <c r="AL183" s="422"/>
      <c r="AM183" s="422"/>
      <c r="AN183" s="422"/>
      <c r="AO183" s="422"/>
      <c r="AP183" s="422"/>
      <c r="AQ183" s="422"/>
      <c r="AR183" s="422"/>
      <c r="AS183" s="422"/>
      <c r="AT183" s="422"/>
      <c r="AU183" s="422"/>
      <c r="AV183" s="422"/>
      <c r="AW183" s="422"/>
      <c r="AX183" s="422"/>
      <c r="AY183" s="422"/>
      <c r="AZ183" s="422"/>
      <c r="BA183" s="422"/>
      <c r="BB183" s="422"/>
      <c r="BC183" s="422"/>
      <c r="BD183" s="422"/>
      <c r="BE183" s="422"/>
      <c r="BF183" s="422"/>
      <c r="BG183" s="422"/>
      <c r="BH183" s="422"/>
      <c r="BI183" s="422"/>
      <c r="BJ183" s="422"/>
      <c r="BK183" s="422"/>
      <c r="BL183" s="422"/>
      <c r="BM183" s="422"/>
      <c r="BN183" s="422"/>
    </row>
    <row r="184" spans="1:66" s="421" customFormat="1">
      <c r="A184" s="444"/>
      <c r="B184" s="444"/>
      <c r="C184" s="444"/>
      <c r="D184" s="444"/>
      <c r="E184" s="444"/>
      <c r="F184" s="444"/>
      <c r="G184" s="444"/>
      <c r="H184" s="444"/>
      <c r="I184" s="444"/>
      <c r="J184" s="444"/>
      <c r="K184" s="444"/>
      <c r="L184" s="444"/>
      <c r="M184" s="440"/>
      <c r="N184" s="440"/>
      <c r="O184" s="440"/>
      <c r="P184" s="440"/>
      <c r="Q184" s="440"/>
      <c r="R184" s="440"/>
      <c r="S184" s="440"/>
      <c r="T184" s="440"/>
      <c r="U184" s="440"/>
      <c r="V184" s="440"/>
      <c r="W184" s="440"/>
      <c r="X184" s="440"/>
      <c r="Y184" s="422"/>
      <c r="Z184" s="422"/>
      <c r="AA184" s="422"/>
      <c r="AB184" s="422"/>
      <c r="AC184" s="422"/>
      <c r="AD184" s="422"/>
      <c r="AE184" s="422"/>
      <c r="AF184" s="422"/>
      <c r="AG184" s="422"/>
      <c r="AH184" s="422"/>
      <c r="AI184" s="422"/>
      <c r="AJ184" s="422"/>
      <c r="AK184" s="422"/>
      <c r="AL184" s="422"/>
      <c r="AM184" s="422"/>
      <c r="AN184" s="422"/>
      <c r="AO184" s="422"/>
      <c r="AP184" s="422"/>
      <c r="AQ184" s="422"/>
      <c r="AR184" s="422"/>
      <c r="AS184" s="422"/>
      <c r="AT184" s="422"/>
      <c r="AU184" s="422"/>
      <c r="AV184" s="422"/>
      <c r="AW184" s="422"/>
      <c r="AX184" s="422"/>
      <c r="AY184" s="422"/>
      <c r="AZ184" s="422"/>
      <c r="BA184" s="422"/>
      <c r="BB184" s="422"/>
      <c r="BC184" s="422"/>
      <c r="BD184" s="422"/>
      <c r="BE184" s="422"/>
      <c r="BF184" s="422"/>
      <c r="BG184" s="422"/>
      <c r="BH184" s="422"/>
      <c r="BI184" s="422"/>
      <c r="BJ184" s="422"/>
      <c r="BK184" s="422"/>
      <c r="BL184" s="422"/>
      <c r="BM184" s="422"/>
      <c r="BN184" s="422"/>
    </row>
    <row r="185" spans="1:66" s="421" customFormat="1">
      <c r="A185" s="444"/>
      <c r="B185" s="444"/>
      <c r="C185" s="444"/>
      <c r="D185" s="444"/>
      <c r="E185" s="444"/>
      <c r="F185" s="444"/>
      <c r="G185" s="444"/>
      <c r="H185" s="444"/>
      <c r="I185" s="444"/>
      <c r="J185" s="444"/>
      <c r="K185" s="444"/>
      <c r="L185" s="444"/>
      <c r="M185" s="440"/>
      <c r="N185" s="440"/>
      <c r="O185" s="440"/>
      <c r="P185" s="440"/>
      <c r="Q185" s="440"/>
      <c r="R185" s="440"/>
      <c r="S185" s="440"/>
      <c r="T185" s="440"/>
      <c r="U185" s="440"/>
      <c r="V185" s="440"/>
      <c r="W185" s="440"/>
      <c r="X185" s="440"/>
      <c r="Y185" s="422"/>
      <c r="Z185" s="422"/>
      <c r="AA185" s="422"/>
      <c r="AB185" s="422"/>
      <c r="AC185" s="422"/>
      <c r="AD185" s="422"/>
      <c r="AE185" s="422"/>
      <c r="AF185" s="422"/>
      <c r="AG185" s="422"/>
      <c r="AH185" s="422"/>
      <c r="AI185" s="422"/>
      <c r="AJ185" s="422"/>
      <c r="AK185" s="422"/>
      <c r="AL185" s="422"/>
      <c r="AM185" s="422"/>
      <c r="AN185" s="422"/>
      <c r="AO185" s="422"/>
      <c r="AP185" s="422"/>
      <c r="AQ185" s="422"/>
      <c r="AR185" s="422"/>
      <c r="AS185" s="422"/>
      <c r="AT185" s="422"/>
      <c r="AU185" s="422"/>
      <c r="AV185" s="422"/>
      <c r="AW185" s="422"/>
      <c r="AX185" s="422"/>
      <c r="AY185" s="422"/>
      <c r="AZ185" s="422"/>
      <c r="BA185" s="422"/>
      <c r="BB185" s="422"/>
      <c r="BC185" s="422"/>
      <c r="BD185" s="422"/>
      <c r="BE185" s="422"/>
      <c r="BF185" s="422"/>
      <c r="BG185" s="422"/>
      <c r="BH185" s="422"/>
      <c r="BI185" s="422"/>
      <c r="BJ185" s="422"/>
      <c r="BK185" s="422"/>
      <c r="BL185" s="422"/>
      <c r="BM185" s="422"/>
      <c r="BN185" s="422"/>
    </row>
    <row r="186" spans="1:66" s="421" customFormat="1">
      <c r="A186" s="444"/>
      <c r="B186" s="444"/>
      <c r="C186" s="444"/>
      <c r="D186" s="444"/>
      <c r="E186" s="444"/>
      <c r="F186" s="444"/>
      <c r="G186" s="444"/>
      <c r="H186" s="444"/>
      <c r="I186" s="444"/>
      <c r="J186" s="444"/>
      <c r="K186" s="444"/>
      <c r="L186" s="444"/>
      <c r="M186" s="440"/>
      <c r="N186" s="440"/>
      <c r="O186" s="440"/>
      <c r="P186" s="440"/>
      <c r="Q186" s="440"/>
      <c r="R186" s="440"/>
      <c r="S186" s="440"/>
      <c r="T186" s="440"/>
      <c r="U186" s="440"/>
      <c r="V186" s="440"/>
      <c r="W186" s="440"/>
      <c r="X186" s="440"/>
      <c r="Y186" s="422"/>
      <c r="Z186" s="422"/>
      <c r="AA186" s="422"/>
      <c r="AB186" s="422"/>
      <c r="AC186" s="422"/>
      <c r="AD186" s="422"/>
      <c r="AE186" s="422"/>
      <c r="AF186" s="422"/>
      <c r="AG186" s="422"/>
      <c r="AH186" s="422"/>
      <c r="AI186" s="422"/>
      <c r="AJ186" s="422"/>
      <c r="AK186" s="422"/>
      <c r="AL186" s="422"/>
      <c r="AM186" s="422"/>
      <c r="AN186" s="422"/>
      <c r="AO186" s="422"/>
      <c r="AP186" s="422"/>
      <c r="AQ186" s="422"/>
      <c r="AR186" s="422"/>
      <c r="AS186" s="422"/>
      <c r="AT186" s="422"/>
      <c r="AU186" s="422"/>
      <c r="AV186" s="422"/>
      <c r="AW186" s="422"/>
      <c r="AX186" s="422"/>
      <c r="AY186" s="422"/>
      <c r="AZ186" s="422"/>
      <c r="BA186" s="422"/>
      <c r="BB186" s="422"/>
      <c r="BC186" s="422"/>
      <c r="BD186" s="422"/>
      <c r="BE186" s="422"/>
      <c r="BF186" s="422"/>
      <c r="BG186" s="422"/>
      <c r="BH186" s="422"/>
      <c r="BI186" s="422"/>
      <c r="BJ186" s="422"/>
      <c r="BK186" s="422"/>
      <c r="BL186" s="422"/>
      <c r="BM186" s="422"/>
      <c r="BN186" s="422"/>
    </row>
    <row r="187" spans="1:66" s="421" customFormat="1">
      <c r="A187" s="444"/>
      <c r="B187" s="444"/>
      <c r="C187" s="444"/>
      <c r="D187" s="444"/>
      <c r="E187" s="444"/>
      <c r="F187" s="444"/>
      <c r="G187" s="444"/>
      <c r="H187" s="444"/>
      <c r="I187" s="444"/>
      <c r="J187" s="444"/>
      <c r="K187" s="444"/>
      <c r="L187" s="444"/>
      <c r="M187" s="440"/>
      <c r="N187" s="440"/>
      <c r="O187" s="440"/>
      <c r="P187" s="440"/>
      <c r="Q187" s="440"/>
      <c r="R187" s="440"/>
      <c r="S187" s="440"/>
      <c r="T187" s="440"/>
      <c r="U187" s="440"/>
      <c r="V187" s="440"/>
      <c r="W187" s="440"/>
      <c r="X187" s="440"/>
      <c r="Y187" s="422"/>
      <c r="Z187" s="422"/>
      <c r="AA187" s="422"/>
      <c r="AB187" s="422"/>
      <c r="AC187" s="422"/>
      <c r="AD187" s="422"/>
      <c r="AE187" s="422"/>
      <c r="AF187" s="422"/>
      <c r="AG187" s="422"/>
      <c r="AH187" s="422"/>
      <c r="AI187" s="422"/>
      <c r="AJ187" s="422"/>
      <c r="AK187" s="422"/>
      <c r="AL187" s="422"/>
      <c r="AM187" s="422"/>
      <c r="AN187" s="422"/>
      <c r="AO187" s="422"/>
      <c r="AP187" s="422"/>
      <c r="AQ187" s="422"/>
      <c r="AR187" s="422"/>
      <c r="AS187" s="422"/>
      <c r="AT187" s="422"/>
      <c r="AU187" s="422"/>
      <c r="AV187" s="422"/>
      <c r="AW187" s="422"/>
      <c r="AX187" s="422"/>
      <c r="AY187" s="422"/>
      <c r="AZ187" s="422"/>
      <c r="BA187" s="422"/>
      <c r="BB187" s="422"/>
      <c r="BC187" s="422"/>
      <c r="BD187" s="422"/>
      <c r="BE187" s="422"/>
      <c r="BF187" s="422"/>
      <c r="BG187" s="422"/>
      <c r="BH187" s="422"/>
      <c r="BI187" s="422"/>
      <c r="BJ187" s="422"/>
      <c r="BK187" s="422"/>
      <c r="BL187" s="422"/>
      <c r="BM187" s="422"/>
      <c r="BN187" s="422"/>
    </row>
    <row r="188" spans="1:66" s="421" customFormat="1">
      <c r="A188" s="444"/>
      <c r="B188" s="444"/>
      <c r="C188" s="444"/>
      <c r="D188" s="444"/>
      <c r="E188" s="444"/>
      <c r="F188" s="444"/>
      <c r="G188" s="444"/>
      <c r="H188" s="444"/>
      <c r="I188" s="444"/>
      <c r="J188" s="444"/>
      <c r="K188" s="444"/>
      <c r="L188" s="444"/>
      <c r="M188" s="440"/>
      <c r="N188" s="440"/>
      <c r="O188" s="440"/>
      <c r="P188" s="440"/>
      <c r="Q188" s="440"/>
      <c r="R188" s="440"/>
      <c r="S188" s="440"/>
      <c r="T188" s="440"/>
      <c r="U188" s="440"/>
      <c r="V188" s="440"/>
      <c r="W188" s="440"/>
      <c r="X188" s="440"/>
      <c r="Y188" s="422"/>
      <c r="Z188" s="422"/>
      <c r="AA188" s="422"/>
      <c r="AB188" s="422"/>
      <c r="AC188" s="422"/>
      <c r="AD188" s="422"/>
      <c r="AE188" s="422"/>
      <c r="AF188" s="422"/>
      <c r="AG188" s="422"/>
      <c r="AH188" s="422"/>
      <c r="AI188" s="422"/>
      <c r="AJ188" s="422"/>
      <c r="AK188" s="422"/>
      <c r="AL188" s="422"/>
      <c r="AM188" s="422"/>
      <c r="AN188" s="422"/>
      <c r="AO188" s="422"/>
      <c r="AP188" s="422"/>
      <c r="AQ188" s="422"/>
      <c r="AR188" s="422"/>
      <c r="AS188" s="422"/>
      <c r="AT188" s="422"/>
      <c r="AU188" s="422"/>
      <c r="AV188" s="422"/>
      <c r="AW188" s="422"/>
      <c r="AX188" s="422"/>
      <c r="AY188" s="422"/>
      <c r="AZ188" s="422"/>
      <c r="BA188" s="422"/>
      <c r="BB188" s="422"/>
      <c r="BC188" s="422"/>
      <c r="BD188" s="422"/>
      <c r="BE188" s="422"/>
      <c r="BF188" s="422"/>
      <c r="BG188" s="422"/>
      <c r="BH188" s="422"/>
      <c r="BI188" s="422"/>
      <c r="BJ188" s="422"/>
      <c r="BK188" s="422"/>
      <c r="BL188" s="422"/>
      <c r="BM188" s="422"/>
      <c r="BN188" s="422"/>
    </row>
    <row r="189" spans="1:66" s="421" customFormat="1">
      <c r="A189" s="444"/>
      <c r="B189" s="444"/>
      <c r="C189" s="444"/>
      <c r="D189" s="444"/>
      <c r="E189" s="444"/>
      <c r="F189" s="444"/>
      <c r="G189" s="444"/>
      <c r="H189" s="444"/>
      <c r="I189" s="444"/>
      <c r="J189" s="444"/>
      <c r="K189" s="444"/>
      <c r="L189" s="444"/>
      <c r="M189" s="440"/>
      <c r="N189" s="440"/>
      <c r="O189" s="440"/>
      <c r="P189" s="440"/>
      <c r="Q189" s="440"/>
      <c r="R189" s="440"/>
      <c r="S189" s="440"/>
      <c r="T189" s="440"/>
      <c r="U189" s="440"/>
      <c r="V189" s="440"/>
      <c r="W189" s="440"/>
      <c r="X189" s="440"/>
      <c r="Y189" s="422"/>
      <c r="Z189" s="422"/>
      <c r="AA189" s="422"/>
      <c r="AB189" s="422"/>
      <c r="AC189" s="422"/>
      <c r="AD189" s="422"/>
      <c r="AE189" s="422"/>
      <c r="AF189" s="422"/>
      <c r="AG189" s="422"/>
      <c r="AH189" s="422"/>
      <c r="AI189" s="422"/>
      <c r="AJ189" s="422"/>
      <c r="AK189" s="422"/>
      <c r="AL189" s="422"/>
      <c r="AM189" s="422"/>
      <c r="AN189" s="422"/>
      <c r="AO189" s="422"/>
      <c r="AP189" s="422"/>
      <c r="AQ189" s="422"/>
      <c r="AR189" s="422"/>
      <c r="AS189" s="422"/>
      <c r="AT189" s="422"/>
      <c r="AU189" s="422"/>
      <c r="AV189" s="422"/>
      <c r="AW189" s="422"/>
      <c r="AX189" s="422"/>
      <c r="AY189" s="422"/>
      <c r="AZ189" s="422"/>
      <c r="BA189" s="422"/>
      <c r="BB189" s="422"/>
      <c r="BC189" s="422"/>
      <c r="BD189" s="422"/>
      <c r="BE189" s="422"/>
      <c r="BF189" s="422"/>
      <c r="BG189" s="422"/>
      <c r="BH189" s="422"/>
      <c r="BI189" s="422"/>
      <c r="BJ189" s="422"/>
      <c r="BK189" s="422"/>
      <c r="BL189" s="422"/>
      <c r="BM189" s="422"/>
      <c r="BN189" s="422"/>
    </row>
    <row r="190" spans="1:66" s="421" customFormat="1">
      <c r="A190" s="444"/>
      <c r="B190" s="444"/>
      <c r="C190" s="444"/>
      <c r="D190" s="444"/>
      <c r="E190" s="444"/>
      <c r="F190" s="444"/>
      <c r="G190" s="444"/>
      <c r="H190" s="444"/>
      <c r="I190" s="444"/>
      <c r="J190" s="444"/>
      <c r="K190" s="444"/>
      <c r="L190" s="444"/>
      <c r="M190" s="440"/>
      <c r="N190" s="440"/>
      <c r="O190" s="440"/>
      <c r="P190" s="440"/>
      <c r="Q190" s="440"/>
      <c r="R190" s="440"/>
      <c r="S190" s="440"/>
      <c r="T190" s="440"/>
      <c r="U190" s="440"/>
      <c r="V190" s="440"/>
      <c r="W190" s="440"/>
      <c r="X190" s="440"/>
      <c r="Y190" s="422"/>
      <c r="Z190" s="422"/>
      <c r="AA190" s="422"/>
      <c r="AB190" s="422"/>
      <c r="AC190" s="422"/>
      <c r="AD190" s="422"/>
      <c r="AE190" s="422"/>
      <c r="AF190" s="422"/>
      <c r="AG190" s="422"/>
      <c r="AH190" s="422"/>
      <c r="AI190" s="422"/>
      <c r="AJ190" s="422"/>
      <c r="AK190" s="422"/>
      <c r="AL190" s="422"/>
      <c r="AM190" s="422"/>
      <c r="AN190" s="422"/>
      <c r="AO190" s="422"/>
      <c r="AP190" s="422"/>
      <c r="AQ190" s="422"/>
      <c r="AR190" s="422"/>
      <c r="AS190" s="422"/>
      <c r="AT190" s="422"/>
      <c r="AU190" s="422"/>
      <c r="AV190" s="422"/>
      <c r="AW190" s="422"/>
      <c r="AX190" s="422"/>
      <c r="AY190" s="422"/>
      <c r="AZ190" s="422"/>
      <c r="BA190" s="422"/>
      <c r="BB190" s="422"/>
      <c r="BC190" s="422"/>
      <c r="BD190" s="422"/>
      <c r="BE190" s="422"/>
      <c r="BF190" s="422"/>
      <c r="BG190" s="422"/>
      <c r="BH190" s="422"/>
      <c r="BI190" s="422"/>
      <c r="BJ190" s="422"/>
      <c r="BK190" s="422"/>
      <c r="BL190" s="422"/>
      <c r="BM190" s="422"/>
      <c r="BN190" s="422"/>
    </row>
    <row r="191" spans="1:66" s="421" customFormat="1">
      <c r="A191" s="444"/>
      <c r="B191" s="444"/>
      <c r="C191" s="444"/>
      <c r="D191" s="444"/>
      <c r="E191" s="444"/>
      <c r="F191" s="444"/>
      <c r="G191" s="444"/>
      <c r="H191" s="444"/>
      <c r="I191" s="444"/>
      <c r="J191" s="444"/>
      <c r="K191" s="444"/>
      <c r="L191" s="444"/>
      <c r="M191" s="440"/>
      <c r="N191" s="440"/>
      <c r="O191" s="440"/>
      <c r="P191" s="440"/>
      <c r="Q191" s="440"/>
      <c r="R191" s="440"/>
      <c r="S191" s="440"/>
      <c r="T191" s="440"/>
      <c r="U191" s="440"/>
      <c r="V191" s="440"/>
      <c r="W191" s="440"/>
      <c r="X191" s="440"/>
      <c r="Y191" s="422"/>
      <c r="Z191" s="422"/>
      <c r="AA191" s="422"/>
      <c r="AB191" s="422"/>
      <c r="AC191" s="422"/>
      <c r="AD191" s="422"/>
      <c r="AE191" s="422"/>
      <c r="AF191" s="422"/>
      <c r="AG191" s="422"/>
      <c r="AH191" s="422"/>
      <c r="AI191" s="422"/>
      <c r="AJ191" s="422"/>
      <c r="AK191" s="422"/>
      <c r="AL191" s="422"/>
      <c r="AM191" s="422"/>
      <c r="AN191" s="422"/>
      <c r="AO191" s="422"/>
      <c r="AP191" s="422"/>
      <c r="AQ191" s="422"/>
      <c r="AR191" s="422"/>
      <c r="AS191" s="422"/>
      <c r="AT191" s="422"/>
      <c r="AU191" s="422"/>
      <c r="AV191" s="422"/>
      <c r="AW191" s="422"/>
      <c r="AX191" s="422"/>
      <c r="AY191" s="422"/>
      <c r="AZ191" s="422"/>
      <c r="BA191" s="422"/>
      <c r="BB191" s="422"/>
      <c r="BC191" s="422"/>
      <c r="BD191" s="422"/>
      <c r="BE191" s="422"/>
      <c r="BF191" s="422"/>
      <c r="BG191" s="422"/>
      <c r="BH191" s="422"/>
      <c r="BI191" s="422"/>
      <c r="BJ191" s="422"/>
      <c r="BK191" s="422"/>
      <c r="BL191" s="422"/>
      <c r="BM191" s="422"/>
      <c r="BN191" s="422"/>
    </row>
    <row r="192" spans="1:66" s="421" customFormat="1">
      <c r="A192" s="444"/>
      <c r="B192" s="444"/>
      <c r="C192" s="444"/>
      <c r="D192" s="444"/>
      <c r="E192" s="444"/>
      <c r="F192" s="444"/>
      <c r="G192" s="444"/>
      <c r="H192" s="444"/>
      <c r="I192" s="444"/>
      <c r="J192" s="444"/>
      <c r="K192" s="444"/>
      <c r="L192" s="444"/>
      <c r="M192" s="440"/>
      <c r="N192" s="440"/>
      <c r="O192" s="440"/>
      <c r="P192" s="440"/>
      <c r="Q192" s="440"/>
      <c r="R192" s="440"/>
      <c r="S192" s="440"/>
      <c r="T192" s="440"/>
      <c r="U192" s="440"/>
      <c r="V192" s="440"/>
      <c r="W192" s="440"/>
      <c r="X192" s="440"/>
      <c r="Y192" s="422"/>
      <c r="Z192" s="422"/>
      <c r="AA192" s="422"/>
      <c r="AB192" s="422"/>
      <c r="AC192" s="422"/>
      <c r="AD192" s="422"/>
      <c r="AE192" s="422"/>
      <c r="AF192" s="422"/>
      <c r="AG192" s="422"/>
      <c r="AH192" s="422"/>
      <c r="AI192" s="422"/>
      <c r="AJ192" s="422"/>
      <c r="AK192" s="422"/>
      <c r="AL192" s="422"/>
      <c r="AM192" s="422"/>
      <c r="AN192" s="422"/>
      <c r="AO192" s="422"/>
      <c r="AP192" s="422"/>
      <c r="AQ192" s="422"/>
      <c r="AR192" s="422"/>
      <c r="AS192" s="422"/>
      <c r="AT192" s="422"/>
      <c r="AU192" s="422"/>
      <c r="AV192" s="422"/>
      <c r="AW192" s="422"/>
      <c r="AX192" s="422"/>
      <c r="AY192" s="422"/>
      <c r="AZ192" s="422"/>
      <c r="BA192" s="422"/>
      <c r="BB192" s="422"/>
      <c r="BC192" s="422"/>
      <c r="BD192" s="422"/>
      <c r="BE192" s="422"/>
      <c r="BF192" s="422"/>
      <c r="BG192" s="422"/>
      <c r="BH192" s="422"/>
      <c r="BI192" s="422"/>
      <c r="BJ192" s="422"/>
      <c r="BK192" s="422"/>
      <c r="BL192" s="422"/>
      <c r="BM192" s="422"/>
      <c r="BN192" s="422"/>
    </row>
    <row r="193" spans="1:66" s="421" customFormat="1">
      <c r="A193" s="444"/>
      <c r="B193" s="444"/>
      <c r="C193" s="444"/>
      <c r="D193" s="444"/>
      <c r="E193" s="444"/>
      <c r="F193" s="444"/>
      <c r="G193" s="444"/>
      <c r="H193" s="444"/>
      <c r="I193" s="444"/>
      <c r="J193" s="444"/>
      <c r="K193" s="444"/>
      <c r="L193" s="444"/>
      <c r="M193" s="440"/>
      <c r="N193" s="440"/>
      <c r="O193" s="440"/>
      <c r="P193" s="440"/>
      <c r="Q193" s="440"/>
      <c r="R193" s="440"/>
      <c r="S193" s="440"/>
      <c r="T193" s="440"/>
      <c r="U193" s="440"/>
      <c r="V193" s="440"/>
      <c r="W193" s="440"/>
      <c r="X193" s="440"/>
      <c r="Y193" s="422"/>
      <c r="Z193" s="422"/>
      <c r="AA193" s="422"/>
      <c r="AB193" s="422"/>
      <c r="AC193" s="422"/>
      <c r="AD193" s="422"/>
      <c r="AE193" s="422"/>
      <c r="AF193" s="422"/>
      <c r="AG193" s="422"/>
      <c r="AH193" s="422"/>
      <c r="AI193" s="422"/>
      <c r="AJ193" s="422"/>
      <c r="AK193" s="422"/>
      <c r="AL193" s="422"/>
      <c r="AM193" s="422"/>
      <c r="AN193" s="422"/>
      <c r="AO193" s="422"/>
      <c r="AP193" s="422"/>
      <c r="AQ193" s="422"/>
      <c r="AR193" s="422"/>
      <c r="AS193" s="422"/>
      <c r="AT193" s="422"/>
      <c r="AU193" s="422"/>
      <c r="AV193" s="422"/>
      <c r="AW193" s="422"/>
      <c r="AX193" s="422"/>
      <c r="AY193" s="422"/>
      <c r="AZ193" s="422"/>
      <c r="BA193" s="422"/>
      <c r="BB193" s="422"/>
      <c r="BC193" s="422"/>
      <c r="BD193" s="422"/>
      <c r="BE193" s="422"/>
      <c r="BF193" s="422"/>
      <c r="BG193" s="422"/>
      <c r="BH193" s="422"/>
      <c r="BI193" s="422"/>
      <c r="BJ193" s="422"/>
      <c r="BK193" s="422"/>
      <c r="BL193" s="422"/>
      <c r="BM193" s="422"/>
      <c r="BN193" s="422"/>
    </row>
    <row r="194" spans="1:66" s="421" customFormat="1">
      <c r="A194" s="444"/>
      <c r="B194" s="444"/>
      <c r="C194" s="444"/>
      <c r="D194" s="444"/>
      <c r="E194" s="444"/>
      <c r="F194" s="444"/>
      <c r="G194" s="444"/>
      <c r="H194" s="444"/>
      <c r="I194" s="444"/>
      <c r="J194" s="444"/>
      <c r="K194" s="444"/>
      <c r="L194" s="444"/>
      <c r="M194" s="440"/>
      <c r="N194" s="440"/>
      <c r="O194" s="440"/>
      <c r="P194" s="440"/>
      <c r="Q194" s="440"/>
      <c r="R194" s="440"/>
      <c r="S194" s="440"/>
      <c r="T194" s="440"/>
      <c r="U194" s="440"/>
      <c r="V194" s="440"/>
      <c r="W194" s="440"/>
      <c r="X194" s="440"/>
      <c r="Y194" s="422"/>
      <c r="Z194" s="422"/>
      <c r="AA194" s="422"/>
      <c r="AB194" s="422"/>
      <c r="AC194" s="422"/>
      <c r="AD194" s="422"/>
      <c r="AE194" s="422"/>
      <c r="AF194" s="422"/>
      <c r="AG194" s="422"/>
      <c r="AH194" s="422"/>
      <c r="AI194" s="422"/>
      <c r="AJ194" s="422"/>
      <c r="AK194" s="422"/>
      <c r="AL194" s="422"/>
      <c r="AM194" s="422"/>
      <c r="AN194" s="422"/>
      <c r="AO194" s="422"/>
      <c r="AP194" s="422"/>
      <c r="AQ194" s="422"/>
      <c r="AR194" s="422"/>
      <c r="AS194" s="422"/>
      <c r="AT194" s="422"/>
      <c r="AU194" s="422"/>
      <c r="AV194" s="422"/>
      <c r="AW194" s="422"/>
      <c r="AX194" s="422"/>
      <c r="AY194" s="422"/>
      <c r="AZ194" s="422"/>
      <c r="BA194" s="422"/>
      <c r="BB194" s="422"/>
      <c r="BC194" s="422"/>
      <c r="BD194" s="422"/>
      <c r="BE194" s="422"/>
      <c r="BF194" s="422"/>
      <c r="BG194" s="422"/>
      <c r="BH194" s="422"/>
      <c r="BI194" s="422"/>
      <c r="BJ194" s="422"/>
      <c r="BK194" s="422"/>
      <c r="BL194" s="422"/>
      <c r="BM194" s="422"/>
      <c r="BN194" s="422"/>
    </row>
    <row r="195" spans="1:66" s="421" customFormat="1">
      <c r="A195" s="444"/>
      <c r="B195" s="444"/>
      <c r="C195" s="444"/>
      <c r="D195" s="444"/>
      <c r="E195" s="444"/>
      <c r="F195" s="444"/>
      <c r="G195" s="444"/>
      <c r="H195" s="444"/>
      <c r="I195" s="444"/>
      <c r="J195" s="444"/>
      <c r="K195" s="444"/>
      <c r="L195" s="444"/>
      <c r="M195" s="440"/>
      <c r="N195" s="440"/>
      <c r="O195" s="440"/>
      <c r="P195" s="440"/>
      <c r="Q195" s="440"/>
      <c r="R195" s="440"/>
      <c r="S195" s="440"/>
      <c r="T195" s="440"/>
      <c r="U195" s="440"/>
      <c r="V195" s="440"/>
      <c r="W195" s="440"/>
      <c r="X195" s="440"/>
      <c r="Y195" s="422"/>
      <c r="Z195" s="422"/>
      <c r="AA195" s="422"/>
      <c r="AB195" s="422"/>
      <c r="AC195" s="422"/>
      <c r="AD195" s="422"/>
      <c r="AE195" s="422"/>
      <c r="AF195" s="422"/>
      <c r="AG195" s="422"/>
      <c r="AH195" s="422"/>
      <c r="AI195" s="422"/>
      <c r="AJ195" s="422"/>
      <c r="AK195" s="422"/>
      <c r="AL195" s="422"/>
      <c r="AM195" s="422"/>
      <c r="AN195" s="422"/>
      <c r="AO195" s="422"/>
      <c r="AP195" s="422"/>
      <c r="AQ195" s="422"/>
      <c r="AR195" s="422"/>
      <c r="AS195" s="422"/>
      <c r="AT195" s="422"/>
      <c r="AU195" s="422"/>
      <c r="AV195" s="422"/>
      <c r="AW195" s="422"/>
      <c r="AX195" s="422"/>
      <c r="AY195" s="422"/>
      <c r="AZ195" s="422"/>
      <c r="BA195" s="422"/>
      <c r="BB195" s="422"/>
      <c r="BC195" s="422"/>
      <c r="BD195" s="422"/>
      <c r="BE195" s="422"/>
      <c r="BF195" s="422"/>
      <c r="BG195" s="422"/>
      <c r="BH195" s="422"/>
      <c r="BI195" s="422"/>
      <c r="BJ195" s="422"/>
      <c r="BK195" s="422"/>
      <c r="BL195" s="422"/>
      <c r="BM195" s="422"/>
      <c r="BN195" s="422"/>
    </row>
    <row r="196" spans="1:66" s="421" customFormat="1">
      <c r="A196" s="444"/>
      <c r="B196" s="444"/>
      <c r="C196" s="444"/>
      <c r="D196" s="444"/>
      <c r="E196" s="444"/>
      <c r="F196" s="444"/>
      <c r="G196" s="444"/>
      <c r="H196" s="444"/>
      <c r="I196" s="444"/>
      <c r="J196" s="444"/>
      <c r="K196" s="444"/>
      <c r="L196" s="444"/>
      <c r="M196" s="440"/>
      <c r="N196" s="440"/>
      <c r="O196" s="440"/>
      <c r="P196" s="440"/>
      <c r="Q196" s="440"/>
      <c r="R196" s="440"/>
      <c r="S196" s="440"/>
      <c r="T196" s="440"/>
      <c r="U196" s="440"/>
      <c r="V196" s="440"/>
      <c r="W196" s="440"/>
      <c r="X196" s="440"/>
      <c r="Y196" s="422"/>
      <c r="Z196" s="422"/>
      <c r="AA196" s="422"/>
      <c r="AB196" s="422"/>
      <c r="AC196" s="422"/>
      <c r="AD196" s="422"/>
      <c r="AE196" s="422"/>
      <c r="AF196" s="422"/>
      <c r="AG196" s="422"/>
      <c r="AH196" s="422"/>
      <c r="AI196" s="422"/>
      <c r="AJ196" s="422"/>
      <c r="AK196" s="422"/>
      <c r="AL196" s="422"/>
      <c r="AM196" s="422"/>
      <c r="AN196" s="422"/>
      <c r="AO196" s="422"/>
      <c r="AP196" s="422"/>
      <c r="AQ196" s="422"/>
      <c r="AR196" s="422"/>
      <c r="AS196" s="422"/>
      <c r="AT196" s="422"/>
      <c r="AU196" s="422"/>
      <c r="AV196" s="422"/>
      <c r="AW196" s="422"/>
      <c r="AX196" s="422"/>
      <c r="AY196" s="422"/>
      <c r="AZ196" s="422"/>
      <c r="BA196" s="422"/>
      <c r="BB196" s="422"/>
      <c r="BC196" s="422"/>
      <c r="BD196" s="422"/>
      <c r="BE196" s="422"/>
      <c r="BF196" s="422"/>
      <c r="BG196" s="422"/>
      <c r="BH196" s="422"/>
      <c r="BI196" s="422"/>
      <c r="BJ196" s="422"/>
      <c r="BK196" s="422"/>
      <c r="BL196" s="422"/>
      <c r="BM196" s="422"/>
      <c r="BN196" s="422"/>
    </row>
    <row r="197" spans="1:66" s="421" customFormat="1">
      <c r="A197" s="444"/>
      <c r="B197" s="444"/>
      <c r="C197" s="444"/>
      <c r="D197" s="444"/>
      <c r="E197" s="444"/>
      <c r="F197" s="444"/>
      <c r="G197" s="444"/>
      <c r="H197" s="444"/>
      <c r="I197" s="444"/>
      <c r="J197" s="444"/>
      <c r="K197" s="444"/>
      <c r="L197" s="444"/>
      <c r="M197" s="440"/>
      <c r="N197" s="440"/>
      <c r="O197" s="440"/>
      <c r="P197" s="440"/>
      <c r="Q197" s="440"/>
      <c r="R197" s="440"/>
      <c r="S197" s="440"/>
      <c r="T197" s="440"/>
      <c r="U197" s="440"/>
      <c r="V197" s="440"/>
      <c r="W197" s="440"/>
      <c r="X197" s="440"/>
      <c r="Y197" s="422"/>
      <c r="Z197" s="422"/>
      <c r="AA197" s="422"/>
      <c r="AB197" s="422"/>
      <c r="AC197" s="422"/>
      <c r="AD197" s="422"/>
      <c r="AE197" s="422"/>
      <c r="AF197" s="422"/>
      <c r="AG197" s="422"/>
      <c r="AH197" s="422"/>
      <c r="AI197" s="422"/>
      <c r="AJ197" s="422"/>
      <c r="AK197" s="422"/>
      <c r="AL197" s="422"/>
      <c r="AM197" s="422"/>
      <c r="AN197" s="422"/>
      <c r="AO197" s="422"/>
      <c r="AP197" s="422"/>
      <c r="AQ197" s="422"/>
      <c r="AR197" s="422"/>
      <c r="AS197" s="422"/>
      <c r="AT197" s="422"/>
      <c r="AU197" s="422"/>
      <c r="AV197" s="422"/>
      <c r="AW197" s="422"/>
      <c r="AX197" s="422"/>
      <c r="AY197" s="422"/>
      <c r="AZ197" s="422"/>
      <c r="BA197" s="422"/>
      <c r="BB197" s="422"/>
      <c r="BC197" s="422"/>
      <c r="BD197" s="422"/>
      <c r="BE197" s="422"/>
      <c r="BF197" s="422"/>
      <c r="BG197" s="422"/>
      <c r="BH197" s="422"/>
      <c r="BI197" s="422"/>
      <c r="BJ197" s="422"/>
      <c r="BK197" s="422"/>
      <c r="BL197" s="422"/>
      <c r="BM197" s="422"/>
      <c r="BN197" s="422"/>
    </row>
    <row r="198" spans="1:66" s="421" customFormat="1">
      <c r="A198" s="444"/>
      <c r="B198" s="444"/>
      <c r="C198" s="444"/>
      <c r="D198" s="444"/>
      <c r="E198" s="444"/>
      <c r="F198" s="444"/>
      <c r="G198" s="444"/>
      <c r="H198" s="444"/>
      <c r="I198" s="444"/>
      <c r="J198" s="444"/>
      <c r="K198" s="444"/>
      <c r="L198" s="444"/>
      <c r="M198" s="440"/>
      <c r="N198" s="440"/>
      <c r="O198" s="440"/>
      <c r="P198" s="440"/>
      <c r="Q198" s="440"/>
      <c r="R198" s="440"/>
      <c r="S198" s="440"/>
      <c r="T198" s="440"/>
      <c r="U198" s="440"/>
      <c r="V198" s="440"/>
      <c r="W198" s="440"/>
      <c r="X198" s="440"/>
      <c r="Y198" s="422"/>
      <c r="Z198" s="422"/>
      <c r="AA198" s="422"/>
      <c r="AB198" s="422"/>
      <c r="AC198" s="422"/>
      <c r="AD198" s="422"/>
      <c r="AE198" s="422"/>
      <c r="AF198" s="422"/>
      <c r="AG198" s="422"/>
      <c r="AH198" s="422"/>
      <c r="AI198" s="422"/>
      <c r="AJ198" s="422"/>
      <c r="AK198" s="422"/>
      <c r="AL198" s="422"/>
      <c r="AM198" s="422"/>
      <c r="AN198" s="422"/>
      <c r="AO198" s="422"/>
      <c r="AP198" s="422"/>
      <c r="AQ198" s="422"/>
      <c r="AR198" s="422"/>
      <c r="AS198" s="422"/>
      <c r="AT198" s="422"/>
      <c r="AU198" s="422"/>
      <c r="AV198" s="422"/>
      <c r="AW198" s="422"/>
      <c r="AX198" s="422"/>
      <c r="AY198" s="422"/>
      <c r="AZ198" s="422"/>
      <c r="BA198" s="422"/>
      <c r="BB198" s="422"/>
      <c r="BC198" s="422"/>
      <c r="BD198" s="422"/>
      <c r="BE198" s="422"/>
      <c r="BF198" s="422"/>
      <c r="BG198" s="422"/>
      <c r="BH198" s="422"/>
      <c r="BI198" s="422"/>
      <c r="BJ198" s="422"/>
      <c r="BK198" s="422"/>
      <c r="BL198" s="422"/>
      <c r="BM198" s="422"/>
      <c r="BN198" s="422"/>
    </row>
    <row r="199" spans="1:66" s="421" customFormat="1">
      <c r="A199" s="444"/>
      <c r="B199" s="444"/>
      <c r="C199" s="444"/>
      <c r="D199" s="444"/>
      <c r="E199" s="444"/>
      <c r="F199" s="444"/>
      <c r="G199" s="444"/>
      <c r="H199" s="444"/>
      <c r="I199" s="444"/>
      <c r="J199" s="444"/>
      <c r="K199" s="444"/>
      <c r="L199" s="444"/>
      <c r="M199" s="440"/>
      <c r="N199" s="440"/>
      <c r="O199" s="440"/>
      <c r="P199" s="440"/>
      <c r="Q199" s="440"/>
      <c r="R199" s="440"/>
      <c r="S199" s="440"/>
      <c r="T199" s="440"/>
      <c r="U199" s="440"/>
      <c r="V199" s="440"/>
      <c r="W199" s="440"/>
      <c r="X199" s="440"/>
      <c r="Y199" s="422"/>
      <c r="Z199" s="422"/>
      <c r="AA199" s="422"/>
      <c r="AB199" s="422"/>
      <c r="AC199" s="422"/>
      <c r="AD199" s="422"/>
      <c r="AE199" s="422"/>
      <c r="AF199" s="422"/>
      <c r="AG199" s="422"/>
      <c r="AH199" s="422"/>
      <c r="AI199" s="422"/>
      <c r="AJ199" s="422"/>
      <c r="AK199" s="422"/>
      <c r="AL199" s="422"/>
      <c r="AM199" s="422"/>
      <c r="AN199" s="422"/>
      <c r="AO199" s="422"/>
      <c r="AP199" s="422"/>
      <c r="AQ199" s="422"/>
      <c r="AR199" s="422"/>
      <c r="AS199" s="422"/>
      <c r="AT199" s="422"/>
      <c r="AU199" s="422"/>
      <c r="AV199" s="422"/>
      <c r="AW199" s="422"/>
      <c r="AX199" s="422"/>
      <c r="AY199" s="422"/>
      <c r="AZ199" s="422"/>
      <c r="BA199" s="422"/>
      <c r="BB199" s="422"/>
      <c r="BC199" s="422"/>
      <c r="BD199" s="422"/>
      <c r="BE199" s="422"/>
      <c r="BF199" s="422"/>
      <c r="BG199" s="422"/>
      <c r="BH199" s="422"/>
      <c r="BI199" s="422"/>
      <c r="BJ199" s="422"/>
      <c r="BK199" s="422"/>
      <c r="BL199" s="422"/>
      <c r="BM199" s="422"/>
      <c r="BN199" s="422"/>
    </row>
    <row r="200" spans="1:66" s="421" customFormat="1">
      <c r="A200" s="444"/>
      <c r="B200" s="444"/>
      <c r="C200" s="444"/>
      <c r="D200" s="444"/>
      <c r="E200" s="444"/>
      <c r="F200" s="444"/>
      <c r="G200" s="444"/>
      <c r="H200" s="444"/>
      <c r="I200" s="444"/>
      <c r="J200" s="444"/>
      <c r="K200" s="444"/>
      <c r="L200" s="444"/>
      <c r="M200" s="440"/>
      <c r="N200" s="440"/>
      <c r="O200" s="440"/>
      <c r="P200" s="440"/>
      <c r="Q200" s="440"/>
      <c r="R200" s="440"/>
      <c r="S200" s="440"/>
      <c r="T200" s="440"/>
      <c r="U200" s="440"/>
      <c r="V200" s="440"/>
      <c r="W200" s="440"/>
      <c r="X200" s="440"/>
      <c r="Y200" s="422"/>
      <c r="Z200" s="422"/>
      <c r="AA200" s="422"/>
      <c r="AB200" s="422"/>
      <c r="AC200" s="422"/>
      <c r="AD200" s="422"/>
      <c r="AE200" s="422"/>
      <c r="AF200" s="422"/>
      <c r="AG200" s="422"/>
      <c r="AH200" s="422"/>
      <c r="AI200" s="422"/>
      <c r="AJ200" s="422"/>
      <c r="AK200" s="422"/>
      <c r="AL200" s="422"/>
      <c r="AM200" s="422"/>
      <c r="AN200" s="422"/>
      <c r="AO200" s="422"/>
      <c r="AP200" s="422"/>
      <c r="AQ200" s="422"/>
      <c r="AR200" s="422"/>
      <c r="AS200" s="422"/>
      <c r="AT200" s="422"/>
      <c r="AU200" s="422"/>
      <c r="AV200" s="422"/>
      <c r="AW200" s="422"/>
      <c r="AX200" s="422"/>
      <c r="AY200" s="422"/>
      <c r="AZ200" s="422"/>
      <c r="BA200" s="422"/>
      <c r="BB200" s="422"/>
      <c r="BC200" s="422"/>
      <c r="BD200" s="422"/>
      <c r="BE200" s="422"/>
      <c r="BF200" s="422"/>
      <c r="BG200" s="422"/>
      <c r="BH200" s="422"/>
      <c r="BI200" s="422"/>
      <c r="BJ200" s="422"/>
      <c r="BK200" s="422"/>
      <c r="BL200" s="422"/>
      <c r="BM200" s="422"/>
      <c r="BN200" s="422"/>
    </row>
    <row r="201" spans="1:66" s="421" customFormat="1">
      <c r="A201" s="444"/>
      <c r="B201" s="444"/>
      <c r="C201" s="444"/>
      <c r="D201" s="444"/>
      <c r="E201" s="444"/>
      <c r="F201" s="444"/>
      <c r="G201" s="444"/>
      <c r="H201" s="444"/>
      <c r="I201" s="444"/>
      <c r="J201" s="444"/>
      <c r="K201" s="444"/>
      <c r="L201" s="444"/>
      <c r="M201" s="440"/>
      <c r="N201" s="440"/>
      <c r="O201" s="440"/>
      <c r="P201" s="440"/>
      <c r="Q201" s="440"/>
      <c r="R201" s="440"/>
      <c r="S201" s="440"/>
      <c r="T201" s="440"/>
      <c r="U201" s="440"/>
      <c r="V201" s="440"/>
      <c r="W201" s="440"/>
      <c r="X201" s="440"/>
      <c r="Y201" s="422"/>
      <c r="Z201" s="422"/>
      <c r="AA201" s="422"/>
      <c r="AB201" s="422"/>
      <c r="AC201" s="422"/>
      <c r="AD201" s="422"/>
      <c r="AE201" s="422"/>
      <c r="AF201" s="422"/>
      <c r="AG201" s="422"/>
      <c r="AH201" s="422"/>
      <c r="AI201" s="422"/>
      <c r="AJ201" s="422"/>
      <c r="AK201" s="422"/>
      <c r="AL201" s="422"/>
      <c r="AM201" s="422"/>
      <c r="AN201" s="422"/>
      <c r="AO201" s="422"/>
      <c r="AP201" s="422"/>
      <c r="AQ201" s="422"/>
      <c r="AR201" s="422"/>
      <c r="AS201" s="422"/>
      <c r="AT201" s="422"/>
      <c r="AU201" s="422"/>
      <c r="AV201" s="422"/>
      <c r="AW201" s="422"/>
      <c r="AX201" s="422"/>
      <c r="AY201" s="422"/>
      <c r="AZ201" s="422"/>
      <c r="BA201" s="422"/>
      <c r="BB201" s="422"/>
      <c r="BC201" s="422"/>
      <c r="BD201" s="422"/>
      <c r="BE201" s="422"/>
      <c r="BF201" s="422"/>
      <c r="BG201" s="422"/>
      <c r="BH201" s="422"/>
      <c r="BI201" s="422"/>
      <c r="BJ201" s="422"/>
      <c r="BK201" s="422"/>
      <c r="BL201" s="422"/>
      <c r="BM201" s="422"/>
      <c r="BN201" s="422"/>
    </row>
    <row r="202" spans="1:66" s="421" customFormat="1">
      <c r="A202" s="444"/>
      <c r="B202" s="444"/>
      <c r="C202" s="444"/>
      <c r="D202" s="444"/>
      <c r="E202" s="444"/>
      <c r="F202" s="444"/>
      <c r="G202" s="444"/>
      <c r="H202" s="444"/>
      <c r="I202" s="444"/>
      <c r="J202" s="444"/>
      <c r="K202" s="444"/>
      <c r="L202" s="444"/>
      <c r="M202" s="440"/>
      <c r="N202" s="440"/>
      <c r="O202" s="440"/>
      <c r="P202" s="440"/>
      <c r="Q202" s="440"/>
      <c r="R202" s="440"/>
      <c r="S202" s="440"/>
      <c r="T202" s="440"/>
      <c r="U202" s="440"/>
      <c r="V202" s="440"/>
      <c r="W202" s="440"/>
      <c r="X202" s="440"/>
      <c r="Y202" s="422"/>
      <c r="Z202" s="422"/>
      <c r="AA202" s="422"/>
      <c r="AB202" s="422"/>
      <c r="AC202" s="422"/>
      <c r="AD202" s="422"/>
      <c r="AE202" s="422"/>
      <c r="AF202" s="422"/>
      <c r="AG202" s="422"/>
      <c r="AH202" s="422"/>
      <c r="AI202" s="422"/>
      <c r="AJ202" s="422"/>
      <c r="AK202" s="422"/>
      <c r="AL202" s="422"/>
      <c r="AM202" s="422"/>
      <c r="AN202" s="422"/>
      <c r="AO202" s="422"/>
      <c r="AP202" s="422"/>
      <c r="AQ202" s="422"/>
      <c r="AR202" s="422"/>
      <c r="AS202" s="422"/>
      <c r="AT202" s="422"/>
      <c r="AU202" s="422"/>
      <c r="AV202" s="422"/>
      <c r="AW202" s="422"/>
      <c r="AX202" s="422"/>
      <c r="AY202" s="422"/>
      <c r="AZ202" s="422"/>
      <c r="BA202" s="422"/>
      <c r="BB202" s="422"/>
      <c r="BC202" s="422"/>
      <c r="BD202" s="422"/>
      <c r="BE202" s="422"/>
      <c r="BF202" s="422"/>
      <c r="BG202" s="422"/>
      <c r="BH202" s="422"/>
      <c r="BI202" s="422"/>
      <c r="BJ202" s="422"/>
      <c r="BK202" s="422"/>
      <c r="BL202" s="422"/>
      <c r="BM202" s="422"/>
      <c r="BN202" s="422"/>
    </row>
    <row r="203" spans="1:66" s="421" customFormat="1">
      <c r="A203" s="444"/>
      <c r="B203" s="444"/>
      <c r="C203" s="444"/>
      <c r="D203" s="444"/>
      <c r="E203" s="444"/>
      <c r="F203" s="444"/>
      <c r="G203" s="444"/>
      <c r="H203" s="444"/>
      <c r="I203" s="444"/>
      <c r="J203" s="444"/>
      <c r="K203" s="444"/>
      <c r="L203" s="444"/>
      <c r="M203" s="440"/>
      <c r="N203" s="440"/>
      <c r="O203" s="440"/>
      <c r="P203" s="440"/>
      <c r="Q203" s="440"/>
      <c r="R203" s="440"/>
      <c r="S203" s="440"/>
      <c r="T203" s="440"/>
      <c r="U203" s="440"/>
      <c r="V203" s="440"/>
      <c r="W203" s="440"/>
      <c r="X203" s="440"/>
      <c r="Y203" s="422"/>
      <c r="Z203" s="422"/>
      <c r="AA203" s="422"/>
      <c r="AB203" s="422"/>
      <c r="AC203" s="422"/>
      <c r="AD203" s="422"/>
      <c r="AE203" s="422"/>
      <c r="AF203" s="422"/>
      <c r="AG203" s="422"/>
      <c r="AH203" s="422"/>
      <c r="AI203" s="422"/>
      <c r="AJ203" s="422"/>
      <c r="AK203" s="422"/>
      <c r="AL203" s="422"/>
      <c r="AM203" s="422"/>
      <c r="AN203" s="422"/>
      <c r="AO203" s="422"/>
      <c r="AP203" s="422"/>
      <c r="AQ203" s="422"/>
      <c r="AR203" s="422"/>
      <c r="AS203" s="422"/>
      <c r="AT203" s="422"/>
      <c r="AU203" s="422"/>
      <c r="AV203" s="422"/>
      <c r="AW203" s="422"/>
      <c r="AX203" s="422"/>
      <c r="AY203" s="422"/>
      <c r="AZ203" s="422"/>
      <c r="BA203" s="422"/>
      <c r="BB203" s="422"/>
      <c r="BC203" s="422"/>
      <c r="BD203" s="422"/>
      <c r="BE203" s="422"/>
      <c r="BF203" s="422"/>
      <c r="BG203" s="422"/>
      <c r="BH203" s="422"/>
      <c r="BI203" s="422"/>
      <c r="BJ203" s="422"/>
      <c r="BK203" s="422"/>
      <c r="BL203" s="422"/>
      <c r="BM203" s="422"/>
      <c r="BN203" s="422"/>
    </row>
    <row r="204" spans="1:66" s="421" customFormat="1">
      <c r="A204" s="444"/>
      <c r="B204" s="444"/>
      <c r="C204" s="444"/>
      <c r="D204" s="444"/>
      <c r="E204" s="444"/>
      <c r="F204" s="444"/>
      <c r="G204" s="444"/>
      <c r="H204" s="444"/>
      <c r="I204" s="444"/>
      <c r="J204" s="444"/>
      <c r="K204" s="444"/>
      <c r="L204" s="444"/>
      <c r="M204" s="440"/>
      <c r="N204" s="440"/>
      <c r="O204" s="440"/>
      <c r="P204" s="440"/>
      <c r="Q204" s="440"/>
      <c r="R204" s="440"/>
      <c r="S204" s="440"/>
      <c r="T204" s="440"/>
      <c r="U204" s="440"/>
      <c r="V204" s="440"/>
      <c r="W204" s="440"/>
      <c r="X204" s="440"/>
      <c r="Y204" s="422"/>
      <c r="Z204" s="422"/>
      <c r="AA204" s="422"/>
      <c r="AB204" s="422"/>
      <c r="AC204" s="422"/>
      <c r="AD204" s="422"/>
      <c r="AE204" s="422"/>
      <c r="AF204" s="422"/>
      <c r="AG204" s="422"/>
      <c r="AH204" s="422"/>
      <c r="AI204" s="422"/>
      <c r="AJ204" s="422"/>
      <c r="AK204" s="422"/>
      <c r="AL204" s="422"/>
      <c r="AM204" s="422"/>
      <c r="AN204" s="422"/>
      <c r="AO204" s="422"/>
      <c r="AP204" s="422"/>
      <c r="AQ204" s="422"/>
      <c r="AR204" s="422"/>
      <c r="AS204" s="422"/>
      <c r="AT204" s="422"/>
      <c r="AU204" s="422"/>
      <c r="AV204" s="422"/>
      <c r="AW204" s="422"/>
      <c r="AX204" s="422"/>
      <c r="AY204" s="422"/>
      <c r="AZ204" s="422"/>
      <c r="BA204" s="422"/>
      <c r="BB204" s="422"/>
      <c r="BC204" s="422"/>
      <c r="BD204" s="422"/>
      <c r="BE204" s="422"/>
      <c r="BF204" s="422"/>
      <c r="BG204" s="422"/>
      <c r="BH204" s="422"/>
      <c r="BI204" s="422"/>
      <c r="BJ204" s="422"/>
      <c r="BK204" s="422"/>
      <c r="BL204" s="422"/>
      <c r="BM204" s="422"/>
      <c r="BN204" s="422"/>
    </row>
    <row r="205" spans="1:66" s="421" customFormat="1">
      <c r="A205" s="444"/>
      <c r="B205" s="444"/>
      <c r="C205" s="444"/>
      <c r="D205" s="444"/>
      <c r="E205" s="444"/>
      <c r="F205" s="444"/>
      <c r="G205" s="444"/>
      <c r="H205" s="444"/>
      <c r="I205" s="444"/>
      <c r="J205" s="444"/>
      <c r="K205" s="444"/>
      <c r="L205" s="444"/>
      <c r="M205" s="440"/>
      <c r="N205" s="440"/>
      <c r="O205" s="440"/>
      <c r="P205" s="440"/>
      <c r="Q205" s="440"/>
      <c r="R205" s="440"/>
      <c r="S205" s="440"/>
      <c r="T205" s="440"/>
      <c r="U205" s="440"/>
      <c r="V205" s="440"/>
      <c r="W205" s="440"/>
      <c r="X205" s="440"/>
      <c r="Y205" s="422"/>
      <c r="Z205" s="422"/>
      <c r="AA205" s="422"/>
      <c r="AB205" s="422"/>
      <c r="AC205" s="422"/>
      <c r="AD205" s="422"/>
      <c r="AE205" s="422"/>
      <c r="AF205" s="422"/>
      <c r="AG205" s="422"/>
      <c r="AH205" s="422"/>
      <c r="AI205" s="422"/>
      <c r="AJ205" s="422"/>
      <c r="AK205" s="422"/>
      <c r="AL205" s="422"/>
      <c r="AM205" s="422"/>
      <c r="AN205" s="422"/>
      <c r="AO205" s="422"/>
      <c r="AP205" s="422"/>
      <c r="AQ205" s="422"/>
      <c r="AR205" s="422"/>
      <c r="AS205" s="422"/>
      <c r="AT205" s="422"/>
      <c r="AU205" s="422"/>
      <c r="AV205" s="422"/>
      <c r="AW205" s="422"/>
      <c r="AX205" s="422"/>
      <c r="AY205" s="422"/>
      <c r="AZ205" s="422"/>
      <c r="BA205" s="422"/>
      <c r="BB205" s="422"/>
      <c r="BC205" s="422"/>
      <c r="BD205" s="422"/>
      <c r="BE205" s="422"/>
      <c r="BF205" s="422"/>
      <c r="BG205" s="422"/>
      <c r="BH205" s="422"/>
      <c r="BI205" s="422"/>
      <c r="BJ205" s="422"/>
      <c r="BK205" s="422"/>
      <c r="BL205" s="422"/>
      <c r="BM205" s="422"/>
      <c r="BN205" s="422"/>
    </row>
    <row r="206" spans="1:66" s="421" customFormat="1">
      <c r="A206" s="444"/>
      <c r="B206" s="444"/>
      <c r="C206" s="444"/>
      <c r="D206" s="444"/>
      <c r="E206" s="444"/>
      <c r="F206" s="444"/>
      <c r="G206" s="444"/>
      <c r="H206" s="444"/>
      <c r="I206" s="444"/>
      <c r="J206" s="444"/>
      <c r="K206" s="444"/>
      <c r="L206" s="444"/>
      <c r="M206" s="440"/>
      <c r="N206" s="440"/>
      <c r="O206" s="440"/>
      <c r="P206" s="440"/>
      <c r="Q206" s="440"/>
      <c r="R206" s="440"/>
      <c r="S206" s="440"/>
      <c r="T206" s="440"/>
      <c r="U206" s="440"/>
      <c r="V206" s="440"/>
      <c r="W206" s="440"/>
      <c r="X206" s="440"/>
      <c r="Y206" s="422"/>
      <c r="Z206" s="422"/>
      <c r="AA206" s="422"/>
      <c r="AB206" s="422"/>
      <c r="AC206" s="422"/>
      <c r="AD206" s="422"/>
      <c r="AE206" s="422"/>
      <c r="AF206" s="422"/>
      <c r="AG206" s="422"/>
      <c r="AH206" s="422"/>
      <c r="AI206" s="422"/>
      <c r="AJ206" s="422"/>
      <c r="AK206" s="422"/>
      <c r="AL206" s="422"/>
      <c r="AM206" s="422"/>
      <c r="AN206" s="422"/>
      <c r="AO206" s="422"/>
      <c r="AP206" s="422"/>
      <c r="AQ206" s="422"/>
      <c r="AR206" s="422"/>
      <c r="AS206" s="422"/>
      <c r="AT206" s="422"/>
      <c r="AU206" s="422"/>
      <c r="AV206" s="422"/>
      <c r="AW206" s="422"/>
      <c r="AX206" s="422"/>
      <c r="AY206" s="422"/>
      <c r="AZ206" s="422"/>
      <c r="BA206" s="422"/>
      <c r="BB206" s="422"/>
      <c r="BC206" s="422"/>
      <c r="BD206" s="422"/>
      <c r="BE206" s="422"/>
      <c r="BF206" s="422"/>
      <c r="BG206" s="422"/>
      <c r="BH206" s="422"/>
      <c r="BI206" s="422"/>
      <c r="BJ206" s="422"/>
      <c r="BK206" s="422"/>
      <c r="BL206" s="422"/>
      <c r="BM206" s="422"/>
      <c r="BN206" s="422"/>
    </row>
    <row r="207" spans="1:66" s="421" customFormat="1">
      <c r="A207" s="444"/>
      <c r="B207" s="444"/>
      <c r="C207" s="444"/>
      <c r="D207" s="444"/>
      <c r="E207" s="444"/>
      <c r="F207" s="444"/>
      <c r="G207" s="444"/>
      <c r="H207" s="444"/>
      <c r="I207" s="444"/>
      <c r="J207" s="444"/>
      <c r="K207" s="444"/>
      <c r="L207" s="444"/>
      <c r="M207" s="440"/>
      <c r="N207" s="440"/>
      <c r="O207" s="440"/>
      <c r="P207" s="440"/>
      <c r="Q207" s="440"/>
      <c r="R207" s="440"/>
      <c r="S207" s="440"/>
      <c r="T207" s="440"/>
      <c r="U207" s="440"/>
      <c r="V207" s="440"/>
      <c r="W207" s="440"/>
      <c r="X207" s="440"/>
      <c r="Y207" s="422"/>
      <c r="Z207" s="422"/>
      <c r="AA207" s="422"/>
      <c r="AB207" s="422"/>
      <c r="AC207" s="422"/>
      <c r="AD207" s="422"/>
      <c r="AE207" s="422"/>
      <c r="AF207" s="422"/>
      <c r="AG207" s="422"/>
      <c r="AH207" s="422"/>
      <c r="AI207" s="422"/>
      <c r="AJ207" s="422"/>
      <c r="AK207" s="422"/>
      <c r="AL207" s="422"/>
      <c r="AM207" s="422"/>
      <c r="AN207" s="422"/>
      <c r="AO207" s="422"/>
      <c r="AP207" s="422"/>
      <c r="AQ207" s="422"/>
      <c r="AR207" s="422"/>
      <c r="AS207" s="422"/>
      <c r="AT207" s="422"/>
      <c r="AU207" s="422"/>
      <c r="AV207" s="422"/>
      <c r="AW207" s="422"/>
      <c r="AX207" s="422"/>
      <c r="AY207" s="422"/>
      <c r="AZ207" s="422"/>
      <c r="BA207" s="422"/>
      <c r="BB207" s="422"/>
      <c r="BC207" s="422"/>
      <c r="BD207" s="422"/>
      <c r="BE207" s="422"/>
      <c r="BF207" s="422"/>
      <c r="BG207" s="422"/>
      <c r="BH207" s="422"/>
      <c r="BI207" s="422"/>
      <c r="BJ207" s="422"/>
      <c r="BK207" s="422"/>
      <c r="BL207" s="422"/>
      <c r="BM207" s="422"/>
      <c r="BN207" s="422"/>
    </row>
    <row r="208" spans="1:66" s="421" customFormat="1">
      <c r="A208" s="444"/>
      <c r="B208" s="444"/>
      <c r="C208" s="444"/>
      <c r="D208" s="444"/>
      <c r="E208" s="444"/>
      <c r="F208" s="444"/>
      <c r="G208" s="444"/>
      <c r="H208" s="444"/>
      <c r="I208" s="444"/>
      <c r="J208" s="444"/>
      <c r="K208" s="444"/>
      <c r="L208" s="444"/>
      <c r="M208" s="440"/>
      <c r="N208" s="440"/>
      <c r="O208" s="440"/>
      <c r="P208" s="440"/>
      <c r="Q208" s="440"/>
      <c r="R208" s="440"/>
      <c r="S208" s="440"/>
      <c r="T208" s="440"/>
      <c r="U208" s="440"/>
      <c r="V208" s="440"/>
      <c r="W208" s="440"/>
      <c r="X208" s="440"/>
      <c r="Y208" s="422"/>
      <c r="Z208" s="422"/>
      <c r="AA208" s="422"/>
      <c r="AB208" s="422"/>
      <c r="AC208" s="422"/>
      <c r="AD208" s="422"/>
      <c r="AE208" s="422"/>
      <c r="AF208" s="422"/>
      <c r="AG208" s="422"/>
      <c r="AH208" s="422"/>
      <c r="AI208" s="422"/>
      <c r="AJ208" s="422"/>
      <c r="AK208" s="422"/>
      <c r="AL208" s="422"/>
      <c r="AM208" s="422"/>
      <c r="AN208" s="422"/>
      <c r="AO208" s="422"/>
      <c r="AP208" s="422"/>
      <c r="AQ208" s="422"/>
      <c r="AR208" s="422"/>
      <c r="AS208" s="422"/>
      <c r="AT208" s="422"/>
      <c r="AU208" s="422"/>
      <c r="AV208" s="422"/>
      <c r="AW208" s="422"/>
      <c r="AX208" s="422"/>
      <c r="AY208" s="422"/>
      <c r="AZ208" s="422"/>
      <c r="BA208" s="422"/>
      <c r="BB208" s="422"/>
      <c r="BC208" s="422"/>
      <c r="BD208" s="422"/>
      <c r="BE208" s="422"/>
      <c r="BF208" s="422"/>
      <c r="BG208" s="422"/>
      <c r="BH208" s="422"/>
      <c r="BI208" s="422"/>
      <c r="BJ208" s="422"/>
      <c r="BK208" s="422"/>
      <c r="BL208" s="422"/>
      <c r="BM208" s="422"/>
      <c r="BN208" s="422"/>
    </row>
    <row r="209" spans="1:66" s="421" customFormat="1">
      <c r="A209" s="444"/>
      <c r="B209" s="444"/>
      <c r="C209" s="444"/>
      <c r="D209" s="444"/>
      <c r="E209" s="444"/>
      <c r="F209" s="444"/>
      <c r="G209" s="444"/>
      <c r="H209" s="444"/>
      <c r="I209" s="444"/>
      <c r="J209" s="444"/>
      <c r="K209" s="444"/>
      <c r="L209" s="444"/>
      <c r="M209" s="440"/>
      <c r="N209" s="440"/>
      <c r="O209" s="440"/>
      <c r="P209" s="440"/>
      <c r="Q209" s="440"/>
      <c r="R209" s="440"/>
      <c r="S209" s="440"/>
      <c r="T209" s="440"/>
      <c r="U209" s="440"/>
      <c r="V209" s="440"/>
      <c r="W209" s="440"/>
      <c r="X209" s="440"/>
      <c r="Y209" s="422"/>
      <c r="Z209" s="422"/>
      <c r="AA209" s="422"/>
      <c r="AB209" s="422"/>
      <c r="AC209" s="422"/>
      <c r="AD209" s="422"/>
      <c r="AE209" s="422"/>
      <c r="AF209" s="422"/>
      <c r="AG209" s="422"/>
      <c r="AH209" s="422"/>
      <c r="AI209" s="422"/>
      <c r="AJ209" s="422"/>
      <c r="AK209" s="422"/>
      <c r="AL209" s="422"/>
      <c r="AM209" s="422"/>
      <c r="AN209" s="422"/>
      <c r="AO209" s="422"/>
      <c r="AP209" s="422"/>
      <c r="AQ209" s="422"/>
      <c r="AR209" s="422"/>
      <c r="AS209" s="422"/>
      <c r="AT209" s="422"/>
      <c r="AU209" s="422"/>
      <c r="AV209" s="422"/>
      <c r="AW209" s="422"/>
      <c r="AX209" s="422"/>
      <c r="AY209" s="422"/>
      <c r="AZ209" s="422"/>
      <c r="BA209" s="422"/>
      <c r="BB209" s="422"/>
      <c r="BC209" s="422"/>
      <c r="BD209" s="422"/>
      <c r="BE209" s="422"/>
      <c r="BF209" s="422"/>
      <c r="BG209" s="422"/>
      <c r="BH209" s="422"/>
      <c r="BI209" s="422"/>
      <c r="BJ209" s="422"/>
      <c r="BK209" s="422"/>
      <c r="BL209" s="422"/>
      <c r="BM209" s="422"/>
      <c r="BN209" s="422"/>
    </row>
    <row r="210" spans="1:66" s="421" customFormat="1">
      <c r="A210" s="444"/>
      <c r="B210" s="444"/>
      <c r="C210" s="444"/>
      <c r="D210" s="444"/>
      <c r="E210" s="444"/>
      <c r="F210" s="444"/>
      <c r="G210" s="444"/>
      <c r="H210" s="444"/>
      <c r="I210" s="444"/>
      <c r="J210" s="444"/>
      <c r="K210" s="444"/>
      <c r="L210" s="444"/>
      <c r="M210" s="440"/>
      <c r="N210" s="440"/>
      <c r="O210" s="440"/>
      <c r="P210" s="440"/>
      <c r="Q210" s="440"/>
      <c r="R210" s="440"/>
      <c r="S210" s="440"/>
      <c r="T210" s="440"/>
      <c r="U210" s="440"/>
      <c r="V210" s="440"/>
      <c r="W210" s="440"/>
      <c r="X210" s="440"/>
      <c r="Y210" s="422"/>
      <c r="Z210" s="422"/>
      <c r="AA210" s="422"/>
      <c r="AB210" s="422"/>
      <c r="AC210" s="422"/>
      <c r="AD210" s="422"/>
      <c r="AE210" s="422"/>
      <c r="AF210" s="422"/>
      <c r="AG210" s="422"/>
      <c r="AH210" s="422"/>
      <c r="AI210" s="422"/>
      <c r="AJ210" s="422"/>
      <c r="AK210" s="422"/>
      <c r="AL210" s="422"/>
      <c r="AM210" s="422"/>
      <c r="AN210" s="422"/>
      <c r="AO210" s="422"/>
      <c r="AP210" s="422"/>
      <c r="AQ210" s="422"/>
      <c r="AR210" s="422"/>
      <c r="AS210" s="422"/>
      <c r="AT210" s="422"/>
      <c r="AU210" s="422"/>
      <c r="AV210" s="422"/>
      <c r="AW210" s="422"/>
      <c r="AX210" s="422"/>
      <c r="AY210" s="422"/>
      <c r="AZ210" s="422"/>
      <c r="BA210" s="422"/>
      <c r="BB210" s="422"/>
      <c r="BC210" s="422"/>
      <c r="BD210" s="422"/>
      <c r="BE210" s="422"/>
      <c r="BF210" s="422"/>
      <c r="BG210" s="422"/>
      <c r="BH210" s="422"/>
      <c r="BI210" s="422"/>
      <c r="BJ210" s="422"/>
      <c r="BK210" s="422"/>
      <c r="BL210" s="422"/>
      <c r="BM210" s="422"/>
      <c r="BN210" s="422"/>
    </row>
    <row r="211" spans="1:66" s="421" customFormat="1">
      <c r="A211" s="444"/>
      <c r="B211" s="444"/>
      <c r="C211" s="444"/>
      <c r="D211" s="444"/>
      <c r="E211" s="444"/>
      <c r="F211" s="444"/>
      <c r="G211" s="444"/>
      <c r="H211" s="444"/>
      <c r="I211" s="444"/>
      <c r="J211" s="444"/>
      <c r="K211" s="444"/>
      <c r="L211" s="444"/>
      <c r="M211" s="440"/>
      <c r="N211" s="440"/>
      <c r="O211" s="440"/>
      <c r="P211" s="440"/>
      <c r="Q211" s="440"/>
      <c r="R211" s="440"/>
      <c r="S211" s="440"/>
      <c r="T211" s="440"/>
      <c r="U211" s="440"/>
      <c r="V211" s="440"/>
      <c r="W211" s="440"/>
      <c r="X211" s="440"/>
      <c r="Y211" s="422"/>
      <c r="Z211" s="422"/>
      <c r="AA211" s="422"/>
      <c r="AB211" s="422"/>
      <c r="AC211" s="422"/>
      <c r="AD211" s="422"/>
      <c r="AE211" s="422"/>
      <c r="AF211" s="422"/>
      <c r="AG211" s="422"/>
      <c r="AH211" s="422"/>
      <c r="AI211" s="422"/>
      <c r="AJ211" s="422"/>
      <c r="AK211" s="422"/>
      <c r="AL211" s="422"/>
      <c r="AM211" s="422"/>
      <c r="AN211" s="422"/>
      <c r="AO211" s="422"/>
      <c r="AP211" s="422"/>
      <c r="AQ211" s="422"/>
      <c r="AR211" s="422"/>
      <c r="AS211" s="422"/>
      <c r="AT211" s="422"/>
      <c r="AU211" s="422"/>
      <c r="AV211" s="422"/>
      <c r="AW211" s="422"/>
      <c r="AX211" s="422"/>
      <c r="AY211" s="422"/>
      <c r="AZ211" s="422"/>
      <c r="BA211" s="422"/>
      <c r="BB211" s="422"/>
      <c r="BC211" s="422"/>
      <c r="BD211" s="422"/>
      <c r="BE211" s="422"/>
      <c r="BF211" s="422"/>
      <c r="BG211" s="422"/>
      <c r="BH211" s="422"/>
      <c r="BI211" s="422"/>
      <c r="BJ211" s="422"/>
      <c r="BK211" s="422"/>
      <c r="BL211" s="422"/>
      <c r="BM211" s="422"/>
      <c r="BN211" s="422"/>
    </row>
    <row r="212" spans="1:66" s="421" customFormat="1">
      <c r="A212" s="444"/>
      <c r="B212" s="444"/>
      <c r="C212" s="444"/>
      <c r="D212" s="444"/>
      <c r="E212" s="444"/>
      <c r="F212" s="444"/>
      <c r="G212" s="444"/>
      <c r="H212" s="444"/>
      <c r="I212" s="444"/>
      <c r="J212" s="444"/>
      <c r="K212" s="444"/>
      <c r="L212" s="444"/>
      <c r="M212" s="440"/>
      <c r="N212" s="440"/>
      <c r="O212" s="440"/>
      <c r="P212" s="440"/>
      <c r="Q212" s="440"/>
      <c r="R212" s="440"/>
      <c r="S212" s="440"/>
      <c r="T212" s="440"/>
      <c r="U212" s="440"/>
      <c r="V212" s="440"/>
      <c r="W212" s="440"/>
      <c r="X212" s="440"/>
      <c r="Y212" s="422"/>
      <c r="Z212" s="422"/>
      <c r="AA212" s="422"/>
      <c r="AB212" s="422"/>
      <c r="AC212" s="422"/>
      <c r="AD212" s="422"/>
      <c r="AE212" s="422"/>
      <c r="AF212" s="422"/>
      <c r="AG212" s="422"/>
      <c r="AH212" s="422"/>
      <c r="AI212" s="422"/>
      <c r="AJ212" s="422"/>
      <c r="AK212" s="422"/>
      <c r="AL212" s="422"/>
      <c r="AM212" s="422"/>
      <c r="AN212" s="422"/>
      <c r="AO212" s="422"/>
      <c r="AP212" s="422"/>
      <c r="AQ212" s="422"/>
      <c r="AR212" s="422"/>
      <c r="AS212" s="422"/>
      <c r="AT212" s="422"/>
      <c r="AU212" s="422"/>
      <c r="AV212" s="422"/>
      <c r="AW212" s="422"/>
      <c r="AX212" s="422"/>
      <c r="AY212" s="422"/>
      <c r="AZ212" s="422"/>
      <c r="BA212" s="422"/>
      <c r="BB212" s="422"/>
      <c r="BC212" s="422"/>
      <c r="BD212" s="422"/>
      <c r="BE212" s="422"/>
      <c r="BF212" s="422"/>
      <c r="BG212" s="422"/>
      <c r="BH212" s="422"/>
      <c r="BI212" s="422"/>
      <c r="BJ212" s="422"/>
      <c r="BK212" s="422"/>
      <c r="BL212" s="422"/>
      <c r="BM212" s="422"/>
      <c r="BN212" s="422"/>
    </row>
    <row r="213" spans="1:66" s="421" customFormat="1">
      <c r="A213" s="444"/>
      <c r="B213" s="444"/>
      <c r="C213" s="444"/>
      <c r="D213" s="444"/>
      <c r="E213" s="444"/>
      <c r="F213" s="444"/>
      <c r="G213" s="444"/>
      <c r="H213" s="444"/>
      <c r="I213" s="444"/>
      <c r="J213" s="444"/>
      <c r="K213" s="444"/>
      <c r="L213" s="444"/>
      <c r="M213" s="440"/>
      <c r="N213" s="440"/>
      <c r="O213" s="440"/>
      <c r="P213" s="440"/>
      <c r="Q213" s="440"/>
      <c r="R213" s="440"/>
      <c r="S213" s="440"/>
      <c r="T213" s="440"/>
      <c r="U213" s="440"/>
      <c r="V213" s="440"/>
      <c r="W213" s="440"/>
      <c r="X213" s="440"/>
      <c r="Y213" s="422"/>
      <c r="Z213" s="422"/>
      <c r="AA213" s="422"/>
      <c r="AB213" s="422"/>
      <c r="AC213" s="422"/>
      <c r="AD213" s="422"/>
      <c r="AE213" s="422"/>
      <c r="AF213" s="422"/>
      <c r="AG213" s="422"/>
      <c r="AH213" s="422"/>
      <c r="AI213" s="422"/>
      <c r="AJ213" s="422"/>
      <c r="AK213" s="422"/>
      <c r="AL213" s="422"/>
      <c r="AM213" s="422"/>
      <c r="AN213" s="422"/>
      <c r="AO213" s="422"/>
      <c r="AP213" s="422"/>
      <c r="AQ213" s="422"/>
      <c r="AR213" s="422"/>
      <c r="AS213" s="422"/>
      <c r="AT213" s="422"/>
      <c r="AU213" s="422"/>
      <c r="AV213" s="422"/>
      <c r="AW213" s="422"/>
      <c r="AX213" s="422"/>
      <c r="AY213" s="422"/>
      <c r="AZ213" s="422"/>
      <c r="BA213" s="422"/>
      <c r="BB213" s="422"/>
      <c r="BC213" s="422"/>
      <c r="BD213" s="422"/>
      <c r="BE213" s="422"/>
      <c r="BF213" s="422"/>
      <c r="BG213" s="422"/>
      <c r="BH213" s="422"/>
      <c r="BI213" s="422"/>
      <c r="BJ213" s="422"/>
      <c r="BK213" s="422"/>
      <c r="BL213" s="422"/>
      <c r="BM213" s="422"/>
      <c r="BN213" s="422"/>
    </row>
    <row r="214" spans="1:66" s="421" customFormat="1">
      <c r="A214" s="444"/>
      <c r="B214" s="444"/>
      <c r="C214" s="444"/>
      <c r="D214" s="444"/>
      <c r="E214" s="444"/>
      <c r="F214" s="444"/>
      <c r="G214" s="444"/>
      <c r="H214" s="444"/>
      <c r="I214" s="444"/>
      <c r="J214" s="444"/>
      <c r="K214" s="444"/>
      <c r="L214" s="444"/>
      <c r="M214" s="440"/>
      <c r="N214" s="440"/>
      <c r="O214" s="440"/>
      <c r="P214" s="440"/>
      <c r="Q214" s="440"/>
      <c r="R214" s="440"/>
      <c r="S214" s="440"/>
      <c r="T214" s="440"/>
      <c r="U214" s="440"/>
      <c r="V214" s="440"/>
      <c r="W214" s="440"/>
      <c r="X214" s="440"/>
      <c r="Y214" s="422"/>
      <c r="Z214" s="422"/>
      <c r="AA214" s="422"/>
      <c r="AB214" s="422"/>
      <c r="AC214" s="422"/>
      <c r="AD214" s="422"/>
      <c r="AE214" s="422"/>
      <c r="AF214" s="422"/>
      <c r="AG214" s="422"/>
      <c r="AH214" s="422"/>
      <c r="AI214" s="422"/>
      <c r="AJ214" s="422"/>
      <c r="AK214" s="422"/>
      <c r="AL214" s="422"/>
      <c r="AM214" s="422"/>
      <c r="AN214" s="422"/>
      <c r="AO214" s="422"/>
      <c r="AP214" s="422"/>
      <c r="AQ214" s="422"/>
      <c r="AR214" s="422"/>
      <c r="AS214" s="422"/>
      <c r="AT214" s="422"/>
      <c r="AU214" s="422"/>
      <c r="AV214" s="422"/>
      <c r="AW214" s="422"/>
      <c r="AX214" s="422"/>
      <c r="AY214" s="422"/>
      <c r="AZ214" s="422"/>
      <c r="BA214" s="422"/>
      <c r="BB214" s="422"/>
      <c r="BC214" s="422"/>
      <c r="BD214" s="422"/>
      <c r="BE214" s="422"/>
      <c r="BF214" s="422"/>
      <c r="BG214" s="422"/>
      <c r="BH214" s="422"/>
      <c r="BI214" s="422"/>
      <c r="BJ214" s="422"/>
      <c r="BK214" s="422"/>
      <c r="BL214" s="422"/>
      <c r="BM214" s="422"/>
      <c r="BN214" s="422"/>
    </row>
    <row r="215" spans="1:66" s="421" customFormat="1">
      <c r="A215" s="444"/>
      <c r="B215" s="444"/>
      <c r="C215" s="444"/>
      <c r="D215" s="444"/>
      <c r="E215" s="444"/>
      <c r="F215" s="444"/>
      <c r="G215" s="444"/>
      <c r="H215" s="444"/>
      <c r="I215" s="444"/>
      <c r="J215" s="444"/>
      <c r="K215" s="444"/>
      <c r="L215" s="444"/>
      <c r="M215" s="440"/>
      <c r="N215" s="440"/>
      <c r="O215" s="440"/>
      <c r="P215" s="440"/>
      <c r="Q215" s="440"/>
      <c r="R215" s="440"/>
      <c r="S215" s="440"/>
      <c r="T215" s="440"/>
      <c r="U215" s="440"/>
      <c r="V215" s="440"/>
      <c r="W215" s="440"/>
      <c r="X215" s="440"/>
      <c r="Y215" s="422"/>
      <c r="Z215" s="422"/>
      <c r="AA215" s="422"/>
      <c r="AB215" s="422"/>
      <c r="AC215" s="422"/>
      <c r="AD215" s="422"/>
      <c r="AE215" s="422"/>
      <c r="AF215" s="422"/>
      <c r="AG215" s="422"/>
      <c r="AH215" s="422"/>
      <c r="AI215" s="422"/>
      <c r="AJ215" s="422"/>
      <c r="AK215" s="422"/>
      <c r="AL215" s="422"/>
      <c r="AM215" s="422"/>
      <c r="AN215" s="422"/>
      <c r="AO215" s="422"/>
      <c r="AP215" s="422"/>
      <c r="AQ215" s="422"/>
      <c r="AR215" s="422"/>
      <c r="AS215" s="422"/>
      <c r="AT215" s="422"/>
      <c r="AU215" s="422"/>
      <c r="AV215" s="422"/>
      <c r="AW215" s="422"/>
      <c r="AX215" s="422"/>
      <c r="AY215" s="422"/>
      <c r="AZ215" s="422"/>
      <c r="BA215" s="422"/>
      <c r="BB215" s="422"/>
      <c r="BC215" s="422"/>
      <c r="BD215" s="422"/>
      <c r="BE215" s="422"/>
      <c r="BF215" s="422"/>
      <c r="BG215" s="422"/>
      <c r="BH215" s="422"/>
      <c r="BI215" s="422"/>
      <c r="BJ215" s="422"/>
      <c r="BK215" s="422"/>
      <c r="BL215" s="422"/>
      <c r="BM215" s="422"/>
      <c r="BN215" s="422"/>
    </row>
    <row r="216" spans="1:66" s="421" customFormat="1">
      <c r="A216" s="444"/>
      <c r="B216" s="444"/>
      <c r="C216" s="444"/>
      <c r="D216" s="444"/>
      <c r="E216" s="444"/>
      <c r="F216" s="444"/>
      <c r="G216" s="444"/>
      <c r="H216" s="444"/>
      <c r="I216" s="444"/>
      <c r="J216" s="444"/>
      <c r="K216" s="444"/>
      <c r="L216" s="444"/>
      <c r="M216" s="440"/>
      <c r="N216" s="440"/>
      <c r="O216" s="440"/>
      <c r="P216" s="440"/>
      <c r="Q216" s="440"/>
      <c r="R216" s="440"/>
      <c r="S216" s="440"/>
      <c r="T216" s="440"/>
      <c r="U216" s="440"/>
      <c r="V216" s="440"/>
      <c r="W216" s="440"/>
      <c r="X216" s="440"/>
      <c r="Y216" s="422"/>
      <c r="Z216" s="422"/>
      <c r="AA216" s="422"/>
      <c r="AB216" s="422"/>
      <c r="AC216" s="422"/>
      <c r="AD216" s="422"/>
      <c r="AE216" s="422"/>
      <c r="AF216" s="422"/>
      <c r="AG216" s="422"/>
      <c r="AH216" s="422"/>
      <c r="AI216" s="422"/>
      <c r="AJ216" s="422"/>
      <c r="AK216" s="422"/>
      <c r="AL216" s="422"/>
      <c r="AM216" s="422"/>
      <c r="AN216" s="422"/>
      <c r="AO216" s="422"/>
      <c r="AP216" s="422"/>
      <c r="AQ216" s="422"/>
      <c r="AR216" s="422"/>
      <c r="AS216" s="422"/>
      <c r="AT216" s="422"/>
      <c r="AU216" s="422"/>
      <c r="AV216" s="422"/>
      <c r="AW216" s="422"/>
      <c r="AX216" s="422"/>
      <c r="AY216" s="422"/>
      <c r="AZ216" s="422"/>
      <c r="BA216" s="422"/>
      <c r="BB216" s="422"/>
      <c r="BC216" s="422"/>
      <c r="BD216" s="422"/>
      <c r="BE216" s="422"/>
      <c r="BF216" s="422"/>
      <c r="BG216" s="422"/>
      <c r="BH216" s="422"/>
      <c r="BI216" s="422"/>
      <c r="BJ216" s="422"/>
      <c r="BK216" s="422"/>
      <c r="BL216" s="422"/>
      <c r="BM216" s="422"/>
      <c r="BN216" s="422"/>
    </row>
    <row r="217" spans="1:66" s="421" customFormat="1">
      <c r="A217" s="444"/>
      <c r="B217" s="444"/>
      <c r="C217" s="444"/>
      <c r="D217" s="444"/>
      <c r="E217" s="444"/>
      <c r="F217" s="444"/>
      <c r="G217" s="444"/>
      <c r="H217" s="444"/>
      <c r="I217" s="444"/>
      <c r="J217" s="444"/>
      <c r="K217" s="444"/>
      <c r="L217" s="444"/>
      <c r="M217" s="440"/>
      <c r="N217" s="440"/>
      <c r="O217" s="440"/>
      <c r="P217" s="440"/>
      <c r="Q217" s="440"/>
      <c r="R217" s="440"/>
      <c r="S217" s="440"/>
      <c r="T217" s="440"/>
      <c r="U217" s="440"/>
      <c r="V217" s="440"/>
      <c r="W217" s="440"/>
      <c r="X217" s="440"/>
      <c r="Y217" s="422"/>
      <c r="Z217" s="422"/>
      <c r="AA217" s="422"/>
      <c r="AB217" s="422"/>
      <c r="AC217" s="422"/>
      <c r="AD217" s="422"/>
      <c r="AE217" s="422"/>
      <c r="AF217" s="422"/>
      <c r="AG217" s="422"/>
      <c r="AH217" s="422"/>
      <c r="AI217" s="422"/>
      <c r="AJ217" s="422"/>
      <c r="AK217" s="422"/>
      <c r="AL217" s="422"/>
      <c r="AM217" s="422"/>
      <c r="AN217" s="422"/>
      <c r="AO217" s="422"/>
      <c r="AP217" s="422"/>
      <c r="AQ217" s="422"/>
      <c r="AR217" s="422"/>
      <c r="AS217" s="422"/>
      <c r="AT217" s="422"/>
      <c r="AU217" s="422"/>
      <c r="AV217" s="422"/>
      <c r="AW217" s="422"/>
      <c r="AX217" s="422"/>
      <c r="AY217" s="422"/>
      <c r="AZ217" s="422"/>
      <c r="BA217" s="422"/>
      <c r="BB217" s="422"/>
      <c r="BC217" s="422"/>
      <c r="BD217" s="422"/>
      <c r="BE217" s="422"/>
      <c r="BF217" s="422"/>
      <c r="BG217" s="422"/>
      <c r="BH217" s="422"/>
      <c r="BI217" s="422"/>
      <c r="BJ217" s="422"/>
      <c r="BK217" s="422"/>
      <c r="BL217" s="422"/>
      <c r="BM217" s="422"/>
      <c r="BN217" s="422"/>
    </row>
    <row r="218" spans="1:66" s="421" customFormat="1">
      <c r="A218" s="444"/>
      <c r="B218" s="444"/>
      <c r="C218" s="444"/>
      <c r="D218" s="444"/>
      <c r="E218" s="444"/>
      <c r="F218" s="444"/>
      <c r="G218" s="444"/>
      <c r="H218" s="444"/>
      <c r="I218" s="444"/>
      <c r="J218" s="444"/>
      <c r="K218" s="444"/>
      <c r="L218" s="444"/>
      <c r="M218" s="440"/>
      <c r="N218" s="440"/>
      <c r="O218" s="440"/>
      <c r="P218" s="440"/>
      <c r="Q218" s="440"/>
      <c r="R218" s="440"/>
      <c r="S218" s="440"/>
      <c r="T218" s="440"/>
      <c r="U218" s="440"/>
      <c r="V218" s="440"/>
      <c r="W218" s="440"/>
      <c r="X218" s="440"/>
      <c r="Y218" s="422"/>
      <c r="Z218" s="422"/>
      <c r="AA218" s="422"/>
      <c r="AB218" s="422"/>
      <c r="AC218" s="422"/>
      <c r="AD218" s="422"/>
      <c r="AE218" s="422"/>
      <c r="AF218" s="422"/>
      <c r="AG218" s="422"/>
      <c r="AH218" s="422"/>
      <c r="AI218" s="422"/>
      <c r="AJ218" s="422"/>
      <c r="AK218" s="422"/>
      <c r="AL218" s="422"/>
      <c r="AM218" s="422"/>
      <c r="AN218" s="422"/>
      <c r="AO218" s="422"/>
      <c r="AP218" s="422"/>
      <c r="AQ218" s="422"/>
      <c r="AR218" s="422"/>
      <c r="AS218" s="422"/>
      <c r="AT218" s="422"/>
      <c r="AU218" s="422"/>
      <c r="AV218" s="422"/>
      <c r="AW218" s="422"/>
      <c r="AX218" s="422"/>
      <c r="AY218" s="422"/>
      <c r="AZ218" s="422"/>
      <c r="BA218" s="422"/>
      <c r="BB218" s="422"/>
      <c r="BC218" s="422"/>
      <c r="BD218" s="422"/>
      <c r="BE218" s="422"/>
      <c r="BF218" s="422"/>
      <c r="BG218" s="422"/>
      <c r="BH218" s="422"/>
      <c r="BI218" s="422"/>
      <c r="BJ218" s="422"/>
      <c r="BK218" s="422"/>
      <c r="BL218" s="422"/>
      <c r="BM218" s="422"/>
      <c r="BN218" s="422"/>
    </row>
    <row r="219" spans="1:66" s="421" customFormat="1">
      <c r="A219" s="444"/>
      <c r="B219" s="444"/>
      <c r="C219" s="444"/>
      <c r="D219" s="444"/>
      <c r="E219" s="444"/>
      <c r="F219" s="444"/>
      <c r="G219" s="444"/>
      <c r="H219" s="444"/>
      <c r="I219" s="444"/>
      <c r="J219" s="444"/>
      <c r="K219" s="444"/>
      <c r="L219" s="444"/>
      <c r="M219" s="440"/>
      <c r="N219" s="440"/>
      <c r="O219" s="440"/>
      <c r="P219" s="440"/>
      <c r="Q219" s="440"/>
      <c r="R219" s="440"/>
      <c r="S219" s="440"/>
      <c r="T219" s="440"/>
      <c r="U219" s="440"/>
      <c r="V219" s="440"/>
      <c r="W219" s="440"/>
      <c r="X219" s="440"/>
      <c r="Y219" s="422"/>
      <c r="Z219" s="422"/>
      <c r="AA219" s="422"/>
      <c r="AB219" s="422"/>
      <c r="AC219" s="422"/>
      <c r="AD219" s="422"/>
      <c r="AE219" s="422"/>
      <c r="AF219" s="422"/>
      <c r="AG219" s="422"/>
      <c r="AH219" s="422"/>
      <c r="AI219" s="422"/>
      <c r="AJ219" s="422"/>
      <c r="AK219" s="422"/>
      <c r="AL219" s="422"/>
      <c r="AM219" s="422"/>
      <c r="AN219" s="422"/>
      <c r="AO219" s="422"/>
      <c r="AP219" s="422"/>
      <c r="AQ219" s="422"/>
      <c r="AR219" s="422"/>
      <c r="AS219" s="422"/>
      <c r="AT219" s="422"/>
      <c r="AU219" s="422"/>
      <c r="AV219" s="422"/>
      <c r="AW219" s="422"/>
      <c r="AX219" s="422"/>
      <c r="AY219" s="422"/>
      <c r="AZ219" s="422"/>
      <c r="BA219" s="422"/>
      <c r="BB219" s="422"/>
      <c r="BC219" s="422"/>
      <c r="BD219" s="422"/>
      <c r="BE219" s="422"/>
      <c r="BF219" s="422"/>
      <c r="BG219" s="422"/>
      <c r="BH219" s="422"/>
      <c r="BI219" s="422"/>
      <c r="BJ219" s="422"/>
      <c r="BK219" s="422"/>
      <c r="BL219" s="422"/>
      <c r="BM219" s="422"/>
      <c r="BN219" s="422"/>
    </row>
    <row r="220" spans="1:66" s="421" customFormat="1">
      <c r="A220" s="444"/>
      <c r="B220" s="444"/>
      <c r="C220" s="444"/>
      <c r="D220" s="444"/>
      <c r="E220" s="444"/>
      <c r="F220" s="444"/>
      <c r="G220" s="444"/>
      <c r="H220" s="444"/>
      <c r="I220" s="444"/>
      <c r="J220" s="444"/>
      <c r="K220" s="444"/>
      <c r="L220" s="444"/>
      <c r="M220" s="440"/>
      <c r="N220" s="440"/>
      <c r="O220" s="440"/>
      <c r="P220" s="440"/>
      <c r="Q220" s="440"/>
      <c r="R220" s="440"/>
      <c r="S220" s="440"/>
      <c r="T220" s="440"/>
      <c r="U220" s="440"/>
      <c r="V220" s="440"/>
      <c r="W220" s="440"/>
      <c r="X220" s="440"/>
      <c r="Y220" s="422"/>
      <c r="Z220" s="422"/>
      <c r="AA220" s="422"/>
      <c r="AB220" s="422"/>
      <c r="AC220" s="422"/>
      <c r="AD220" s="422"/>
      <c r="AE220" s="422"/>
      <c r="AF220" s="422"/>
      <c r="AG220" s="422"/>
      <c r="AH220" s="422"/>
      <c r="AI220" s="422"/>
      <c r="AJ220" s="422"/>
      <c r="AK220" s="422"/>
      <c r="AL220" s="422"/>
      <c r="AM220" s="422"/>
      <c r="AN220" s="422"/>
      <c r="AO220" s="422"/>
      <c r="AP220" s="422"/>
      <c r="AQ220" s="422"/>
      <c r="AR220" s="422"/>
      <c r="AS220" s="422"/>
      <c r="AT220" s="422"/>
      <c r="AU220" s="422"/>
      <c r="AV220" s="422"/>
      <c r="AW220" s="422"/>
      <c r="AX220" s="422"/>
      <c r="AY220" s="422"/>
      <c r="AZ220" s="422"/>
      <c r="BA220" s="422"/>
      <c r="BB220" s="422"/>
      <c r="BC220" s="422"/>
      <c r="BD220" s="422"/>
      <c r="BE220" s="422"/>
      <c r="BF220" s="422"/>
      <c r="BG220" s="422"/>
      <c r="BH220" s="422"/>
      <c r="BI220" s="422"/>
      <c r="BJ220" s="422"/>
      <c r="BK220" s="422"/>
      <c r="BL220" s="422"/>
      <c r="BM220" s="422"/>
      <c r="BN220" s="422"/>
    </row>
    <row r="221" spans="1:66" s="421" customFormat="1">
      <c r="A221" s="444"/>
      <c r="B221" s="444"/>
      <c r="C221" s="444"/>
      <c r="D221" s="444"/>
      <c r="E221" s="444"/>
      <c r="F221" s="444"/>
      <c r="G221" s="444"/>
      <c r="H221" s="444"/>
      <c r="I221" s="444"/>
      <c r="J221" s="444"/>
      <c r="K221" s="444"/>
      <c r="L221" s="444"/>
      <c r="M221" s="440"/>
      <c r="N221" s="440"/>
      <c r="O221" s="440"/>
      <c r="P221" s="440"/>
      <c r="Q221" s="440"/>
      <c r="R221" s="440"/>
      <c r="S221" s="440"/>
      <c r="T221" s="440"/>
      <c r="U221" s="440"/>
      <c r="V221" s="440"/>
      <c r="W221" s="440"/>
      <c r="X221" s="440"/>
      <c r="Y221" s="422"/>
      <c r="Z221" s="422"/>
      <c r="AA221" s="422"/>
      <c r="AB221" s="422"/>
      <c r="AC221" s="422"/>
      <c r="AD221" s="422"/>
      <c r="AE221" s="422"/>
      <c r="AF221" s="422"/>
      <c r="AG221" s="422"/>
      <c r="AH221" s="422"/>
      <c r="AI221" s="422"/>
      <c r="AJ221" s="422"/>
      <c r="AK221" s="422"/>
      <c r="AL221" s="422"/>
      <c r="AM221" s="422"/>
      <c r="AN221" s="422"/>
      <c r="AO221" s="422"/>
      <c r="AP221" s="422"/>
      <c r="AQ221" s="422"/>
      <c r="AR221" s="422"/>
      <c r="AS221" s="422"/>
      <c r="AT221" s="422"/>
      <c r="AU221" s="422"/>
      <c r="AV221" s="422"/>
      <c r="AW221" s="422"/>
      <c r="AX221" s="422"/>
      <c r="AY221" s="422"/>
      <c r="AZ221" s="422"/>
      <c r="BA221" s="422"/>
      <c r="BB221" s="422"/>
      <c r="BC221" s="422"/>
      <c r="BD221" s="422"/>
      <c r="BE221" s="422"/>
      <c r="BF221" s="422"/>
      <c r="BG221" s="422"/>
      <c r="BH221" s="422"/>
      <c r="BI221" s="422"/>
      <c r="BJ221" s="422"/>
      <c r="BK221" s="422"/>
      <c r="BL221" s="422"/>
      <c r="BM221" s="422"/>
      <c r="BN221" s="422"/>
    </row>
    <row r="222" spans="1:66" s="421" customFormat="1">
      <c r="A222" s="444"/>
      <c r="B222" s="444"/>
      <c r="C222" s="444"/>
      <c r="D222" s="444"/>
      <c r="E222" s="444"/>
      <c r="F222" s="444"/>
      <c r="G222" s="444"/>
      <c r="H222" s="444"/>
      <c r="I222" s="444"/>
      <c r="J222" s="444"/>
      <c r="K222" s="444"/>
      <c r="L222" s="444"/>
      <c r="M222" s="440"/>
      <c r="N222" s="440"/>
      <c r="O222" s="440"/>
      <c r="P222" s="440"/>
      <c r="Q222" s="440"/>
      <c r="R222" s="440"/>
      <c r="S222" s="440"/>
      <c r="T222" s="440"/>
      <c r="U222" s="440"/>
      <c r="V222" s="440"/>
      <c r="W222" s="440"/>
      <c r="X222" s="440"/>
      <c r="Y222" s="422"/>
      <c r="Z222" s="422"/>
      <c r="AA222" s="422"/>
      <c r="AB222" s="422"/>
      <c r="AC222" s="422"/>
      <c r="AD222" s="422"/>
      <c r="AE222" s="422"/>
      <c r="AF222" s="422"/>
      <c r="AG222" s="422"/>
      <c r="AH222" s="422"/>
      <c r="AI222" s="422"/>
      <c r="AJ222" s="422"/>
      <c r="AK222" s="422"/>
      <c r="AL222" s="422"/>
      <c r="AM222" s="422"/>
      <c r="AN222" s="422"/>
      <c r="AO222" s="422"/>
      <c r="AP222" s="422"/>
      <c r="AQ222" s="422"/>
      <c r="AR222" s="422"/>
      <c r="AS222" s="422"/>
      <c r="AT222" s="422"/>
      <c r="AU222" s="422"/>
      <c r="AV222" s="422"/>
      <c r="AW222" s="422"/>
      <c r="AX222" s="422"/>
      <c r="AY222" s="422"/>
      <c r="AZ222" s="422"/>
      <c r="BA222" s="422"/>
      <c r="BB222" s="422"/>
      <c r="BC222" s="422"/>
      <c r="BD222" s="422"/>
      <c r="BE222" s="422"/>
      <c r="BF222" s="422"/>
      <c r="BG222" s="422"/>
      <c r="BH222" s="422"/>
      <c r="BI222" s="422"/>
      <c r="BJ222" s="422"/>
      <c r="BK222" s="422"/>
      <c r="BL222" s="422"/>
      <c r="BM222" s="422"/>
      <c r="BN222" s="422"/>
    </row>
    <row r="223" spans="1:66" s="421" customFormat="1">
      <c r="A223" s="444"/>
      <c r="B223" s="444"/>
      <c r="C223" s="444"/>
      <c r="D223" s="444"/>
      <c r="E223" s="444"/>
      <c r="F223" s="444"/>
      <c r="G223" s="444"/>
      <c r="H223" s="444"/>
      <c r="I223" s="444"/>
      <c r="J223" s="444"/>
      <c r="K223" s="444"/>
      <c r="L223" s="444"/>
      <c r="M223" s="440"/>
      <c r="N223" s="440"/>
      <c r="O223" s="440"/>
      <c r="P223" s="440"/>
      <c r="Q223" s="440"/>
      <c r="R223" s="440"/>
      <c r="S223" s="440"/>
      <c r="T223" s="440"/>
      <c r="U223" s="440"/>
      <c r="V223" s="440"/>
      <c r="W223" s="440"/>
      <c r="X223" s="440"/>
      <c r="Y223" s="422"/>
      <c r="Z223" s="422"/>
      <c r="AA223" s="422"/>
      <c r="AB223" s="422"/>
      <c r="AC223" s="422"/>
      <c r="AD223" s="422"/>
      <c r="AE223" s="422"/>
      <c r="AF223" s="422"/>
      <c r="AG223" s="422"/>
      <c r="AH223" s="422"/>
      <c r="AI223" s="422"/>
      <c r="AJ223" s="422"/>
      <c r="AK223" s="422"/>
      <c r="AL223" s="422"/>
      <c r="AM223" s="422"/>
      <c r="AN223" s="422"/>
      <c r="AO223" s="422"/>
      <c r="AP223" s="422"/>
      <c r="AQ223" s="422"/>
      <c r="AR223" s="422"/>
      <c r="AS223" s="422"/>
      <c r="AT223" s="422"/>
      <c r="AU223" s="422"/>
      <c r="AV223" s="422"/>
      <c r="AW223" s="422"/>
      <c r="AX223" s="422"/>
      <c r="AY223" s="422"/>
      <c r="AZ223" s="422"/>
      <c r="BA223" s="422"/>
      <c r="BB223" s="422"/>
      <c r="BC223" s="422"/>
      <c r="BD223" s="422"/>
      <c r="BE223" s="422"/>
      <c r="BF223" s="422"/>
      <c r="BG223" s="422"/>
      <c r="BH223" s="422"/>
      <c r="BI223" s="422"/>
      <c r="BJ223" s="422"/>
      <c r="BK223" s="422"/>
      <c r="BL223" s="422"/>
      <c r="BM223" s="422"/>
      <c r="BN223" s="422"/>
    </row>
    <row r="224" spans="1:66" s="421" customFormat="1">
      <c r="A224" s="444"/>
      <c r="B224" s="444"/>
      <c r="C224" s="444"/>
      <c r="D224" s="444"/>
      <c r="E224" s="444"/>
      <c r="F224" s="444"/>
      <c r="G224" s="444"/>
      <c r="H224" s="444"/>
      <c r="I224" s="444"/>
      <c r="J224" s="444"/>
      <c r="K224" s="444"/>
      <c r="L224" s="444"/>
      <c r="M224" s="440"/>
      <c r="N224" s="440"/>
      <c r="O224" s="440"/>
      <c r="P224" s="440"/>
      <c r="Q224" s="440"/>
      <c r="R224" s="440"/>
      <c r="S224" s="440"/>
      <c r="T224" s="440"/>
      <c r="U224" s="440"/>
      <c r="V224" s="440"/>
      <c r="W224" s="440"/>
      <c r="X224" s="440"/>
      <c r="Y224" s="422"/>
      <c r="Z224" s="422"/>
      <c r="AA224" s="422"/>
      <c r="AB224" s="422"/>
      <c r="AC224" s="422"/>
      <c r="AD224" s="422"/>
      <c r="AE224" s="422"/>
      <c r="AF224" s="422"/>
      <c r="AG224" s="422"/>
      <c r="AH224" s="422"/>
      <c r="AI224" s="422"/>
      <c r="AJ224" s="422"/>
      <c r="AK224" s="422"/>
      <c r="AL224" s="422"/>
      <c r="AM224" s="422"/>
      <c r="AN224" s="422"/>
      <c r="AO224" s="422"/>
      <c r="AP224" s="422"/>
      <c r="AQ224" s="422"/>
      <c r="AR224" s="422"/>
      <c r="AS224" s="422"/>
      <c r="AT224" s="422"/>
      <c r="AU224" s="422"/>
      <c r="AV224" s="422"/>
      <c r="AW224" s="422"/>
      <c r="AX224" s="422"/>
      <c r="AY224" s="422"/>
      <c r="AZ224" s="422"/>
      <c r="BA224" s="422"/>
      <c r="BB224" s="422"/>
      <c r="BC224" s="422"/>
      <c r="BD224" s="422"/>
      <c r="BE224" s="422"/>
      <c r="BF224" s="422"/>
      <c r="BG224" s="422"/>
      <c r="BH224" s="422"/>
      <c r="BI224" s="422"/>
      <c r="BJ224" s="422"/>
      <c r="BK224" s="422"/>
      <c r="BL224" s="422"/>
      <c r="BM224" s="422"/>
      <c r="BN224" s="422"/>
    </row>
    <row r="225" spans="1:66" s="421" customFormat="1">
      <c r="A225" s="444"/>
      <c r="B225" s="444"/>
      <c r="C225" s="444"/>
      <c r="D225" s="444"/>
      <c r="E225" s="444"/>
      <c r="F225" s="444"/>
      <c r="G225" s="444"/>
      <c r="H225" s="444"/>
      <c r="I225" s="444"/>
      <c r="J225" s="444"/>
      <c r="K225" s="444"/>
      <c r="L225" s="444"/>
      <c r="M225" s="440"/>
      <c r="N225" s="440"/>
      <c r="O225" s="440"/>
      <c r="P225" s="440"/>
      <c r="Q225" s="440"/>
      <c r="R225" s="440"/>
      <c r="S225" s="440"/>
      <c r="T225" s="440"/>
      <c r="U225" s="440"/>
      <c r="V225" s="440"/>
      <c r="W225" s="440"/>
      <c r="X225" s="440"/>
      <c r="Y225" s="422"/>
      <c r="Z225" s="422"/>
      <c r="AA225" s="422"/>
      <c r="AB225" s="422"/>
      <c r="AC225" s="422"/>
      <c r="AD225" s="422"/>
      <c r="AE225" s="422"/>
      <c r="AF225" s="422"/>
      <c r="AG225" s="422"/>
      <c r="AH225" s="422"/>
      <c r="AI225" s="422"/>
      <c r="AJ225" s="422"/>
      <c r="AK225" s="422"/>
      <c r="AL225" s="422"/>
      <c r="AM225" s="422"/>
      <c r="AN225" s="422"/>
      <c r="AO225" s="422"/>
      <c r="AP225" s="422"/>
      <c r="AQ225" s="422"/>
      <c r="AR225" s="422"/>
      <c r="AS225" s="422"/>
      <c r="AT225" s="422"/>
      <c r="AU225" s="422"/>
      <c r="AV225" s="422"/>
      <c r="AW225" s="422"/>
      <c r="AX225" s="422"/>
      <c r="AY225" s="422"/>
      <c r="AZ225" s="422"/>
      <c r="BA225" s="422"/>
      <c r="BB225" s="422"/>
      <c r="BC225" s="422"/>
      <c r="BD225" s="422"/>
      <c r="BE225" s="422"/>
      <c r="BF225" s="422"/>
      <c r="BG225" s="422"/>
      <c r="BH225" s="422"/>
      <c r="BI225" s="422"/>
      <c r="BJ225" s="422"/>
      <c r="BK225" s="422"/>
      <c r="BL225" s="422"/>
      <c r="BM225" s="422"/>
      <c r="BN225" s="422"/>
    </row>
    <row r="226" spans="1:66" s="421" customFormat="1">
      <c r="A226" s="444"/>
      <c r="B226" s="444"/>
      <c r="C226" s="444"/>
      <c r="D226" s="444"/>
      <c r="E226" s="444"/>
      <c r="F226" s="444"/>
      <c r="G226" s="444"/>
      <c r="H226" s="444"/>
      <c r="I226" s="444"/>
      <c r="J226" s="444"/>
      <c r="K226" s="444"/>
      <c r="L226" s="444"/>
      <c r="M226" s="440"/>
      <c r="N226" s="440"/>
      <c r="O226" s="440"/>
      <c r="P226" s="440"/>
      <c r="Q226" s="440"/>
      <c r="R226" s="440"/>
      <c r="S226" s="440"/>
      <c r="T226" s="440"/>
      <c r="U226" s="440"/>
      <c r="V226" s="440"/>
      <c r="W226" s="440"/>
      <c r="X226" s="440"/>
      <c r="Y226" s="422"/>
      <c r="Z226" s="422"/>
      <c r="AA226" s="422"/>
      <c r="AB226" s="422"/>
      <c r="AC226" s="422"/>
      <c r="AD226" s="422"/>
      <c r="AE226" s="422"/>
      <c r="AF226" s="422"/>
      <c r="AG226" s="422"/>
      <c r="AH226" s="422"/>
      <c r="AI226" s="422"/>
      <c r="AJ226" s="422"/>
      <c r="AK226" s="422"/>
      <c r="AL226" s="422"/>
      <c r="AM226" s="422"/>
      <c r="AN226" s="422"/>
      <c r="AO226" s="422"/>
      <c r="AP226" s="422"/>
      <c r="AQ226" s="422"/>
      <c r="AR226" s="422"/>
      <c r="AS226" s="422"/>
      <c r="AT226" s="422"/>
      <c r="AU226" s="422"/>
      <c r="AV226" s="422"/>
      <c r="AW226" s="422"/>
      <c r="AX226" s="422"/>
      <c r="AY226" s="422"/>
      <c r="AZ226" s="422"/>
      <c r="BA226" s="422"/>
      <c r="BB226" s="422"/>
      <c r="BC226" s="422"/>
      <c r="BD226" s="422"/>
      <c r="BE226" s="422"/>
      <c r="BF226" s="422"/>
      <c r="BG226" s="422"/>
      <c r="BH226" s="422"/>
      <c r="BI226" s="422"/>
      <c r="BJ226" s="422"/>
      <c r="BK226" s="422"/>
      <c r="BL226" s="422"/>
      <c r="BM226" s="422"/>
      <c r="BN226" s="422"/>
    </row>
    <row r="227" spans="1:66" s="421" customFormat="1">
      <c r="A227" s="444"/>
      <c r="B227" s="444"/>
      <c r="C227" s="444"/>
      <c r="D227" s="444"/>
      <c r="E227" s="444"/>
      <c r="F227" s="444"/>
      <c r="G227" s="444"/>
      <c r="H227" s="444"/>
      <c r="I227" s="444"/>
      <c r="J227" s="444"/>
      <c r="K227" s="444"/>
      <c r="L227" s="444"/>
      <c r="M227" s="440"/>
      <c r="N227" s="440"/>
      <c r="O227" s="440"/>
      <c r="P227" s="440"/>
      <c r="Q227" s="440"/>
      <c r="R227" s="440"/>
      <c r="S227" s="440"/>
      <c r="T227" s="440"/>
      <c r="U227" s="440"/>
      <c r="V227" s="440"/>
      <c r="W227" s="440"/>
      <c r="X227" s="440"/>
      <c r="Y227" s="422"/>
      <c r="Z227" s="422"/>
      <c r="AA227" s="422"/>
      <c r="AB227" s="422"/>
      <c r="AC227" s="422"/>
      <c r="AD227" s="422"/>
      <c r="AE227" s="422"/>
      <c r="AF227" s="422"/>
      <c r="AG227" s="422"/>
      <c r="AH227" s="422"/>
      <c r="AI227" s="422"/>
      <c r="AJ227" s="422"/>
      <c r="AK227" s="422"/>
      <c r="AL227" s="422"/>
      <c r="AM227" s="422"/>
      <c r="AN227" s="422"/>
      <c r="AO227" s="422"/>
      <c r="AP227" s="422"/>
      <c r="AQ227" s="422"/>
      <c r="AR227" s="422"/>
      <c r="AS227" s="422"/>
      <c r="AT227" s="422"/>
      <c r="AU227" s="422"/>
      <c r="AV227" s="422"/>
      <c r="AW227" s="422"/>
      <c r="AX227" s="422"/>
      <c r="AY227" s="422"/>
      <c r="AZ227" s="422"/>
      <c r="BA227" s="422"/>
      <c r="BB227" s="422"/>
      <c r="BC227" s="422"/>
      <c r="BD227" s="422"/>
      <c r="BE227" s="422"/>
      <c r="BF227" s="422"/>
      <c r="BG227" s="422"/>
      <c r="BH227" s="422"/>
      <c r="BI227" s="422"/>
      <c r="BJ227" s="422"/>
      <c r="BK227" s="422"/>
      <c r="BL227" s="422"/>
      <c r="BM227" s="422"/>
      <c r="BN227" s="422"/>
    </row>
    <row r="228" spans="1:66" s="421" customFormat="1">
      <c r="A228" s="444"/>
      <c r="B228" s="444"/>
      <c r="C228" s="444"/>
      <c r="D228" s="444"/>
      <c r="E228" s="444"/>
      <c r="F228" s="444"/>
      <c r="G228" s="444"/>
      <c r="H228" s="444"/>
      <c r="I228" s="444"/>
      <c r="J228" s="444"/>
      <c r="K228" s="444"/>
      <c r="L228" s="444"/>
      <c r="M228" s="440"/>
      <c r="N228" s="440"/>
      <c r="O228" s="440"/>
      <c r="P228" s="440"/>
      <c r="Q228" s="440"/>
      <c r="R228" s="440"/>
      <c r="S228" s="440"/>
      <c r="T228" s="440"/>
      <c r="U228" s="440"/>
      <c r="V228" s="440"/>
      <c r="W228" s="440"/>
      <c r="X228" s="440"/>
      <c r="Y228" s="422"/>
      <c r="Z228" s="422"/>
      <c r="AA228" s="422"/>
      <c r="AB228" s="422"/>
      <c r="AC228" s="422"/>
      <c r="AD228" s="422"/>
      <c r="AE228" s="422"/>
      <c r="AF228" s="422"/>
      <c r="AG228" s="422"/>
      <c r="AH228" s="422"/>
      <c r="AI228" s="422"/>
      <c r="AJ228" s="422"/>
      <c r="AK228" s="422"/>
      <c r="AL228" s="422"/>
      <c r="AM228" s="422"/>
      <c r="AN228" s="422"/>
      <c r="AO228" s="422"/>
      <c r="AP228" s="422"/>
      <c r="AQ228" s="422"/>
      <c r="AR228" s="422"/>
      <c r="AS228" s="422"/>
      <c r="AT228" s="422"/>
      <c r="AU228" s="422"/>
      <c r="AV228" s="422"/>
      <c r="AW228" s="422"/>
      <c r="AX228" s="422"/>
      <c r="AY228" s="422"/>
      <c r="AZ228" s="422"/>
      <c r="BA228" s="422"/>
      <c r="BB228" s="422"/>
      <c r="BC228" s="422"/>
      <c r="BD228" s="422"/>
      <c r="BE228" s="422"/>
      <c r="BF228" s="422"/>
      <c r="BG228" s="422"/>
      <c r="BH228" s="422"/>
      <c r="BI228" s="422"/>
      <c r="BJ228" s="422"/>
      <c r="BK228" s="422"/>
      <c r="BL228" s="422"/>
      <c r="BM228" s="422"/>
      <c r="BN228" s="422"/>
    </row>
    <row r="229" spans="1:66" s="421" customFormat="1">
      <c r="A229" s="444"/>
      <c r="B229" s="444"/>
      <c r="C229" s="444"/>
      <c r="D229" s="444"/>
      <c r="E229" s="444"/>
      <c r="F229" s="444"/>
      <c r="G229" s="444"/>
      <c r="H229" s="444"/>
      <c r="I229" s="444"/>
      <c r="J229" s="444"/>
      <c r="K229" s="444"/>
      <c r="L229" s="444"/>
      <c r="M229" s="440"/>
      <c r="N229" s="440"/>
      <c r="O229" s="440"/>
      <c r="P229" s="440"/>
      <c r="Q229" s="440"/>
      <c r="R229" s="440"/>
      <c r="S229" s="440"/>
      <c r="T229" s="440"/>
      <c r="U229" s="440"/>
      <c r="V229" s="440"/>
      <c r="W229" s="440"/>
      <c r="X229" s="440"/>
      <c r="Y229" s="422"/>
      <c r="Z229" s="422"/>
      <c r="AA229" s="422"/>
      <c r="AB229" s="422"/>
      <c r="AC229" s="422"/>
      <c r="AD229" s="422"/>
      <c r="AE229" s="422"/>
      <c r="AF229" s="422"/>
      <c r="AG229" s="422"/>
      <c r="AH229" s="422"/>
      <c r="AI229" s="422"/>
      <c r="AJ229" s="422"/>
      <c r="AK229" s="422"/>
      <c r="AL229" s="422"/>
      <c r="AM229" s="422"/>
      <c r="AN229" s="422"/>
      <c r="AO229" s="422"/>
      <c r="AP229" s="422"/>
      <c r="AQ229" s="422"/>
      <c r="AR229" s="422"/>
      <c r="AS229" s="422"/>
      <c r="AT229" s="422"/>
      <c r="AU229" s="422"/>
      <c r="AV229" s="422"/>
      <c r="AW229" s="422"/>
      <c r="AX229" s="422"/>
      <c r="AY229" s="422"/>
      <c r="AZ229" s="422"/>
      <c r="BA229" s="422"/>
      <c r="BB229" s="422"/>
      <c r="BC229" s="422"/>
      <c r="BD229" s="422"/>
      <c r="BE229" s="422"/>
      <c r="BF229" s="422"/>
      <c r="BG229" s="422"/>
      <c r="BH229" s="422"/>
      <c r="BI229" s="422"/>
      <c r="BJ229" s="422"/>
      <c r="BK229" s="422"/>
      <c r="BL229" s="422"/>
      <c r="BM229" s="422"/>
      <c r="BN229" s="422"/>
    </row>
    <row r="230" spans="1:66" s="421" customFormat="1">
      <c r="A230" s="444"/>
      <c r="B230" s="444"/>
      <c r="C230" s="444"/>
      <c r="D230" s="444"/>
      <c r="E230" s="444"/>
      <c r="F230" s="444"/>
      <c r="G230" s="444"/>
      <c r="H230" s="444"/>
      <c r="I230" s="444"/>
      <c r="J230" s="444"/>
      <c r="K230" s="444"/>
      <c r="L230" s="444"/>
      <c r="M230" s="440"/>
      <c r="N230" s="440"/>
      <c r="O230" s="440"/>
      <c r="P230" s="440"/>
      <c r="Q230" s="440"/>
      <c r="R230" s="440"/>
      <c r="S230" s="440"/>
      <c r="T230" s="440"/>
      <c r="U230" s="440"/>
      <c r="V230" s="440"/>
      <c r="W230" s="440"/>
      <c r="X230" s="440"/>
      <c r="Y230" s="422"/>
      <c r="Z230" s="422"/>
      <c r="AA230" s="422"/>
      <c r="AB230" s="422"/>
      <c r="AC230" s="422"/>
      <c r="AD230" s="422"/>
      <c r="AE230" s="422"/>
      <c r="AF230" s="422"/>
      <c r="AG230" s="422"/>
      <c r="AH230" s="422"/>
      <c r="AI230" s="422"/>
      <c r="AJ230" s="422"/>
      <c r="AK230" s="422"/>
      <c r="AL230" s="422"/>
      <c r="AM230" s="422"/>
      <c r="AN230" s="422"/>
      <c r="AO230" s="422"/>
      <c r="AP230" s="422"/>
      <c r="AQ230" s="422"/>
      <c r="AR230" s="422"/>
      <c r="AS230" s="422"/>
      <c r="AT230" s="422"/>
      <c r="AU230" s="422"/>
      <c r="AV230" s="422"/>
      <c r="AW230" s="422"/>
      <c r="AX230" s="422"/>
      <c r="AY230" s="422"/>
      <c r="AZ230" s="422"/>
      <c r="BA230" s="422"/>
      <c r="BB230" s="422"/>
      <c r="BC230" s="422"/>
      <c r="BD230" s="422"/>
      <c r="BE230" s="422"/>
      <c r="BF230" s="422"/>
      <c r="BG230" s="422"/>
      <c r="BH230" s="422"/>
      <c r="BI230" s="422"/>
      <c r="BJ230" s="422"/>
      <c r="BK230" s="422"/>
      <c r="BL230" s="422"/>
      <c r="BM230" s="422"/>
      <c r="BN230" s="422"/>
    </row>
    <row r="231" spans="1:66" s="421" customFormat="1">
      <c r="A231" s="444"/>
      <c r="B231" s="444"/>
      <c r="C231" s="444"/>
      <c r="D231" s="444"/>
      <c r="E231" s="444"/>
      <c r="F231" s="444"/>
      <c r="G231" s="444"/>
      <c r="H231" s="444"/>
      <c r="I231" s="444"/>
      <c r="J231" s="444"/>
      <c r="K231" s="444"/>
      <c r="L231" s="444"/>
      <c r="M231" s="440"/>
      <c r="N231" s="440"/>
      <c r="O231" s="440"/>
      <c r="P231" s="440"/>
      <c r="Q231" s="440"/>
      <c r="R231" s="440"/>
      <c r="S231" s="440"/>
      <c r="T231" s="440"/>
      <c r="U231" s="440"/>
      <c r="V231" s="440"/>
      <c r="W231" s="440"/>
      <c r="X231" s="440"/>
      <c r="Y231" s="422"/>
      <c r="Z231" s="422"/>
      <c r="AA231" s="422"/>
      <c r="AB231" s="422"/>
      <c r="AC231" s="422"/>
      <c r="AD231" s="422"/>
      <c r="AE231" s="422"/>
      <c r="AF231" s="422"/>
      <c r="AG231" s="422"/>
      <c r="AH231" s="422"/>
      <c r="AI231" s="422"/>
      <c r="AJ231" s="422"/>
      <c r="AK231" s="422"/>
      <c r="AL231" s="422"/>
      <c r="AM231" s="422"/>
      <c r="AN231" s="422"/>
      <c r="AO231" s="422"/>
      <c r="AP231" s="422"/>
      <c r="AQ231" s="422"/>
      <c r="AR231" s="422"/>
      <c r="AS231" s="422"/>
      <c r="AT231" s="422"/>
      <c r="AU231" s="422"/>
      <c r="AV231" s="422"/>
      <c r="AW231" s="422"/>
      <c r="AX231" s="422"/>
      <c r="AY231" s="422"/>
      <c r="AZ231" s="422"/>
      <c r="BA231" s="422"/>
      <c r="BB231" s="422"/>
      <c r="BC231" s="422"/>
      <c r="BD231" s="422"/>
      <c r="BE231" s="422"/>
      <c r="BF231" s="422"/>
      <c r="BG231" s="422"/>
      <c r="BH231" s="422"/>
      <c r="BI231" s="422"/>
      <c r="BJ231" s="422"/>
      <c r="BK231" s="422"/>
      <c r="BL231" s="422"/>
      <c r="BM231" s="422"/>
      <c r="BN231" s="422"/>
    </row>
    <row r="232" spans="1:66" s="421" customFormat="1">
      <c r="A232" s="444"/>
      <c r="B232" s="444"/>
      <c r="C232" s="444"/>
      <c r="D232" s="444"/>
      <c r="E232" s="444"/>
      <c r="F232" s="444"/>
      <c r="G232" s="444"/>
      <c r="H232" s="444"/>
      <c r="I232" s="444"/>
      <c r="J232" s="444"/>
      <c r="K232" s="444"/>
      <c r="L232" s="444"/>
      <c r="M232" s="440"/>
      <c r="N232" s="440"/>
      <c r="O232" s="440"/>
      <c r="P232" s="440"/>
      <c r="Q232" s="440"/>
      <c r="R232" s="440"/>
      <c r="S232" s="440"/>
      <c r="T232" s="440"/>
      <c r="U232" s="440"/>
      <c r="V232" s="440"/>
      <c r="W232" s="440"/>
      <c r="X232" s="440"/>
      <c r="Y232" s="422"/>
      <c r="Z232" s="422"/>
      <c r="AA232" s="422"/>
      <c r="AB232" s="422"/>
      <c r="AC232" s="422"/>
      <c r="AD232" s="422"/>
      <c r="AE232" s="422"/>
      <c r="AF232" s="422"/>
      <c r="AG232" s="422"/>
      <c r="AH232" s="422"/>
      <c r="AI232" s="422"/>
      <c r="AJ232" s="422"/>
      <c r="AK232" s="422"/>
      <c r="AL232" s="422"/>
      <c r="AM232" s="422"/>
      <c r="AN232" s="422"/>
      <c r="AO232" s="422"/>
      <c r="AP232" s="422"/>
      <c r="AQ232" s="422"/>
      <c r="AR232" s="422"/>
      <c r="AS232" s="422"/>
      <c r="AT232" s="422"/>
      <c r="AU232" s="422"/>
      <c r="AV232" s="422"/>
      <c r="AW232" s="422"/>
      <c r="AX232" s="422"/>
      <c r="AY232" s="422"/>
      <c r="AZ232" s="422"/>
      <c r="BA232" s="422"/>
      <c r="BB232" s="422"/>
      <c r="BC232" s="422"/>
      <c r="BD232" s="422"/>
      <c r="BE232" s="422"/>
      <c r="BF232" s="422"/>
      <c r="BG232" s="422"/>
      <c r="BH232" s="422"/>
      <c r="BI232" s="422"/>
      <c r="BJ232" s="422"/>
      <c r="BK232" s="422"/>
      <c r="BL232" s="422"/>
      <c r="BM232" s="422"/>
      <c r="BN232" s="422"/>
    </row>
    <row r="233" spans="1:66" s="421" customFormat="1">
      <c r="A233" s="444"/>
      <c r="B233" s="444"/>
      <c r="C233" s="444"/>
      <c r="D233" s="444"/>
      <c r="E233" s="444"/>
      <c r="F233" s="444"/>
      <c r="G233" s="444"/>
      <c r="H233" s="444"/>
      <c r="I233" s="444"/>
      <c r="J233" s="444"/>
      <c r="K233" s="444"/>
      <c r="L233" s="444"/>
      <c r="M233" s="440"/>
      <c r="N233" s="440"/>
      <c r="O233" s="440"/>
      <c r="P233" s="440"/>
      <c r="Q233" s="440"/>
      <c r="R233" s="440"/>
      <c r="S233" s="440"/>
      <c r="T233" s="440"/>
      <c r="U233" s="440"/>
      <c r="V233" s="440"/>
      <c r="W233" s="440"/>
      <c r="X233" s="440"/>
      <c r="Y233" s="422"/>
      <c r="Z233" s="422"/>
      <c r="AA233" s="422"/>
      <c r="AB233" s="422"/>
      <c r="AC233" s="422"/>
      <c r="AD233" s="422"/>
      <c r="AE233" s="422"/>
      <c r="AF233" s="422"/>
      <c r="AG233" s="422"/>
      <c r="AH233" s="422"/>
      <c r="AI233" s="422"/>
      <c r="AJ233" s="422"/>
      <c r="AK233" s="422"/>
      <c r="AL233" s="422"/>
      <c r="AM233" s="422"/>
      <c r="AN233" s="422"/>
      <c r="AO233" s="422"/>
      <c r="AP233" s="422"/>
      <c r="AQ233" s="422"/>
      <c r="AR233" s="422"/>
      <c r="AS233" s="422"/>
      <c r="AT233" s="422"/>
      <c r="AU233" s="422"/>
      <c r="AV233" s="422"/>
      <c r="AW233" s="422"/>
      <c r="AX233" s="422"/>
      <c r="AY233" s="422"/>
      <c r="AZ233" s="422"/>
      <c r="BA233" s="422"/>
      <c r="BB233" s="422"/>
      <c r="BC233" s="422"/>
      <c r="BD233" s="422"/>
      <c r="BE233" s="422"/>
      <c r="BF233" s="422"/>
      <c r="BG233" s="422"/>
      <c r="BH233" s="422"/>
      <c r="BI233" s="422"/>
      <c r="BJ233" s="422"/>
      <c r="BK233" s="422"/>
      <c r="BL233" s="422"/>
      <c r="BM233" s="422"/>
      <c r="BN233" s="422"/>
    </row>
    <row r="234" spans="1:66" s="421" customFormat="1">
      <c r="A234" s="444"/>
      <c r="B234" s="444"/>
      <c r="C234" s="444"/>
      <c r="D234" s="444"/>
      <c r="E234" s="444"/>
      <c r="F234" s="444"/>
      <c r="G234" s="444"/>
      <c r="H234" s="444"/>
      <c r="I234" s="444"/>
      <c r="J234" s="444"/>
      <c r="K234" s="444"/>
      <c r="L234" s="444"/>
      <c r="M234" s="440"/>
      <c r="N234" s="440"/>
      <c r="O234" s="440"/>
      <c r="P234" s="440"/>
      <c r="Q234" s="440"/>
      <c r="R234" s="440"/>
      <c r="S234" s="440"/>
      <c r="T234" s="440"/>
      <c r="U234" s="440"/>
      <c r="V234" s="440"/>
      <c r="W234" s="440"/>
      <c r="X234" s="440"/>
      <c r="Y234" s="422"/>
      <c r="Z234" s="422"/>
      <c r="AA234" s="422"/>
      <c r="AB234" s="422"/>
      <c r="AC234" s="422"/>
      <c r="AD234" s="422"/>
      <c r="AE234" s="422"/>
      <c r="AF234" s="422"/>
      <c r="AG234" s="422"/>
      <c r="AH234" s="422"/>
      <c r="AI234" s="422"/>
      <c r="AJ234" s="422"/>
      <c r="AK234" s="422"/>
      <c r="AL234" s="422"/>
      <c r="AM234" s="422"/>
      <c r="AN234" s="422"/>
      <c r="AO234" s="422"/>
      <c r="AP234" s="422"/>
      <c r="AQ234" s="422"/>
      <c r="AR234" s="422"/>
      <c r="AS234" s="422"/>
      <c r="AT234" s="422"/>
      <c r="AU234" s="422"/>
      <c r="AV234" s="422"/>
      <c r="AW234" s="422"/>
      <c r="AX234" s="422"/>
      <c r="AY234" s="422"/>
      <c r="AZ234" s="422"/>
      <c r="BA234" s="422"/>
      <c r="BB234" s="422"/>
      <c r="BC234" s="422"/>
      <c r="BD234" s="422"/>
      <c r="BE234" s="422"/>
      <c r="BF234" s="422"/>
      <c r="BG234" s="422"/>
      <c r="BH234" s="422"/>
      <c r="BI234" s="422"/>
      <c r="BJ234" s="422"/>
      <c r="BK234" s="422"/>
      <c r="BL234" s="422"/>
      <c r="BM234" s="422"/>
      <c r="BN234" s="422"/>
    </row>
    <row r="235" spans="1:66" s="421" customFormat="1">
      <c r="A235" s="444"/>
      <c r="B235" s="444"/>
      <c r="C235" s="444"/>
      <c r="D235" s="444"/>
      <c r="E235" s="444"/>
      <c r="F235" s="444"/>
      <c r="G235" s="444"/>
      <c r="H235" s="444"/>
      <c r="I235" s="444"/>
      <c r="J235" s="444"/>
      <c r="K235" s="444"/>
      <c r="L235" s="444"/>
      <c r="M235" s="440"/>
      <c r="N235" s="440"/>
      <c r="O235" s="440"/>
      <c r="P235" s="440"/>
      <c r="Q235" s="440"/>
      <c r="R235" s="440"/>
      <c r="S235" s="440"/>
      <c r="T235" s="440"/>
      <c r="U235" s="440"/>
      <c r="V235" s="440"/>
      <c r="W235" s="440"/>
      <c r="X235" s="440"/>
      <c r="Y235" s="422"/>
      <c r="Z235" s="422"/>
      <c r="AA235" s="422"/>
      <c r="AB235" s="422"/>
      <c r="AC235" s="422"/>
      <c r="AD235" s="422"/>
      <c r="AE235" s="422"/>
      <c r="AF235" s="422"/>
      <c r="AG235" s="422"/>
      <c r="AH235" s="422"/>
      <c r="AI235" s="422"/>
      <c r="AJ235" s="422"/>
      <c r="AK235" s="422"/>
      <c r="AL235" s="422"/>
      <c r="AM235" s="422"/>
      <c r="AN235" s="422"/>
      <c r="AO235" s="422"/>
      <c r="AP235" s="422"/>
      <c r="AQ235" s="422"/>
      <c r="AR235" s="422"/>
      <c r="AS235" s="422"/>
      <c r="AT235" s="422"/>
      <c r="AU235" s="422"/>
      <c r="AV235" s="422"/>
      <c r="AW235" s="422"/>
      <c r="AX235" s="422"/>
      <c r="AY235" s="422"/>
      <c r="AZ235" s="422"/>
      <c r="BA235" s="422"/>
      <c r="BB235" s="422"/>
      <c r="BC235" s="422"/>
      <c r="BD235" s="422"/>
      <c r="BE235" s="422"/>
      <c r="BF235" s="422"/>
      <c r="BG235" s="422"/>
      <c r="BH235" s="422"/>
      <c r="BI235" s="422"/>
      <c r="BJ235" s="422"/>
      <c r="BK235" s="422"/>
      <c r="BL235" s="422"/>
      <c r="BM235" s="422"/>
      <c r="BN235" s="422"/>
    </row>
    <row r="236" spans="1:66" s="421" customFormat="1">
      <c r="A236" s="444"/>
      <c r="B236" s="444"/>
      <c r="C236" s="444"/>
      <c r="D236" s="444"/>
      <c r="E236" s="444"/>
      <c r="F236" s="444"/>
      <c r="G236" s="444"/>
      <c r="H236" s="444"/>
      <c r="I236" s="444"/>
      <c r="J236" s="444"/>
      <c r="K236" s="444"/>
      <c r="L236" s="444"/>
      <c r="M236" s="440"/>
      <c r="N236" s="440"/>
      <c r="O236" s="440"/>
      <c r="P236" s="440"/>
      <c r="Q236" s="440"/>
      <c r="R236" s="440"/>
      <c r="S236" s="440"/>
      <c r="T236" s="440"/>
      <c r="U236" s="440"/>
      <c r="V236" s="440"/>
      <c r="W236" s="440"/>
      <c r="X236" s="440"/>
      <c r="Y236" s="422"/>
      <c r="Z236" s="422"/>
      <c r="AA236" s="422"/>
      <c r="AB236" s="422"/>
      <c r="AC236" s="422"/>
      <c r="AD236" s="422"/>
      <c r="AE236" s="422"/>
      <c r="AF236" s="422"/>
      <c r="AG236" s="422"/>
      <c r="AH236" s="422"/>
      <c r="AI236" s="422"/>
      <c r="AJ236" s="422"/>
      <c r="AK236" s="422"/>
      <c r="AL236" s="422"/>
      <c r="AM236" s="422"/>
      <c r="AN236" s="422"/>
      <c r="AO236" s="422"/>
      <c r="AP236" s="422"/>
      <c r="AQ236" s="422"/>
      <c r="AR236" s="422"/>
      <c r="AS236" s="422"/>
      <c r="AT236" s="422"/>
      <c r="AU236" s="422"/>
      <c r="AV236" s="422"/>
      <c r="AW236" s="422"/>
      <c r="AX236" s="422"/>
      <c r="AY236" s="422"/>
      <c r="AZ236" s="422"/>
      <c r="BA236" s="422"/>
      <c r="BB236" s="422"/>
      <c r="BC236" s="422"/>
      <c r="BD236" s="422"/>
      <c r="BE236" s="422"/>
      <c r="BF236" s="422"/>
      <c r="BG236" s="422"/>
      <c r="BH236" s="422"/>
      <c r="BI236" s="422"/>
      <c r="BJ236" s="422"/>
      <c r="BK236" s="422"/>
      <c r="BL236" s="422"/>
      <c r="BM236" s="422"/>
      <c r="BN236" s="422"/>
    </row>
    <row r="237" spans="1:66" s="421" customFormat="1">
      <c r="A237" s="444"/>
      <c r="B237" s="444"/>
      <c r="C237" s="444"/>
      <c r="D237" s="444"/>
      <c r="E237" s="444"/>
      <c r="F237" s="444"/>
      <c r="G237" s="444"/>
      <c r="H237" s="444"/>
      <c r="I237" s="444"/>
      <c r="J237" s="444"/>
      <c r="K237" s="444"/>
      <c r="L237" s="444"/>
      <c r="M237" s="440"/>
      <c r="N237" s="440"/>
      <c r="O237" s="440"/>
      <c r="P237" s="440"/>
      <c r="Q237" s="440"/>
      <c r="R237" s="440"/>
      <c r="S237" s="440"/>
      <c r="T237" s="440"/>
      <c r="U237" s="440"/>
      <c r="V237" s="440"/>
      <c r="W237" s="440"/>
      <c r="X237" s="440"/>
      <c r="Y237" s="422"/>
      <c r="Z237" s="422"/>
      <c r="AA237" s="422"/>
      <c r="AB237" s="422"/>
      <c r="AC237" s="422"/>
      <c r="AD237" s="422"/>
      <c r="AE237" s="422"/>
      <c r="AF237" s="422"/>
      <c r="AG237" s="422"/>
      <c r="AH237" s="422"/>
      <c r="AI237" s="422"/>
      <c r="AJ237" s="422"/>
      <c r="AK237" s="422"/>
      <c r="AL237" s="422"/>
      <c r="AM237" s="422"/>
      <c r="AN237" s="422"/>
      <c r="AO237" s="422"/>
      <c r="AP237" s="422"/>
      <c r="AQ237" s="422"/>
      <c r="AR237" s="422"/>
      <c r="AS237" s="422"/>
      <c r="AT237" s="422"/>
      <c r="AU237" s="422"/>
      <c r="AV237" s="422"/>
      <c r="AW237" s="422"/>
      <c r="AX237" s="422"/>
      <c r="AY237" s="422"/>
      <c r="AZ237" s="422"/>
      <c r="BA237" s="422"/>
      <c r="BB237" s="422"/>
      <c r="BC237" s="422"/>
      <c r="BD237" s="422"/>
      <c r="BE237" s="422"/>
      <c r="BF237" s="422"/>
      <c r="BG237" s="422"/>
      <c r="BH237" s="422"/>
      <c r="BI237" s="422"/>
      <c r="BJ237" s="422"/>
      <c r="BK237" s="422"/>
      <c r="BL237" s="422"/>
      <c r="BM237" s="422"/>
      <c r="BN237" s="422"/>
    </row>
    <row r="238" spans="1:66" s="421" customFormat="1">
      <c r="A238" s="444"/>
      <c r="B238" s="444"/>
      <c r="C238" s="444"/>
      <c r="D238" s="444"/>
      <c r="E238" s="444"/>
      <c r="F238" s="444"/>
      <c r="G238" s="444"/>
      <c r="H238" s="444"/>
      <c r="I238" s="444"/>
      <c r="J238" s="444"/>
      <c r="K238" s="444"/>
      <c r="L238" s="444"/>
      <c r="M238" s="440"/>
      <c r="N238" s="440"/>
      <c r="O238" s="440"/>
      <c r="P238" s="440"/>
      <c r="Q238" s="440"/>
      <c r="R238" s="440"/>
      <c r="S238" s="440"/>
      <c r="T238" s="440"/>
      <c r="U238" s="440"/>
      <c r="V238" s="440"/>
      <c r="W238" s="440"/>
      <c r="X238" s="440"/>
      <c r="Y238" s="422"/>
      <c r="Z238" s="422"/>
      <c r="AA238" s="422"/>
      <c r="AB238" s="422"/>
      <c r="AC238" s="422"/>
      <c r="AD238" s="422"/>
      <c r="AE238" s="422"/>
      <c r="AF238" s="422"/>
      <c r="AG238" s="422"/>
      <c r="AH238" s="422"/>
      <c r="AI238" s="422"/>
      <c r="AJ238" s="422"/>
      <c r="AK238" s="422"/>
      <c r="AL238" s="422"/>
      <c r="AM238" s="422"/>
      <c r="AN238" s="422"/>
      <c r="AO238" s="422"/>
      <c r="AP238" s="422"/>
      <c r="AQ238" s="422"/>
      <c r="AR238" s="422"/>
      <c r="AS238" s="422"/>
      <c r="AT238" s="422"/>
      <c r="AU238" s="422"/>
      <c r="AV238" s="422"/>
      <c r="AW238" s="422"/>
      <c r="AX238" s="422"/>
      <c r="AY238" s="422"/>
      <c r="AZ238" s="422"/>
      <c r="BA238" s="422"/>
      <c r="BB238" s="422"/>
      <c r="BC238" s="422"/>
      <c r="BD238" s="422"/>
      <c r="BE238" s="422"/>
      <c r="BF238" s="422"/>
      <c r="BG238" s="422"/>
      <c r="BH238" s="422"/>
      <c r="BI238" s="422"/>
      <c r="BJ238" s="422"/>
      <c r="BK238" s="422"/>
      <c r="BL238" s="422"/>
      <c r="BM238" s="422"/>
      <c r="BN238" s="422"/>
    </row>
    <row r="239" spans="1:66" s="421" customFormat="1">
      <c r="A239" s="444"/>
      <c r="B239" s="444"/>
      <c r="C239" s="444"/>
      <c r="D239" s="444"/>
      <c r="E239" s="444"/>
      <c r="F239" s="444"/>
      <c r="G239" s="444"/>
      <c r="H239" s="444"/>
      <c r="I239" s="444"/>
      <c r="J239" s="444"/>
      <c r="K239" s="444"/>
      <c r="L239" s="444"/>
      <c r="M239" s="440"/>
      <c r="N239" s="440"/>
      <c r="O239" s="440"/>
      <c r="P239" s="440"/>
      <c r="Q239" s="440"/>
      <c r="R239" s="440"/>
      <c r="S239" s="440"/>
      <c r="T239" s="440"/>
      <c r="U239" s="440"/>
      <c r="V239" s="440"/>
      <c r="W239" s="440"/>
      <c r="X239" s="440"/>
      <c r="Y239" s="422"/>
      <c r="Z239" s="422"/>
      <c r="AA239" s="422"/>
      <c r="AB239" s="422"/>
      <c r="AC239" s="422"/>
      <c r="AD239" s="422"/>
      <c r="AE239" s="422"/>
      <c r="AF239" s="422"/>
      <c r="AG239" s="422"/>
      <c r="AH239" s="422"/>
      <c r="AI239" s="422"/>
      <c r="AJ239" s="422"/>
      <c r="AK239" s="422"/>
      <c r="AL239" s="422"/>
      <c r="AM239" s="422"/>
      <c r="AN239" s="422"/>
      <c r="AO239" s="422"/>
      <c r="AP239" s="422"/>
      <c r="AQ239" s="422"/>
      <c r="AR239" s="422"/>
      <c r="AS239" s="422"/>
      <c r="AT239" s="422"/>
      <c r="AU239" s="422"/>
      <c r="AV239" s="422"/>
      <c r="AW239" s="422"/>
      <c r="AX239" s="422"/>
      <c r="AY239" s="422"/>
      <c r="AZ239" s="422"/>
      <c r="BA239" s="422"/>
      <c r="BB239" s="422"/>
      <c r="BC239" s="422"/>
      <c r="BD239" s="422"/>
      <c r="BE239" s="422"/>
      <c r="BF239" s="422"/>
      <c r="BG239" s="422"/>
      <c r="BH239" s="422"/>
      <c r="BI239" s="422"/>
      <c r="BJ239" s="422"/>
      <c r="BK239" s="422"/>
      <c r="BL239" s="422"/>
      <c r="BM239" s="422"/>
      <c r="BN239" s="422"/>
    </row>
    <row r="240" spans="1:66" s="421" customFormat="1">
      <c r="A240" s="444"/>
      <c r="B240" s="444"/>
      <c r="C240" s="444"/>
      <c r="D240" s="444"/>
      <c r="E240" s="444"/>
      <c r="F240" s="444"/>
      <c r="G240" s="444"/>
      <c r="H240" s="444"/>
      <c r="I240" s="444"/>
      <c r="J240" s="444"/>
      <c r="K240" s="444"/>
      <c r="L240" s="444"/>
      <c r="M240" s="440"/>
      <c r="N240" s="440"/>
      <c r="O240" s="440"/>
      <c r="P240" s="440"/>
      <c r="Q240" s="440"/>
      <c r="R240" s="440"/>
      <c r="S240" s="440"/>
      <c r="T240" s="440"/>
      <c r="U240" s="440"/>
      <c r="V240" s="440"/>
      <c r="W240" s="440"/>
      <c r="X240" s="440"/>
      <c r="Y240" s="422"/>
      <c r="Z240" s="422"/>
      <c r="AA240" s="422"/>
      <c r="AB240" s="422"/>
      <c r="AC240" s="422"/>
      <c r="AD240" s="422"/>
      <c r="AE240" s="422"/>
      <c r="AF240" s="422"/>
      <c r="AG240" s="422"/>
      <c r="AH240" s="422"/>
      <c r="AI240" s="422"/>
      <c r="AJ240" s="422"/>
      <c r="AK240" s="422"/>
      <c r="AL240" s="422"/>
      <c r="AM240" s="422"/>
      <c r="AN240" s="422"/>
      <c r="AO240" s="422"/>
      <c r="AP240" s="422"/>
      <c r="AQ240" s="422"/>
      <c r="AR240" s="422"/>
      <c r="AS240" s="422"/>
      <c r="AT240" s="422"/>
      <c r="AU240" s="422"/>
      <c r="AV240" s="422"/>
      <c r="AW240" s="422"/>
      <c r="AX240" s="422"/>
      <c r="AY240" s="422"/>
      <c r="AZ240" s="422"/>
      <c r="BA240" s="422"/>
      <c r="BB240" s="422"/>
      <c r="BC240" s="422"/>
      <c r="BD240" s="422"/>
      <c r="BE240" s="422"/>
      <c r="BF240" s="422"/>
      <c r="BG240" s="422"/>
      <c r="BH240" s="422"/>
      <c r="BI240" s="422"/>
      <c r="BJ240" s="422"/>
      <c r="BK240" s="422"/>
      <c r="BL240" s="422"/>
      <c r="BM240" s="422"/>
      <c r="BN240" s="422"/>
    </row>
    <row r="241" spans="1:66" s="421" customFormat="1">
      <c r="A241" s="444"/>
      <c r="B241" s="444"/>
      <c r="C241" s="444"/>
      <c r="D241" s="444"/>
      <c r="E241" s="444"/>
      <c r="F241" s="444"/>
      <c r="G241" s="444"/>
      <c r="H241" s="444"/>
      <c r="I241" s="444"/>
      <c r="J241" s="444"/>
      <c r="K241" s="444"/>
      <c r="L241" s="444"/>
      <c r="M241" s="440"/>
      <c r="N241" s="440"/>
      <c r="O241" s="440"/>
      <c r="P241" s="440"/>
      <c r="Q241" s="440"/>
      <c r="R241" s="440"/>
      <c r="S241" s="440"/>
      <c r="T241" s="440"/>
      <c r="U241" s="440"/>
      <c r="V241" s="440"/>
      <c r="W241" s="440"/>
      <c r="X241" s="440"/>
      <c r="Y241" s="422"/>
      <c r="Z241" s="422"/>
      <c r="AA241" s="422"/>
      <c r="AB241" s="422"/>
      <c r="AC241" s="422"/>
      <c r="AD241" s="422"/>
      <c r="AE241" s="422"/>
      <c r="AF241" s="422"/>
      <c r="AG241" s="422"/>
      <c r="AH241" s="422"/>
      <c r="AI241" s="422"/>
      <c r="AJ241" s="422"/>
      <c r="AK241" s="422"/>
      <c r="AL241" s="422"/>
      <c r="AM241" s="422"/>
      <c r="AN241" s="422"/>
      <c r="AO241" s="422"/>
      <c r="AP241" s="422"/>
      <c r="AQ241" s="422"/>
      <c r="AR241" s="422"/>
      <c r="AS241" s="422"/>
      <c r="AT241" s="422"/>
      <c r="AU241" s="422"/>
      <c r="AV241" s="422"/>
      <c r="AW241" s="422"/>
      <c r="AX241" s="422"/>
      <c r="AY241" s="422"/>
      <c r="AZ241" s="422"/>
      <c r="BA241" s="422"/>
      <c r="BB241" s="422"/>
      <c r="BC241" s="422"/>
      <c r="BD241" s="422"/>
      <c r="BE241" s="422"/>
      <c r="BF241" s="422"/>
      <c r="BG241" s="422"/>
      <c r="BH241" s="422"/>
      <c r="BI241" s="422"/>
      <c r="BJ241" s="422"/>
      <c r="BK241" s="422"/>
      <c r="BL241" s="422"/>
      <c r="BM241" s="422"/>
      <c r="BN241" s="422"/>
    </row>
    <row r="242" spans="1:66" s="421" customFormat="1">
      <c r="A242" s="444"/>
      <c r="B242" s="444"/>
      <c r="C242" s="444"/>
      <c r="D242" s="444"/>
      <c r="E242" s="444"/>
      <c r="F242" s="444"/>
      <c r="G242" s="444"/>
      <c r="H242" s="444"/>
      <c r="I242" s="444"/>
      <c r="J242" s="444"/>
      <c r="K242" s="444"/>
      <c r="L242" s="444"/>
      <c r="M242" s="440"/>
      <c r="N242" s="440"/>
      <c r="O242" s="440"/>
      <c r="P242" s="440"/>
      <c r="Q242" s="440"/>
      <c r="R242" s="440"/>
      <c r="S242" s="440"/>
      <c r="T242" s="440"/>
      <c r="U242" s="440"/>
      <c r="V242" s="440"/>
      <c r="W242" s="440"/>
      <c r="X242" s="440"/>
      <c r="Y242" s="422"/>
      <c r="Z242" s="422"/>
      <c r="AA242" s="422"/>
      <c r="AB242" s="422"/>
      <c r="AC242" s="422"/>
      <c r="AD242" s="422"/>
      <c r="AE242" s="422"/>
      <c r="AF242" s="422"/>
      <c r="AG242" s="422"/>
      <c r="AH242" s="422"/>
      <c r="AI242" s="422"/>
      <c r="AJ242" s="422"/>
      <c r="AK242" s="422"/>
      <c r="AL242" s="422"/>
      <c r="AM242" s="422"/>
      <c r="AN242" s="422"/>
      <c r="AO242" s="422"/>
      <c r="AP242" s="422"/>
      <c r="AQ242" s="422"/>
      <c r="AR242" s="422"/>
      <c r="AS242" s="422"/>
      <c r="AT242" s="422"/>
      <c r="AU242" s="422"/>
      <c r="AV242" s="422"/>
      <c r="AW242" s="422"/>
      <c r="AX242" s="422"/>
      <c r="AY242" s="422"/>
      <c r="AZ242" s="422"/>
      <c r="BA242" s="422"/>
      <c r="BB242" s="422"/>
      <c r="BC242" s="422"/>
      <c r="BD242" s="422"/>
      <c r="BE242" s="422"/>
      <c r="BF242" s="422"/>
      <c r="BG242" s="422"/>
      <c r="BH242" s="422"/>
      <c r="BI242" s="422"/>
      <c r="BJ242" s="422"/>
      <c r="BK242" s="422"/>
      <c r="BL242" s="422"/>
      <c r="BM242" s="422"/>
      <c r="BN242" s="422"/>
    </row>
    <row r="243" spans="1:66" s="421" customFormat="1">
      <c r="A243" s="444"/>
      <c r="B243" s="444"/>
      <c r="C243" s="444"/>
      <c r="D243" s="444"/>
      <c r="E243" s="444"/>
      <c r="F243" s="444"/>
      <c r="G243" s="444"/>
      <c r="H243" s="444"/>
      <c r="I243" s="444"/>
      <c r="J243" s="444"/>
      <c r="K243" s="444"/>
      <c r="L243" s="444"/>
      <c r="M243" s="440"/>
      <c r="N243" s="440"/>
      <c r="O243" s="440"/>
      <c r="P243" s="440"/>
      <c r="Q243" s="440"/>
      <c r="R243" s="440"/>
      <c r="S243" s="440"/>
      <c r="T243" s="440"/>
      <c r="U243" s="440"/>
      <c r="V243" s="440"/>
      <c r="W243" s="440"/>
      <c r="X243" s="440"/>
      <c r="Y243" s="422"/>
      <c r="Z243" s="422"/>
      <c r="AA243" s="422"/>
      <c r="AB243" s="422"/>
      <c r="AC243" s="422"/>
      <c r="AD243" s="422"/>
      <c r="AE243" s="422"/>
      <c r="AF243" s="422"/>
      <c r="AG243" s="422"/>
      <c r="AH243" s="422"/>
      <c r="AI243" s="422"/>
      <c r="AJ243" s="422"/>
      <c r="AK243" s="422"/>
      <c r="AL243" s="422"/>
      <c r="AM243" s="422"/>
      <c r="AN243" s="422"/>
      <c r="AO243" s="422"/>
      <c r="AP243" s="422"/>
      <c r="AQ243" s="422"/>
      <c r="AR243" s="422"/>
      <c r="AS243" s="422"/>
      <c r="AT243" s="422"/>
      <c r="AU243" s="422"/>
      <c r="AV243" s="422"/>
      <c r="AW243" s="422"/>
      <c r="AX243" s="422"/>
      <c r="AY243" s="422"/>
      <c r="AZ243" s="422"/>
      <c r="BA243" s="422"/>
      <c r="BB243" s="422"/>
      <c r="BC243" s="422"/>
      <c r="BD243" s="422"/>
      <c r="BE243" s="422"/>
      <c r="BF243" s="422"/>
      <c r="BG243" s="422"/>
      <c r="BH243" s="422"/>
      <c r="BI243" s="422"/>
      <c r="BJ243" s="422"/>
      <c r="BK243" s="422"/>
      <c r="BL243" s="422"/>
      <c r="BM243" s="422"/>
      <c r="BN243" s="422"/>
    </row>
    <row r="244" spans="1:66" s="421" customFormat="1">
      <c r="A244" s="444"/>
      <c r="B244" s="444"/>
      <c r="C244" s="444"/>
      <c r="D244" s="444"/>
      <c r="E244" s="444"/>
      <c r="F244" s="444"/>
      <c r="G244" s="444"/>
      <c r="H244" s="444"/>
      <c r="I244" s="444"/>
      <c r="J244" s="444"/>
      <c r="K244" s="444"/>
      <c r="L244" s="444"/>
      <c r="M244" s="440"/>
      <c r="N244" s="440"/>
      <c r="O244" s="440"/>
      <c r="P244" s="440"/>
      <c r="Q244" s="440"/>
      <c r="R244" s="440"/>
      <c r="S244" s="440"/>
      <c r="T244" s="440"/>
      <c r="U244" s="440"/>
      <c r="V244" s="440"/>
      <c r="W244" s="440"/>
      <c r="X244" s="440"/>
      <c r="Y244" s="422"/>
      <c r="Z244" s="422"/>
      <c r="AA244" s="422"/>
      <c r="AB244" s="422"/>
      <c r="AC244" s="422"/>
      <c r="AD244" s="422"/>
      <c r="AE244" s="422"/>
      <c r="AF244" s="422"/>
      <c r="AG244" s="422"/>
      <c r="AH244" s="422"/>
      <c r="AI244" s="422"/>
      <c r="AJ244" s="422"/>
      <c r="AK244" s="422"/>
      <c r="AL244" s="422"/>
      <c r="AM244" s="422"/>
      <c r="AN244" s="422"/>
      <c r="AO244" s="422"/>
      <c r="AP244" s="422"/>
      <c r="AQ244" s="422"/>
      <c r="AR244" s="422"/>
      <c r="AS244" s="422"/>
      <c r="AT244" s="422"/>
      <c r="AU244" s="422"/>
      <c r="AV244" s="422"/>
      <c r="AW244" s="422"/>
      <c r="AX244" s="422"/>
      <c r="AY244" s="422"/>
      <c r="AZ244" s="422"/>
      <c r="BA244" s="422"/>
      <c r="BB244" s="422"/>
      <c r="BC244" s="422"/>
      <c r="BD244" s="422"/>
      <c r="BE244" s="422"/>
      <c r="BF244" s="422"/>
      <c r="BG244" s="422"/>
      <c r="BH244" s="422"/>
      <c r="BI244" s="422"/>
      <c r="BJ244" s="422"/>
      <c r="BK244" s="422"/>
      <c r="BL244" s="422"/>
      <c r="BM244" s="422"/>
      <c r="BN244" s="422"/>
    </row>
    <row r="245" spans="1:66" s="421" customFormat="1">
      <c r="A245" s="444"/>
      <c r="B245" s="444"/>
      <c r="C245" s="444"/>
      <c r="D245" s="444"/>
      <c r="E245" s="444"/>
      <c r="F245" s="444"/>
      <c r="G245" s="444"/>
      <c r="H245" s="444"/>
      <c r="I245" s="444"/>
      <c r="J245" s="444"/>
      <c r="K245" s="444"/>
      <c r="L245" s="444"/>
      <c r="M245" s="440"/>
      <c r="N245" s="440"/>
      <c r="O245" s="440"/>
      <c r="P245" s="440"/>
      <c r="Q245" s="440"/>
      <c r="R245" s="440"/>
      <c r="S245" s="440"/>
      <c r="T245" s="440"/>
      <c r="U245" s="440"/>
      <c r="V245" s="440"/>
      <c r="W245" s="440"/>
      <c r="X245" s="440"/>
      <c r="Y245" s="422"/>
      <c r="Z245" s="422"/>
      <c r="AA245" s="422"/>
      <c r="AB245" s="422"/>
      <c r="AC245" s="422"/>
      <c r="AD245" s="422"/>
      <c r="AE245" s="422"/>
      <c r="AF245" s="422"/>
      <c r="AG245" s="422"/>
      <c r="AH245" s="422"/>
      <c r="AI245" s="422"/>
      <c r="AJ245" s="422"/>
      <c r="AK245" s="422"/>
      <c r="AL245" s="422"/>
      <c r="AM245" s="422"/>
      <c r="AN245" s="422"/>
      <c r="AO245" s="422"/>
      <c r="AP245" s="422"/>
      <c r="AQ245" s="422"/>
      <c r="AR245" s="422"/>
      <c r="AS245" s="422"/>
      <c r="AT245" s="422"/>
      <c r="AU245" s="422"/>
      <c r="AV245" s="422"/>
      <c r="AW245" s="422"/>
      <c r="AX245" s="422"/>
      <c r="AY245" s="422"/>
      <c r="AZ245" s="422"/>
      <c r="BA245" s="422"/>
      <c r="BB245" s="422"/>
      <c r="BC245" s="422"/>
      <c r="BD245" s="422"/>
      <c r="BE245" s="422"/>
      <c r="BF245" s="422"/>
      <c r="BG245" s="422"/>
      <c r="BH245" s="422"/>
      <c r="BI245" s="422"/>
      <c r="BJ245" s="422"/>
      <c r="BK245" s="422"/>
      <c r="BL245" s="422"/>
      <c r="BM245" s="422"/>
      <c r="BN245" s="422"/>
    </row>
    <row r="246" spans="1:66" s="421" customFormat="1">
      <c r="A246" s="444"/>
      <c r="B246" s="444"/>
      <c r="C246" s="444"/>
      <c r="D246" s="444"/>
      <c r="E246" s="444"/>
      <c r="F246" s="444"/>
      <c r="G246" s="444"/>
      <c r="H246" s="444"/>
      <c r="I246" s="444"/>
      <c r="J246" s="444"/>
      <c r="K246" s="444"/>
      <c r="L246" s="444"/>
      <c r="M246" s="440"/>
      <c r="N246" s="440"/>
      <c r="O246" s="440"/>
      <c r="P246" s="440"/>
      <c r="Q246" s="440"/>
      <c r="R246" s="440"/>
      <c r="S246" s="440"/>
      <c r="T246" s="440"/>
      <c r="U246" s="440"/>
      <c r="V246" s="440"/>
      <c r="W246" s="440"/>
      <c r="X246" s="440"/>
      <c r="Y246" s="422"/>
      <c r="Z246" s="422"/>
      <c r="AA246" s="422"/>
      <c r="AB246" s="422"/>
      <c r="AC246" s="422"/>
      <c r="AD246" s="422"/>
      <c r="AE246" s="422"/>
      <c r="AF246" s="422"/>
      <c r="AG246" s="422"/>
      <c r="AH246" s="422"/>
      <c r="AI246" s="422"/>
      <c r="AJ246" s="422"/>
      <c r="AK246" s="422"/>
      <c r="AL246" s="422"/>
      <c r="AM246" s="422"/>
      <c r="AN246" s="422"/>
      <c r="AO246" s="422"/>
      <c r="AP246" s="422"/>
      <c r="AQ246" s="422"/>
      <c r="AR246" s="422"/>
      <c r="AS246" s="422"/>
      <c r="AT246" s="422"/>
      <c r="AU246" s="422"/>
      <c r="AV246" s="422"/>
      <c r="AW246" s="422"/>
      <c r="AX246" s="422"/>
      <c r="AY246" s="422"/>
      <c r="AZ246" s="422"/>
      <c r="BA246" s="422"/>
      <c r="BB246" s="422"/>
      <c r="BC246" s="422"/>
      <c r="BD246" s="422"/>
      <c r="BE246" s="422"/>
      <c r="BF246" s="422"/>
      <c r="BG246" s="422"/>
      <c r="BH246" s="422"/>
      <c r="BI246" s="422"/>
      <c r="BJ246" s="422"/>
      <c r="BK246" s="422"/>
      <c r="BL246" s="422"/>
      <c r="BM246" s="422"/>
      <c r="BN246" s="422"/>
    </row>
    <row r="247" spans="1:66" s="421" customFormat="1">
      <c r="A247" s="444"/>
      <c r="B247" s="444"/>
      <c r="C247" s="444"/>
      <c r="D247" s="444"/>
      <c r="E247" s="444"/>
      <c r="F247" s="444"/>
      <c r="G247" s="444"/>
      <c r="H247" s="444"/>
      <c r="I247" s="444"/>
      <c r="J247" s="444"/>
      <c r="K247" s="444"/>
      <c r="L247" s="444"/>
      <c r="M247" s="440"/>
      <c r="N247" s="440"/>
      <c r="O247" s="440"/>
      <c r="P247" s="440"/>
      <c r="Q247" s="440"/>
      <c r="R247" s="440"/>
      <c r="S247" s="440"/>
      <c r="T247" s="440"/>
      <c r="U247" s="440"/>
      <c r="V247" s="440"/>
      <c r="W247" s="440"/>
      <c r="X247" s="440"/>
      <c r="Y247" s="422"/>
      <c r="Z247" s="422"/>
      <c r="AA247" s="422"/>
      <c r="AB247" s="422"/>
      <c r="AC247" s="422"/>
      <c r="AD247" s="422"/>
      <c r="AE247" s="422"/>
      <c r="AF247" s="422"/>
      <c r="AG247" s="422"/>
      <c r="AH247" s="422"/>
      <c r="AI247" s="422"/>
      <c r="AJ247" s="422"/>
      <c r="AK247" s="422"/>
      <c r="AL247" s="422"/>
      <c r="AM247" s="422"/>
      <c r="AN247" s="422"/>
      <c r="AO247" s="422"/>
      <c r="AP247" s="422"/>
      <c r="AQ247" s="422"/>
      <c r="AR247" s="422"/>
      <c r="AS247" s="422"/>
      <c r="AT247" s="422"/>
      <c r="AU247" s="422"/>
      <c r="AV247" s="422"/>
      <c r="AW247" s="422"/>
      <c r="AX247" s="422"/>
      <c r="AY247" s="422"/>
      <c r="AZ247" s="422"/>
      <c r="BA247" s="422"/>
      <c r="BB247" s="422"/>
      <c r="BC247" s="422"/>
      <c r="BD247" s="422"/>
      <c r="BE247" s="422"/>
      <c r="BF247" s="422"/>
      <c r="BG247" s="422"/>
      <c r="BH247" s="422"/>
      <c r="BI247" s="422"/>
      <c r="BJ247" s="422"/>
      <c r="BK247" s="422"/>
      <c r="BL247" s="422"/>
      <c r="BM247" s="422"/>
      <c r="BN247" s="422"/>
    </row>
    <row r="248" spans="1:66" s="421" customFormat="1">
      <c r="A248" s="444"/>
      <c r="B248" s="444"/>
      <c r="C248" s="444"/>
      <c r="D248" s="444"/>
      <c r="E248" s="444"/>
      <c r="F248" s="444"/>
      <c r="G248" s="444"/>
      <c r="H248" s="444"/>
      <c r="I248" s="444"/>
      <c r="J248" s="444"/>
      <c r="K248" s="444"/>
      <c r="L248" s="444"/>
      <c r="M248" s="440"/>
      <c r="N248" s="440"/>
      <c r="O248" s="440"/>
      <c r="P248" s="440"/>
      <c r="Q248" s="440"/>
      <c r="R248" s="440"/>
      <c r="S248" s="440"/>
      <c r="T248" s="440"/>
      <c r="U248" s="440"/>
      <c r="V248" s="440"/>
      <c r="W248" s="440"/>
      <c r="X248" s="440"/>
      <c r="Y248" s="422"/>
      <c r="Z248" s="422"/>
      <c r="AA248" s="422"/>
      <c r="AB248" s="422"/>
      <c r="AC248" s="422"/>
      <c r="AD248" s="422"/>
      <c r="AE248" s="422"/>
      <c r="AF248" s="422"/>
      <c r="AG248" s="422"/>
      <c r="AH248" s="422"/>
      <c r="AI248" s="422"/>
      <c r="AJ248" s="422"/>
      <c r="AK248" s="422"/>
      <c r="AL248" s="422"/>
      <c r="AM248" s="422"/>
      <c r="AN248" s="422"/>
      <c r="AO248" s="422"/>
      <c r="AP248" s="422"/>
      <c r="AQ248" s="422"/>
      <c r="AR248" s="422"/>
      <c r="AS248" s="422"/>
      <c r="AT248" s="422"/>
      <c r="AU248" s="422"/>
      <c r="AV248" s="422"/>
      <c r="AW248" s="422"/>
      <c r="AX248" s="422"/>
      <c r="AY248" s="422"/>
      <c r="AZ248" s="422"/>
      <c r="BA248" s="422"/>
      <c r="BB248" s="422"/>
      <c r="BC248" s="422"/>
      <c r="BD248" s="422"/>
      <c r="BE248" s="422"/>
      <c r="BF248" s="422"/>
      <c r="BG248" s="422"/>
      <c r="BH248" s="422"/>
      <c r="BI248" s="422"/>
      <c r="BJ248" s="422"/>
      <c r="BK248" s="422"/>
      <c r="BL248" s="422"/>
      <c r="BM248" s="422"/>
      <c r="BN248" s="422"/>
    </row>
    <row r="249" spans="1:66" s="421" customFormat="1">
      <c r="A249" s="444"/>
      <c r="B249" s="444"/>
      <c r="C249" s="444"/>
      <c r="D249" s="444"/>
      <c r="E249" s="444"/>
      <c r="F249" s="444"/>
      <c r="G249" s="444"/>
      <c r="H249" s="444"/>
      <c r="I249" s="444"/>
      <c r="J249" s="444"/>
      <c r="K249" s="444"/>
      <c r="L249" s="444"/>
      <c r="M249" s="440"/>
      <c r="N249" s="440"/>
      <c r="O249" s="440"/>
      <c r="P249" s="440"/>
      <c r="Q249" s="440"/>
      <c r="R249" s="440"/>
      <c r="S249" s="440"/>
      <c r="T249" s="440"/>
      <c r="U249" s="440"/>
      <c r="V249" s="440"/>
      <c r="W249" s="440"/>
      <c r="X249" s="440"/>
      <c r="Y249" s="422"/>
      <c r="Z249" s="422"/>
      <c r="AA249" s="422"/>
      <c r="AB249" s="422"/>
      <c r="AC249" s="422"/>
      <c r="AD249" s="422"/>
      <c r="AE249" s="422"/>
      <c r="AF249" s="422"/>
      <c r="AG249" s="422"/>
      <c r="AH249" s="422"/>
      <c r="AI249" s="422"/>
      <c r="AJ249" s="422"/>
      <c r="AK249" s="422"/>
      <c r="AL249" s="422"/>
      <c r="AM249" s="422"/>
      <c r="AN249" s="422"/>
      <c r="AO249" s="422"/>
      <c r="AP249" s="422"/>
      <c r="AQ249" s="422"/>
      <c r="AR249" s="422"/>
      <c r="AS249" s="422"/>
      <c r="AT249" s="422"/>
      <c r="AU249" s="422"/>
      <c r="AV249" s="422"/>
      <c r="AW249" s="422"/>
      <c r="AX249" s="422"/>
      <c r="AY249" s="422"/>
      <c r="AZ249" s="422"/>
      <c r="BA249" s="422"/>
      <c r="BB249" s="422"/>
      <c r="BC249" s="422"/>
      <c r="BD249" s="422"/>
      <c r="BE249" s="422"/>
      <c r="BF249" s="422"/>
      <c r="BG249" s="422"/>
      <c r="BH249" s="422"/>
      <c r="BI249" s="422"/>
      <c r="BJ249" s="422"/>
      <c r="BK249" s="422"/>
      <c r="BL249" s="422"/>
      <c r="BM249" s="422"/>
      <c r="BN249" s="422"/>
    </row>
    <row r="250" spans="1:66" s="421" customFormat="1">
      <c r="A250" s="444"/>
      <c r="B250" s="444"/>
      <c r="C250" s="444"/>
      <c r="D250" s="444"/>
      <c r="E250" s="444"/>
      <c r="F250" s="444"/>
      <c r="G250" s="444"/>
      <c r="H250" s="444"/>
      <c r="I250" s="444"/>
      <c r="J250" s="444"/>
      <c r="K250" s="444"/>
      <c r="L250" s="444"/>
      <c r="M250" s="440"/>
      <c r="N250" s="440"/>
      <c r="O250" s="440"/>
      <c r="P250" s="440"/>
      <c r="Q250" s="440"/>
      <c r="R250" s="440"/>
      <c r="S250" s="440"/>
      <c r="T250" s="440"/>
      <c r="U250" s="440"/>
      <c r="V250" s="440"/>
      <c r="W250" s="440"/>
      <c r="X250" s="440"/>
      <c r="Y250" s="422"/>
      <c r="Z250" s="422"/>
      <c r="AA250" s="422"/>
      <c r="AB250" s="422"/>
      <c r="AC250" s="422"/>
      <c r="AD250" s="422"/>
      <c r="AE250" s="422"/>
      <c r="AF250" s="422"/>
      <c r="AG250" s="422"/>
      <c r="AH250" s="422"/>
      <c r="AI250" s="422"/>
      <c r="AJ250" s="422"/>
      <c r="AK250" s="422"/>
      <c r="AL250" s="422"/>
      <c r="AM250" s="422"/>
      <c r="AN250" s="422"/>
      <c r="AO250" s="422"/>
      <c r="AP250" s="422"/>
      <c r="AQ250" s="422"/>
      <c r="AR250" s="422"/>
      <c r="AS250" s="422"/>
      <c r="AT250" s="422"/>
      <c r="AU250" s="422"/>
      <c r="AV250" s="422"/>
      <c r="AW250" s="422"/>
      <c r="AX250" s="422"/>
      <c r="AY250" s="422"/>
      <c r="AZ250" s="422"/>
      <c r="BA250" s="422"/>
      <c r="BB250" s="422"/>
      <c r="BC250" s="422"/>
      <c r="BD250" s="422"/>
      <c r="BE250" s="422"/>
      <c r="BF250" s="422"/>
      <c r="BG250" s="422"/>
      <c r="BH250" s="422"/>
      <c r="BI250" s="422"/>
      <c r="BJ250" s="422"/>
      <c r="BK250" s="422"/>
      <c r="BL250" s="422"/>
      <c r="BM250" s="422"/>
      <c r="BN250" s="422"/>
    </row>
    <row r="251" spans="1:66" s="421" customFormat="1">
      <c r="A251" s="444"/>
      <c r="B251" s="444"/>
      <c r="C251" s="444"/>
      <c r="D251" s="444"/>
      <c r="E251" s="444"/>
      <c r="F251" s="444"/>
      <c r="G251" s="444"/>
      <c r="H251" s="444"/>
      <c r="I251" s="444"/>
      <c r="J251" s="444"/>
      <c r="K251" s="444"/>
      <c r="L251" s="444"/>
      <c r="M251" s="440"/>
      <c r="N251" s="440"/>
      <c r="O251" s="440"/>
      <c r="P251" s="440"/>
      <c r="Q251" s="440"/>
      <c r="R251" s="440"/>
      <c r="S251" s="440"/>
      <c r="T251" s="440"/>
      <c r="U251" s="440"/>
      <c r="V251" s="440"/>
      <c r="W251" s="440"/>
      <c r="X251" s="440"/>
      <c r="Y251" s="422"/>
      <c r="Z251" s="422"/>
      <c r="AA251" s="422"/>
      <c r="AB251" s="422"/>
      <c r="AC251" s="422"/>
      <c r="AD251" s="422"/>
      <c r="AE251" s="422"/>
      <c r="AF251" s="422"/>
      <c r="AG251" s="422"/>
      <c r="AH251" s="422"/>
      <c r="AI251" s="422"/>
      <c r="AJ251" s="422"/>
      <c r="AK251" s="422"/>
      <c r="AL251" s="422"/>
      <c r="AM251" s="422"/>
      <c r="AN251" s="422"/>
      <c r="AO251" s="422"/>
      <c r="AP251" s="422"/>
      <c r="AQ251" s="422"/>
      <c r="AR251" s="422"/>
      <c r="AS251" s="422"/>
      <c r="AT251" s="422"/>
      <c r="AU251" s="422"/>
      <c r="AV251" s="422"/>
      <c r="AW251" s="422"/>
      <c r="AX251" s="422"/>
      <c r="AY251" s="422"/>
      <c r="AZ251" s="422"/>
      <c r="BA251" s="422"/>
      <c r="BB251" s="422"/>
      <c r="BC251" s="422"/>
      <c r="BD251" s="422"/>
      <c r="BE251" s="422"/>
      <c r="BF251" s="422"/>
      <c r="BG251" s="422"/>
      <c r="BH251" s="422"/>
      <c r="BI251" s="422"/>
      <c r="BJ251" s="422"/>
      <c r="BK251" s="422"/>
      <c r="BL251" s="422"/>
      <c r="BM251" s="422"/>
      <c r="BN251" s="422"/>
    </row>
    <row r="252" spans="1:66" s="421" customFormat="1">
      <c r="A252" s="444"/>
      <c r="B252" s="444"/>
      <c r="C252" s="444"/>
      <c r="D252" s="444"/>
      <c r="E252" s="444"/>
      <c r="F252" s="444"/>
      <c r="G252" s="444"/>
      <c r="H252" s="444"/>
      <c r="I252" s="444"/>
      <c r="J252" s="444"/>
      <c r="K252" s="444"/>
      <c r="L252" s="444"/>
      <c r="M252" s="440"/>
      <c r="N252" s="440"/>
      <c r="O252" s="440"/>
      <c r="P252" s="440"/>
      <c r="Q252" s="440"/>
      <c r="R252" s="440"/>
      <c r="S252" s="440"/>
      <c r="T252" s="440"/>
      <c r="U252" s="440"/>
      <c r="V252" s="440"/>
      <c r="W252" s="440"/>
      <c r="X252" s="440"/>
      <c r="Y252" s="422"/>
      <c r="Z252" s="422"/>
      <c r="AA252" s="422"/>
      <c r="AB252" s="422"/>
      <c r="AC252" s="422"/>
      <c r="AD252" s="422"/>
      <c r="AE252" s="422"/>
      <c r="AF252" s="422"/>
      <c r="AG252" s="422"/>
      <c r="AH252" s="422"/>
      <c r="AI252" s="422"/>
      <c r="AJ252" s="422"/>
      <c r="AK252" s="422"/>
      <c r="AL252" s="422"/>
      <c r="AM252" s="422"/>
      <c r="AN252" s="422"/>
      <c r="AO252" s="422"/>
      <c r="AP252" s="422"/>
      <c r="AQ252" s="422"/>
      <c r="AR252" s="422"/>
      <c r="AS252" s="422"/>
      <c r="AT252" s="422"/>
      <c r="AU252" s="422"/>
      <c r="AV252" s="422"/>
      <c r="AW252" s="422"/>
      <c r="AX252" s="422"/>
      <c r="AY252" s="422"/>
      <c r="AZ252" s="422"/>
      <c r="BA252" s="422"/>
      <c r="BB252" s="422"/>
      <c r="BC252" s="422"/>
      <c r="BD252" s="422"/>
      <c r="BE252" s="422"/>
      <c r="BF252" s="422"/>
      <c r="BG252" s="422"/>
      <c r="BH252" s="422"/>
      <c r="BI252" s="422"/>
      <c r="BJ252" s="422"/>
      <c r="BK252" s="422"/>
      <c r="BL252" s="422"/>
      <c r="BM252" s="422"/>
      <c r="BN252" s="422"/>
    </row>
    <row r="253" spans="1:66" s="421" customFormat="1">
      <c r="A253" s="444"/>
      <c r="B253" s="444"/>
      <c r="C253" s="444"/>
      <c r="D253" s="444"/>
      <c r="E253" s="444"/>
      <c r="F253" s="444"/>
      <c r="G253" s="444"/>
      <c r="H253" s="444"/>
      <c r="I253" s="444"/>
      <c r="J253" s="444"/>
      <c r="K253" s="444"/>
      <c r="L253" s="444"/>
      <c r="M253" s="440"/>
      <c r="N253" s="440"/>
      <c r="O253" s="440"/>
      <c r="P253" s="440"/>
      <c r="Q253" s="440"/>
      <c r="R253" s="440"/>
      <c r="S253" s="440"/>
      <c r="T253" s="440"/>
      <c r="U253" s="440"/>
      <c r="V253" s="440"/>
      <c r="W253" s="440"/>
      <c r="X253" s="440"/>
      <c r="Y253" s="422"/>
      <c r="Z253" s="422"/>
      <c r="AA253" s="422"/>
      <c r="AB253" s="422"/>
      <c r="AC253" s="422"/>
      <c r="AD253" s="422"/>
      <c r="AE253" s="422"/>
      <c r="AF253" s="422"/>
      <c r="AG253" s="422"/>
      <c r="AH253" s="422"/>
      <c r="AI253" s="422"/>
      <c r="AJ253" s="422"/>
      <c r="AK253" s="422"/>
      <c r="AL253" s="422"/>
      <c r="AM253" s="422"/>
      <c r="AN253" s="422"/>
      <c r="AO253" s="422"/>
      <c r="AP253" s="422"/>
      <c r="AQ253" s="422"/>
      <c r="AR253" s="422"/>
      <c r="AS253" s="422"/>
      <c r="AT253" s="422"/>
      <c r="AU253" s="422"/>
      <c r="AV253" s="422"/>
      <c r="AW253" s="422"/>
      <c r="AX253" s="422"/>
      <c r="AY253" s="422"/>
      <c r="AZ253" s="422"/>
      <c r="BA253" s="422"/>
      <c r="BB253" s="422"/>
      <c r="BC253" s="422"/>
      <c r="BD253" s="422"/>
      <c r="BE253" s="422"/>
      <c r="BF253" s="422"/>
      <c r="BG253" s="422"/>
      <c r="BH253" s="422"/>
      <c r="BI253" s="422"/>
      <c r="BJ253" s="422"/>
      <c r="BK253" s="422"/>
      <c r="BL253" s="422"/>
      <c r="BM253" s="422"/>
      <c r="BN253" s="422"/>
    </row>
    <row r="254" spans="1:66" s="421" customFormat="1">
      <c r="A254" s="444"/>
      <c r="B254" s="444"/>
      <c r="C254" s="444"/>
      <c r="D254" s="444"/>
      <c r="E254" s="444"/>
      <c r="F254" s="444"/>
      <c r="G254" s="444"/>
      <c r="H254" s="444"/>
      <c r="I254" s="444"/>
      <c r="J254" s="444"/>
      <c r="K254" s="444"/>
      <c r="L254" s="444"/>
      <c r="M254" s="440"/>
      <c r="N254" s="440"/>
      <c r="O254" s="440"/>
      <c r="P254" s="440"/>
      <c r="Q254" s="440"/>
      <c r="R254" s="440"/>
      <c r="S254" s="440"/>
      <c r="T254" s="440"/>
      <c r="U254" s="440"/>
      <c r="V254" s="440"/>
      <c r="W254" s="440"/>
      <c r="X254" s="440"/>
      <c r="Y254" s="422"/>
      <c r="Z254" s="422"/>
      <c r="AA254" s="422"/>
      <c r="AB254" s="422"/>
      <c r="AC254" s="422"/>
      <c r="AD254" s="422"/>
      <c r="AE254" s="422"/>
      <c r="AF254" s="422"/>
      <c r="AG254" s="422"/>
      <c r="AH254" s="422"/>
      <c r="AI254" s="422"/>
      <c r="AJ254" s="422"/>
      <c r="AK254" s="422"/>
      <c r="AL254" s="422"/>
      <c r="AM254" s="422"/>
      <c r="AN254" s="422"/>
      <c r="AO254" s="422"/>
      <c r="AP254" s="422"/>
      <c r="AQ254" s="422"/>
      <c r="AR254" s="422"/>
      <c r="AS254" s="422"/>
      <c r="AT254" s="422"/>
      <c r="AU254" s="422"/>
      <c r="AV254" s="422"/>
      <c r="AW254" s="422"/>
      <c r="AX254" s="422"/>
      <c r="AY254" s="422"/>
      <c r="AZ254" s="422"/>
      <c r="BA254" s="422"/>
      <c r="BB254" s="422"/>
      <c r="BC254" s="422"/>
      <c r="BD254" s="422"/>
      <c r="BE254" s="422"/>
      <c r="BF254" s="422"/>
      <c r="BG254" s="422"/>
      <c r="BH254" s="422"/>
      <c r="BI254" s="422"/>
      <c r="BJ254" s="422"/>
      <c r="BK254" s="422"/>
      <c r="BL254" s="422"/>
      <c r="BM254" s="422"/>
      <c r="BN254" s="422"/>
    </row>
    <row r="255" spans="1:66" s="421" customFormat="1">
      <c r="A255" s="444"/>
      <c r="B255" s="444"/>
      <c r="C255" s="444"/>
      <c r="D255" s="444"/>
      <c r="E255" s="444"/>
      <c r="F255" s="444"/>
      <c r="G255" s="444"/>
      <c r="H255" s="444"/>
      <c r="I255" s="444"/>
      <c r="J255" s="444"/>
      <c r="K255" s="444"/>
      <c r="L255" s="444"/>
      <c r="M255" s="440"/>
      <c r="N255" s="440"/>
      <c r="O255" s="440"/>
      <c r="P255" s="440"/>
      <c r="Q255" s="440"/>
      <c r="R255" s="440"/>
      <c r="S255" s="440"/>
      <c r="T255" s="440"/>
      <c r="U255" s="440"/>
      <c r="V255" s="440"/>
      <c r="W255" s="440"/>
      <c r="X255" s="440"/>
      <c r="Y255" s="422"/>
      <c r="Z255" s="422"/>
      <c r="AA255" s="422"/>
      <c r="AB255" s="422"/>
      <c r="AC255" s="422"/>
      <c r="AD255" s="422"/>
      <c r="AE255" s="422"/>
      <c r="AF255" s="422"/>
      <c r="AG255" s="422"/>
      <c r="AH255" s="422"/>
      <c r="AI255" s="422"/>
      <c r="AJ255" s="422"/>
      <c r="AK255" s="422"/>
      <c r="AL255" s="422"/>
      <c r="AM255" s="422"/>
      <c r="AN255" s="422"/>
      <c r="AO255" s="422"/>
      <c r="AP255" s="422"/>
      <c r="AQ255" s="422"/>
      <c r="AR255" s="422"/>
      <c r="AS255" s="422"/>
      <c r="AT255" s="422"/>
      <c r="AU255" s="422"/>
      <c r="AV255" s="422"/>
      <c r="AW255" s="422"/>
      <c r="AX255" s="422"/>
      <c r="AY255" s="422"/>
      <c r="AZ255" s="422"/>
      <c r="BA255" s="422"/>
      <c r="BB255" s="422"/>
      <c r="BC255" s="422"/>
      <c r="BD255" s="422"/>
      <c r="BE255" s="422"/>
      <c r="BF255" s="422"/>
      <c r="BG255" s="422"/>
      <c r="BH255" s="422"/>
      <c r="BI255" s="422"/>
      <c r="BJ255" s="422"/>
      <c r="BK255" s="422"/>
      <c r="BL255" s="422"/>
      <c r="BM255" s="422"/>
      <c r="BN255" s="422"/>
    </row>
    <row r="256" spans="1:66">
      <c r="A256" s="179"/>
      <c r="B256" s="444"/>
      <c r="K256" s="375"/>
      <c r="L256" s="375"/>
      <c r="BM256" s="16"/>
      <c r="BN256" s="16"/>
    </row>
    <row r="257" spans="1:66">
      <c r="A257" s="179"/>
      <c r="B257" s="444"/>
      <c r="K257" s="375"/>
      <c r="L257" s="375"/>
      <c r="BM257" s="16"/>
      <c r="BN257" s="16"/>
    </row>
    <row r="258" spans="1:66">
      <c r="A258" s="179"/>
      <c r="B258" s="444"/>
      <c r="K258" s="375"/>
      <c r="L258" s="375"/>
      <c r="BM258" s="16"/>
      <c r="BN258" s="16"/>
    </row>
    <row r="259" spans="1:66">
      <c r="A259" s="179"/>
      <c r="B259" s="444"/>
      <c r="K259" s="375"/>
      <c r="L259" s="375"/>
      <c r="BM259" s="16"/>
      <c r="BN259" s="16"/>
    </row>
    <row r="260" spans="1:66">
      <c r="A260" s="179"/>
      <c r="B260" s="444"/>
      <c r="K260" s="375"/>
      <c r="L260" s="375"/>
      <c r="BM260" s="16"/>
      <c r="BN260" s="16"/>
    </row>
    <row r="261" spans="1:66">
      <c r="A261" s="179"/>
      <c r="B261" s="444"/>
      <c r="K261" s="375"/>
      <c r="L261" s="375"/>
      <c r="BM261" s="16"/>
      <c r="BN261" s="16"/>
    </row>
    <row r="262" spans="1:66">
      <c r="A262" s="179"/>
      <c r="B262" s="444"/>
      <c r="K262" s="375"/>
      <c r="L262" s="375"/>
      <c r="BM262" s="16"/>
      <c r="BN262" s="16"/>
    </row>
    <row r="263" spans="1:66">
      <c r="A263" s="179"/>
      <c r="B263" s="444"/>
      <c r="K263" s="375"/>
      <c r="L263" s="375"/>
      <c r="BM263" s="16"/>
      <c r="BN263" s="16"/>
    </row>
    <row r="264" spans="1:66">
      <c r="A264" s="179"/>
      <c r="B264" s="444"/>
      <c r="K264" s="375"/>
      <c r="L264" s="375"/>
      <c r="BM264" s="16"/>
      <c r="BN264" s="16"/>
    </row>
    <row r="265" spans="1:66">
      <c r="A265" s="179"/>
      <c r="B265" s="444"/>
      <c r="K265" s="375"/>
      <c r="L265" s="375"/>
      <c r="BM265" s="16"/>
      <c r="BN265" s="16"/>
    </row>
    <row r="266" spans="1:66">
      <c r="A266" s="179"/>
      <c r="B266" s="444"/>
      <c r="K266" s="375"/>
      <c r="L266" s="375"/>
      <c r="BM266" s="16"/>
      <c r="BN266" s="16"/>
    </row>
    <row r="267" spans="1:66">
      <c r="A267" s="179"/>
      <c r="B267" s="444"/>
      <c r="K267" s="375"/>
      <c r="L267" s="375"/>
      <c r="BM267" s="16"/>
      <c r="BN267" s="16"/>
    </row>
    <row r="268" spans="1:66">
      <c r="A268" s="179"/>
      <c r="B268" s="444"/>
      <c r="K268" s="375"/>
      <c r="L268" s="375"/>
      <c r="BM268" s="16"/>
      <c r="BN268" s="16"/>
    </row>
    <row r="269" spans="1:66">
      <c r="A269" s="179"/>
      <c r="B269" s="444"/>
      <c r="K269" s="375"/>
      <c r="L269" s="375"/>
      <c r="BM269" s="16"/>
      <c r="BN269" s="16"/>
    </row>
    <row r="270" spans="1:66">
      <c r="A270" s="179"/>
      <c r="B270" s="444"/>
      <c r="K270" s="375"/>
      <c r="L270" s="375"/>
      <c r="BM270" s="16"/>
      <c r="BN270" s="16"/>
    </row>
    <row r="271" spans="1:66">
      <c r="A271" s="179"/>
      <c r="B271" s="444"/>
      <c r="K271" s="375"/>
      <c r="L271" s="375"/>
      <c r="BM271" s="16"/>
      <c r="BN271" s="16"/>
    </row>
    <row r="272" spans="1:66">
      <c r="A272" s="179"/>
      <c r="B272" s="444"/>
      <c r="K272" s="375"/>
      <c r="L272" s="375"/>
      <c r="BM272" s="16"/>
      <c r="BN272" s="16"/>
    </row>
    <row r="273" spans="1:66">
      <c r="A273" s="179"/>
      <c r="B273" s="444"/>
      <c r="K273" s="375"/>
      <c r="L273" s="375"/>
      <c r="BM273" s="16"/>
      <c r="BN273" s="16"/>
    </row>
    <row r="274" spans="1:66">
      <c r="A274" s="179"/>
      <c r="B274" s="444"/>
      <c r="K274" s="375"/>
      <c r="L274" s="375"/>
      <c r="BM274" s="16"/>
      <c r="BN274" s="16"/>
    </row>
    <row r="275" spans="1:66">
      <c r="A275" s="179"/>
      <c r="B275" s="444"/>
      <c r="K275" s="375"/>
      <c r="L275" s="375"/>
      <c r="BM275" s="16"/>
      <c r="BN275" s="16"/>
    </row>
    <row r="276" spans="1:66">
      <c r="A276" s="179"/>
      <c r="B276" s="444"/>
      <c r="K276" s="375"/>
      <c r="L276" s="375"/>
      <c r="BM276" s="16"/>
      <c r="BN276" s="16"/>
    </row>
    <row r="277" spans="1:66">
      <c r="A277" s="179"/>
      <c r="B277" s="444"/>
      <c r="K277" s="375"/>
      <c r="L277" s="375"/>
      <c r="BM277" s="16"/>
      <c r="BN277" s="16"/>
    </row>
    <row r="278" spans="1:66">
      <c r="A278" s="179"/>
      <c r="B278" s="444"/>
      <c r="K278" s="375"/>
      <c r="L278" s="375"/>
      <c r="BM278" s="16"/>
      <c r="BN278" s="16"/>
    </row>
    <row r="279" spans="1:66">
      <c r="A279" s="179"/>
      <c r="B279" s="444"/>
      <c r="K279" s="375"/>
      <c r="L279" s="375"/>
      <c r="BM279" s="16"/>
      <c r="BN279" s="16"/>
    </row>
    <row r="280" spans="1:66">
      <c r="A280" s="179"/>
      <c r="B280" s="444"/>
      <c r="K280" s="375"/>
      <c r="L280" s="375"/>
      <c r="BM280" s="16"/>
      <c r="BN280" s="16"/>
    </row>
    <row r="281" spans="1:66">
      <c r="A281" s="179"/>
      <c r="B281" s="444"/>
      <c r="K281" s="375"/>
      <c r="L281" s="375"/>
      <c r="BM281" s="16"/>
      <c r="BN281" s="16"/>
    </row>
    <row r="282" spans="1:66">
      <c r="A282" s="179"/>
      <c r="B282" s="444"/>
      <c r="K282" s="375"/>
      <c r="L282" s="375"/>
      <c r="BM282" s="16"/>
      <c r="BN282" s="16"/>
    </row>
    <row r="283" spans="1:66">
      <c r="A283" s="179"/>
      <c r="B283" s="444"/>
      <c r="K283" s="375"/>
      <c r="L283" s="375"/>
      <c r="BM283" s="16"/>
      <c r="BN283" s="16"/>
    </row>
    <row r="284" spans="1:66">
      <c r="A284" s="179"/>
      <c r="B284" s="444"/>
      <c r="K284" s="375"/>
      <c r="L284" s="375"/>
      <c r="BM284" s="16"/>
      <c r="BN284" s="16"/>
    </row>
    <row r="285" spans="1:66">
      <c r="A285" s="179"/>
      <c r="B285" s="444"/>
      <c r="K285" s="375"/>
      <c r="L285" s="375"/>
      <c r="BM285" s="16"/>
      <c r="BN285" s="16"/>
    </row>
    <row r="286" spans="1:66">
      <c r="A286" s="179"/>
      <c r="B286" s="444"/>
      <c r="K286" s="375"/>
      <c r="L286" s="375"/>
      <c r="BM286" s="16"/>
      <c r="BN286" s="16"/>
    </row>
    <row r="287" spans="1:66">
      <c r="A287" s="179"/>
      <c r="B287" s="444"/>
      <c r="K287" s="375"/>
      <c r="L287" s="375"/>
      <c r="BM287" s="16"/>
      <c r="BN287" s="16"/>
    </row>
    <row r="288" spans="1:66">
      <c r="A288" s="179"/>
      <c r="B288" s="444"/>
      <c r="K288" s="375"/>
      <c r="L288" s="375"/>
      <c r="BM288" s="16"/>
      <c r="BN288" s="16"/>
    </row>
    <row r="289" spans="1:66">
      <c r="A289" s="179"/>
      <c r="B289" s="444"/>
      <c r="K289" s="375"/>
      <c r="L289" s="375"/>
      <c r="BM289" s="16"/>
      <c r="BN289" s="16"/>
    </row>
    <row r="290" spans="1:66">
      <c r="A290" s="179"/>
      <c r="B290" s="444"/>
      <c r="K290" s="375"/>
      <c r="L290" s="375"/>
      <c r="BM290" s="16"/>
      <c r="BN290" s="16"/>
    </row>
    <row r="291" spans="1:66">
      <c r="A291" s="179"/>
      <c r="B291" s="444"/>
      <c r="K291" s="375"/>
      <c r="L291" s="375"/>
      <c r="BM291" s="16"/>
      <c r="BN291" s="16"/>
    </row>
    <row r="292" spans="1:66">
      <c r="A292" s="179"/>
      <c r="B292" s="444"/>
      <c r="K292" s="375"/>
      <c r="L292" s="375"/>
      <c r="BM292" s="16"/>
      <c r="BN292" s="16"/>
    </row>
    <row r="293" spans="1:66">
      <c r="A293" s="179"/>
      <c r="B293" s="444"/>
      <c r="K293" s="375"/>
      <c r="L293" s="375"/>
      <c r="BM293" s="16"/>
      <c r="BN293" s="16"/>
    </row>
    <row r="294" spans="1:66">
      <c r="A294" s="179"/>
      <c r="B294" s="444"/>
      <c r="K294" s="375"/>
      <c r="L294" s="375"/>
      <c r="BM294" s="16"/>
      <c r="BN294" s="16"/>
    </row>
    <row r="295" spans="1:66">
      <c r="A295" s="179"/>
      <c r="B295" s="444"/>
      <c r="K295" s="375"/>
      <c r="L295" s="375"/>
      <c r="BM295" s="16"/>
      <c r="BN295" s="16"/>
    </row>
    <row r="296" spans="1:66">
      <c r="A296" s="179"/>
      <c r="B296" s="444"/>
      <c r="K296" s="375"/>
      <c r="L296" s="375"/>
      <c r="BM296" s="16"/>
      <c r="BN296" s="16"/>
    </row>
    <row r="297" spans="1:66">
      <c r="A297" s="179"/>
      <c r="B297" s="444"/>
      <c r="K297" s="375"/>
      <c r="L297" s="375"/>
      <c r="BM297" s="16"/>
      <c r="BN297" s="16"/>
    </row>
    <row r="298" spans="1:66">
      <c r="A298" s="179"/>
      <c r="B298" s="444"/>
      <c r="K298" s="375"/>
      <c r="L298" s="375"/>
      <c r="BM298" s="16"/>
      <c r="BN298" s="16"/>
    </row>
    <row r="299" spans="1:66">
      <c r="A299" s="179"/>
      <c r="B299" s="444"/>
      <c r="K299" s="375"/>
      <c r="L299" s="375"/>
      <c r="BM299" s="16"/>
      <c r="BN299" s="16"/>
    </row>
    <row r="300" spans="1:66">
      <c r="A300" s="179"/>
      <c r="B300" s="444"/>
      <c r="K300" s="375"/>
      <c r="L300" s="375"/>
      <c r="BM300" s="16"/>
      <c r="BN300" s="16"/>
    </row>
    <row r="301" spans="1:66">
      <c r="A301" s="179"/>
      <c r="B301" s="444"/>
      <c r="K301" s="375"/>
      <c r="L301" s="375"/>
      <c r="BM301" s="16"/>
      <c r="BN301" s="16"/>
    </row>
    <row r="302" spans="1:66">
      <c r="A302" s="179"/>
      <c r="B302" s="444"/>
      <c r="K302" s="375"/>
      <c r="L302" s="375"/>
      <c r="BM302" s="16"/>
      <c r="BN302" s="16"/>
    </row>
    <row r="303" spans="1:66">
      <c r="A303" s="179"/>
      <c r="B303" s="444"/>
      <c r="K303" s="375"/>
      <c r="L303" s="375"/>
      <c r="BM303" s="16"/>
      <c r="BN303" s="16"/>
    </row>
    <row r="304" spans="1:66">
      <c r="A304" s="179"/>
      <c r="B304" s="444"/>
      <c r="K304" s="375"/>
      <c r="L304" s="375"/>
      <c r="BM304" s="16"/>
      <c r="BN304" s="16"/>
    </row>
  </sheetData>
  <mergeCells count="35">
    <mergeCell ref="B4:B6"/>
    <mergeCell ref="B73:B77"/>
    <mergeCell ref="A28:A32"/>
    <mergeCell ref="B34:B37"/>
    <mergeCell ref="B78:B82"/>
    <mergeCell ref="A4:A6"/>
    <mergeCell ref="B10:B15"/>
    <mergeCell ref="B39:B41"/>
    <mergeCell ref="B103:B116"/>
    <mergeCell ref="B96:B100"/>
    <mergeCell ref="A96:A100"/>
    <mergeCell ref="A103:A116"/>
    <mergeCell ref="B121:B124"/>
    <mergeCell ref="B125:B130"/>
    <mergeCell ref="B132:B142"/>
    <mergeCell ref="A132:A142"/>
    <mergeCell ref="A11:A15"/>
    <mergeCell ref="B16:B20"/>
    <mergeCell ref="A16:A20"/>
    <mergeCell ref="B21:B25"/>
    <mergeCell ref="A21:A25"/>
    <mergeCell ref="B91:B92"/>
    <mergeCell ref="B28:B32"/>
    <mergeCell ref="B44:B45"/>
    <mergeCell ref="A44:A45"/>
    <mergeCell ref="B84:B85"/>
    <mergeCell ref="A84:A85"/>
    <mergeCell ref="B47:B49"/>
    <mergeCell ref="A47:A49"/>
    <mergeCell ref="A91:A92"/>
    <mergeCell ref="B71:B72"/>
    <mergeCell ref="A71:A72"/>
    <mergeCell ref="A40:A41"/>
    <mergeCell ref="B50:B57"/>
    <mergeCell ref="A50:A57"/>
  </mergeCells>
  <dataValidations count="1">
    <dataValidation type="list" showInputMessage="1" showErrorMessage="1" sqref="D256:D304 F305:F389">
      <formula1>$AX$1:$AX$1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AJ237"/>
  <sheetViews>
    <sheetView topLeftCell="A2" zoomScale="80" zoomScaleNormal="80" workbookViewId="0">
      <pane xSplit="4" ySplit="7" topLeftCell="E99" activePane="bottomRight" state="frozen"/>
      <selection activeCell="A2" sqref="A2"/>
      <selection pane="topRight" activeCell="D2" sqref="D2"/>
      <selection pane="bottomLeft" activeCell="A9" sqref="A9"/>
      <selection pane="bottomRight" activeCell="B4" sqref="B4:B109"/>
    </sheetView>
  </sheetViews>
  <sheetFormatPr baseColWidth="10" defaultRowHeight="15"/>
  <cols>
    <col min="1" max="1" width="11.42578125" style="16"/>
    <col min="2" max="2" width="31" style="542" customWidth="1"/>
    <col min="3" max="15" width="15.28515625" style="29" customWidth="1"/>
    <col min="16" max="16" width="15.28515625" style="515" customWidth="1"/>
    <col min="17" max="25" width="15.28515625" style="29" customWidth="1"/>
    <col min="26" max="16384" width="11.42578125" style="16"/>
  </cols>
  <sheetData>
    <row r="1" spans="1:36" ht="15" hidden="1" customHeight="1">
      <c r="B1" s="540"/>
      <c r="C1" s="576" t="s">
        <v>220</v>
      </c>
      <c r="D1" s="576"/>
      <c r="E1" s="576"/>
      <c r="F1" s="576"/>
      <c r="G1" s="577"/>
      <c r="H1" s="577"/>
      <c r="I1" s="577"/>
      <c r="J1" s="577"/>
      <c r="K1" s="577"/>
      <c r="L1" s="577"/>
      <c r="M1" s="577"/>
      <c r="N1" s="577"/>
      <c r="O1" s="577"/>
      <c r="Q1" s="579" t="s">
        <v>221</v>
      </c>
      <c r="R1" s="579"/>
      <c r="S1" s="579"/>
      <c r="T1" s="579"/>
      <c r="U1" s="579"/>
      <c r="V1" s="579"/>
      <c r="W1" s="579"/>
      <c r="X1" s="579"/>
      <c r="Y1" s="579"/>
    </row>
    <row r="2" spans="1:36" ht="30" customHeight="1">
      <c r="B2" s="541"/>
      <c r="C2" s="583" t="s">
        <v>225</v>
      </c>
      <c r="D2" s="583"/>
      <c r="E2" s="583"/>
      <c r="F2" s="583"/>
      <c r="G2" s="581" t="s">
        <v>223</v>
      </c>
      <c r="H2" s="582"/>
      <c r="I2" s="582"/>
      <c r="J2" s="582"/>
      <c r="K2" s="578" t="s">
        <v>216</v>
      </c>
      <c r="L2" s="578"/>
      <c r="M2" s="578"/>
      <c r="N2" s="578"/>
      <c r="O2" s="578"/>
      <c r="Q2" s="579" t="s">
        <v>224</v>
      </c>
      <c r="R2" s="579"/>
      <c r="S2" s="579"/>
      <c r="T2" s="579"/>
      <c r="U2" s="80"/>
      <c r="V2" s="580" t="s">
        <v>216</v>
      </c>
      <c r="W2" s="580"/>
      <c r="X2" s="580"/>
      <c r="Y2" s="580"/>
      <c r="AJ2" s="16" t="s">
        <v>180</v>
      </c>
    </row>
    <row r="3" spans="1:36" ht="30">
      <c r="A3" s="16" t="str">
        <f>Datos!A3</f>
        <v>N.P.</v>
      </c>
      <c r="B3" s="540" t="s">
        <v>213</v>
      </c>
      <c r="C3" s="83" t="s">
        <v>222</v>
      </c>
      <c r="D3" s="83" t="s">
        <v>7</v>
      </c>
      <c r="E3" s="83" t="s">
        <v>214</v>
      </c>
      <c r="F3" s="83" t="s">
        <v>215</v>
      </c>
      <c r="G3" s="79" t="s">
        <v>217</v>
      </c>
      <c r="H3" s="79" t="s">
        <v>119</v>
      </c>
      <c r="I3" s="79" t="s">
        <v>133</v>
      </c>
      <c r="J3" s="79" t="s">
        <v>219</v>
      </c>
      <c r="K3" s="83" t="s">
        <v>217</v>
      </c>
      <c r="L3" s="83" t="s">
        <v>119</v>
      </c>
      <c r="M3" s="83" t="s">
        <v>218</v>
      </c>
      <c r="N3" s="83" t="s">
        <v>250</v>
      </c>
      <c r="O3" s="83" t="s">
        <v>219</v>
      </c>
      <c r="Q3" s="84" t="s">
        <v>217</v>
      </c>
      <c r="R3" s="84" t="s">
        <v>119</v>
      </c>
      <c r="S3" s="84" t="s">
        <v>133</v>
      </c>
      <c r="T3" s="84" t="s">
        <v>219</v>
      </c>
      <c r="U3" s="80"/>
      <c r="V3" s="84" t="s">
        <v>217</v>
      </c>
      <c r="W3" s="84" t="s">
        <v>119</v>
      </c>
      <c r="X3" s="84" t="s">
        <v>218</v>
      </c>
      <c r="Y3" s="84" t="s">
        <v>219</v>
      </c>
      <c r="AJ3" s="16" t="s">
        <v>195</v>
      </c>
    </row>
    <row r="4" spans="1:36">
      <c r="A4" s="16">
        <f>Datos!A4</f>
        <v>1</v>
      </c>
      <c r="B4" s="539" t="s">
        <v>953</v>
      </c>
      <c r="C4" s="526" t="s">
        <v>180</v>
      </c>
      <c r="D4" s="526" t="s">
        <v>180</v>
      </c>
      <c r="E4" s="526" t="s">
        <v>195</v>
      </c>
      <c r="F4" s="527" t="s">
        <v>180</v>
      </c>
      <c r="G4" s="29" t="s">
        <v>564</v>
      </c>
      <c r="H4" s="29" t="s">
        <v>564</v>
      </c>
      <c r="I4" s="29" t="s">
        <v>564</v>
      </c>
      <c r="J4" s="29" t="s">
        <v>564</v>
      </c>
      <c r="K4" s="29" t="s">
        <v>564</v>
      </c>
      <c r="L4" s="29" t="s">
        <v>564</v>
      </c>
      <c r="M4" s="29" t="s">
        <v>564</v>
      </c>
      <c r="N4" s="29" t="s">
        <v>564</v>
      </c>
      <c r="O4" s="29" t="s">
        <v>564</v>
      </c>
    </row>
    <row r="5" spans="1:36">
      <c r="A5" s="16">
        <f>Datos!A5</f>
        <v>2</v>
      </c>
      <c r="B5" s="539" t="s">
        <v>953</v>
      </c>
      <c r="C5" s="149" t="s">
        <v>195</v>
      </c>
      <c r="D5" s="149" t="s">
        <v>195</v>
      </c>
      <c r="E5" s="149" t="s">
        <v>195</v>
      </c>
      <c r="F5" s="528" t="s">
        <v>195</v>
      </c>
      <c r="G5" s="29" t="s">
        <v>934</v>
      </c>
      <c r="H5" s="29" t="s">
        <v>934</v>
      </c>
      <c r="I5" s="29" t="s">
        <v>934</v>
      </c>
      <c r="K5" s="29" t="s">
        <v>195</v>
      </c>
      <c r="L5" s="29" t="s">
        <v>195</v>
      </c>
      <c r="M5" s="29" t="s">
        <v>195</v>
      </c>
      <c r="N5" s="29" t="s">
        <v>195</v>
      </c>
    </row>
    <row r="6" spans="1:36">
      <c r="A6" s="16">
        <f>Datos!A6</f>
        <v>3</v>
      </c>
      <c r="B6" s="539" t="s">
        <v>953</v>
      </c>
      <c r="C6" s="149" t="s">
        <v>180</v>
      </c>
      <c r="D6" s="149" t="s">
        <v>180</v>
      </c>
      <c r="E6" s="149" t="s">
        <v>195</v>
      </c>
      <c r="F6" s="528" t="s">
        <v>180</v>
      </c>
    </row>
    <row r="7" spans="1:36" s="37" customFormat="1">
      <c r="A7" s="16">
        <f>Datos!A7</f>
        <v>4</v>
      </c>
      <c r="B7" s="539" t="s">
        <v>953</v>
      </c>
      <c r="C7" s="149" t="s">
        <v>180</v>
      </c>
      <c r="D7" s="149" t="s">
        <v>180</v>
      </c>
      <c r="E7" s="149" t="s">
        <v>195</v>
      </c>
      <c r="F7" s="528" t="s">
        <v>180</v>
      </c>
      <c r="G7" s="82" t="s">
        <v>195</v>
      </c>
      <c r="H7" s="525" t="s">
        <v>936</v>
      </c>
      <c r="I7" s="525" t="s">
        <v>935</v>
      </c>
      <c r="J7" s="82">
        <v>1</v>
      </c>
      <c r="K7" s="82" t="s">
        <v>195</v>
      </c>
      <c r="L7" s="82" t="s">
        <v>180</v>
      </c>
      <c r="M7" s="82" t="s">
        <v>180</v>
      </c>
      <c r="N7" s="82"/>
      <c r="O7" s="82"/>
      <c r="P7" s="82"/>
      <c r="Q7" s="82"/>
      <c r="R7" s="82"/>
      <c r="S7" s="82"/>
      <c r="T7" s="82"/>
      <c r="U7" s="82"/>
      <c r="V7" s="82"/>
      <c r="W7" s="82"/>
      <c r="X7" s="82"/>
      <c r="Y7" s="82"/>
    </row>
    <row r="8" spans="1:36" s="37" customFormat="1">
      <c r="A8" s="16">
        <f>Datos!A8</f>
        <v>5</v>
      </c>
      <c r="B8" s="539" t="s">
        <v>953</v>
      </c>
      <c r="C8" s="79" t="s">
        <v>180</v>
      </c>
      <c r="D8" s="79" t="s">
        <v>180</v>
      </c>
      <c r="E8" s="79" t="s">
        <v>195</v>
      </c>
      <c r="F8" s="529" t="s">
        <v>180</v>
      </c>
      <c r="G8" s="82" t="s">
        <v>195</v>
      </c>
      <c r="H8" s="82" t="s">
        <v>937</v>
      </c>
      <c r="I8" s="82"/>
      <c r="J8" s="82"/>
      <c r="K8" s="82" t="s">
        <v>195</v>
      </c>
      <c r="L8" s="82" t="s">
        <v>180</v>
      </c>
      <c r="M8" s="82"/>
      <c r="N8" s="82"/>
      <c r="O8" s="82"/>
      <c r="P8" s="82"/>
      <c r="Q8" s="82"/>
      <c r="R8" s="82"/>
      <c r="S8" s="82"/>
      <c r="T8" s="82"/>
      <c r="U8" s="82"/>
      <c r="V8" s="82"/>
      <c r="W8" s="82"/>
      <c r="X8" s="82"/>
      <c r="Y8" s="82"/>
    </row>
    <row r="9" spans="1:36">
      <c r="A9" s="16">
        <f>Datos!A9</f>
        <v>6</v>
      </c>
      <c r="B9" s="539" t="s">
        <v>953</v>
      </c>
      <c r="C9" s="149" t="s">
        <v>180</v>
      </c>
      <c r="D9" s="149" t="s">
        <v>180</v>
      </c>
      <c r="E9" s="149" t="s">
        <v>195</v>
      </c>
      <c r="F9" s="528" t="s">
        <v>180</v>
      </c>
      <c r="G9" s="29" t="s">
        <v>564</v>
      </c>
      <c r="H9" s="29" t="s">
        <v>938</v>
      </c>
      <c r="K9" s="29" t="s">
        <v>564</v>
      </c>
      <c r="L9" s="29" t="s">
        <v>191</v>
      </c>
    </row>
    <row r="10" spans="1:36" s="37" customFormat="1">
      <c r="A10" s="16">
        <f>Datos!A10</f>
        <v>7</v>
      </c>
      <c r="B10" s="539" t="s">
        <v>953</v>
      </c>
      <c r="C10" s="530" t="s">
        <v>180</v>
      </c>
      <c r="D10" s="530" t="s">
        <v>180</v>
      </c>
      <c r="E10" s="530" t="s">
        <v>195</v>
      </c>
      <c r="F10" s="531" t="s">
        <v>180</v>
      </c>
      <c r="G10" s="82"/>
      <c r="H10" s="82" t="s">
        <v>939</v>
      </c>
      <c r="I10" s="82">
        <v>1</v>
      </c>
      <c r="J10" s="82"/>
      <c r="K10" s="82" t="s">
        <v>564</v>
      </c>
      <c r="L10" s="82" t="s">
        <v>191</v>
      </c>
      <c r="M10" s="82"/>
      <c r="N10" s="82"/>
      <c r="O10" s="82"/>
      <c r="P10" s="82"/>
      <c r="Q10" s="82"/>
      <c r="R10" s="82"/>
      <c r="S10" s="82"/>
      <c r="T10" s="82"/>
      <c r="U10" s="82"/>
      <c r="V10" s="82"/>
      <c r="W10" s="82"/>
      <c r="X10" s="82"/>
      <c r="Y10" s="82"/>
    </row>
    <row r="11" spans="1:36" s="37" customFormat="1">
      <c r="A11" s="16">
        <f>Datos!A11</f>
        <v>8</v>
      </c>
      <c r="B11" s="539" t="s">
        <v>953</v>
      </c>
      <c r="C11" s="149" t="s">
        <v>180</v>
      </c>
      <c r="D11" s="149" t="s">
        <v>180</v>
      </c>
      <c r="E11" s="149" t="s">
        <v>195</v>
      </c>
      <c r="F11" s="528" t="s">
        <v>180</v>
      </c>
      <c r="G11" s="82" t="s">
        <v>564</v>
      </c>
      <c r="H11" s="82" t="s">
        <v>940</v>
      </c>
      <c r="I11" s="82"/>
      <c r="J11" s="82"/>
      <c r="K11" s="82" t="s">
        <v>564</v>
      </c>
      <c r="L11" s="82" t="s">
        <v>191</v>
      </c>
      <c r="M11" s="82"/>
      <c r="N11" s="82"/>
      <c r="O11" s="82"/>
      <c r="P11" s="82"/>
      <c r="Q11" s="82"/>
      <c r="R11" s="82"/>
      <c r="S11" s="82"/>
      <c r="T11" s="82"/>
      <c r="U11" s="82"/>
      <c r="V11" s="82"/>
      <c r="W11" s="82"/>
      <c r="X11" s="82"/>
      <c r="Y11" s="82"/>
    </row>
    <row r="12" spans="1:36" s="37" customFormat="1">
      <c r="A12" s="16">
        <f>Datos!A12</f>
        <v>9</v>
      </c>
      <c r="B12" s="539" t="s">
        <v>953</v>
      </c>
      <c r="C12" s="532" t="s">
        <v>180</v>
      </c>
      <c r="D12" s="532" t="s">
        <v>180</v>
      </c>
      <c r="E12" s="532" t="s">
        <v>195</v>
      </c>
      <c r="F12" s="533" t="s">
        <v>180</v>
      </c>
      <c r="G12" s="82"/>
      <c r="H12" s="82"/>
      <c r="I12" s="82"/>
      <c r="J12" s="82"/>
      <c r="K12" s="82"/>
      <c r="L12" s="82"/>
      <c r="M12" s="82"/>
      <c r="N12" s="82"/>
      <c r="O12" s="82"/>
      <c r="P12" s="82"/>
      <c r="Q12" s="82"/>
      <c r="R12" s="82"/>
      <c r="S12" s="82"/>
      <c r="T12" s="82"/>
      <c r="U12" s="82"/>
      <c r="V12" s="82"/>
      <c r="W12" s="82"/>
      <c r="X12" s="82"/>
      <c r="Y12" s="82"/>
    </row>
    <row r="13" spans="1:36" s="37" customFormat="1">
      <c r="A13" s="16">
        <f>Datos!A13</f>
        <v>10</v>
      </c>
      <c r="B13" s="539" t="s">
        <v>953</v>
      </c>
      <c r="C13" s="79" t="s">
        <v>180</v>
      </c>
      <c r="D13" s="79" t="s">
        <v>180</v>
      </c>
      <c r="E13" s="79" t="s">
        <v>195</v>
      </c>
      <c r="F13" s="529" t="s">
        <v>180</v>
      </c>
      <c r="G13" s="82" t="s">
        <v>941</v>
      </c>
      <c r="H13" s="82" t="s">
        <v>937</v>
      </c>
      <c r="I13" s="82"/>
      <c r="J13" s="82"/>
      <c r="K13" s="82" t="s">
        <v>564</v>
      </c>
      <c r="L13" s="82" t="s">
        <v>191</v>
      </c>
      <c r="M13" s="82"/>
      <c r="N13" s="82"/>
      <c r="O13" s="82"/>
      <c r="P13" s="82"/>
      <c r="Q13" s="82"/>
      <c r="R13" s="82"/>
      <c r="S13" s="82"/>
      <c r="T13" s="82"/>
      <c r="U13" s="82"/>
      <c r="V13" s="82"/>
      <c r="W13" s="82"/>
      <c r="X13" s="82"/>
      <c r="Y13" s="82"/>
    </row>
    <row r="14" spans="1:36" s="37" customFormat="1">
      <c r="A14" s="16">
        <f>Datos!A14</f>
        <v>11</v>
      </c>
      <c r="B14" s="539" t="s">
        <v>953</v>
      </c>
      <c r="C14" s="149" t="s">
        <v>180</v>
      </c>
      <c r="D14" s="149" t="s">
        <v>180</v>
      </c>
      <c r="E14" s="149" t="s">
        <v>195</v>
      </c>
      <c r="F14" s="528" t="s">
        <v>180</v>
      </c>
      <c r="G14" s="82"/>
      <c r="H14" s="82" t="s">
        <v>942</v>
      </c>
      <c r="I14" s="82"/>
      <c r="J14" s="82"/>
      <c r="K14" s="82" t="s">
        <v>564</v>
      </c>
      <c r="L14" s="82"/>
      <c r="M14" s="82"/>
      <c r="N14" s="82"/>
      <c r="O14" s="82"/>
      <c r="P14" s="82"/>
      <c r="Q14" s="82"/>
      <c r="R14" s="82"/>
      <c r="S14" s="82"/>
      <c r="T14" s="82"/>
      <c r="U14" s="82"/>
      <c r="V14" s="82"/>
      <c r="W14" s="82"/>
      <c r="X14" s="82"/>
      <c r="Y14" s="82"/>
    </row>
    <row r="15" spans="1:36">
      <c r="A15" s="16">
        <f>Datos!A15</f>
        <v>12</v>
      </c>
      <c r="B15" s="539" t="s">
        <v>953</v>
      </c>
      <c r="C15" s="532" t="s">
        <v>180</v>
      </c>
      <c r="D15" s="532" t="s">
        <v>180</v>
      </c>
      <c r="E15" s="532"/>
      <c r="F15" s="533"/>
    </row>
    <row r="16" spans="1:36" s="90" customFormat="1">
      <c r="A16" s="16">
        <f>Datos!A16</f>
        <v>13</v>
      </c>
      <c r="B16" s="539" t="s">
        <v>953</v>
      </c>
      <c r="C16" s="79" t="s">
        <v>180</v>
      </c>
      <c r="D16" s="79" t="s">
        <v>180</v>
      </c>
      <c r="E16" s="79"/>
      <c r="F16" s="529"/>
      <c r="G16" s="312" t="s">
        <v>564</v>
      </c>
      <c r="H16" s="312" t="s">
        <v>939</v>
      </c>
      <c r="I16" s="312" t="s">
        <v>935</v>
      </c>
      <c r="J16" s="312">
        <v>1</v>
      </c>
      <c r="K16" s="312" t="s">
        <v>564</v>
      </c>
      <c r="L16" s="312" t="s">
        <v>191</v>
      </c>
      <c r="M16" s="312" t="s">
        <v>191</v>
      </c>
      <c r="N16" s="89"/>
      <c r="O16" s="89"/>
      <c r="P16" s="89"/>
      <c r="Q16" s="89"/>
      <c r="R16" s="89"/>
      <c r="S16" s="89"/>
      <c r="T16" s="89"/>
      <c r="U16" s="89"/>
      <c r="V16" s="89"/>
      <c r="W16" s="89"/>
      <c r="X16" s="89"/>
      <c r="Y16" s="89"/>
    </row>
    <row r="17" spans="1:25" s="37" customFormat="1">
      <c r="A17" s="16">
        <f>Datos!A17</f>
        <v>14</v>
      </c>
      <c r="B17" s="539" t="s">
        <v>953</v>
      </c>
      <c r="C17" s="530"/>
      <c r="D17" s="530"/>
      <c r="E17" s="530"/>
      <c r="F17" s="531"/>
      <c r="G17" s="82"/>
      <c r="H17" s="82"/>
      <c r="I17" s="82"/>
      <c r="J17" s="82"/>
      <c r="K17" s="82"/>
      <c r="L17" s="82"/>
      <c r="M17" s="82"/>
      <c r="N17" s="82"/>
      <c r="O17" s="82"/>
      <c r="P17" s="82"/>
      <c r="Q17" s="82"/>
      <c r="R17" s="82"/>
      <c r="S17" s="82"/>
      <c r="T17" s="82"/>
      <c r="U17" s="82"/>
      <c r="V17" s="82"/>
      <c r="W17" s="82"/>
      <c r="X17" s="82"/>
      <c r="Y17" s="82"/>
    </row>
    <row r="18" spans="1:25">
      <c r="A18" s="16">
        <f>Datos!A18</f>
        <v>15</v>
      </c>
      <c r="B18" s="539" t="s">
        <v>953</v>
      </c>
      <c r="G18" s="29" t="s">
        <v>564</v>
      </c>
      <c r="H18" s="29" t="s">
        <v>943</v>
      </c>
      <c r="K18" s="29" t="s">
        <v>564</v>
      </c>
    </row>
    <row r="19" spans="1:25">
      <c r="A19" s="16">
        <f>Datos!A19</f>
        <v>16</v>
      </c>
      <c r="B19" s="539" t="s">
        <v>953</v>
      </c>
      <c r="C19" s="79" t="s">
        <v>180</v>
      </c>
      <c r="D19" s="79" t="s">
        <v>180</v>
      </c>
      <c r="E19" s="79" t="s">
        <v>195</v>
      </c>
      <c r="F19" s="529" t="s">
        <v>195</v>
      </c>
      <c r="G19" s="29" t="s">
        <v>564</v>
      </c>
      <c r="H19" s="29" t="s">
        <v>944</v>
      </c>
      <c r="K19" s="29" t="s">
        <v>564</v>
      </c>
    </row>
    <row r="20" spans="1:25">
      <c r="A20" s="16">
        <f>Datos!A20</f>
        <v>17</v>
      </c>
      <c r="B20" s="539" t="s">
        <v>953</v>
      </c>
      <c r="C20" s="79" t="s">
        <v>180</v>
      </c>
      <c r="D20" s="79" t="s">
        <v>180</v>
      </c>
      <c r="E20" s="79"/>
      <c r="F20" s="529"/>
    </row>
    <row r="21" spans="1:25">
      <c r="A21" s="16">
        <f>Datos!A21</f>
        <v>18</v>
      </c>
      <c r="B21" s="539" t="s">
        <v>953</v>
      </c>
    </row>
    <row r="22" spans="1:25">
      <c r="A22" s="16">
        <f>Datos!A22</f>
        <v>19</v>
      </c>
      <c r="B22" s="539" t="s">
        <v>953</v>
      </c>
      <c r="G22" s="29" t="s">
        <v>564</v>
      </c>
      <c r="H22" s="29" t="s">
        <v>564</v>
      </c>
      <c r="K22" s="29" t="s">
        <v>564</v>
      </c>
      <c r="L22" s="29" t="s">
        <v>564</v>
      </c>
    </row>
    <row r="23" spans="1:25" ht="30">
      <c r="A23" s="16">
        <f>Datos!A23</f>
        <v>20</v>
      </c>
      <c r="B23" s="539" t="s">
        <v>953</v>
      </c>
      <c r="G23" s="29" t="s">
        <v>564</v>
      </c>
      <c r="H23" s="29" t="s">
        <v>945</v>
      </c>
      <c r="K23" s="29" t="s">
        <v>195</v>
      </c>
    </row>
    <row r="24" spans="1:25">
      <c r="A24" s="16">
        <f>Datos!A24</f>
        <v>21</v>
      </c>
      <c r="B24" s="539" t="s">
        <v>953</v>
      </c>
    </row>
    <row r="25" spans="1:25">
      <c r="A25" s="16">
        <f>Datos!A25</f>
        <v>22</v>
      </c>
      <c r="B25" s="539" t="s">
        <v>953</v>
      </c>
      <c r="C25" s="149" t="s">
        <v>180</v>
      </c>
      <c r="D25" s="149" t="s">
        <v>180</v>
      </c>
      <c r="E25" s="149" t="s">
        <v>195</v>
      </c>
      <c r="F25" s="528" t="s">
        <v>195</v>
      </c>
      <c r="G25" s="29" t="s">
        <v>195</v>
      </c>
      <c r="H25" s="29" t="s">
        <v>939</v>
      </c>
      <c r="K25" s="29" t="s">
        <v>195</v>
      </c>
      <c r="L25" s="29" t="s">
        <v>180</v>
      </c>
    </row>
    <row r="26" spans="1:25">
      <c r="A26" s="16">
        <f>Datos!A26</f>
        <v>23</v>
      </c>
      <c r="B26" s="539" t="s">
        <v>953</v>
      </c>
      <c r="C26" s="79"/>
      <c r="D26" s="79"/>
      <c r="E26" s="79"/>
      <c r="F26" s="529"/>
    </row>
    <row r="27" spans="1:25">
      <c r="A27" s="16">
        <f>Datos!A27</f>
        <v>24</v>
      </c>
      <c r="B27" s="539" t="s">
        <v>953</v>
      </c>
      <c r="C27" s="530"/>
      <c r="D27" s="530"/>
      <c r="E27" s="530"/>
      <c r="F27" s="531"/>
      <c r="G27" s="79"/>
      <c r="H27" s="79"/>
      <c r="I27" s="79"/>
      <c r="J27" s="79"/>
      <c r="K27" s="79"/>
      <c r="L27" s="79"/>
      <c r="M27" s="79"/>
      <c r="N27" s="79"/>
      <c r="O27" s="79"/>
      <c r="Q27" s="28"/>
      <c r="R27" s="28"/>
      <c r="S27" s="28"/>
      <c r="T27" s="28"/>
      <c r="U27" s="28"/>
      <c r="V27" s="28"/>
      <c r="W27" s="28"/>
      <c r="X27" s="28"/>
      <c r="Y27" s="28"/>
    </row>
    <row r="28" spans="1:25">
      <c r="A28" s="16">
        <f>Datos!A28</f>
        <v>25</v>
      </c>
      <c r="B28" s="539" t="s">
        <v>953</v>
      </c>
      <c r="G28" s="29" t="s">
        <v>195</v>
      </c>
      <c r="H28" s="29">
        <v>6</v>
      </c>
      <c r="I28" s="29" t="s">
        <v>935</v>
      </c>
      <c r="K28" s="29" t="s">
        <v>195</v>
      </c>
      <c r="L28" s="29" t="s">
        <v>180</v>
      </c>
      <c r="M28" s="29" t="s">
        <v>180</v>
      </c>
    </row>
    <row r="29" spans="1:25">
      <c r="A29" s="16">
        <f>Datos!A29</f>
        <v>26</v>
      </c>
      <c r="B29" s="539" t="s">
        <v>953</v>
      </c>
    </row>
    <row r="30" spans="1:25" s="37" customFormat="1">
      <c r="A30" s="16">
        <f>Datos!A30</f>
        <v>27</v>
      </c>
      <c r="B30" s="539" t="s">
        <v>953</v>
      </c>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16">
        <f>Datos!A31</f>
        <v>28</v>
      </c>
      <c r="B31" s="539" t="s">
        <v>953</v>
      </c>
    </row>
    <row r="32" spans="1:25">
      <c r="A32" s="16">
        <f>Datos!A32</f>
        <v>29</v>
      </c>
      <c r="B32" s="539" t="s">
        <v>953</v>
      </c>
      <c r="C32" s="79"/>
      <c r="D32" s="79"/>
      <c r="E32" s="79"/>
      <c r="F32" s="529"/>
      <c r="H32" s="29" t="s">
        <v>939</v>
      </c>
      <c r="I32" s="29" t="s">
        <v>935</v>
      </c>
      <c r="K32" s="29" t="s">
        <v>195</v>
      </c>
      <c r="L32" s="29" t="s">
        <v>180</v>
      </c>
      <c r="M32" s="29" t="s">
        <v>180</v>
      </c>
    </row>
    <row r="33" spans="1:25">
      <c r="A33" s="16">
        <f>Datos!A33</f>
        <v>30</v>
      </c>
      <c r="B33" s="539" t="s">
        <v>953</v>
      </c>
      <c r="C33" s="149" t="s">
        <v>180</v>
      </c>
      <c r="D33" s="149" t="s">
        <v>180</v>
      </c>
      <c r="E33" s="149" t="s">
        <v>195</v>
      </c>
      <c r="F33" s="528" t="s">
        <v>195</v>
      </c>
    </row>
    <row r="34" spans="1:25">
      <c r="A34" s="16">
        <f>Datos!A34</f>
        <v>31</v>
      </c>
      <c r="B34" s="539" t="s">
        <v>953</v>
      </c>
    </row>
    <row r="35" spans="1:25">
      <c r="A35" s="16">
        <f>Datos!A35</f>
        <v>32</v>
      </c>
      <c r="B35" s="539" t="s">
        <v>953</v>
      </c>
    </row>
    <row r="36" spans="1:25">
      <c r="A36" s="16">
        <f>Datos!A36</f>
        <v>33</v>
      </c>
      <c r="B36" s="539" t="s">
        <v>953</v>
      </c>
    </row>
    <row r="37" spans="1:25">
      <c r="A37" s="16">
        <f>Datos!A37</f>
        <v>34</v>
      </c>
      <c r="B37" s="539" t="s">
        <v>953</v>
      </c>
      <c r="C37" s="149" t="s">
        <v>180</v>
      </c>
      <c r="D37" s="149" t="s">
        <v>180</v>
      </c>
      <c r="E37" s="149" t="s">
        <v>195</v>
      </c>
      <c r="F37" s="528" t="s">
        <v>180</v>
      </c>
    </row>
    <row r="38" spans="1:25">
      <c r="A38" s="16">
        <f>Datos!A38</f>
        <v>35</v>
      </c>
      <c r="B38" s="539" t="s">
        <v>953</v>
      </c>
    </row>
    <row r="39" spans="1:25" s="37" customFormat="1">
      <c r="A39" s="16">
        <f>Datos!A39</f>
        <v>36</v>
      </c>
      <c r="B39" s="539" t="s">
        <v>953</v>
      </c>
      <c r="C39" s="79" t="s">
        <v>180</v>
      </c>
      <c r="D39" s="79" t="s">
        <v>180</v>
      </c>
      <c r="E39" s="79"/>
      <c r="F39" s="529"/>
      <c r="G39" s="82"/>
      <c r="H39" s="82"/>
      <c r="I39" s="82"/>
      <c r="J39" s="82"/>
      <c r="K39" s="82"/>
      <c r="L39" s="82"/>
      <c r="M39" s="82"/>
      <c r="N39" s="82"/>
      <c r="O39" s="82"/>
      <c r="P39" s="82"/>
      <c r="Q39" s="82"/>
      <c r="R39" s="82"/>
      <c r="S39" s="82"/>
      <c r="T39" s="82"/>
      <c r="U39" s="82"/>
      <c r="V39" s="82"/>
      <c r="W39" s="82"/>
      <c r="X39" s="82"/>
      <c r="Y39" s="82"/>
    </row>
    <row r="40" spans="1:25" s="37" customFormat="1">
      <c r="A40" s="16">
        <f>Datos!A40</f>
        <v>37</v>
      </c>
      <c r="B40" s="539" t="s">
        <v>953</v>
      </c>
      <c r="C40" s="82"/>
      <c r="D40" s="82"/>
      <c r="E40" s="82"/>
      <c r="F40" s="82"/>
      <c r="G40" s="82"/>
      <c r="H40" s="82"/>
      <c r="I40" s="82"/>
      <c r="J40" s="82"/>
      <c r="K40" s="82"/>
      <c r="L40" s="82"/>
      <c r="M40" s="82"/>
      <c r="N40" s="82"/>
      <c r="O40" s="82"/>
      <c r="P40" s="82"/>
      <c r="Q40" s="82"/>
      <c r="R40" s="82"/>
      <c r="S40" s="82"/>
      <c r="T40" s="82"/>
      <c r="U40" s="82"/>
      <c r="V40" s="82"/>
      <c r="W40" s="82"/>
      <c r="X40" s="82"/>
      <c r="Y40" s="82"/>
    </row>
    <row r="41" spans="1:25" s="37" customFormat="1">
      <c r="A41" s="16">
        <f>Datos!A41</f>
        <v>38</v>
      </c>
      <c r="B41" s="539" t="s">
        <v>953</v>
      </c>
      <c r="C41" s="530" t="s">
        <v>180</v>
      </c>
      <c r="D41" s="530" t="s">
        <v>180</v>
      </c>
      <c r="E41" s="530"/>
      <c r="F41" s="531"/>
      <c r="G41" s="82"/>
      <c r="H41" s="82"/>
      <c r="I41" s="82"/>
      <c r="J41" s="82"/>
      <c r="K41" s="82"/>
      <c r="L41" s="82"/>
      <c r="M41" s="82"/>
      <c r="N41" s="82"/>
      <c r="O41" s="82"/>
      <c r="P41" s="82"/>
      <c r="Q41" s="82"/>
      <c r="R41" s="82"/>
      <c r="S41" s="82"/>
      <c r="T41" s="82"/>
      <c r="U41" s="82"/>
      <c r="V41" s="82"/>
      <c r="W41" s="82"/>
      <c r="X41" s="82"/>
      <c r="Y41" s="82"/>
    </row>
    <row r="42" spans="1:25">
      <c r="A42" s="16">
        <f>Datos!A42</f>
        <v>39</v>
      </c>
      <c r="B42" s="539" t="s">
        <v>953</v>
      </c>
      <c r="C42" s="149" t="s">
        <v>180</v>
      </c>
      <c r="D42" s="149" t="s">
        <v>180</v>
      </c>
      <c r="E42" s="149" t="s">
        <v>195</v>
      </c>
      <c r="F42" s="528" t="s">
        <v>180</v>
      </c>
    </row>
    <row r="43" spans="1:25">
      <c r="A43" s="16">
        <f>Datos!A43</f>
        <v>40</v>
      </c>
      <c r="B43" s="539" t="s">
        <v>953</v>
      </c>
      <c r="C43" s="79"/>
      <c r="D43" s="79"/>
      <c r="E43" s="79"/>
      <c r="F43" s="79"/>
      <c r="G43" s="79"/>
      <c r="H43" s="79"/>
      <c r="I43" s="79"/>
      <c r="J43" s="79"/>
      <c r="K43" s="79"/>
      <c r="L43" s="79"/>
      <c r="M43" s="79"/>
      <c r="N43" s="79"/>
      <c r="O43" s="79"/>
      <c r="Q43" s="28"/>
      <c r="R43" s="28"/>
      <c r="S43" s="28"/>
      <c r="T43" s="28"/>
      <c r="U43" s="28"/>
      <c r="V43" s="28"/>
      <c r="W43" s="28"/>
      <c r="X43" s="28"/>
      <c r="Y43" s="28"/>
    </row>
    <row r="44" spans="1:25" s="151" customFormat="1">
      <c r="A44" s="16">
        <f>Datos!A44</f>
        <v>41</v>
      </c>
      <c r="B44" s="539" t="s">
        <v>953</v>
      </c>
      <c r="C44" s="149" t="s">
        <v>180</v>
      </c>
      <c r="D44" s="149" t="s">
        <v>180</v>
      </c>
      <c r="E44" s="149" t="s">
        <v>195</v>
      </c>
      <c r="F44" s="528" t="s">
        <v>195</v>
      </c>
      <c r="G44" s="149" t="s">
        <v>195</v>
      </c>
      <c r="H44" s="149" t="s">
        <v>195</v>
      </c>
      <c r="I44" s="149" t="s">
        <v>195</v>
      </c>
      <c r="J44" s="149" t="s">
        <v>195</v>
      </c>
      <c r="K44" s="149" t="s">
        <v>195</v>
      </c>
      <c r="L44" s="149" t="s">
        <v>195</v>
      </c>
      <c r="M44" s="149" t="s">
        <v>180</v>
      </c>
      <c r="N44" s="149" t="s">
        <v>195</v>
      </c>
      <c r="O44" s="149" t="s">
        <v>195</v>
      </c>
      <c r="P44" s="516"/>
      <c r="Q44" s="150"/>
      <c r="R44" s="150"/>
      <c r="S44" s="150"/>
      <c r="T44" s="150"/>
      <c r="U44" s="150"/>
      <c r="V44" s="150"/>
      <c r="W44" s="150"/>
      <c r="X44" s="150"/>
      <c r="Y44" s="150"/>
    </row>
    <row r="45" spans="1:25" s="151" customFormat="1">
      <c r="A45" s="16">
        <f>Datos!A45</f>
        <v>42</v>
      </c>
      <c r="B45" s="539" t="s">
        <v>953</v>
      </c>
      <c r="C45" s="149" t="s">
        <v>180</v>
      </c>
      <c r="D45" s="149" t="s">
        <v>180</v>
      </c>
      <c r="E45" s="149" t="s">
        <v>195</v>
      </c>
      <c r="F45" s="149" t="s">
        <v>195</v>
      </c>
      <c r="G45" s="149" t="s">
        <v>195</v>
      </c>
      <c r="H45" s="149" t="s">
        <v>195</v>
      </c>
      <c r="I45" s="149"/>
      <c r="J45" s="149" t="s">
        <v>195</v>
      </c>
      <c r="K45" s="149" t="s">
        <v>195</v>
      </c>
      <c r="L45" s="149" t="s">
        <v>195</v>
      </c>
      <c r="M45" s="149" t="s">
        <v>195</v>
      </c>
      <c r="N45" s="149" t="s">
        <v>195</v>
      </c>
      <c r="O45" s="149" t="s">
        <v>195</v>
      </c>
      <c r="P45" s="516"/>
      <c r="Q45" s="150"/>
      <c r="R45" s="150"/>
      <c r="S45" s="150"/>
      <c r="T45" s="150"/>
      <c r="U45" s="150"/>
      <c r="V45" s="150"/>
      <c r="W45" s="150"/>
      <c r="X45" s="150"/>
      <c r="Y45" s="150"/>
    </row>
    <row r="46" spans="1:25" s="151" customFormat="1">
      <c r="A46" s="16">
        <f>Datos!A46</f>
        <v>43</v>
      </c>
      <c r="B46" s="539" t="s">
        <v>953</v>
      </c>
      <c r="C46" s="149" t="s">
        <v>180</v>
      </c>
      <c r="D46" s="149" t="s">
        <v>180</v>
      </c>
      <c r="E46" s="149" t="s">
        <v>195</v>
      </c>
      <c r="F46" s="149" t="s">
        <v>195</v>
      </c>
      <c r="G46" s="149" t="s">
        <v>195</v>
      </c>
      <c r="H46" s="149" t="s">
        <v>195</v>
      </c>
      <c r="I46" s="149"/>
      <c r="J46" s="149" t="s">
        <v>195</v>
      </c>
      <c r="K46" s="149" t="s">
        <v>195</v>
      </c>
      <c r="L46" s="149" t="s">
        <v>180</v>
      </c>
      <c r="M46" s="149" t="s">
        <v>195</v>
      </c>
      <c r="N46" s="149" t="s">
        <v>195</v>
      </c>
      <c r="O46" s="149" t="s">
        <v>195</v>
      </c>
      <c r="P46" s="516"/>
      <c r="Q46" s="150"/>
      <c r="R46" s="150"/>
      <c r="S46" s="150"/>
      <c r="T46" s="150"/>
      <c r="U46" s="150"/>
      <c r="V46" s="150"/>
      <c r="W46" s="150"/>
      <c r="X46" s="150"/>
      <c r="Y46" s="150"/>
    </row>
    <row r="47" spans="1:25">
      <c r="A47" s="16">
        <f>Datos!A47</f>
        <v>44</v>
      </c>
      <c r="B47" s="539" t="s">
        <v>953</v>
      </c>
      <c r="C47" s="79"/>
      <c r="D47" s="79"/>
      <c r="E47" s="79"/>
      <c r="F47" s="79"/>
      <c r="G47" s="79"/>
      <c r="H47" s="79"/>
      <c r="I47" s="79"/>
      <c r="J47" s="79"/>
      <c r="K47" s="79"/>
      <c r="L47" s="79"/>
      <c r="M47" s="79"/>
      <c r="N47" s="79"/>
      <c r="O47" s="79"/>
      <c r="Q47" s="28"/>
      <c r="R47" s="28" t="s">
        <v>195</v>
      </c>
      <c r="S47" s="28"/>
      <c r="T47" s="28" t="s">
        <v>195</v>
      </c>
      <c r="U47" s="28"/>
      <c r="V47" s="28"/>
      <c r="W47" s="28" t="s">
        <v>195</v>
      </c>
      <c r="X47" s="28" t="s">
        <v>195</v>
      </c>
      <c r="Y47" s="28"/>
    </row>
    <row r="48" spans="1:25">
      <c r="A48" s="16">
        <f>Datos!A48</f>
        <v>45</v>
      </c>
      <c r="B48" s="539" t="s">
        <v>953</v>
      </c>
      <c r="C48" s="79"/>
      <c r="D48" s="79"/>
      <c r="E48" s="79"/>
      <c r="F48" s="79"/>
      <c r="G48" s="79"/>
      <c r="H48" s="79"/>
      <c r="I48" s="79"/>
      <c r="J48" s="79"/>
      <c r="K48" s="79"/>
      <c r="L48" s="79"/>
      <c r="M48" s="79"/>
      <c r="N48" s="79"/>
      <c r="O48" s="79"/>
      <c r="Q48" s="28"/>
      <c r="R48" s="28"/>
      <c r="S48" s="28"/>
      <c r="T48" s="28"/>
      <c r="U48" s="28"/>
      <c r="V48" s="28"/>
      <c r="W48" s="28"/>
      <c r="X48" s="28"/>
      <c r="Y48" s="28"/>
    </row>
    <row r="49" spans="1:25">
      <c r="A49" s="16">
        <f>Datos!A49</f>
        <v>46</v>
      </c>
      <c r="B49" s="539" t="s">
        <v>953</v>
      </c>
      <c r="C49" s="79"/>
      <c r="D49" s="79"/>
      <c r="E49" s="79"/>
      <c r="F49" s="79"/>
      <c r="G49" s="79"/>
      <c r="H49" s="79"/>
      <c r="I49" s="79"/>
      <c r="J49" s="79"/>
      <c r="K49" s="79"/>
      <c r="L49" s="79"/>
      <c r="M49" s="79"/>
      <c r="N49" s="79"/>
      <c r="O49" s="79"/>
      <c r="Q49" s="28"/>
      <c r="R49" s="28" t="s">
        <v>584</v>
      </c>
      <c r="S49" s="28"/>
      <c r="T49" s="28"/>
      <c r="U49" s="28"/>
      <c r="V49" s="28"/>
      <c r="W49" s="28" t="s">
        <v>180</v>
      </c>
      <c r="X49" s="28"/>
      <c r="Y49" s="28"/>
    </row>
    <row r="50" spans="1:25">
      <c r="A50" s="16">
        <f>Datos!A50</f>
        <v>47</v>
      </c>
      <c r="B50" s="539" t="s">
        <v>953</v>
      </c>
      <c r="C50" s="79"/>
      <c r="D50" s="79"/>
      <c r="E50" s="79"/>
      <c r="F50" s="79"/>
      <c r="G50" s="79"/>
      <c r="H50" s="79"/>
      <c r="I50" s="79"/>
      <c r="J50" s="79"/>
      <c r="K50" s="79"/>
      <c r="L50" s="79"/>
      <c r="M50" s="79"/>
      <c r="N50" s="79"/>
      <c r="O50" s="79"/>
      <c r="Q50" s="28"/>
      <c r="R50" s="28"/>
      <c r="S50" s="28" t="s">
        <v>585</v>
      </c>
      <c r="T50" s="28"/>
      <c r="U50" s="28"/>
      <c r="V50" s="28"/>
      <c r="W50" s="28" t="s">
        <v>180</v>
      </c>
      <c r="X50" s="28" t="s">
        <v>180</v>
      </c>
      <c r="Y50" s="28"/>
    </row>
    <row r="51" spans="1:25">
      <c r="A51" s="16">
        <f>Datos!A51</f>
        <v>48</v>
      </c>
      <c r="B51" s="539" t="s">
        <v>953</v>
      </c>
      <c r="C51" s="79"/>
      <c r="D51" s="79"/>
      <c r="E51" s="79"/>
      <c r="F51" s="79"/>
      <c r="G51" s="79"/>
      <c r="H51" s="79"/>
      <c r="I51" s="79"/>
      <c r="J51" s="79"/>
      <c r="K51" s="79"/>
      <c r="L51" s="79"/>
      <c r="M51" s="79"/>
      <c r="N51" s="79"/>
      <c r="O51" s="79"/>
      <c r="Q51" s="28" t="s">
        <v>195</v>
      </c>
      <c r="R51" s="28" t="s">
        <v>195</v>
      </c>
      <c r="S51" s="28"/>
      <c r="T51" s="28"/>
      <c r="U51" s="28"/>
      <c r="V51" s="28" t="s">
        <v>195</v>
      </c>
      <c r="W51" s="28" t="s">
        <v>195</v>
      </c>
      <c r="X51" s="28"/>
      <c r="Y51" s="28"/>
    </row>
    <row r="52" spans="1:25">
      <c r="A52" s="16">
        <f>Datos!A52</f>
        <v>49</v>
      </c>
      <c r="B52" s="539" t="s">
        <v>953</v>
      </c>
      <c r="C52" s="79"/>
      <c r="D52" s="79"/>
      <c r="E52" s="79"/>
      <c r="F52" s="79"/>
      <c r="G52" s="79"/>
      <c r="H52" s="79"/>
      <c r="I52" s="79"/>
      <c r="J52" s="79"/>
      <c r="K52" s="79"/>
      <c r="L52" s="79"/>
      <c r="M52" s="79"/>
      <c r="N52" s="79"/>
      <c r="O52" s="79"/>
      <c r="Q52" s="28"/>
      <c r="R52" s="28" t="s">
        <v>586</v>
      </c>
      <c r="S52" s="28" t="s">
        <v>120</v>
      </c>
      <c r="T52" s="28"/>
      <c r="U52" s="28"/>
      <c r="V52" s="28"/>
      <c r="W52" s="28" t="s">
        <v>180</v>
      </c>
      <c r="X52" s="28"/>
      <c r="Y52" s="28"/>
    </row>
    <row r="53" spans="1:25">
      <c r="A53" s="16">
        <f>Datos!A53</f>
        <v>50</v>
      </c>
      <c r="B53" s="539" t="s">
        <v>953</v>
      </c>
      <c r="C53" s="79"/>
      <c r="D53" s="79"/>
      <c r="E53" s="79"/>
      <c r="F53" s="79"/>
      <c r="G53" s="79"/>
      <c r="H53" s="79"/>
      <c r="I53" s="79"/>
      <c r="J53" s="79"/>
      <c r="K53" s="79"/>
      <c r="L53" s="79"/>
      <c r="M53" s="79"/>
      <c r="N53" s="79"/>
      <c r="O53" s="79"/>
      <c r="Q53" s="28" t="s">
        <v>587</v>
      </c>
      <c r="R53" s="28"/>
      <c r="S53" s="28"/>
      <c r="T53" s="28"/>
      <c r="U53" s="28"/>
      <c r="V53" s="28"/>
      <c r="W53" s="28"/>
      <c r="X53" s="28"/>
      <c r="Y53" s="28"/>
    </row>
    <row r="54" spans="1:25">
      <c r="A54" s="16">
        <f>Datos!A54</f>
        <v>51</v>
      </c>
      <c r="B54" s="539" t="s">
        <v>953</v>
      </c>
      <c r="C54" s="79"/>
      <c r="D54" s="79"/>
      <c r="E54" s="79"/>
      <c r="F54" s="79"/>
      <c r="G54" s="79"/>
      <c r="H54" s="79"/>
      <c r="I54" s="79"/>
      <c r="J54" s="79"/>
      <c r="K54" s="79"/>
      <c r="L54" s="79"/>
      <c r="M54" s="79"/>
      <c r="N54" s="79"/>
      <c r="O54" s="79"/>
      <c r="Q54" s="28" t="s">
        <v>195</v>
      </c>
      <c r="R54" s="28" t="s">
        <v>195</v>
      </c>
      <c r="S54" s="28"/>
      <c r="T54" s="28"/>
      <c r="U54" s="28"/>
      <c r="V54" s="28" t="s">
        <v>195</v>
      </c>
      <c r="W54" s="28" t="s">
        <v>195</v>
      </c>
      <c r="X54" s="28"/>
      <c r="Y54" s="28"/>
    </row>
    <row r="55" spans="1:25">
      <c r="A55" s="16">
        <f>Datos!A55</f>
        <v>52</v>
      </c>
      <c r="B55" s="539" t="s">
        <v>953</v>
      </c>
      <c r="C55" s="79"/>
      <c r="D55" s="79"/>
      <c r="E55" s="79"/>
      <c r="F55" s="79"/>
      <c r="G55" s="79"/>
      <c r="H55" s="79"/>
      <c r="I55" s="79"/>
      <c r="J55" s="79"/>
      <c r="K55" s="79"/>
      <c r="L55" s="79"/>
      <c r="M55" s="79"/>
      <c r="N55" s="79"/>
      <c r="O55" s="79"/>
      <c r="Q55" s="28"/>
      <c r="R55" s="28" t="s">
        <v>195</v>
      </c>
      <c r="S55" s="28" t="s">
        <v>588</v>
      </c>
      <c r="T55" s="28"/>
      <c r="U55" s="28"/>
      <c r="V55" s="28"/>
      <c r="W55" s="28" t="s">
        <v>180</v>
      </c>
      <c r="X55" s="28"/>
      <c r="Y55" s="28"/>
    </row>
    <row r="56" spans="1:25">
      <c r="A56" s="16">
        <f>Datos!A56</f>
        <v>53</v>
      </c>
      <c r="B56" s="539" t="s">
        <v>953</v>
      </c>
      <c r="C56" s="79"/>
      <c r="D56" s="79"/>
      <c r="E56" s="79"/>
      <c r="F56" s="79"/>
      <c r="G56" s="79"/>
      <c r="H56" s="79"/>
      <c r="I56" s="79"/>
      <c r="J56" s="79"/>
      <c r="K56" s="79"/>
      <c r="L56" s="79"/>
      <c r="M56" s="79"/>
      <c r="N56" s="79"/>
      <c r="O56" s="79"/>
      <c r="Q56" s="28"/>
      <c r="R56" s="28"/>
      <c r="S56" s="28"/>
      <c r="T56" s="28"/>
      <c r="U56" s="28"/>
      <c r="V56" s="28"/>
      <c r="W56" s="28"/>
      <c r="X56" s="28"/>
      <c r="Y56" s="28"/>
    </row>
    <row r="57" spans="1:25">
      <c r="A57" s="16">
        <f>Datos!A57</f>
        <v>54</v>
      </c>
      <c r="B57" s="539" t="s">
        <v>953</v>
      </c>
      <c r="C57" s="79"/>
      <c r="D57" s="79"/>
      <c r="E57" s="79"/>
      <c r="F57" s="79"/>
      <c r="G57" s="79"/>
      <c r="H57" s="79"/>
      <c r="I57" s="79"/>
      <c r="J57" s="79"/>
      <c r="K57" s="79"/>
      <c r="L57" s="79"/>
      <c r="M57" s="79"/>
      <c r="N57" s="79"/>
      <c r="O57" s="79"/>
      <c r="Q57" s="28"/>
      <c r="R57" s="28"/>
      <c r="S57" s="28"/>
      <c r="T57" s="28"/>
      <c r="U57" s="28"/>
      <c r="V57" s="28"/>
      <c r="W57" s="28"/>
      <c r="X57" s="28"/>
      <c r="Y57" s="28"/>
    </row>
    <row r="58" spans="1:25">
      <c r="A58" s="16">
        <f>Datos!A58</f>
        <v>55</v>
      </c>
      <c r="B58" s="539" t="s">
        <v>953</v>
      </c>
      <c r="C58" s="79"/>
      <c r="D58" s="79"/>
      <c r="E58" s="79"/>
      <c r="F58" s="79"/>
      <c r="G58" s="79"/>
      <c r="H58" s="79"/>
      <c r="I58" s="79"/>
      <c r="J58" s="79"/>
      <c r="K58" s="79"/>
      <c r="L58" s="79"/>
      <c r="M58" s="79"/>
      <c r="N58" s="79"/>
      <c r="O58" s="79"/>
      <c r="Q58" s="28"/>
      <c r="R58" s="28"/>
      <c r="S58" s="28"/>
      <c r="T58" s="28"/>
      <c r="U58" s="28"/>
      <c r="V58" s="28"/>
      <c r="W58" s="28"/>
      <c r="X58" s="28"/>
      <c r="Y58" s="28"/>
    </row>
    <row r="59" spans="1:25">
      <c r="A59" s="16">
        <f>Datos!A59</f>
        <v>56</v>
      </c>
      <c r="B59" s="539" t="s">
        <v>953</v>
      </c>
      <c r="C59" s="79"/>
      <c r="D59" s="79"/>
      <c r="E59" s="79"/>
      <c r="F59" s="79"/>
      <c r="G59" s="79"/>
      <c r="H59" s="79"/>
      <c r="I59" s="79"/>
      <c r="J59" s="79"/>
      <c r="K59" s="79"/>
      <c r="L59" s="79"/>
      <c r="M59" s="79"/>
      <c r="N59" s="79"/>
      <c r="O59" s="79"/>
      <c r="Q59" s="28"/>
      <c r="R59" s="28"/>
      <c r="S59" s="28"/>
      <c r="T59" s="28"/>
      <c r="U59" s="28"/>
      <c r="V59" s="28"/>
      <c r="W59" s="28"/>
      <c r="X59" s="28"/>
      <c r="Y59" s="28"/>
    </row>
    <row r="60" spans="1:25">
      <c r="A60" s="16">
        <f>Datos!A60</f>
        <v>57</v>
      </c>
      <c r="B60" s="539" t="s">
        <v>953</v>
      </c>
      <c r="C60" s="79"/>
      <c r="D60" s="79"/>
      <c r="E60" s="79"/>
      <c r="F60" s="79"/>
      <c r="G60" s="79"/>
      <c r="H60" s="79"/>
      <c r="I60" s="79"/>
      <c r="J60" s="79"/>
      <c r="K60" s="79"/>
      <c r="L60" s="79"/>
      <c r="M60" s="79"/>
      <c r="N60" s="79"/>
      <c r="O60" s="79"/>
      <c r="Q60" s="28"/>
      <c r="R60" s="28"/>
      <c r="S60" s="28"/>
      <c r="T60" s="28"/>
      <c r="U60" s="28"/>
      <c r="V60" s="28"/>
      <c r="W60" s="28"/>
      <c r="X60" s="28"/>
      <c r="Y60" s="28"/>
    </row>
    <row r="61" spans="1:25">
      <c r="A61" s="16">
        <f>Datos!A61</f>
        <v>58</v>
      </c>
      <c r="B61" s="539" t="s">
        <v>953</v>
      </c>
      <c r="C61" s="79" t="s">
        <v>180</v>
      </c>
      <c r="D61" s="79" t="s">
        <v>180</v>
      </c>
      <c r="E61" s="79" t="s">
        <v>195</v>
      </c>
      <c r="F61" s="79" t="s">
        <v>180</v>
      </c>
      <c r="G61" s="79" t="s">
        <v>195</v>
      </c>
      <c r="H61" s="79" t="s">
        <v>669</v>
      </c>
      <c r="I61" s="79" t="s">
        <v>195</v>
      </c>
      <c r="J61" s="79" t="s">
        <v>195</v>
      </c>
      <c r="K61" s="79" t="s">
        <v>195</v>
      </c>
      <c r="L61" s="79" t="s">
        <v>195</v>
      </c>
      <c r="M61" s="79" t="s">
        <v>195</v>
      </c>
      <c r="N61" s="79" t="s">
        <v>195</v>
      </c>
      <c r="O61" s="79" t="s">
        <v>195</v>
      </c>
      <c r="Q61" s="28"/>
      <c r="R61" s="28"/>
      <c r="S61" s="28"/>
      <c r="T61" s="28"/>
      <c r="U61" s="28"/>
      <c r="V61" s="28"/>
      <c r="W61" s="28"/>
      <c r="X61" s="28"/>
      <c r="Y61" s="28"/>
    </row>
    <row r="62" spans="1:25">
      <c r="A62" s="16">
        <f>Datos!A62</f>
        <v>59</v>
      </c>
      <c r="B62" s="539" t="s">
        <v>953</v>
      </c>
      <c r="C62" s="79" t="s">
        <v>180</v>
      </c>
      <c r="D62" s="79" t="s">
        <v>180</v>
      </c>
      <c r="E62" s="79" t="s">
        <v>195</v>
      </c>
      <c r="F62" s="79" t="s">
        <v>180</v>
      </c>
      <c r="G62" s="79" t="s">
        <v>195</v>
      </c>
      <c r="H62" s="79" t="s">
        <v>670</v>
      </c>
      <c r="I62" s="79" t="s">
        <v>195</v>
      </c>
      <c r="J62" s="79" t="s">
        <v>195</v>
      </c>
      <c r="K62" s="79" t="s">
        <v>195</v>
      </c>
      <c r="L62" s="79" t="s">
        <v>195</v>
      </c>
      <c r="M62" s="79" t="s">
        <v>195</v>
      </c>
      <c r="N62" s="79" t="s">
        <v>195</v>
      </c>
      <c r="O62" s="79" t="s">
        <v>195</v>
      </c>
      <c r="Q62" s="28"/>
      <c r="R62" s="28"/>
      <c r="S62" s="28"/>
      <c r="T62" s="28"/>
      <c r="U62" s="28"/>
      <c r="V62" s="28"/>
      <c r="W62" s="28"/>
      <c r="X62" s="28"/>
      <c r="Y62" s="28"/>
    </row>
    <row r="63" spans="1:25" ht="30">
      <c r="A63" s="16">
        <f>Datos!A63</f>
        <v>60</v>
      </c>
      <c r="B63" s="539" t="s">
        <v>953</v>
      </c>
      <c r="C63" s="79" t="s">
        <v>180</v>
      </c>
      <c r="D63" s="79" t="s">
        <v>180</v>
      </c>
      <c r="E63" s="79" t="s">
        <v>195</v>
      </c>
      <c r="F63" s="79" t="s">
        <v>180</v>
      </c>
      <c r="G63" s="79" t="s">
        <v>195</v>
      </c>
      <c r="H63" s="79" t="s">
        <v>671</v>
      </c>
      <c r="I63" s="79" t="s">
        <v>195</v>
      </c>
      <c r="J63" s="79" t="s">
        <v>195</v>
      </c>
      <c r="K63" s="79" t="s">
        <v>195</v>
      </c>
      <c r="L63" s="79" t="s">
        <v>195</v>
      </c>
      <c r="M63" s="79" t="s">
        <v>195</v>
      </c>
      <c r="N63" s="79" t="s">
        <v>195</v>
      </c>
      <c r="O63" s="79" t="s">
        <v>195</v>
      </c>
      <c r="Q63" s="28"/>
      <c r="R63" s="28"/>
      <c r="S63" s="28"/>
      <c r="T63" s="28"/>
      <c r="U63" s="28"/>
      <c r="V63" s="28"/>
      <c r="W63" s="28"/>
      <c r="X63" s="28"/>
      <c r="Y63" s="28"/>
    </row>
    <row r="64" spans="1:25" ht="30">
      <c r="A64" s="16">
        <f>Datos!A64</f>
        <v>61</v>
      </c>
      <c r="B64" s="539" t="s">
        <v>953</v>
      </c>
      <c r="C64" s="79" t="s">
        <v>180</v>
      </c>
      <c r="D64" s="79" t="s">
        <v>180</v>
      </c>
      <c r="E64" s="79" t="s">
        <v>195</v>
      </c>
      <c r="F64" s="79" t="s">
        <v>195</v>
      </c>
      <c r="G64" s="79" t="s">
        <v>195</v>
      </c>
      <c r="H64" s="79" t="s">
        <v>195</v>
      </c>
      <c r="I64" s="79" t="s">
        <v>774</v>
      </c>
      <c r="J64" s="79" t="s">
        <v>195</v>
      </c>
      <c r="K64" s="79" t="s">
        <v>195</v>
      </c>
      <c r="L64" s="79" t="s">
        <v>180</v>
      </c>
      <c r="M64" s="79" t="s">
        <v>195</v>
      </c>
      <c r="N64" s="79" t="s">
        <v>195</v>
      </c>
      <c r="O64" s="79" t="s">
        <v>195</v>
      </c>
      <c r="Q64" s="28"/>
      <c r="R64" s="28"/>
      <c r="S64" s="28"/>
      <c r="T64" s="28"/>
      <c r="U64" s="28"/>
      <c r="V64" s="28"/>
      <c r="W64" s="28"/>
      <c r="X64" s="28"/>
      <c r="Y64" s="28"/>
    </row>
    <row r="65" spans="1:25">
      <c r="A65" s="16">
        <f>Datos!A65</f>
        <v>62</v>
      </c>
      <c r="B65" s="539" t="s">
        <v>953</v>
      </c>
      <c r="C65" s="534" t="s">
        <v>180</v>
      </c>
      <c r="D65" s="534" t="s">
        <v>180</v>
      </c>
      <c r="E65" s="534" t="s">
        <v>195</v>
      </c>
      <c r="F65" s="534" t="s">
        <v>195</v>
      </c>
      <c r="G65" s="79"/>
      <c r="H65" s="79"/>
      <c r="I65" s="79"/>
      <c r="J65" s="79"/>
      <c r="K65" s="79"/>
      <c r="L65" s="79"/>
      <c r="M65" s="79"/>
      <c r="N65" s="79"/>
      <c r="O65" s="79"/>
      <c r="Q65" s="28"/>
      <c r="R65" s="28"/>
      <c r="S65" s="28"/>
      <c r="T65" s="28"/>
      <c r="U65" s="28"/>
      <c r="V65" s="28"/>
      <c r="W65" s="28"/>
      <c r="X65" s="28"/>
      <c r="Y65" s="28"/>
    </row>
    <row r="66" spans="1:25">
      <c r="A66" s="16">
        <f>Datos!A66</f>
        <v>63</v>
      </c>
      <c r="B66" s="539" t="s">
        <v>953</v>
      </c>
      <c r="C66" s="534" t="s">
        <v>195</v>
      </c>
      <c r="D66" s="534" t="s">
        <v>195</v>
      </c>
      <c r="E66" s="534" t="s">
        <v>195</v>
      </c>
      <c r="F66" s="534" t="s">
        <v>195</v>
      </c>
      <c r="G66" s="79"/>
      <c r="H66" s="79"/>
      <c r="I66" s="79"/>
      <c r="J66" s="79"/>
      <c r="K66" s="79"/>
      <c r="L66" s="79"/>
      <c r="M66" s="79"/>
      <c r="N66" s="79"/>
      <c r="O66" s="79"/>
      <c r="Q66" s="28"/>
      <c r="R66" s="28"/>
      <c r="S66" s="28"/>
      <c r="T66" s="28"/>
      <c r="U66" s="28"/>
      <c r="V66" s="28"/>
      <c r="W66" s="28"/>
      <c r="X66" s="28"/>
      <c r="Y66" s="28"/>
    </row>
    <row r="67" spans="1:25">
      <c r="A67" s="16">
        <f>Datos!A67</f>
        <v>64</v>
      </c>
      <c r="B67" s="539" t="s">
        <v>953</v>
      </c>
      <c r="C67" s="534" t="s">
        <v>195</v>
      </c>
      <c r="D67" s="534" t="s">
        <v>195</v>
      </c>
      <c r="E67" s="534" t="s">
        <v>195</v>
      </c>
      <c r="F67" s="534" t="s">
        <v>195</v>
      </c>
      <c r="G67" s="79"/>
      <c r="H67" s="79"/>
      <c r="I67" s="79"/>
      <c r="J67" s="79"/>
      <c r="K67" s="79"/>
      <c r="L67" s="79"/>
      <c r="M67" s="79"/>
      <c r="N67" s="79"/>
      <c r="O67" s="79"/>
      <c r="Q67" s="28"/>
      <c r="R67" s="28"/>
      <c r="S67" s="28"/>
      <c r="T67" s="28"/>
      <c r="U67" s="28"/>
      <c r="V67" s="28"/>
      <c r="W67" s="28"/>
      <c r="X67" s="28"/>
      <c r="Y67" s="28"/>
    </row>
    <row r="68" spans="1:25">
      <c r="A68" s="16">
        <f>Datos!A68</f>
        <v>65</v>
      </c>
      <c r="B68" s="539" t="s">
        <v>953</v>
      </c>
      <c r="C68" s="79"/>
      <c r="D68" s="79"/>
      <c r="E68" s="79"/>
      <c r="F68" s="79"/>
      <c r="G68" s="79"/>
      <c r="H68" s="79"/>
      <c r="I68" s="79"/>
      <c r="J68" s="79"/>
      <c r="K68" s="79"/>
      <c r="L68" s="79"/>
      <c r="M68" s="79"/>
      <c r="N68" s="79"/>
      <c r="O68" s="79"/>
      <c r="Q68" s="28"/>
      <c r="R68" s="28"/>
      <c r="S68" s="28"/>
      <c r="T68" s="28"/>
      <c r="U68" s="28"/>
      <c r="V68" s="28"/>
      <c r="W68" s="28"/>
      <c r="X68" s="28"/>
      <c r="Y68" s="28"/>
    </row>
    <row r="69" spans="1:25">
      <c r="A69" s="16">
        <f>Datos!A69</f>
        <v>66</v>
      </c>
      <c r="B69" s="539" t="s">
        <v>953</v>
      </c>
      <c r="C69" s="79"/>
      <c r="D69" s="79"/>
      <c r="E69" s="79"/>
      <c r="F69" s="79"/>
      <c r="G69" s="79"/>
      <c r="H69" s="79"/>
      <c r="I69" s="79"/>
      <c r="J69" s="79"/>
      <c r="K69" s="79"/>
      <c r="L69" s="79"/>
      <c r="M69" s="79"/>
      <c r="N69" s="79"/>
      <c r="O69" s="79"/>
      <c r="Q69" s="28"/>
      <c r="R69" s="28"/>
      <c r="S69" s="28"/>
      <c r="T69" s="28"/>
      <c r="U69" s="28"/>
      <c r="V69" s="28"/>
      <c r="W69" s="28"/>
      <c r="X69" s="28"/>
      <c r="Y69" s="28"/>
    </row>
    <row r="70" spans="1:25">
      <c r="A70" s="16">
        <f>Datos!A70</f>
        <v>67</v>
      </c>
      <c r="B70" s="539" t="s">
        <v>953</v>
      </c>
      <c r="C70" s="79"/>
      <c r="D70" s="79"/>
      <c r="E70" s="79"/>
      <c r="F70" s="79"/>
      <c r="G70" s="79"/>
      <c r="H70" s="79"/>
      <c r="I70" s="79"/>
      <c r="J70" s="79"/>
      <c r="K70" s="79"/>
      <c r="L70" s="79"/>
      <c r="M70" s="79"/>
      <c r="N70" s="79"/>
      <c r="O70" s="79"/>
      <c r="Q70" s="28"/>
      <c r="R70" s="28"/>
      <c r="S70" s="28"/>
      <c r="T70" s="28"/>
      <c r="U70" s="28"/>
      <c r="V70" s="28"/>
      <c r="W70" s="28"/>
      <c r="X70" s="28"/>
      <c r="Y70" s="28"/>
    </row>
    <row r="71" spans="1:25">
      <c r="A71" s="16">
        <f>Datos!A71</f>
        <v>68</v>
      </c>
      <c r="B71" s="539" t="s">
        <v>953</v>
      </c>
      <c r="C71" s="79"/>
      <c r="D71" s="79"/>
      <c r="E71" s="79"/>
      <c r="F71" s="79"/>
      <c r="G71" s="79"/>
      <c r="H71" s="79"/>
      <c r="I71" s="79"/>
      <c r="J71" s="79"/>
      <c r="K71" s="79"/>
      <c r="L71" s="79"/>
      <c r="M71" s="79"/>
      <c r="N71" s="79"/>
      <c r="O71" s="79"/>
      <c r="Q71" s="28"/>
      <c r="R71" s="28"/>
      <c r="S71" s="28"/>
      <c r="T71" s="28"/>
      <c r="U71" s="28"/>
      <c r="V71" s="28"/>
      <c r="W71" s="28"/>
      <c r="X71" s="28"/>
      <c r="Y71" s="28"/>
    </row>
    <row r="72" spans="1:25">
      <c r="A72" s="16">
        <f>Datos!A72</f>
        <v>69</v>
      </c>
      <c r="B72" s="539" t="s">
        <v>953</v>
      </c>
      <c r="C72" s="79" t="s">
        <v>180</v>
      </c>
      <c r="D72" s="79" t="s">
        <v>180</v>
      </c>
      <c r="E72" s="79" t="s">
        <v>195</v>
      </c>
      <c r="F72" s="79" t="s">
        <v>195</v>
      </c>
      <c r="G72" s="79" t="s">
        <v>195</v>
      </c>
      <c r="H72" s="79" t="s">
        <v>867</v>
      </c>
      <c r="I72" s="79" t="s">
        <v>195</v>
      </c>
      <c r="J72" s="79" t="s">
        <v>195</v>
      </c>
      <c r="K72" s="79" t="s">
        <v>195</v>
      </c>
      <c r="L72" s="79" t="s">
        <v>195</v>
      </c>
      <c r="M72" s="79" t="s">
        <v>195</v>
      </c>
      <c r="N72" s="79" t="s">
        <v>195</v>
      </c>
      <c r="O72" s="79" t="s">
        <v>195</v>
      </c>
      <c r="Q72" s="28"/>
      <c r="R72" s="28"/>
      <c r="S72" s="28"/>
      <c r="T72" s="28"/>
      <c r="U72" s="28"/>
      <c r="V72" s="28"/>
      <c r="W72" s="28"/>
      <c r="X72" s="28"/>
      <c r="Y72" s="28"/>
    </row>
    <row r="73" spans="1:25">
      <c r="A73" s="16">
        <f>Datos!A73</f>
        <v>70</v>
      </c>
      <c r="B73" s="539" t="s">
        <v>953</v>
      </c>
      <c r="C73" s="79" t="s">
        <v>180</v>
      </c>
      <c r="D73" s="79" t="s">
        <v>195</v>
      </c>
      <c r="E73" s="79" t="s">
        <v>195</v>
      </c>
      <c r="F73" s="79" t="s">
        <v>180</v>
      </c>
      <c r="G73" s="79" t="s">
        <v>195</v>
      </c>
      <c r="H73" s="79" t="s">
        <v>195</v>
      </c>
      <c r="I73" s="79" t="s">
        <v>874</v>
      </c>
      <c r="J73" s="79" t="s">
        <v>195</v>
      </c>
      <c r="K73" s="79" t="s">
        <v>195</v>
      </c>
      <c r="L73" s="79" t="s">
        <v>195</v>
      </c>
      <c r="M73" s="79" t="s">
        <v>195</v>
      </c>
      <c r="N73" s="79" t="s">
        <v>195</v>
      </c>
      <c r="O73" s="79" t="s">
        <v>195</v>
      </c>
      <c r="Q73" s="28"/>
      <c r="R73" s="28"/>
      <c r="S73" s="28"/>
      <c r="T73" s="28"/>
      <c r="U73" s="28"/>
      <c r="V73" s="28"/>
      <c r="W73" s="28"/>
      <c r="X73" s="28"/>
      <c r="Y73" s="28"/>
    </row>
    <row r="74" spans="1:25">
      <c r="A74" s="16">
        <f>Datos!A74</f>
        <v>71</v>
      </c>
      <c r="B74" s="539" t="s">
        <v>953</v>
      </c>
      <c r="C74" s="79" t="s">
        <v>195</v>
      </c>
      <c r="D74" s="79" t="s">
        <v>195</v>
      </c>
      <c r="E74" s="79" t="s">
        <v>195</v>
      </c>
      <c r="F74" s="79" t="s">
        <v>195</v>
      </c>
      <c r="G74" s="79" t="s">
        <v>195</v>
      </c>
      <c r="H74" s="79" t="s">
        <v>195</v>
      </c>
      <c r="I74" s="79" t="s">
        <v>195</v>
      </c>
      <c r="J74" s="79" t="s">
        <v>195</v>
      </c>
      <c r="K74" s="79" t="s">
        <v>195</v>
      </c>
      <c r="L74" s="79" t="s">
        <v>195</v>
      </c>
      <c r="M74" s="79" t="s">
        <v>195</v>
      </c>
      <c r="N74" s="79" t="s">
        <v>195</v>
      </c>
      <c r="O74" s="79" t="s">
        <v>195</v>
      </c>
      <c r="Q74" s="28"/>
      <c r="R74" s="28"/>
      <c r="S74" s="28"/>
      <c r="T74" s="28"/>
      <c r="U74" s="28"/>
      <c r="V74" s="28"/>
      <c r="W74" s="28"/>
      <c r="X74" s="28"/>
      <c r="Y74" s="28"/>
    </row>
    <row r="75" spans="1:25">
      <c r="A75" s="16">
        <f>Datos!A75</f>
        <v>72</v>
      </c>
      <c r="B75" s="539" t="s">
        <v>953</v>
      </c>
      <c r="C75" s="79" t="s">
        <v>195</v>
      </c>
      <c r="D75" s="79" t="s">
        <v>195</v>
      </c>
      <c r="E75" s="79" t="s">
        <v>195</v>
      </c>
      <c r="F75" s="79" t="s">
        <v>195</v>
      </c>
      <c r="G75" s="79" t="s">
        <v>195</v>
      </c>
      <c r="H75" s="79" t="s">
        <v>195</v>
      </c>
      <c r="I75" s="79" t="s">
        <v>195</v>
      </c>
      <c r="J75" s="79" t="s">
        <v>195</v>
      </c>
      <c r="K75" s="79" t="s">
        <v>195</v>
      </c>
      <c r="L75" s="79" t="s">
        <v>195</v>
      </c>
      <c r="M75" s="79" t="s">
        <v>195</v>
      </c>
      <c r="N75" s="79" t="s">
        <v>195</v>
      </c>
      <c r="O75" s="79" t="s">
        <v>195</v>
      </c>
      <c r="Q75" s="28"/>
      <c r="R75" s="28"/>
      <c r="S75" s="28"/>
      <c r="T75" s="28"/>
      <c r="U75" s="28"/>
      <c r="V75" s="28"/>
      <c r="W75" s="28"/>
      <c r="X75" s="28"/>
      <c r="Y75" s="28"/>
    </row>
    <row r="76" spans="1:25">
      <c r="A76" s="16">
        <f>Datos!A76</f>
        <v>73</v>
      </c>
      <c r="B76" s="539" t="s">
        <v>953</v>
      </c>
      <c r="C76" s="79" t="s">
        <v>180</v>
      </c>
      <c r="D76" s="79" t="s">
        <v>195</v>
      </c>
      <c r="E76" s="79" t="s">
        <v>195</v>
      </c>
      <c r="F76" s="79" t="s">
        <v>195</v>
      </c>
      <c r="G76" s="79" t="s">
        <v>195</v>
      </c>
      <c r="H76" s="79" t="s">
        <v>195</v>
      </c>
      <c r="I76" s="79" t="s">
        <v>195</v>
      </c>
      <c r="J76" s="79" t="s">
        <v>195</v>
      </c>
      <c r="K76" s="79" t="s">
        <v>195</v>
      </c>
      <c r="L76" s="79" t="s">
        <v>195</v>
      </c>
      <c r="M76" s="79" t="s">
        <v>195</v>
      </c>
      <c r="N76" s="79" t="s">
        <v>195</v>
      </c>
      <c r="O76" s="79" t="s">
        <v>195</v>
      </c>
      <c r="Q76" s="28"/>
      <c r="R76" s="28"/>
      <c r="S76" s="28"/>
      <c r="T76" s="28"/>
      <c r="U76" s="28"/>
      <c r="V76" s="28"/>
      <c r="W76" s="28"/>
      <c r="X76" s="28"/>
      <c r="Y76" s="28"/>
    </row>
    <row r="77" spans="1:25">
      <c r="A77" s="16">
        <f>Datos!A77</f>
        <v>74</v>
      </c>
      <c r="B77" s="539" t="s">
        <v>953</v>
      </c>
      <c r="C77" s="79"/>
      <c r="D77" s="79"/>
      <c r="E77" s="79"/>
      <c r="F77" s="79"/>
      <c r="G77" s="79"/>
      <c r="H77" s="79"/>
      <c r="I77" s="79"/>
      <c r="J77" s="79"/>
      <c r="K77" s="79"/>
      <c r="L77" s="79"/>
      <c r="M77" s="79"/>
      <c r="N77" s="79"/>
      <c r="O77" s="79"/>
      <c r="Q77" s="28"/>
      <c r="R77" s="28"/>
      <c r="S77" s="28"/>
      <c r="T77" s="28"/>
      <c r="U77" s="28"/>
      <c r="V77" s="28"/>
      <c r="W77" s="28"/>
      <c r="X77" s="28"/>
      <c r="Y77" s="28"/>
    </row>
    <row r="78" spans="1:25">
      <c r="A78" s="16">
        <f>Datos!A78</f>
        <v>75</v>
      </c>
      <c r="B78" s="539" t="s">
        <v>953</v>
      </c>
      <c r="C78" s="79"/>
      <c r="D78" s="79"/>
      <c r="E78" s="79"/>
      <c r="F78" s="79"/>
      <c r="G78" s="79"/>
      <c r="H78" s="79"/>
      <c r="I78" s="79"/>
      <c r="J78" s="79"/>
      <c r="K78" s="79"/>
      <c r="L78" s="79"/>
      <c r="M78" s="79"/>
      <c r="N78" s="79"/>
      <c r="O78" s="79"/>
      <c r="Q78" s="28"/>
      <c r="R78" s="28"/>
      <c r="S78" s="28"/>
      <c r="T78" s="28"/>
      <c r="U78" s="28"/>
      <c r="V78" s="28"/>
      <c r="W78" s="28"/>
      <c r="X78" s="28"/>
      <c r="Y78" s="28"/>
    </row>
    <row r="79" spans="1:25">
      <c r="A79" s="16">
        <f>Datos!A79</f>
        <v>76</v>
      </c>
      <c r="B79" s="539" t="s">
        <v>953</v>
      </c>
      <c r="C79" s="79"/>
      <c r="D79" s="79"/>
      <c r="E79" s="79"/>
      <c r="F79" s="79"/>
      <c r="G79" s="79"/>
      <c r="H79" s="79"/>
      <c r="I79" s="79"/>
      <c r="J79" s="79"/>
      <c r="K79" s="79"/>
      <c r="L79" s="79"/>
      <c r="M79" s="79"/>
      <c r="N79" s="79"/>
      <c r="O79" s="79"/>
      <c r="Q79" s="28"/>
      <c r="R79" s="28"/>
      <c r="S79" s="28"/>
      <c r="T79" s="28"/>
      <c r="U79" s="28"/>
      <c r="V79" s="28"/>
      <c r="W79" s="28"/>
      <c r="X79" s="28"/>
      <c r="Y79" s="28"/>
    </row>
    <row r="80" spans="1:25">
      <c r="A80" s="16">
        <f>Datos!A80</f>
        <v>77</v>
      </c>
      <c r="B80" s="539" t="s">
        <v>953</v>
      </c>
      <c r="C80" s="79"/>
      <c r="D80" s="79"/>
      <c r="E80" s="79"/>
      <c r="F80" s="79"/>
      <c r="G80" s="79"/>
      <c r="H80" s="79"/>
      <c r="I80" s="79"/>
      <c r="J80" s="79"/>
      <c r="K80" s="79"/>
      <c r="L80" s="79"/>
      <c r="M80" s="79"/>
      <c r="N80" s="79"/>
      <c r="O80" s="79"/>
      <c r="Q80" s="28"/>
      <c r="R80" s="28"/>
      <c r="S80" s="28"/>
      <c r="T80" s="28"/>
      <c r="U80" s="28"/>
      <c r="V80" s="28"/>
      <c r="W80" s="28"/>
      <c r="X80" s="28"/>
      <c r="Y80" s="28"/>
    </row>
    <row r="81" spans="1:25">
      <c r="A81" s="16">
        <f>Datos!A81</f>
        <v>78</v>
      </c>
      <c r="B81" s="539" t="s">
        <v>953</v>
      </c>
      <c r="C81" s="79"/>
      <c r="D81" s="79"/>
      <c r="E81" s="79"/>
      <c r="F81" s="79"/>
      <c r="G81" s="79"/>
      <c r="H81" s="79"/>
      <c r="I81" s="79"/>
      <c r="J81" s="79"/>
      <c r="K81" s="79"/>
      <c r="L81" s="79"/>
      <c r="M81" s="79"/>
      <c r="N81" s="79"/>
      <c r="O81" s="79"/>
      <c r="Q81" s="28"/>
      <c r="R81" s="28"/>
      <c r="S81" s="28"/>
      <c r="T81" s="28"/>
      <c r="U81" s="28"/>
      <c r="V81" s="28"/>
      <c r="W81" s="28"/>
      <c r="X81" s="28"/>
      <c r="Y81" s="28"/>
    </row>
    <row r="82" spans="1:25">
      <c r="A82" s="16">
        <f>Datos!A82</f>
        <v>79</v>
      </c>
      <c r="B82" s="539" t="s">
        <v>953</v>
      </c>
      <c r="C82" s="79"/>
      <c r="D82" s="79"/>
      <c r="E82" s="79"/>
      <c r="F82" s="79"/>
      <c r="G82" s="79"/>
      <c r="H82" s="79"/>
      <c r="I82" s="79"/>
      <c r="J82" s="79"/>
      <c r="K82" s="79"/>
      <c r="L82" s="79"/>
      <c r="M82" s="79"/>
      <c r="N82" s="79"/>
      <c r="O82" s="79"/>
      <c r="Q82" s="28"/>
      <c r="R82" s="28"/>
      <c r="S82" s="28"/>
      <c r="T82" s="28"/>
      <c r="U82" s="28"/>
      <c r="V82" s="28"/>
      <c r="W82" s="28"/>
      <c r="X82" s="28"/>
      <c r="Y82" s="28"/>
    </row>
    <row r="83" spans="1:25">
      <c r="A83" s="16">
        <f>Datos!A83</f>
        <v>80</v>
      </c>
      <c r="B83" s="539" t="s">
        <v>953</v>
      </c>
      <c r="C83" s="79"/>
      <c r="D83" s="79"/>
      <c r="E83" s="79"/>
      <c r="F83" s="79"/>
      <c r="G83" s="79"/>
      <c r="H83" s="79"/>
      <c r="I83" s="79"/>
      <c r="J83" s="79"/>
      <c r="K83" s="79"/>
      <c r="L83" s="79"/>
      <c r="M83" s="79"/>
      <c r="N83" s="79"/>
      <c r="O83" s="79"/>
      <c r="Q83" s="28"/>
      <c r="R83" s="28"/>
      <c r="S83" s="28"/>
      <c r="T83" s="28"/>
      <c r="U83" s="28"/>
      <c r="V83" s="28"/>
      <c r="W83" s="28"/>
      <c r="X83" s="28"/>
      <c r="Y83" s="28"/>
    </row>
    <row r="84" spans="1:25">
      <c r="A84" s="16">
        <f>Datos!A84</f>
        <v>81</v>
      </c>
      <c r="B84" s="539" t="s">
        <v>953</v>
      </c>
      <c r="C84" s="79"/>
      <c r="D84" s="79"/>
      <c r="E84" s="79"/>
      <c r="F84" s="79"/>
      <c r="G84" s="79"/>
      <c r="H84" s="79"/>
      <c r="I84" s="79"/>
      <c r="J84" s="79"/>
      <c r="K84" s="79"/>
      <c r="L84" s="79"/>
      <c r="M84" s="79"/>
      <c r="N84" s="79"/>
      <c r="O84" s="79"/>
      <c r="Q84" s="28"/>
      <c r="R84" s="28"/>
      <c r="S84" s="28"/>
      <c r="T84" s="28"/>
      <c r="U84" s="28"/>
      <c r="V84" s="28"/>
      <c r="W84" s="28"/>
      <c r="X84" s="28"/>
      <c r="Y84" s="28"/>
    </row>
    <row r="85" spans="1:25">
      <c r="A85" s="16">
        <f>Datos!A85</f>
        <v>82</v>
      </c>
      <c r="B85" s="539" t="s">
        <v>953</v>
      </c>
      <c r="C85" s="79"/>
      <c r="D85" s="79"/>
      <c r="E85" s="79"/>
      <c r="F85" s="79"/>
      <c r="G85" s="79"/>
      <c r="H85" s="79"/>
      <c r="I85" s="79"/>
      <c r="J85" s="79"/>
      <c r="K85" s="79"/>
      <c r="L85" s="79"/>
      <c r="M85" s="79"/>
      <c r="N85" s="79"/>
      <c r="O85" s="79"/>
      <c r="Q85" s="28"/>
      <c r="R85" s="28"/>
      <c r="S85" s="28"/>
      <c r="T85" s="28"/>
      <c r="U85" s="28"/>
      <c r="V85" s="28"/>
      <c r="W85" s="28"/>
      <c r="X85" s="28"/>
      <c r="Y85" s="28"/>
    </row>
    <row r="86" spans="1:25">
      <c r="A86" s="16">
        <f>Datos!A86</f>
        <v>83</v>
      </c>
      <c r="B86" s="539" t="s">
        <v>953</v>
      </c>
      <c r="C86" s="79"/>
      <c r="D86" s="79"/>
      <c r="E86" s="79"/>
      <c r="F86" s="79"/>
      <c r="G86" s="79"/>
      <c r="H86" s="79"/>
      <c r="I86" s="79"/>
      <c r="J86" s="79"/>
      <c r="K86" s="79"/>
      <c r="L86" s="79"/>
      <c r="M86" s="79"/>
      <c r="N86" s="79"/>
      <c r="O86" s="79"/>
      <c r="Q86" s="28"/>
      <c r="R86" s="28"/>
      <c r="S86" s="28"/>
      <c r="T86" s="28"/>
      <c r="U86" s="28"/>
      <c r="V86" s="28"/>
      <c r="W86" s="28"/>
      <c r="X86" s="28"/>
      <c r="Y86" s="28"/>
    </row>
    <row r="87" spans="1:25">
      <c r="A87" s="16">
        <f>Datos!A87</f>
        <v>84</v>
      </c>
      <c r="B87" s="539" t="s">
        <v>953</v>
      </c>
      <c r="C87" s="79"/>
      <c r="D87" s="79"/>
      <c r="E87" s="79"/>
      <c r="F87" s="79"/>
      <c r="G87" s="79"/>
      <c r="H87" s="79"/>
      <c r="I87" s="79"/>
      <c r="J87" s="79"/>
      <c r="K87" s="79"/>
      <c r="L87" s="79"/>
      <c r="M87" s="79"/>
      <c r="N87" s="79"/>
      <c r="O87" s="79"/>
      <c r="Q87" s="28"/>
      <c r="R87" s="28"/>
      <c r="S87" s="28"/>
      <c r="T87" s="28"/>
      <c r="U87" s="28"/>
      <c r="V87" s="28"/>
      <c r="W87" s="28"/>
      <c r="X87" s="28"/>
      <c r="Y87" s="28"/>
    </row>
    <row r="88" spans="1:25">
      <c r="A88" s="16">
        <f>Datos!A88</f>
        <v>85</v>
      </c>
      <c r="B88" s="539" t="s">
        <v>953</v>
      </c>
      <c r="C88" s="79"/>
      <c r="D88" s="79"/>
      <c r="E88" s="79"/>
      <c r="F88" s="79"/>
      <c r="G88" s="79"/>
      <c r="H88" s="79"/>
      <c r="I88" s="79"/>
      <c r="J88" s="79"/>
      <c r="K88" s="79"/>
      <c r="L88" s="79"/>
      <c r="M88" s="79"/>
      <c r="N88" s="79"/>
      <c r="O88" s="79"/>
      <c r="Q88" s="28"/>
      <c r="R88" s="28"/>
      <c r="S88" s="28"/>
      <c r="T88" s="28"/>
      <c r="U88" s="28"/>
      <c r="V88" s="28"/>
      <c r="W88" s="28"/>
      <c r="X88" s="28"/>
      <c r="Y88" s="28"/>
    </row>
    <row r="89" spans="1:25">
      <c r="A89" s="16">
        <f>Datos!A89</f>
        <v>86</v>
      </c>
      <c r="B89" s="539" t="s">
        <v>953</v>
      </c>
      <c r="C89" s="79"/>
      <c r="D89" s="79"/>
      <c r="E89" s="79"/>
      <c r="F89" s="79"/>
      <c r="G89" s="79"/>
      <c r="H89" s="79"/>
      <c r="I89" s="79"/>
      <c r="J89" s="79"/>
      <c r="K89" s="79"/>
      <c r="L89" s="79"/>
      <c r="M89" s="79"/>
      <c r="N89" s="79"/>
      <c r="O89" s="79"/>
      <c r="Q89" s="28"/>
      <c r="R89" s="28"/>
      <c r="S89" s="28"/>
      <c r="T89" s="28"/>
      <c r="U89" s="28"/>
      <c r="V89" s="28"/>
      <c r="W89" s="28"/>
      <c r="X89" s="28"/>
      <c r="Y89" s="28"/>
    </row>
    <row r="90" spans="1:25">
      <c r="A90" s="16">
        <f>Datos!A90</f>
        <v>87</v>
      </c>
      <c r="B90" s="539" t="s">
        <v>953</v>
      </c>
      <c r="C90" s="79"/>
      <c r="D90" s="79"/>
      <c r="E90" s="79"/>
      <c r="F90" s="79"/>
      <c r="G90" s="79"/>
      <c r="H90" s="79"/>
      <c r="I90" s="79"/>
      <c r="J90" s="79"/>
      <c r="K90" s="79"/>
      <c r="L90" s="79"/>
      <c r="M90" s="79"/>
      <c r="N90" s="79"/>
      <c r="O90" s="79"/>
      <c r="Q90" s="28"/>
      <c r="R90" s="28"/>
      <c r="S90" s="28"/>
      <c r="T90" s="28"/>
      <c r="U90" s="28"/>
      <c r="V90" s="28"/>
      <c r="W90" s="28"/>
      <c r="X90" s="28"/>
      <c r="Y90" s="28"/>
    </row>
    <row r="91" spans="1:25">
      <c r="A91" s="16">
        <f>Datos!A91</f>
        <v>88</v>
      </c>
      <c r="B91" s="539" t="s">
        <v>953</v>
      </c>
      <c r="C91" s="79"/>
      <c r="D91" s="79"/>
      <c r="E91" s="79"/>
      <c r="F91" s="79"/>
      <c r="G91" s="79"/>
      <c r="H91" s="79"/>
      <c r="I91" s="79"/>
      <c r="J91" s="79"/>
      <c r="K91" s="79"/>
      <c r="L91" s="79"/>
      <c r="M91" s="79"/>
      <c r="N91" s="79"/>
      <c r="O91" s="79"/>
      <c r="Q91" s="28"/>
      <c r="R91" s="28"/>
      <c r="S91" s="28"/>
      <c r="T91" s="28"/>
      <c r="U91" s="28"/>
      <c r="V91" s="28"/>
      <c r="W91" s="28"/>
      <c r="X91" s="28"/>
      <c r="Y91" s="28"/>
    </row>
    <row r="92" spans="1:25">
      <c r="A92" s="16">
        <f>Datos!A92</f>
        <v>89</v>
      </c>
      <c r="B92" s="539" t="s">
        <v>953</v>
      </c>
      <c r="C92" s="79"/>
      <c r="D92" s="79"/>
      <c r="E92" s="79"/>
      <c r="F92" s="79"/>
      <c r="G92" s="79"/>
      <c r="H92" s="79"/>
      <c r="I92" s="79"/>
      <c r="J92" s="79"/>
      <c r="K92" s="79"/>
      <c r="L92" s="79"/>
      <c r="M92" s="79"/>
      <c r="N92" s="79"/>
      <c r="O92" s="79"/>
      <c r="Q92" s="28"/>
      <c r="R92" s="28"/>
      <c r="S92" s="28"/>
      <c r="T92" s="28"/>
      <c r="U92" s="28"/>
      <c r="V92" s="28"/>
      <c r="W92" s="28"/>
      <c r="X92" s="28"/>
      <c r="Y92" s="28"/>
    </row>
    <row r="93" spans="1:25">
      <c r="A93" s="16">
        <f>Datos!A93</f>
        <v>90</v>
      </c>
      <c r="B93" s="539" t="s">
        <v>953</v>
      </c>
      <c r="C93" s="79"/>
      <c r="D93" s="79"/>
      <c r="E93" s="79"/>
      <c r="F93" s="79"/>
      <c r="G93" s="79"/>
      <c r="H93" s="79"/>
      <c r="I93" s="79"/>
      <c r="J93" s="79"/>
      <c r="K93" s="79"/>
      <c r="L93" s="79"/>
      <c r="M93" s="79"/>
      <c r="N93" s="79"/>
      <c r="O93" s="79"/>
      <c r="Q93" s="28"/>
      <c r="R93" s="28"/>
      <c r="S93" s="28"/>
      <c r="T93" s="28"/>
      <c r="U93" s="28"/>
      <c r="V93" s="28"/>
      <c r="W93" s="28"/>
      <c r="X93" s="28"/>
      <c r="Y93" s="28"/>
    </row>
    <row r="94" spans="1:25">
      <c r="A94" s="16">
        <f>Datos!A94</f>
        <v>91</v>
      </c>
      <c r="B94" s="539" t="s">
        <v>953</v>
      </c>
      <c r="C94" s="79"/>
      <c r="D94" s="79"/>
      <c r="E94" s="79"/>
      <c r="F94" s="79"/>
      <c r="G94" s="79"/>
      <c r="H94" s="79"/>
      <c r="I94" s="79"/>
      <c r="J94" s="79"/>
      <c r="K94" s="79"/>
      <c r="L94" s="79"/>
      <c r="M94" s="79"/>
      <c r="N94" s="79"/>
      <c r="O94" s="79"/>
      <c r="Q94" s="28"/>
      <c r="R94" s="28"/>
      <c r="S94" s="28"/>
      <c r="T94" s="28"/>
      <c r="U94" s="28"/>
      <c r="V94" s="28"/>
      <c r="W94" s="28"/>
      <c r="X94" s="28"/>
      <c r="Y94" s="28"/>
    </row>
    <row r="95" spans="1:25">
      <c r="A95" s="16">
        <f>Datos!A95</f>
        <v>92</v>
      </c>
      <c r="B95" s="539" t="s">
        <v>953</v>
      </c>
      <c r="C95" s="79"/>
      <c r="D95" s="79"/>
      <c r="E95" s="79"/>
      <c r="F95" s="79"/>
      <c r="G95" s="79"/>
      <c r="H95" s="79"/>
      <c r="I95" s="79"/>
      <c r="J95" s="79"/>
      <c r="K95" s="79"/>
      <c r="L95" s="79"/>
      <c r="M95" s="79"/>
      <c r="N95" s="79"/>
      <c r="O95" s="79"/>
      <c r="Q95" s="28"/>
      <c r="R95" s="28"/>
      <c r="S95" s="28"/>
      <c r="T95" s="28"/>
      <c r="U95" s="28"/>
      <c r="V95" s="28"/>
      <c r="W95" s="28"/>
      <c r="X95" s="28"/>
      <c r="Y95" s="28"/>
    </row>
    <row r="96" spans="1:25">
      <c r="A96" s="16">
        <f>Datos!A96</f>
        <v>93</v>
      </c>
      <c r="B96" s="539" t="s">
        <v>953</v>
      </c>
      <c r="C96" s="79"/>
      <c r="D96" s="79"/>
      <c r="E96" s="79"/>
      <c r="F96" s="79"/>
      <c r="G96" s="79"/>
      <c r="H96" s="79"/>
      <c r="I96" s="79"/>
      <c r="J96" s="79"/>
      <c r="K96" s="79"/>
      <c r="L96" s="79"/>
      <c r="M96" s="79"/>
      <c r="N96" s="79"/>
      <c r="O96" s="79"/>
      <c r="Q96" s="28"/>
      <c r="R96" s="28"/>
      <c r="S96" s="28"/>
      <c r="T96" s="28"/>
      <c r="U96" s="28"/>
      <c r="V96" s="28"/>
      <c r="W96" s="28"/>
      <c r="X96" s="28"/>
      <c r="Y96" s="28"/>
    </row>
    <row r="97" spans="1:25">
      <c r="A97" s="16">
        <f>Datos!A97</f>
        <v>94</v>
      </c>
      <c r="B97" s="539" t="s">
        <v>953</v>
      </c>
      <c r="C97" s="79"/>
      <c r="D97" s="79"/>
      <c r="E97" s="79"/>
      <c r="F97" s="79"/>
      <c r="G97" s="79"/>
      <c r="H97" s="79"/>
      <c r="I97" s="79"/>
      <c r="J97" s="79"/>
      <c r="K97" s="79"/>
      <c r="L97" s="79"/>
      <c r="M97" s="79"/>
      <c r="N97" s="79"/>
      <c r="O97" s="79"/>
      <c r="Q97" s="28"/>
      <c r="R97" s="28"/>
      <c r="S97" s="28"/>
      <c r="T97" s="28"/>
      <c r="U97" s="28"/>
      <c r="V97" s="28"/>
      <c r="W97" s="28"/>
      <c r="X97" s="28"/>
      <c r="Y97" s="28"/>
    </row>
    <row r="98" spans="1:25">
      <c r="A98" s="16">
        <f>Datos!A98</f>
        <v>95</v>
      </c>
      <c r="B98" s="539" t="s">
        <v>953</v>
      </c>
      <c r="C98" s="79"/>
      <c r="D98" s="79"/>
      <c r="E98" s="79"/>
      <c r="F98" s="79"/>
      <c r="G98" s="79"/>
      <c r="H98" s="79"/>
      <c r="I98" s="79"/>
      <c r="J98" s="79"/>
      <c r="K98" s="79"/>
      <c r="L98" s="79"/>
      <c r="M98" s="79"/>
      <c r="N98" s="79"/>
      <c r="O98" s="79"/>
      <c r="Q98" s="28"/>
      <c r="R98" s="28"/>
      <c r="S98" s="28"/>
      <c r="T98" s="28"/>
      <c r="U98" s="28"/>
      <c r="V98" s="28"/>
      <c r="W98" s="28"/>
      <c r="X98" s="28"/>
      <c r="Y98" s="28"/>
    </row>
    <row r="99" spans="1:25">
      <c r="A99" s="16">
        <f>Datos!A99</f>
        <v>96</v>
      </c>
      <c r="B99" s="539" t="s">
        <v>953</v>
      </c>
      <c r="C99" s="79"/>
      <c r="D99" s="79"/>
      <c r="E99" s="79"/>
      <c r="F99" s="79"/>
      <c r="G99" s="79"/>
      <c r="H99" s="79"/>
      <c r="I99" s="79"/>
      <c r="J99" s="79"/>
      <c r="K99" s="79"/>
      <c r="L99" s="79"/>
      <c r="M99" s="79"/>
      <c r="N99" s="79"/>
      <c r="O99" s="79"/>
      <c r="Q99" s="28"/>
      <c r="R99" s="28"/>
      <c r="S99" s="28"/>
      <c r="T99" s="28"/>
      <c r="U99" s="28"/>
      <c r="V99" s="28"/>
      <c r="W99" s="28"/>
      <c r="X99" s="28"/>
      <c r="Y99" s="28"/>
    </row>
    <row r="100" spans="1:25">
      <c r="A100" s="16">
        <f>Datos!A100</f>
        <v>97</v>
      </c>
      <c r="B100" s="539" t="s">
        <v>953</v>
      </c>
      <c r="C100" s="79"/>
      <c r="D100" s="79"/>
      <c r="E100" s="79"/>
      <c r="F100" s="79"/>
      <c r="G100" s="79"/>
      <c r="H100" s="79"/>
      <c r="I100" s="79"/>
      <c r="J100" s="79"/>
      <c r="K100" s="79"/>
      <c r="L100" s="79"/>
      <c r="M100" s="79"/>
      <c r="N100" s="79"/>
      <c r="O100" s="79"/>
      <c r="Q100" s="28"/>
      <c r="R100" s="28"/>
      <c r="S100" s="28"/>
      <c r="T100" s="28"/>
      <c r="U100" s="28"/>
      <c r="V100" s="28"/>
      <c r="W100" s="28"/>
      <c r="X100" s="28"/>
      <c r="Y100" s="28"/>
    </row>
    <row r="101" spans="1:25">
      <c r="A101" s="16">
        <f>Datos!A101</f>
        <v>98</v>
      </c>
      <c r="B101" s="539" t="s">
        <v>953</v>
      </c>
      <c r="C101" s="79"/>
      <c r="D101" s="79"/>
      <c r="E101" s="79"/>
      <c r="F101" s="79"/>
      <c r="G101" s="79"/>
      <c r="H101" s="79"/>
      <c r="I101" s="79"/>
      <c r="J101" s="79"/>
      <c r="K101" s="79"/>
      <c r="L101" s="79"/>
      <c r="M101" s="79"/>
      <c r="N101" s="79"/>
      <c r="O101" s="79"/>
      <c r="Q101" s="28"/>
      <c r="R101" s="28"/>
      <c r="S101" s="28"/>
      <c r="T101" s="28"/>
      <c r="U101" s="28"/>
      <c r="V101" s="28"/>
      <c r="W101" s="28"/>
      <c r="X101" s="28"/>
      <c r="Y101" s="28"/>
    </row>
    <row r="102" spans="1:25">
      <c r="A102" s="16">
        <f>Datos!A102</f>
        <v>99</v>
      </c>
      <c r="B102" s="539" t="s">
        <v>953</v>
      </c>
      <c r="C102" s="79"/>
      <c r="D102" s="79"/>
      <c r="E102" s="79"/>
      <c r="F102" s="79"/>
      <c r="G102" s="79"/>
      <c r="H102" s="79"/>
      <c r="I102" s="79"/>
      <c r="J102" s="79"/>
      <c r="K102" s="79"/>
      <c r="L102" s="79"/>
      <c r="M102" s="79"/>
      <c r="N102" s="79"/>
      <c r="O102" s="79"/>
      <c r="Q102" s="28"/>
      <c r="R102" s="28"/>
      <c r="S102" s="28"/>
      <c r="T102" s="28"/>
      <c r="U102" s="28"/>
      <c r="V102" s="28"/>
      <c r="W102" s="28"/>
      <c r="X102" s="28"/>
      <c r="Y102" s="28"/>
    </row>
    <row r="103" spans="1:25">
      <c r="A103" s="16">
        <f>Datos!A103</f>
        <v>100</v>
      </c>
      <c r="B103" s="539" t="s">
        <v>953</v>
      </c>
      <c r="C103" s="79"/>
      <c r="D103" s="79"/>
      <c r="E103" s="79"/>
      <c r="F103" s="79"/>
      <c r="G103" s="79"/>
      <c r="H103" s="79"/>
      <c r="I103" s="79"/>
      <c r="J103" s="79"/>
      <c r="K103" s="79"/>
      <c r="L103" s="79"/>
      <c r="M103" s="79"/>
      <c r="N103" s="79"/>
      <c r="O103" s="79"/>
      <c r="Q103" s="28"/>
      <c r="R103" s="28"/>
      <c r="S103" s="28"/>
      <c r="T103" s="28"/>
      <c r="U103" s="28"/>
      <c r="V103" s="28"/>
      <c r="W103" s="28"/>
      <c r="X103" s="28"/>
      <c r="Y103" s="28"/>
    </row>
    <row r="104" spans="1:25">
      <c r="A104" s="16">
        <f>Datos!A104</f>
        <v>101</v>
      </c>
      <c r="B104" s="539" t="s">
        <v>953</v>
      </c>
      <c r="C104" s="79"/>
      <c r="D104" s="79"/>
      <c r="E104" s="79"/>
      <c r="F104" s="79"/>
      <c r="G104" s="79"/>
      <c r="H104" s="79"/>
      <c r="I104" s="79"/>
      <c r="J104" s="79"/>
      <c r="K104" s="79"/>
      <c r="L104" s="79"/>
      <c r="M104" s="79"/>
      <c r="N104" s="79"/>
      <c r="O104" s="79"/>
      <c r="Q104" s="28"/>
      <c r="R104" s="28"/>
      <c r="S104" s="28"/>
      <c r="T104" s="28"/>
      <c r="U104" s="28"/>
      <c r="V104" s="28"/>
      <c r="W104" s="28"/>
      <c r="X104" s="28"/>
      <c r="Y104" s="28"/>
    </row>
    <row r="105" spans="1:25">
      <c r="A105" s="16">
        <f>Datos!A105</f>
        <v>102</v>
      </c>
      <c r="B105" s="539" t="s">
        <v>953</v>
      </c>
      <c r="C105" s="79"/>
      <c r="D105" s="79"/>
      <c r="E105" s="79"/>
      <c r="F105" s="79"/>
      <c r="G105" s="79"/>
      <c r="H105" s="79"/>
      <c r="I105" s="79"/>
      <c r="J105" s="79"/>
      <c r="K105" s="79"/>
      <c r="L105" s="79"/>
      <c r="M105" s="79"/>
      <c r="N105" s="79"/>
      <c r="O105" s="79"/>
      <c r="Q105" s="28"/>
      <c r="R105" s="28"/>
      <c r="S105" s="28"/>
      <c r="T105" s="28"/>
      <c r="U105" s="28"/>
      <c r="V105" s="28"/>
      <c r="W105" s="28"/>
      <c r="X105" s="28"/>
      <c r="Y105" s="28"/>
    </row>
    <row r="106" spans="1:25">
      <c r="A106" s="16">
        <f>Datos!A106</f>
        <v>103</v>
      </c>
      <c r="B106" s="539" t="s">
        <v>953</v>
      </c>
      <c r="C106" s="79"/>
      <c r="D106" s="79"/>
      <c r="E106" s="79"/>
      <c r="F106" s="79"/>
      <c r="G106" s="79"/>
      <c r="H106" s="79"/>
      <c r="I106" s="79"/>
      <c r="J106" s="79"/>
      <c r="K106" s="79"/>
      <c r="L106" s="79"/>
      <c r="M106" s="79"/>
      <c r="N106" s="79"/>
      <c r="O106" s="79"/>
      <c r="Q106" s="28"/>
      <c r="R106" s="28"/>
      <c r="S106" s="28"/>
      <c r="T106" s="28"/>
      <c r="U106" s="28"/>
      <c r="V106" s="28"/>
      <c r="W106" s="28"/>
      <c r="X106" s="28"/>
      <c r="Y106" s="28"/>
    </row>
    <row r="107" spans="1:25">
      <c r="A107" s="16">
        <f>Datos!A107</f>
        <v>104</v>
      </c>
      <c r="B107" s="539" t="s">
        <v>953</v>
      </c>
      <c r="C107" s="79"/>
      <c r="D107" s="79"/>
      <c r="E107" s="79"/>
      <c r="F107" s="79"/>
      <c r="G107" s="79"/>
      <c r="H107" s="79"/>
      <c r="I107" s="79"/>
      <c r="J107" s="79"/>
      <c r="K107" s="79"/>
      <c r="L107" s="79"/>
      <c r="M107" s="79"/>
      <c r="N107" s="79"/>
      <c r="O107" s="79"/>
      <c r="Q107" s="28"/>
      <c r="R107" s="28"/>
      <c r="S107" s="28"/>
      <c r="T107" s="28"/>
      <c r="U107" s="28"/>
      <c r="V107" s="28"/>
      <c r="W107" s="28"/>
      <c r="X107" s="28"/>
      <c r="Y107" s="28"/>
    </row>
    <row r="108" spans="1:25">
      <c r="A108" s="16">
        <f>Datos!A108</f>
        <v>105</v>
      </c>
      <c r="B108" s="539" t="s">
        <v>953</v>
      </c>
      <c r="C108" s="79"/>
      <c r="D108" s="79"/>
      <c r="E108" s="79"/>
      <c r="F108" s="79"/>
      <c r="G108" s="79"/>
      <c r="H108" s="79"/>
      <c r="I108" s="79"/>
      <c r="J108" s="79"/>
      <c r="K108" s="79"/>
      <c r="L108" s="79"/>
      <c r="M108" s="79"/>
      <c r="N108" s="79"/>
      <c r="O108" s="79"/>
      <c r="Q108" s="28"/>
      <c r="R108" s="28"/>
      <c r="S108" s="28"/>
      <c r="T108" s="28"/>
      <c r="U108" s="28"/>
      <c r="V108" s="28"/>
      <c r="W108" s="28"/>
      <c r="X108" s="28"/>
      <c r="Y108" s="28"/>
    </row>
    <row r="109" spans="1:25">
      <c r="A109" s="16">
        <f>Datos!A109</f>
        <v>106</v>
      </c>
      <c r="B109" s="539" t="s">
        <v>953</v>
      </c>
      <c r="C109" s="79"/>
      <c r="D109" s="79"/>
      <c r="E109" s="79"/>
      <c r="F109" s="79"/>
      <c r="G109" s="79"/>
      <c r="H109" s="79"/>
      <c r="I109" s="79"/>
      <c r="J109" s="79"/>
      <c r="K109" s="79"/>
      <c r="L109" s="79"/>
      <c r="M109" s="79"/>
      <c r="N109" s="79"/>
      <c r="O109" s="79"/>
      <c r="Q109" s="28"/>
      <c r="R109" s="28"/>
      <c r="S109" s="28"/>
      <c r="T109" s="28"/>
      <c r="U109" s="28"/>
      <c r="V109" s="28"/>
      <c r="W109" s="28"/>
      <c r="X109" s="28"/>
      <c r="Y109" s="28"/>
    </row>
    <row r="110" spans="1:25">
      <c r="A110" s="16">
        <f>Datos!A110</f>
        <v>107</v>
      </c>
      <c r="C110" s="79"/>
      <c r="D110" s="79"/>
      <c r="E110" s="79"/>
      <c r="F110" s="79"/>
      <c r="G110" s="79"/>
      <c r="H110" s="79"/>
      <c r="I110" s="79"/>
      <c r="J110" s="79"/>
      <c r="K110" s="79"/>
      <c r="L110" s="79"/>
      <c r="M110" s="79"/>
      <c r="N110" s="79"/>
      <c r="O110" s="79"/>
      <c r="Q110" s="28"/>
      <c r="R110" s="28"/>
      <c r="S110" s="28"/>
      <c r="T110" s="28"/>
      <c r="U110" s="28"/>
      <c r="V110" s="28"/>
      <c r="W110" s="28"/>
      <c r="X110" s="28"/>
      <c r="Y110" s="28"/>
    </row>
    <row r="111" spans="1:25">
      <c r="A111" s="16">
        <f>Datos!A111</f>
        <v>108</v>
      </c>
      <c r="C111" s="79"/>
      <c r="D111" s="79"/>
      <c r="E111" s="79"/>
      <c r="F111" s="79"/>
      <c r="G111" s="79"/>
      <c r="H111" s="79"/>
      <c r="I111" s="79"/>
      <c r="J111" s="79"/>
      <c r="K111" s="79"/>
      <c r="L111" s="79"/>
      <c r="M111" s="79"/>
      <c r="N111" s="79"/>
      <c r="O111" s="79"/>
      <c r="Q111" s="28"/>
      <c r="R111" s="28"/>
      <c r="S111" s="28"/>
      <c r="T111" s="28"/>
      <c r="U111" s="28"/>
      <c r="V111" s="28"/>
      <c r="W111" s="28"/>
      <c r="X111" s="28"/>
      <c r="Y111" s="28"/>
    </row>
    <row r="112" spans="1:25">
      <c r="A112" s="16">
        <f>Datos!A112</f>
        <v>109</v>
      </c>
      <c r="C112" s="79"/>
      <c r="D112" s="79"/>
      <c r="E112" s="79"/>
      <c r="F112" s="79"/>
      <c r="G112" s="79"/>
      <c r="H112" s="79"/>
      <c r="I112" s="79"/>
      <c r="J112" s="79"/>
      <c r="K112" s="79"/>
      <c r="L112" s="79"/>
      <c r="M112" s="79"/>
      <c r="N112" s="79"/>
      <c r="O112" s="79"/>
      <c r="Q112" s="28"/>
      <c r="R112" s="28"/>
      <c r="S112" s="28"/>
      <c r="T112" s="28"/>
      <c r="U112" s="28"/>
      <c r="V112" s="28"/>
      <c r="W112" s="28"/>
      <c r="X112" s="28"/>
      <c r="Y112" s="28"/>
    </row>
    <row r="113" spans="1:25">
      <c r="A113" s="16">
        <f>Datos!A113</f>
        <v>110</v>
      </c>
      <c r="C113" s="79"/>
      <c r="D113" s="79"/>
      <c r="E113" s="79"/>
      <c r="F113" s="79"/>
      <c r="G113" s="79"/>
      <c r="H113" s="79"/>
      <c r="I113" s="79"/>
      <c r="J113" s="79"/>
      <c r="K113" s="79"/>
      <c r="L113" s="79"/>
      <c r="M113" s="79"/>
      <c r="N113" s="79"/>
      <c r="O113" s="79"/>
      <c r="Q113" s="28"/>
      <c r="R113" s="28"/>
      <c r="S113" s="28"/>
      <c r="T113" s="28"/>
      <c r="U113" s="28"/>
      <c r="V113" s="28"/>
      <c r="W113" s="28"/>
      <c r="X113" s="28"/>
      <c r="Y113" s="28"/>
    </row>
    <row r="114" spans="1:25">
      <c r="A114" s="16">
        <f>Datos!A114</f>
        <v>111</v>
      </c>
      <c r="C114" s="79"/>
      <c r="D114" s="79"/>
      <c r="E114" s="79"/>
      <c r="F114" s="79"/>
      <c r="G114" s="79"/>
      <c r="H114" s="79"/>
      <c r="I114" s="79"/>
      <c r="J114" s="79"/>
      <c r="K114" s="79"/>
      <c r="L114" s="79"/>
      <c r="M114" s="79"/>
      <c r="N114" s="79"/>
      <c r="O114" s="79"/>
      <c r="Q114" s="28"/>
      <c r="R114" s="28"/>
      <c r="S114" s="28"/>
      <c r="T114" s="28"/>
      <c r="U114" s="28"/>
      <c r="V114" s="28"/>
      <c r="W114" s="28"/>
      <c r="X114" s="28"/>
      <c r="Y114" s="28"/>
    </row>
    <row r="115" spans="1:25">
      <c r="A115" s="16">
        <f>Datos!A115</f>
        <v>112</v>
      </c>
      <c r="C115" s="79"/>
      <c r="D115" s="79"/>
      <c r="E115" s="79"/>
      <c r="F115" s="79"/>
      <c r="G115" s="79"/>
      <c r="H115" s="79"/>
      <c r="I115" s="79"/>
      <c r="J115" s="79"/>
      <c r="K115" s="79"/>
      <c r="L115" s="79"/>
      <c r="M115" s="79"/>
      <c r="N115" s="79"/>
      <c r="O115" s="79"/>
      <c r="Q115" s="28"/>
      <c r="R115" s="28"/>
      <c r="S115" s="28"/>
      <c r="T115" s="28"/>
      <c r="U115" s="28"/>
      <c r="V115" s="28"/>
      <c r="W115" s="28"/>
      <c r="X115" s="28"/>
      <c r="Y115" s="28"/>
    </row>
    <row r="116" spans="1:25">
      <c r="A116" s="16">
        <f>Datos!A116</f>
        <v>113</v>
      </c>
      <c r="C116" s="79"/>
      <c r="D116" s="79"/>
      <c r="E116" s="79"/>
      <c r="F116" s="79"/>
      <c r="G116" s="79"/>
      <c r="H116" s="79"/>
      <c r="I116" s="79"/>
      <c r="J116" s="79"/>
      <c r="K116" s="79"/>
      <c r="L116" s="79"/>
      <c r="M116" s="79"/>
      <c r="N116" s="79"/>
      <c r="O116" s="79"/>
      <c r="Q116" s="28"/>
      <c r="R116" s="28"/>
      <c r="S116" s="28"/>
      <c r="T116" s="28"/>
      <c r="U116" s="28"/>
      <c r="V116" s="28"/>
      <c r="W116" s="28"/>
      <c r="X116" s="28"/>
      <c r="Y116" s="28"/>
    </row>
    <row r="117" spans="1:25">
      <c r="A117" s="16">
        <f>Datos!A117</f>
        <v>114</v>
      </c>
      <c r="C117" s="79"/>
      <c r="D117" s="79"/>
      <c r="E117" s="79"/>
      <c r="F117" s="79"/>
      <c r="G117" s="79"/>
      <c r="H117" s="79"/>
      <c r="I117" s="79"/>
      <c r="J117" s="79"/>
      <c r="K117" s="79"/>
      <c r="L117" s="79"/>
      <c r="M117" s="79"/>
      <c r="N117" s="79"/>
      <c r="O117" s="79"/>
      <c r="Q117" s="28"/>
      <c r="R117" s="28"/>
      <c r="S117" s="28"/>
      <c r="T117" s="28"/>
      <c r="U117" s="28"/>
      <c r="V117" s="28"/>
      <c r="W117" s="28"/>
      <c r="X117" s="28"/>
      <c r="Y117" s="28"/>
    </row>
    <row r="118" spans="1:25">
      <c r="A118" s="16">
        <f>Datos!A118</f>
        <v>115</v>
      </c>
      <c r="C118" s="79"/>
      <c r="D118" s="79"/>
      <c r="E118" s="79"/>
      <c r="F118" s="79"/>
      <c r="G118" s="79"/>
      <c r="H118" s="79"/>
      <c r="I118" s="79"/>
      <c r="J118" s="79"/>
      <c r="K118" s="79"/>
      <c r="L118" s="79"/>
      <c r="M118" s="79"/>
      <c r="N118" s="79"/>
      <c r="O118" s="79"/>
      <c r="Q118" s="28"/>
      <c r="R118" s="28"/>
      <c r="S118" s="28"/>
      <c r="T118" s="28"/>
      <c r="U118" s="28"/>
      <c r="V118" s="28"/>
      <c r="W118" s="28"/>
      <c r="X118" s="28"/>
      <c r="Y118" s="28"/>
    </row>
    <row r="119" spans="1:25">
      <c r="A119" s="16">
        <f>Datos!A119</f>
        <v>116</v>
      </c>
      <c r="C119" s="79"/>
      <c r="D119" s="79"/>
      <c r="E119" s="79"/>
      <c r="F119" s="79"/>
      <c r="G119" s="79"/>
      <c r="H119" s="79"/>
      <c r="I119" s="79"/>
      <c r="J119" s="79"/>
      <c r="K119" s="79"/>
      <c r="L119" s="79"/>
      <c r="M119" s="79"/>
      <c r="N119" s="79"/>
      <c r="O119" s="79"/>
      <c r="Q119" s="28"/>
      <c r="R119" s="28"/>
      <c r="S119" s="28"/>
      <c r="T119" s="28"/>
      <c r="U119" s="28"/>
      <c r="V119" s="28"/>
      <c r="W119" s="28"/>
      <c r="X119" s="28"/>
      <c r="Y119" s="28"/>
    </row>
    <row r="120" spans="1:25">
      <c r="A120" s="16">
        <f>Datos!A120</f>
        <v>117</v>
      </c>
      <c r="C120" s="79"/>
      <c r="D120" s="79"/>
      <c r="E120" s="79"/>
      <c r="F120" s="79"/>
      <c r="G120" s="79"/>
      <c r="H120" s="79"/>
      <c r="I120" s="79"/>
      <c r="J120" s="79"/>
      <c r="K120" s="79"/>
      <c r="L120" s="79"/>
      <c r="M120" s="79"/>
      <c r="N120" s="79"/>
      <c r="O120" s="79"/>
      <c r="Q120" s="28"/>
      <c r="R120" s="28"/>
      <c r="S120" s="28"/>
      <c r="T120" s="28"/>
      <c r="U120" s="28"/>
      <c r="V120" s="28"/>
      <c r="W120" s="28"/>
      <c r="X120" s="28"/>
      <c r="Y120" s="28"/>
    </row>
    <row r="121" spans="1:25">
      <c r="A121" s="16">
        <f>Datos!A121</f>
        <v>118</v>
      </c>
      <c r="B121" s="542">
        <f>Datos!D106</f>
        <v>0</v>
      </c>
      <c r="C121" s="79"/>
      <c r="D121" s="79"/>
      <c r="E121" s="79"/>
      <c r="F121" s="79"/>
      <c r="G121" s="79"/>
      <c r="H121" s="79"/>
      <c r="I121" s="79"/>
      <c r="J121" s="79"/>
      <c r="K121" s="79"/>
      <c r="L121" s="79"/>
      <c r="M121" s="79"/>
      <c r="N121" s="79"/>
      <c r="O121" s="79"/>
      <c r="Q121" s="28"/>
      <c r="R121" s="28"/>
      <c r="S121" s="28"/>
      <c r="T121" s="28"/>
      <c r="U121" s="28"/>
      <c r="V121" s="28"/>
      <c r="W121" s="28"/>
      <c r="X121" s="28"/>
      <c r="Y121" s="28"/>
    </row>
    <row r="122" spans="1:25">
      <c r="A122" s="16">
        <f>Datos!A122</f>
        <v>119</v>
      </c>
      <c r="B122" s="542">
        <f>Datos!D107</f>
        <v>0</v>
      </c>
      <c r="C122" s="79"/>
      <c r="D122" s="79"/>
      <c r="E122" s="79"/>
      <c r="F122" s="79"/>
      <c r="G122" s="79"/>
      <c r="H122" s="79"/>
      <c r="I122" s="79"/>
      <c r="J122" s="79"/>
      <c r="K122" s="79"/>
      <c r="L122" s="79"/>
      <c r="M122" s="79"/>
      <c r="N122" s="79"/>
      <c r="O122" s="79"/>
      <c r="Q122" s="28"/>
      <c r="R122" s="28"/>
      <c r="S122" s="28"/>
      <c r="T122" s="28"/>
      <c r="U122" s="28"/>
      <c r="V122" s="28"/>
      <c r="W122" s="28"/>
      <c r="X122" s="28"/>
      <c r="Y122" s="28"/>
    </row>
    <row r="123" spans="1:25">
      <c r="A123" s="16">
        <f>Datos!A123</f>
        <v>120</v>
      </c>
      <c r="B123" s="542">
        <f>Datos!D108</f>
        <v>0</v>
      </c>
      <c r="C123" s="79"/>
      <c r="D123" s="79"/>
      <c r="E123" s="79"/>
      <c r="F123" s="79"/>
      <c r="G123" s="79"/>
      <c r="H123" s="79"/>
      <c r="I123" s="79"/>
      <c r="J123" s="79"/>
      <c r="K123" s="79"/>
      <c r="L123" s="79"/>
      <c r="M123" s="79"/>
      <c r="N123" s="79"/>
      <c r="O123" s="79"/>
      <c r="Q123" s="28"/>
      <c r="R123" s="28"/>
      <c r="S123" s="28"/>
      <c r="T123" s="28"/>
      <c r="U123" s="28"/>
      <c r="V123" s="28"/>
      <c r="W123" s="28"/>
      <c r="X123" s="28"/>
      <c r="Y123" s="28"/>
    </row>
    <row r="124" spans="1:25">
      <c r="A124" s="16">
        <f>Datos!A124</f>
        <v>121</v>
      </c>
      <c r="B124" s="542">
        <f>Datos!D109</f>
        <v>0</v>
      </c>
      <c r="C124" s="79"/>
      <c r="D124" s="79"/>
      <c r="E124" s="79"/>
      <c r="F124" s="79"/>
      <c r="G124" s="79"/>
      <c r="H124" s="79"/>
      <c r="I124" s="79"/>
      <c r="J124" s="79"/>
      <c r="K124" s="79"/>
      <c r="L124" s="79"/>
      <c r="M124" s="79"/>
      <c r="N124" s="79"/>
      <c r="O124" s="79"/>
      <c r="Q124" s="28"/>
      <c r="R124" s="28"/>
      <c r="S124" s="28"/>
      <c r="T124" s="28"/>
      <c r="U124" s="28"/>
      <c r="V124" s="28"/>
      <c r="W124" s="28"/>
      <c r="X124" s="28"/>
      <c r="Y124" s="28"/>
    </row>
    <row r="125" spans="1:25">
      <c r="A125" s="16">
        <f>Datos!A125</f>
        <v>122</v>
      </c>
      <c r="B125" s="542">
        <f>Datos!D110</f>
        <v>0</v>
      </c>
      <c r="C125" s="79"/>
      <c r="D125" s="79"/>
      <c r="E125" s="79"/>
      <c r="F125" s="79"/>
      <c r="G125" s="79"/>
      <c r="H125" s="79"/>
      <c r="I125" s="79"/>
      <c r="J125" s="79"/>
      <c r="K125" s="79"/>
      <c r="L125" s="79"/>
      <c r="M125" s="79"/>
      <c r="N125" s="79"/>
      <c r="O125" s="79"/>
      <c r="Q125" s="28"/>
      <c r="R125" s="28"/>
      <c r="S125" s="28"/>
      <c r="T125" s="28"/>
      <c r="U125" s="28"/>
      <c r="V125" s="28"/>
      <c r="W125" s="28"/>
      <c r="X125" s="28"/>
      <c r="Y125" s="28"/>
    </row>
    <row r="126" spans="1:25">
      <c r="A126" s="16">
        <f>Datos!A126</f>
        <v>123</v>
      </c>
      <c r="B126" s="542">
        <f>Datos!D111</f>
        <v>0</v>
      </c>
      <c r="C126" s="79"/>
      <c r="D126" s="79"/>
      <c r="E126" s="79"/>
      <c r="F126" s="79"/>
      <c r="G126" s="79"/>
      <c r="H126" s="79"/>
      <c r="I126" s="79"/>
      <c r="J126" s="79"/>
      <c r="K126" s="79"/>
      <c r="L126" s="79"/>
      <c r="M126" s="79"/>
      <c r="N126" s="79"/>
      <c r="O126" s="79"/>
      <c r="Q126" s="28"/>
      <c r="R126" s="28"/>
      <c r="S126" s="28"/>
      <c r="T126" s="28"/>
      <c r="U126" s="28"/>
      <c r="V126" s="28"/>
      <c r="W126" s="28"/>
      <c r="X126" s="28"/>
      <c r="Y126" s="28"/>
    </row>
    <row r="127" spans="1:25">
      <c r="A127" s="16">
        <f>Datos!A127</f>
        <v>124</v>
      </c>
      <c r="B127" s="542">
        <f>Datos!D112</f>
        <v>0</v>
      </c>
      <c r="C127" s="79"/>
      <c r="D127" s="79"/>
      <c r="E127" s="79"/>
      <c r="F127" s="79"/>
      <c r="G127" s="79"/>
      <c r="H127" s="79"/>
      <c r="I127" s="79"/>
      <c r="J127" s="79"/>
      <c r="K127" s="79"/>
      <c r="L127" s="79"/>
      <c r="M127" s="79"/>
      <c r="N127" s="79"/>
      <c r="O127" s="79"/>
      <c r="Q127" s="28"/>
      <c r="R127" s="28"/>
      <c r="S127" s="28"/>
      <c r="T127" s="28"/>
      <c r="U127" s="28"/>
      <c r="V127" s="28"/>
      <c r="W127" s="28"/>
      <c r="X127" s="28"/>
      <c r="Y127" s="28"/>
    </row>
    <row r="128" spans="1:25">
      <c r="A128" s="16">
        <f>Datos!A128</f>
        <v>125</v>
      </c>
      <c r="B128" s="542">
        <f>Datos!D113</f>
        <v>0</v>
      </c>
      <c r="C128" s="79"/>
      <c r="D128" s="79"/>
      <c r="E128" s="79"/>
      <c r="F128" s="79"/>
      <c r="G128" s="79"/>
      <c r="H128" s="79"/>
      <c r="I128" s="79"/>
      <c r="J128" s="79"/>
      <c r="K128" s="79"/>
      <c r="L128" s="79"/>
      <c r="M128" s="79"/>
      <c r="N128" s="79"/>
      <c r="O128" s="79"/>
      <c r="Q128" s="28"/>
      <c r="R128" s="28"/>
      <c r="S128" s="28"/>
      <c r="T128" s="28"/>
      <c r="U128" s="28"/>
      <c r="V128" s="28"/>
      <c r="W128" s="28"/>
      <c r="X128" s="28"/>
      <c r="Y128" s="28"/>
    </row>
    <row r="129" spans="1:25">
      <c r="A129" s="16">
        <f>Datos!A129</f>
        <v>126</v>
      </c>
      <c r="B129" s="542">
        <f>Datos!D114</f>
        <v>0</v>
      </c>
      <c r="C129" s="79"/>
      <c r="D129" s="79"/>
      <c r="E129" s="79"/>
      <c r="F129" s="79"/>
      <c r="G129" s="79"/>
      <c r="H129" s="79"/>
      <c r="I129" s="79"/>
      <c r="J129" s="79"/>
      <c r="K129" s="79"/>
      <c r="L129" s="79"/>
      <c r="M129" s="79"/>
      <c r="N129" s="79"/>
      <c r="O129" s="79"/>
      <c r="Q129" s="28"/>
      <c r="R129" s="28"/>
      <c r="S129" s="28"/>
      <c r="T129" s="28"/>
      <c r="U129" s="28"/>
      <c r="V129" s="28"/>
      <c r="W129" s="28"/>
      <c r="X129" s="28"/>
      <c r="Y129" s="28"/>
    </row>
    <row r="130" spans="1:25">
      <c r="A130" s="16">
        <f>Datos!A130</f>
        <v>127</v>
      </c>
      <c r="B130" s="542">
        <f>Datos!D115</f>
        <v>0</v>
      </c>
      <c r="C130" s="79"/>
      <c r="D130" s="79"/>
      <c r="E130" s="79"/>
      <c r="F130" s="79"/>
      <c r="G130" s="79"/>
      <c r="H130" s="79"/>
      <c r="I130" s="79"/>
      <c r="J130" s="79"/>
      <c r="K130" s="79"/>
      <c r="L130" s="79"/>
      <c r="M130" s="79"/>
      <c r="N130" s="79"/>
      <c r="O130" s="79"/>
      <c r="Q130" s="28"/>
      <c r="R130" s="28"/>
      <c r="S130" s="28"/>
      <c r="T130" s="28"/>
      <c r="U130" s="28"/>
      <c r="V130" s="28"/>
      <c r="W130" s="28"/>
      <c r="X130" s="28"/>
      <c r="Y130" s="28"/>
    </row>
    <row r="131" spans="1:25">
      <c r="A131" s="16">
        <f>Datos!A131</f>
        <v>128</v>
      </c>
      <c r="B131" s="542">
        <f>Datos!D116</f>
        <v>0</v>
      </c>
      <c r="C131" s="79"/>
      <c r="D131" s="79"/>
      <c r="E131" s="79"/>
      <c r="F131" s="79"/>
      <c r="G131" s="79"/>
      <c r="H131" s="79"/>
      <c r="I131" s="79"/>
      <c r="J131" s="79"/>
      <c r="K131" s="79"/>
      <c r="L131" s="79"/>
      <c r="M131" s="79"/>
      <c r="N131" s="79"/>
      <c r="O131" s="79"/>
      <c r="Q131" s="28"/>
      <c r="R131" s="28"/>
      <c r="S131" s="28"/>
      <c r="T131" s="28"/>
      <c r="U131" s="28"/>
      <c r="V131" s="28"/>
      <c r="W131" s="28"/>
      <c r="X131" s="28"/>
      <c r="Y131" s="28"/>
    </row>
    <row r="132" spans="1:25">
      <c r="A132" s="16">
        <f>Datos!A132</f>
        <v>129</v>
      </c>
      <c r="B132" s="542">
        <f>Datos!D117</f>
        <v>0</v>
      </c>
      <c r="C132" s="79"/>
      <c r="D132" s="79"/>
      <c r="E132" s="79"/>
      <c r="F132" s="79"/>
      <c r="G132" s="79"/>
      <c r="H132" s="79"/>
      <c r="I132" s="79"/>
      <c r="J132" s="79"/>
      <c r="K132" s="79"/>
      <c r="L132" s="79"/>
      <c r="M132" s="79"/>
      <c r="N132" s="79"/>
      <c r="O132" s="79"/>
      <c r="Q132" s="28"/>
      <c r="R132" s="28"/>
      <c r="S132" s="28"/>
      <c r="T132" s="28"/>
      <c r="U132" s="28"/>
      <c r="V132" s="28"/>
      <c r="W132" s="28"/>
      <c r="X132" s="28"/>
      <c r="Y132" s="28"/>
    </row>
    <row r="133" spans="1:25">
      <c r="A133" s="16">
        <f>Datos!A133</f>
        <v>130</v>
      </c>
      <c r="B133" s="542">
        <f>Datos!D118</f>
        <v>0</v>
      </c>
      <c r="C133" s="79"/>
      <c r="D133" s="79"/>
      <c r="E133" s="79"/>
      <c r="F133" s="79"/>
      <c r="G133" s="79"/>
      <c r="H133" s="79"/>
      <c r="I133" s="79"/>
      <c r="J133" s="79"/>
      <c r="K133" s="79"/>
      <c r="L133" s="79"/>
      <c r="M133" s="79"/>
      <c r="N133" s="79"/>
      <c r="O133" s="79"/>
      <c r="Q133" s="28"/>
      <c r="R133" s="28"/>
      <c r="S133" s="28"/>
      <c r="T133" s="28"/>
      <c r="U133" s="28"/>
      <c r="V133" s="28"/>
      <c r="W133" s="28"/>
      <c r="X133" s="28"/>
      <c r="Y133" s="28"/>
    </row>
    <row r="134" spans="1:25">
      <c r="A134" s="16">
        <f>Datos!A134</f>
        <v>131</v>
      </c>
      <c r="B134" s="542">
        <f>Datos!D119</f>
        <v>0</v>
      </c>
      <c r="C134" s="79"/>
      <c r="D134" s="79"/>
      <c r="E134" s="79"/>
      <c r="F134" s="79"/>
      <c r="G134" s="79"/>
      <c r="H134" s="79"/>
      <c r="I134" s="79"/>
      <c r="J134" s="79"/>
      <c r="K134" s="79"/>
      <c r="L134" s="79"/>
      <c r="M134" s="79"/>
      <c r="N134" s="79"/>
      <c r="O134" s="79"/>
      <c r="Q134" s="28"/>
      <c r="R134" s="28"/>
      <c r="S134" s="28"/>
      <c r="T134" s="28"/>
      <c r="U134" s="28"/>
      <c r="V134" s="28"/>
      <c r="W134" s="28"/>
      <c r="X134" s="28"/>
      <c r="Y134" s="28"/>
    </row>
    <row r="135" spans="1:25">
      <c r="A135" s="16">
        <f>Datos!A135</f>
        <v>132</v>
      </c>
      <c r="B135" s="542">
        <f>Datos!D120</f>
        <v>0</v>
      </c>
      <c r="C135" s="79"/>
      <c r="D135" s="79"/>
      <c r="E135" s="79"/>
      <c r="F135" s="79"/>
      <c r="G135" s="79"/>
      <c r="H135" s="79"/>
      <c r="I135" s="79"/>
      <c r="J135" s="79"/>
      <c r="K135" s="79"/>
      <c r="L135" s="79"/>
      <c r="M135" s="79"/>
      <c r="N135" s="79"/>
      <c r="O135" s="79"/>
      <c r="Q135" s="28"/>
      <c r="R135" s="28"/>
      <c r="S135" s="28"/>
      <c r="T135" s="28"/>
      <c r="U135" s="28"/>
      <c r="V135" s="28"/>
      <c r="W135" s="28"/>
      <c r="X135" s="28"/>
      <c r="Y135" s="28"/>
    </row>
    <row r="136" spans="1:25">
      <c r="A136" s="16">
        <f>Datos!A136</f>
        <v>133</v>
      </c>
      <c r="B136" s="542">
        <f>Datos!D121</f>
        <v>0</v>
      </c>
      <c r="C136" s="79"/>
      <c r="D136" s="79"/>
      <c r="E136" s="79"/>
      <c r="F136" s="79"/>
      <c r="G136" s="79"/>
      <c r="H136" s="79"/>
      <c r="I136" s="79"/>
      <c r="J136" s="79"/>
      <c r="K136" s="79"/>
      <c r="L136" s="79"/>
      <c r="M136" s="79"/>
      <c r="N136" s="79"/>
      <c r="O136" s="79"/>
      <c r="Q136" s="28"/>
      <c r="R136" s="28"/>
      <c r="S136" s="28"/>
      <c r="T136" s="28"/>
      <c r="U136" s="28"/>
      <c r="V136" s="28"/>
      <c r="W136" s="28"/>
      <c r="X136" s="28"/>
      <c r="Y136" s="28"/>
    </row>
    <row r="137" spans="1:25">
      <c r="A137" s="16">
        <f>Datos!A137</f>
        <v>134</v>
      </c>
      <c r="B137" s="542">
        <f>Datos!D122</f>
        <v>0</v>
      </c>
      <c r="C137" s="79"/>
      <c r="D137" s="79"/>
      <c r="E137" s="79"/>
      <c r="F137" s="79"/>
      <c r="G137" s="79"/>
      <c r="H137" s="79"/>
      <c r="I137" s="79"/>
      <c r="J137" s="79"/>
      <c r="K137" s="79"/>
      <c r="L137" s="79"/>
      <c r="M137" s="79"/>
      <c r="N137" s="79"/>
      <c r="O137" s="79"/>
      <c r="Q137" s="28"/>
      <c r="R137" s="28"/>
      <c r="S137" s="28"/>
      <c r="T137" s="28"/>
      <c r="U137" s="28"/>
      <c r="V137" s="28"/>
      <c r="W137" s="28"/>
      <c r="X137" s="28"/>
      <c r="Y137" s="28"/>
    </row>
    <row r="138" spans="1:25">
      <c r="A138" s="16">
        <f>Datos!A138</f>
        <v>135</v>
      </c>
      <c r="B138" s="542">
        <f>Datos!D123</f>
        <v>0</v>
      </c>
      <c r="C138" s="79"/>
      <c r="D138" s="79"/>
      <c r="E138" s="79"/>
      <c r="F138" s="79"/>
      <c r="G138" s="79"/>
      <c r="H138" s="79"/>
      <c r="I138" s="79"/>
      <c r="J138" s="79"/>
      <c r="K138" s="79"/>
      <c r="L138" s="79"/>
      <c r="M138" s="79"/>
      <c r="N138" s="79"/>
      <c r="O138" s="79"/>
      <c r="Q138" s="28"/>
      <c r="R138" s="28"/>
      <c r="S138" s="28"/>
      <c r="T138" s="28"/>
      <c r="U138" s="28"/>
      <c r="V138" s="28"/>
      <c r="W138" s="28"/>
      <c r="X138" s="28"/>
      <c r="Y138" s="28"/>
    </row>
    <row r="139" spans="1:25">
      <c r="A139" s="16">
        <f>Datos!A139</f>
        <v>136</v>
      </c>
      <c r="B139" s="542">
        <f>Datos!D124</f>
        <v>0</v>
      </c>
      <c r="C139" s="79"/>
      <c r="D139" s="79"/>
      <c r="E139" s="79"/>
      <c r="F139" s="79"/>
      <c r="G139" s="79"/>
      <c r="H139" s="79"/>
      <c r="I139" s="79"/>
      <c r="J139" s="79"/>
      <c r="K139" s="79"/>
      <c r="L139" s="79"/>
      <c r="M139" s="79"/>
      <c r="N139" s="79"/>
      <c r="O139" s="79"/>
      <c r="Q139" s="28"/>
      <c r="R139" s="28"/>
      <c r="S139" s="28"/>
      <c r="T139" s="28"/>
      <c r="U139" s="28"/>
      <c r="V139" s="28"/>
      <c r="W139" s="28"/>
      <c r="X139" s="28"/>
      <c r="Y139" s="28"/>
    </row>
    <row r="140" spans="1:25">
      <c r="A140" s="16">
        <f>Datos!A140</f>
        <v>137</v>
      </c>
      <c r="B140" s="542">
        <f>Datos!D125</f>
        <v>0</v>
      </c>
      <c r="C140" s="79"/>
      <c r="D140" s="79"/>
      <c r="E140" s="79"/>
      <c r="F140" s="79"/>
      <c r="G140" s="79"/>
      <c r="H140" s="79"/>
      <c r="I140" s="79"/>
      <c r="J140" s="79"/>
      <c r="K140" s="79"/>
      <c r="L140" s="79"/>
      <c r="M140" s="79"/>
      <c r="N140" s="79"/>
      <c r="O140" s="79"/>
      <c r="Q140" s="28"/>
      <c r="R140" s="28"/>
      <c r="S140" s="28"/>
      <c r="T140" s="28"/>
      <c r="U140" s="28"/>
      <c r="V140" s="28"/>
      <c r="W140" s="28"/>
      <c r="X140" s="28"/>
      <c r="Y140" s="28"/>
    </row>
    <row r="141" spans="1:25">
      <c r="A141" s="16">
        <f>Datos!A141</f>
        <v>138</v>
      </c>
      <c r="B141" s="542">
        <f>Datos!D126</f>
        <v>0</v>
      </c>
      <c r="C141" s="79"/>
      <c r="D141" s="79"/>
      <c r="E141" s="79"/>
      <c r="F141" s="79"/>
      <c r="G141" s="79"/>
      <c r="H141" s="79"/>
      <c r="I141" s="79"/>
      <c r="J141" s="79"/>
      <c r="K141" s="79"/>
      <c r="L141" s="79"/>
      <c r="M141" s="79"/>
      <c r="N141" s="79"/>
      <c r="O141" s="79"/>
      <c r="Q141" s="28"/>
      <c r="R141" s="28"/>
      <c r="S141" s="28"/>
      <c r="T141" s="28"/>
      <c r="U141" s="28"/>
      <c r="V141" s="28"/>
      <c r="W141" s="28"/>
      <c r="X141" s="28"/>
      <c r="Y141" s="28"/>
    </row>
    <row r="142" spans="1:25">
      <c r="A142" s="16">
        <f>Datos!A142</f>
        <v>139</v>
      </c>
      <c r="B142" s="542">
        <f>Datos!D127</f>
        <v>0</v>
      </c>
      <c r="C142" s="79"/>
      <c r="D142" s="79"/>
      <c r="E142" s="79"/>
      <c r="F142" s="79"/>
      <c r="G142" s="79"/>
      <c r="H142" s="79"/>
      <c r="I142" s="79"/>
      <c r="J142" s="79"/>
      <c r="K142" s="79"/>
      <c r="L142" s="79"/>
      <c r="M142" s="79"/>
      <c r="N142" s="79"/>
      <c r="O142" s="79"/>
      <c r="Q142" s="28"/>
      <c r="R142" s="28"/>
      <c r="S142" s="28"/>
      <c r="T142" s="28"/>
      <c r="U142" s="28"/>
      <c r="V142" s="28"/>
      <c r="W142" s="28"/>
      <c r="X142" s="28"/>
      <c r="Y142" s="28"/>
    </row>
    <row r="143" spans="1:25">
      <c r="A143" s="16">
        <f>Datos!A143</f>
        <v>140</v>
      </c>
      <c r="B143" s="542">
        <f>Datos!D128</f>
        <v>0</v>
      </c>
      <c r="C143" s="79"/>
      <c r="D143" s="79"/>
      <c r="E143" s="79"/>
      <c r="F143" s="79"/>
      <c r="G143" s="79"/>
      <c r="H143" s="79"/>
      <c r="I143" s="79"/>
      <c r="J143" s="79"/>
      <c r="K143" s="79"/>
      <c r="L143" s="79"/>
      <c r="M143" s="79"/>
      <c r="N143" s="79"/>
      <c r="O143" s="79"/>
      <c r="Q143" s="28"/>
      <c r="R143" s="28"/>
      <c r="S143" s="28"/>
      <c r="T143" s="28"/>
      <c r="U143" s="28"/>
      <c r="V143" s="28"/>
      <c r="W143" s="28"/>
      <c r="X143" s="28"/>
      <c r="Y143" s="28"/>
    </row>
    <row r="144" spans="1:25">
      <c r="A144" s="16">
        <f>Datos!A144</f>
        <v>141</v>
      </c>
      <c r="B144" s="542">
        <f>Datos!D129</f>
        <v>0</v>
      </c>
      <c r="C144" s="79"/>
      <c r="D144" s="79"/>
      <c r="E144" s="79"/>
      <c r="F144" s="79"/>
      <c r="G144" s="79"/>
      <c r="H144" s="79"/>
      <c r="I144" s="79"/>
      <c r="J144" s="79"/>
      <c r="K144" s="79"/>
      <c r="L144" s="79"/>
      <c r="M144" s="79"/>
      <c r="N144" s="79"/>
      <c r="O144" s="79"/>
      <c r="Q144" s="28"/>
      <c r="R144" s="28"/>
      <c r="S144" s="28"/>
      <c r="T144" s="28"/>
      <c r="U144" s="28"/>
      <c r="V144" s="28"/>
      <c r="W144" s="28"/>
      <c r="X144" s="28"/>
      <c r="Y144" s="28"/>
    </row>
    <row r="145" spans="1:25">
      <c r="A145" s="16">
        <f>Datos!A145</f>
        <v>142</v>
      </c>
      <c r="B145" s="542">
        <f>Datos!D130</f>
        <v>0</v>
      </c>
      <c r="C145" s="79"/>
      <c r="D145" s="79"/>
      <c r="E145" s="79"/>
      <c r="F145" s="79"/>
      <c r="G145" s="79"/>
      <c r="H145" s="79"/>
      <c r="I145" s="79"/>
      <c r="J145" s="79"/>
      <c r="K145" s="79"/>
      <c r="L145" s="79"/>
      <c r="M145" s="79"/>
      <c r="N145" s="79"/>
      <c r="O145" s="79"/>
      <c r="Q145" s="28"/>
      <c r="R145" s="28"/>
      <c r="S145" s="28"/>
      <c r="T145" s="28"/>
      <c r="U145" s="28"/>
      <c r="V145" s="28"/>
      <c r="W145" s="28"/>
      <c r="X145" s="28"/>
      <c r="Y145" s="28"/>
    </row>
    <row r="146" spans="1:25">
      <c r="A146" s="16">
        <f>Datos!A146</f>
        <v>143</v>
      </c>
      <c r="B146" s="542">
        <f>Datos!D131</f>
        <v>0</v>
      </c>
      <c r="C146" s="79"/>
      <c r="D146" s="79"/>
      <c r="E146" s="79"/>
      <c r="F146" s="79"/>
      <c r="G146" s="79"/>
      <c r="H146" s="79"/>
      <c r="I146" s="79"/>
      <c r="J146" s="79"/>
      <c r="K146" s="79"/>
      <c r="L146" s="79"/>
      <c r="M146" s="79"/>
      <c r="N146" s="79"/>
      <c r="O146" s="79"/>
      <c r="Q146" s="28"/>
      <c r="R146" s="28"/>
      <c r="S146" s="28"/>
      <c r="T146" s="28"/>
      <c r="U146" s="28"/>
      <c r="V146" s="28"/>
      <c r="W146" s="28"/>
      <c r="X146" s="28"/>
      <c r="Y146" s="28"/>
    </row>
    <row r="147" spans="1:25">
      <c r="A147" s="16">
        <f>Datos!A147</f>
        <v>144</v>
      </c>
      <c r="B147" s="542">
        <f>Datos!D132</f>
        <v>0</v>
      </c>
      <c r="C147" s="79"/>
      <c r="D147" s="79"/>
      <c r="E147" s="79"/>
      <c r="F147" s="79"/>
      <c r="G147" s="79"/>
      <c r="H147" s="79"/>
      <c r="I147" s="79"/>
      <c r="J147" s="79"/>
      <c r="K147" s="79"/>
      <c r="L147" s="79"/>
      <c r="M147" s="79"/>
      <c r="N147" s="79"/>
      <c r="O147" s="79"/>
      <c r="Q147" s="28"/>
      <c r="R147" s="28"/>
      <c r="S147" s="28"/>
      <c r="T147" s="28"/>
      <c r="U147" s="28"/>
      <c r="V147" s="28"/>
      <c r="W147" s="28"/>
      <c r="X147" s="28"/>
      <c r="Y147" s="28"/>
    </row>
    <row r="148" spans="1:25">
      <c r="A148" s="16">
        <f>Datos!A148</f>
        <v>145</v>
      </c>
      <c r="B148" s="542">
        <f>Datos!D133</f>
        <v>0</v>
      </c>
      <c r="C148" s="79"/>
      <c r="D148" s="79"/>
      <c r="E148" s="79"/>
      <c r="F148" s="79"/>
      <c r="G148" s="79"/>
      <c r="H148" s="79"/>
      <c r="I148" s="79"/>
      <c r="J148" s="79"/>
      <c r="K148" s="79"/>
      <c r="L148" s="79"/>
      <c r="M148" s="79"/>
      <c r="N148" s="79"/>
      <c r="O148" s="79"/>
      <c r="Q148" s="28"/>
      <c r="R148" s="28"/>
      <c r="S148" s="28"/>
      <c r="T148" s="28"/>
      <c r="U148" s="28"/>
      <c r="V148" s="28"/>
      <c r="W148" s="28"/>
      <c r="X148" s="28"/>
      <c r="Y148" s="28"/>
    </row>
    <row r="149" spans="1:25">
      <c r="A149" s="16">
        <f>Datos!A149</f>
        <v>146</v>
      </c>
      <c r="B149" s="542">
        <f>Datos!D134</f>
        <v>0</v>
      </c>
      <c r="C149" s="79"/>
      <c r="D149" s="79"/>
      <c r="E149" s="79"/>
      <c r="F149" s="79"/>
      <c r="G149" s="79"/>
      <c r="H149" s="79"/>
      <c r="I149" s="79"/>
      <c r="J149" s="79"/>
      <c r="K149" s="79"/>
      <c r="L149" s="79"/>
      <c r="M149" s="79"/>
      <c r="N149" s="79"/>
      <c r="O149" s="79"/>
      <c r="Q149" s="28"/>
      <c r="R149" s="28"/>
      <c r="S149" s="28"/>
      <c r="T149" s="28"/>
      <c r="U149" s="28"/>
      <c r="V149" s="28"/>
      <c r="W149" s="28"/>
      <c r="X149" s="28"/>
      <c r="Y149" s="28"/>
    </row>
    <row r="150" spans="1:25">
      <c r="A150" s="16">
        <f>Datos!A150</f>
        <v>147</v>
      </c>
      <c r="B150" s="542">
        <f>Datos!D135</f>
        <v>0</v>
      </c>
      <c r="C150" s="79"/>
      <c r="D150" s="79"/>
      <c r="E150" s="79"/>
      <c r="F150" s="79"/>
      <c r="G150" s="79"/>
      <c r="H150" s="79"/>
      <c r="I150" s="79"/>
      <c r="J150" s="79"/>
      <c r="K150" s="79"/>
      <c r="L150" s="79"/>
      <c r="M150" s="79"/>
      <c r="N150" s="79"/>
      <c r="O150" s="79"/>
      <c r="Q150" s="28"/>
      <c r="R150" s="28"/>
      <c r="S150" s="28"/>
      <c r="T150" s="28"/>
      <c r="U150" s="28"/>
      <c r="V150" s="28"/>
      <c r="W150" s="28"/>
      <c r="X150" s="28"/>
      <c r="Y150" s="28"/>
    </row>
    <row r="151" spans="1:25">
      <c r="A151" s="16">
        <f>Datos!A151</f>
        <v>148</v>
      </c>
      <c r="B151" s="542">
        <f>Datos!D136</f>
        <v>0</v>
      </c>
      <c r="C151" s="79"/>
      <c r="D151" s="79"/>
      <c r="E151" s="79"/>
      <c r="F151" s="79"/>
      <c r="G151" s="79"/>
      <c r="H151" s="79"/>
      <c r="I151" s="79"/>
      <c r="J151" s="79"/>
      <c r="K151" s="79"/>
      <c r="L151" s="79"/>
      <c r="M151" s="79"/>
      <c r="N151" s="79"/>
      <c r="O151" s="79"/>
      <c r="Q151" s="28"/>
      <c r="R151" s="28"/>
      <c r="S151" s="28"/>
      <c r="T151" s="28"/>
      <c r="U151" s="28"/>
      <c r="V151" s="28"/>
      <c r="W151" s="28"/>
      <c r="X151" s="28"/>
      <c r="Y151" s="28"/>
    </row>
    <row r="152" spans="1:25">
      <c r="A152" s="16">
        <f>Datos!A152</f>
        <v>149</v>
      </c>
      <c r="B152" s="542">
        <f>Datos!D137</f>
        <v>0</v>
      </c>
      <c r="C152" s="79"/>
      <c r="D152" s="79"/>
      <c r="E152" s="79"/>
      <c r="F152" s="79"/>
      <c r="G152" s="79"/>
      <c r="H152" s="79"/>
      <c r="I152" s="79"/>
      <c r="J152" s="79"/>
      <c r="K152" s="79"/>
      <c r="L152" s="79"/>
      <c r="M152" s="79"/>
      <c r="N152" s="79"/>
      <c r="O152" s="79"/>
      <c r="Q152" s="28"/>
      <c r="R152" s="28"/>
      <c r="S152" s="28"/>
      <c r="T152" s="28"/>
      <c r="U152" s="28"/>
      <c r="V152" s="28"/>
      <c r="W152" s="28"/>
      <c r="X152" s="28"/>
      <c r="Y152" s="28"/>
    </row>
    <row r="153" spans="1:25">
      <c r="A153" s="16">
        <f>Datos!A153</f>
        <v>150</v>
      </c>
      <c r="B153" s="542">
        <f>Datos!D138</f>
        <v>0</v>
      </c>
      <c r="C153" s="79"/>
      <c r="D153" s="79"/>
      <c r="E153" s="79"/>
      <c r="F153" s="79"/>
      <c r="G153" s="79"/>
      <c r="H153" s="79"/>
      <c r="I153" s="79"/>
      <c r="J153" s="79"/>
      <c r="K153" s="79"/>
      <c r="L153" s="79"/>
      <c r="M153" s="79"/>
      <c r="N153" s="79"/>
      <c r="O153" s="79"/>
      <c r="Q153" s="28"/>
      <c r="R153" s="28"/>
      <c r="S153" s="28"/>
      <c r="T153" s="28"/>
      <c r="U153" s="28"/>
      <c r="V153" s="28"/>
      <c r="W153" s="28"/>
      <c r="X153" s="28"/>
      <c r="Y153" s="28"/>
    </row>
    <row r="154" spans="1:25">
      <c r="A154" s="16">
        <f>Datos!A154</f>
        <v>151</v>
      </c>
      <c r="B154" s="542">
        <f>Datos!D139</f>
        <v>0</v>
      </c>
      <c r="C154" s="79"/>
      <c r="D154" s="79"/>
      <c r="E154" s="79"/>
      <c r="F154" s="79"/>
      <c r="G154" s="79"/>
      <c r="H154" s="79"/>
      <c r="I154" s="79"/>
      <c r="J154" s="79"/>
      <c r="K154" s="79"/>
      <c r="L154" s="79"/>
      <c r="M154" s="79"/>
      <c r="N154" s="79"/>
      <c r="O154" s="79"/>
      <c r="Q154" s="28"/>
      <c r="R154" s="28"/>
      <c r="S154" s="28"/>
      <c r="T154" s="28"/>
      <c r="U154" s="28"/>
      <c r="V154" s="28"/>
      <c r="W154" s="28"/>
      <c r="X154" s="28"/>
      <c r="Y154" s="28"/>
    </row>
    <row r="155" spans="1:25">
      <c r="A155" s="16">
        <f>Datos!A155</f>
        <v>152</v>
      </c>
      <c r="B155" s="542">
        <f>Datos!D140</f>
        <v>0</v>
      </c>
      <c r="C155" s="79"/>
      <c r="D155" s="79"/>
      <c r="E155" s="79"/>
      <c r="F155" s="79"/>
      <c r="G155" s="79"/>
      <c r="H155" s="79"/>
      <c r="I155" s="79"/>
      <c r="J155" s="79"/>
      <c r="K155" s="79"/>
      <c r="L155" s="79"/>
      <c r="M155" s="79"/>
      <c r="N155" s="79"/>
      <c r="O155" s="79"/>
      <c r="Q155" s="28"/>
      <c r="R155" s="28"/>
      <c r="S155" s="28"/>
      <c r="T155" s="28"/>
      <c r="U155" s="28"/>
      <c r="V155" s="28"/>
      <c r="W155" s="28"/>
      <c r="X155" s="28"/>
      <c r="Y155" s="28"/>
    </row>
    <row r="156" spans="1:25">
      <c r="A156" s="16">
        <f>Datos!A156</f>
        <v>153</v>
      </c>
      <c r="B156" s="542">
        <f>Datos!D141</f>
        <v>0</v>
      </c>
      <c r="C156" s="79"/>
      <c r="D156" s="79"/>
      <c r="E156" s="79"/>
      <c r="F156" s="79"/>
      <c r="G156" s="79"/>
      <c r="H156" s="79"/>
      <c r="I156" s="79"/>
      <c r="J156" s="79"/>
      <c r="K156" s="79"/>
      <c r="L156" s="79"/>
      <c r="M156" s="79"/>
      <c r="N156" s="79"/>
      <c r="O156" s="79"/>
      <c r="Q156" s="28"/>
      <c r="R156" s="28"/>
      <c r="S156" s="28"/>
      <c r="T156" s="28"/>
      <c r="U156" s="28"/>
      <c r="V156" s="28"/>
      <c r="W156" s="28"/>
      <c r="X156" s="28"/>
      <c r="Y156" s="28"/>
    </row>
    <row r="157" spans="1:25">
      <c r="A157" s="16">
        <f>Datos!A157</f>
        <v>154</v>
      </c>
      <c r="B157" s="542">
        <f>Datos!D142</f>
        <v>0</v>
      </c>
      <c r="C157" s="79"/>
      <c r="D157" s="79"/>
      <c r="E157" s="79"/>
      <c r="F157" s="79"/>
      <c r="G157" s="79"/>
      <c r="H157" s="79"/>
      <c r="I157" s="79"/>
      <c r="J157" s="79"/>
      <c r="K157" s="79"/>
      <c r="L157" s="79"/>
      <c r="M157" s="79"/>
      <c r="N157" s="79"/>
      <c r="O157" s="79"/>
      <c r="Q157" s="28"/>
      <c r="R157" s="28"/>
      <c r="S157" s="28"/>
      <c r="T157" s="28"/>
      <c r="U157" s="28"/>
      <c r="V157" s="28"/>
      <c r="W157" s="28"/>
      <c r="X157" s="28"/>
      <c r="Y157" s="28"/>
    </row>
    <row r="158" spans="1:25">
      <c r="A158" s="16">
        <f>Datos!A158</f>
        <v>155</v>
      </c>
      <c r="B158" s="542">
        <f>Datos!D143</f>
        <v>0</v>
      </c>
      <c r="C158" s="79"/>
      <c r="D158" s="79"/>
      <c r="E158" s="79"/>
      <c r="F158" s="79"/>
      <c r="G158" s="79"/>
      <c r="H158" s="79"/>
      <c r="I158" s="79"/>
      <c r="J158" s="79"/>
      <c r="K158" s="79"/>
      <c r="L158" s="79"/>
      <c r="M158" s="79"/>
      <c r="N158" s="79"/>
      <c r="O158" s="79"/>
      <c r="Q158" s="28"/>
      <c r="R158" s="28"/>
      <c r="S158" s="28"/>
      <c r="T158" s="28"/>
      <c r="U158" s="28"/>
      <c r="V158" s="28"/>
      <c r="W158" s="28"/>
      <c r="X158" s="28"/>
      <c r="Y158" s="28"/>
    </row>
    <row r="159" spans="1:25">
      <c r="A159" s="16">
        <f>Datos!A159</f>
        <v>156</v>
      </c>
      <c r="B159" s="542">
        <f>Datos!D144</f>
        <v>0</v>
      </c>
      <c r="C159" s="79"/>
      <c r="D159" s="79"/>
      <c r="E159" s="79"/>
      <c r="F159" s="79"/>
      <c r="G159" s="79"/>
      <c r="H159" s="79"/>
      <c r="I159" s="79"/>
      <c r="J159" s="79"/>
      <c r="K159" s="79"/>
      <c r="L159" s="79"/>
      <c r="M159" s="79"/>
      <c r="N159" s="79"/>
      <c r="O159" s="79"/>
      <c r="Q159" s="28"/>
      <c r="R159" s="28"/>
      <c r="S159" s="28"/>
      <c r="T159" s="28"/>
      <c r="U159" s="28"/>
      <c r="V159" s="28"/>
      <c r="W159" s="28"/>
      <c r="X159" s="28"/>
      <c r="Y159" s="28"/>
    </row>
    <row r="160" spans="1:25">
      <c r="A160" s="16">
        <f>Datos!A160</f>
        <v>157</v>
      </c>
      <c r="B160" s="542">
        <f>Datos!D145</f>
        <v>0</v>
      </c>
      <c r="C160" s="79"/>
      <c r="D160" s="79"/>
      <c r="E160" s="79"/>
      <c r="F160" s="79"/>
      <c r="G160" s="79"/>
      <c r="H160" s="79"/>
      <c r="I160" s="79"/>
      <c r="J160" s="79"/>
      <c r="K160" s="79"/>
      <c r="L160" s="79"/>
      <c r="M160" s="79"/>
      <c r="N160" s="79"/>
      <c r="O160" s="79"/>
      <c r="Q160" s="28"/>
      <c r="R160" s="28"/>
      <c r="S160" s="28"/>
      <c r="T160" s="28"/>
      <c r="U160" s="28"/>
      <c r="V160" s="28"/>
      <c r="W160" s="28"/>
      <c r="X160" s="28"/>
      <c r="Y160" s="28"/>
    </row>
    <row r="161" spans="1:25">
      <c r="A161" s="16">
        <f>Datos!A161</f>
        <v>158</v>
      </c>
      <c r="B161" s="542">
        <f>Datos!D146</f>
        <v>0</v>
      </c>
      <c r="C161" s="79"/>
      <c r="D161" s="79"/>
      <c r="E161" s="79"/>
      <c r="F161" s="79"/>
      <c r="G161" s="79"/>
      <c r="H161" s="79"/>
      <c r="I161" s="79"/>
      <c r="J161" s="79"/>
      <c r="K161" s="79"/>
      <c r="L161" s="79"/>
      <c r="M161" s="79"/>
      <c r="N161" s="79"/>
      <c r="O161" s="79"/>
      <c r="Q161" s="28"/>
      <c r="R161" s="28"/>
      <c r="S161" s="28"/>
      <c r="T161" s="28"/>
      <c r="U161" s="28"/>
      <c r="V161" s="28"/>
      <c r="W161" s="28"/>
      <c r="X161" s="28"/>
      <c r="Y161" s="28"/>
    </row>
    <row r="162" spans="1:25">
      <c r="A162" s="16">
        <f>Datos!A162</f>
        <v>159</v>
      </c>
      <c r="B162" s="542">
        <f>Datos!D147</f>
        <v>0</v>
      </c>
      <c r="C162" s="79"/>
      <c r="D162" s="79"/>
      <c r="E162" s="79"/>
      <c r="F162" s="79"/>
      <c r="G162" s="79"/>
      <c r="H162" s="79"/>
      <c r="I162" s="79"/>
      <c r="J162" s="79"/>
      <c r="K162" s="79"/>
      <c r="L162" s="79"/>
      <c r="M162" s="79"/>
      <c r="N162" s="79"/>
      <c r="O162" s="79"/>
      <c r="Q162" s="28"/>
      <c r="R162" s="28"/>
      <c r="S162" s="28"/>
      <c r="T162" s="28"/>
      <c r="U162" s="28"/>
      <c r="V162" s="28"/>
      <c r="W162" s="28"/>
      <c r="X162" s="28"/>
      <c r="Y162" s="28"/>
    </row>
    <row r="163" spans="1:25">
      <c r="A163" s="16">
        <f>Datos!A163</f>
        <v>160</v>
      </c>
      <c r="B163" s="542">
        <f>Datos!D148</f>
        <v>0</v>
      </c>
      <c r="C163" s="79"/>
      <c r="D163" s="79"/>
      <c r="E163" s="79"/>
      <c r="F163" s="79"/>
      <c r="G163" s="79"/>
      <c r="H163" s="79"/>
      <c r="I163" s="79"/>
      <c r="J163" s="79"/>
      <c r="K163" s="79"/>
      <c r="L163" s="79"/>
      <c r="M163" s="79"/>
      <c r="N163" s="79"/>
      <c r="O163" s="79"/>
      <c r="Q163" s="28"/>
      <c r="R163" s="28"/>
      <c r="S163" s="28"/>
      <c r="T163" s="28"/>
      <c r="U163" s="28"/>
      <c r="V163" s="28"/>
      <c r="W163" s="28"/>
      <c r="X163" s="28"/>
      <c r="Y163" s="28"/>
    </row>
    <row r="164" spans="1:25">
      <c r="A164" s="16">
        <f>Datos!A164</f>
        <v>161</v>
      </c>
      <c r="B164" s="542">
        <f>Datos!D149</f>
        <v>0</v>
      </c>
      <c r="C164" s="79"/>
      <c r="D164" s="79"/>
      <c r="E164" s="79"/>
      <c r="F164" s="79"/>
      <c r="G164" s="79"/>
      <c r="H164" s="79"/>
      <c r="I164" s="79"/>
      <c r="J164" s="79"/>
      <c r="K164" s="79"/>
      <c r="L164" s="79"/>
      <c r="M164" s="79"/>
      <c r="N164" s="79"/>
      <c r="O164" s="79"/>
      <c r="Q164" s="28"/>
      <c r="R164" s="28"/>
      <c r="S164" s="28"/>
      <c r="T164" s="28"/>
      <c r="U164" s="28"/>
      <c r="V164" s="28"/>
      <c r="W164" s="28"/>
      <c r="X164" s="28"/>
      <c r="Y164" s="28"/>
    </row>
    <row r="165" spans="1:25">
      <c r="A165" s="16">
        <f>Datos!A165</f>
        <v>162</v>
      </c>
      <c r="B165" s="542">
        <f>Datos!D150</f>
        <v>0</v>
      </c>
      <c r="C165" s="79"/>
      <c r="D165" s="79"/>
      <c r="E165" s="79"/>
      <c r="F165" s="79"/>
      <c r="G165" s="79"/>
      <c r="H165" s="79"/>
      <c r="I165" s="79"/>
      <c r="J165" s="79"/>
      <c r="K165" s="79"/>
      <c r="L165" s="79"/>
      <c r="M165" s="79"/>
      <c r="N165" s="79"/>
      <c r="O165" s="79"/>
      <c r="Q165" s="28"/>
      <c r="R165" s="28"/>
      <c r="S165" s="28"/>
      <c r="T165" s="28"/>
      <c r="U165" s="28"/>
      <c r="V165" s="28"/>
      <c r="W165" s="28"/>
      <c r="X165" s="28"/>
      <c r="Y165" s="28"/>
    </row>
    <row r="166" spans="1:25">
      <c r="A166" s="16">
        <f>Datos!A166</f>
        <v>163</v>
      </c>
      <c r="B166" s="542">
        <f>Datos!D151</f>
        <v>0</v>
      </c>
      <c r="C166" s="79"/>
      <c r="D166" s="79"/>
      <c r="E166" s="79"/>
      <c r="F166" s="79"/>
      <c r="G166" s="79"/>
      <c r="H166" s="79"/>
      <c r="I166" s="79"/>
      <c r="J166" s="79"/>
      <c r="K166" s="79"/>
      <c r="L166" s="79"/>
      <c r="M166" s="79"/>
      <c r="N166" s="79"/>
      <c r="O166" s="79"/>
      <c r="Q166" s="28"/>
      <c r="R166" s="28"/>
      <c r="S166" s="28"/>
      <c r="T166" s="28"/>
      <c r="U166" s="28"/>
      <c r="V166" s="28"/>
      <c r="W166" s="28"/>
      <c r="X166" s="28"/>
      <c r="Y166" s="28"/>
    </row>
    <row r="167" spans="1:25">
      <c r="A167" s="16">
        <f>Datos!A167</f>
        <v>164</v>
      </c>
      <c r="B167" s="542">
        <f>Datos!D152</f>
        <v>0</v>
      </c>
      <c r="C167" s="79"/>
      <c r="D167" s="79"/>
      <c r="E167" s="79"/>
      <c r="F167" s="79"/>
      <c r="G167" s="79"/>
      <c r="H167" s="79"/>
      <c r="I167" s="79"/>
      <c r="J167" s="79"/>
      <c r="K167" s="79"/>
      <c r="L167" s="79"/>
      <c r="M167" s="79"/>
      <c r="N167" s="79"/>
      <c r="O167" s="79"/>
      <c r="Q167" s="28"/>
      <c r="R167" s="28"/>
      <c r="S167" s="28"/>
      <c r="T167" s="28"/>
      <c r="U167" s="28"/>
      <c r="V167" s="28"/>
      <c r="W167" s="28"/>
      <c r="X167" s="28"/>
      <c r="Y167" s="28"/>
    </row>
    <row r="168" spans="1:25">
      <c r="A168" s="16">
        <f>Datos!A168</f>
        <v>165</v>
      </c>
      <c r="B168" s="542">
        <f>Datos!D153</f>
        <v>0</v>
      </c>
      <c r="C168" s="79"/>
      <c r="D168" s="79"/>
      <c r="E168" s="79"/>
      <c r="F168" s="79"/>
      <c r="G168" s="79"/>
      <c r="H168" s="79"/>
      <c r="I168" s="79"/>
      <c r="J168" s="79"/>
      <c r="K168" s="79"/>
      <c r="L168" s="79"/>
      <c r="M168" s="79"/>
      <c r="N168" s="79"/>
      <c r="O168" s="79"/>
      <c r="Q168" s="28"/>
      <c r="R168" s="28"/>
      <c r="S168" s="28"/>
      <c r="T168" s="28"/>
      <c r="U168" s="28"/>
      <c r="V168" s="28"/>
      <c r="W168" s="28"/>
      <c r="X168" s="28"/>
      <c r="Y168" s="28"/>
    </row>
    <row r="169" spans="1:25">
      <c r="A169" s="16">
        <f>Datos!A169</f>
        <v>166</v>
      </c>
      <c r="B169" s="542">
        <f>Datos!D154</f>
        <v>0</v>
      </c>
      <c r="C169" s="79"/>
      <c r="D169" s="79"/>
      <c r="E169" s="79"/>
      <c r="F169" s="79"/>
      <c r="G169" s="79"/>
      <c r="H169" s="79"/>
      <c r="I169" s="79"/>
      <c r="J169" s="79"/>
      <c r="K169" s="79"/>
      <c r="L169" s="79"/>
      <c r="M169" s="79"/>
      <c r="N169" s="79"/>
      <c r="O169" s="79"/>
      <c r="Q169" s="28"/>
      <c r="R169" s="28"/>
      <c r="S169" s="28"/>
      <c r="T169" s="28"/>
      <c r="U169" s="28"/>
      <c r="V169" s="28"/>
      <c r="W169" s="28"/>
      <c r="X169" s="28"/>
      <c r="Y169" s="28"/>
    </row>
    <row r="170" spans="1:25">
      <c r="A170" s="16">
        <f>Datos!A170</f>
        <v>167</v>
      </c>
      <c r="B170" s="542">
        <f>Datos!D155</f>
        <v>0</v>
      </c>
      <c r="C170" s="79"/>
      <c r="D170" s="79"/>
      <c r="E170" s="79"/>
      <c r="F170" s="79"/>
      <c r="G170" s="79"/>
      <c r="H170" s="79"/>
      <c r="I170" s="79"/>
      <c r="J170" s="79"/>
      <c r="K170" s="79"/>
      <c r="L170" s="79"/>
      <c r="M170" s="79"/>
      <c r="N170" s="79"/>
      <c r="O170" s="79"/>
      <c r="Q170" s="28"/>
      <c r="R170" s="28"/>
      <c r="S170" s="28"/>
      <c r="T170" s="28"/>
      <c r="U170" s="28"/>
      <c r="V170" s="28"/>
      <c r="W170" s="28"/>
      <c r="X170" s="28"/>
      <c r="Y170" s="28"/>
    </row>
    <row r="171" spans="1:25">
      <c r="A171" s="16">
        <f>Datos!A171</f>
        <v>168</v>
      </c>
      <c r="B171" s="542">
        <f>Datos!D156</f>
        <v>0</v>
      </c>
      <c r="C171" s="79"/>
      <c r="D171" s="79"/>
      <c r="E171" s="79"/>
      <c r="F171" s="79"/>
      <c r="G171" s="79"/>
      <c r="H171" s="79"/>
      <c r="I171" s="79"/>
      <c r="J171" s="79"/>
      <c r="K171" s="79"/>
      <c r="L171" s="79"/>
      <c r="M171" s="79"/>
      <c r="N171" s="79"/>
      <c r="O171" s="79"/>
      <c r="Q171" s="28"/>
      <c r="R171" s="28"/>
      <c r="S171" s="28"/>
      <c r="T171" s="28"/>
      <c r="U171" s="28"/>
      <c r="V171" s="28"/>
      <c r="W171" s="28"/>
      <c r="X171" s="28"/>
      <c r="Y171" s="28"/>
    </row>
    <row r="172" spans="1:25">
      <c r="A172" s="16">
        <f>Datos!A172</f>
        <v>169</v>
      </c>
      <c r="B172" s="542">
        <f>Datos!D157</f>
        <v>0</v>
      </c>
      <c r="C172" s="79"/>
      <c r="D172" s="79"/>
      <c r="E172" s="79"/>
      <c r="F172" s="79"/>
      <c r="G172" s="79"/>
      <c r="H172" s="79"/>
      <c r="I172" s="79"/>
      <c r="J172" s="79"/>
      <c r="K172" s="79"/>
      <c r="L172" s="79"/>
      <c r="M172" s="79"/>
      <c r="N172" s="79"/>
      <c r="O172" s="79"/>
      <c r="Q172" s="28"/>
      <c r="R172" s="28"/>
      <c r="S172" s="28"/>
      <c r="T172" s="28"/>
      <c r="U172" s="28"/>
      <c r="V172" s="28"/>
      <c r="W172" s="28"/>
      <c r="X172" s="28"/>
      <c r="Y172" s="28"/>
    </row>
    <row r="173" spans="1:25">
      <c r="A173" s="16">
        <f>Datos!A173</f>
        <v>170</v>
      </c>
      <c r="C173" s="79"/>
      <c r="D173" s="79"/>
      <c r="E173" s="79"/>
      <c r="F173" s="79"/>
      <c r="G173" s="79"/>
      <c r="H173" s="79"/>
      <c r="I173" s="79"/>
      <c r="J173" s="79"/>
      <c r="K173" s="79"/>
      <c r="L173" s="79"/>
      <c r="M173" s="79"/>
      <c r="N173" s="79"/>
      <c r="O173" s="79"/>
      <c r="Q173" s="28"/>
      <c r="R173" s="28"/>
      <c r="S173" s="28"/>
      <c r="T173" s="28"/>
      <c r="U173" s="28"/>
      <c r="V173" s="28"/>
      <c r="W173" s="28"/>
      <c r="X173" s="28"/>
      <c r="Y173" s="28"/>
    </row>
    <row r="174" spans="1:25">
      <c r="A174" s="16">
        <f>Datos!A174</f>
        <v>171</v>
      </c>
      <c r="Q174" s="28"/>
      <c r="R174" s="28"/>
      <c r="S174" s="28"/>
      <c r="T174" s="28"/>
      <c r="U174" s="28"/>
      <c r="V174" s="28"/>
      <c r="W174" s="28"/>
      <c r="X174" s="28"/>
      <c r="Y174" s="28"/>
    </row>
    <row r="175" spans="1:25">
      <c r="A175" s="16">
        <f>Datos!A175</f>
        <v>172</v>
      </c>
    </row>
    <row r="176" spans="1:25">
      <c r="A176" s="16">
        <f>Datos!A176</f>
        <v>173</v>
      </c>
    </row>
    <row r="177" spans="1:1">
      <c r="A177" s="16">
        <f>Datos!A177</f>
        <v>174</v>
      </c>
    </row>
    <row r="178" spans="1:1">
      <c r="A178" s="16">
        <f>Datos!A178</f>
        <v>175</v>
      </c>
    </row>
    <row r="179" spans="1:1">
      <c r="A179" s="16">
        <f>Datos!A179</f>
        <v>176</v>
      </c>
    </row>
    <row r="180" spans="1:1">
      <c r="A180" s="16">
        <f>Datos!A180</f>
        <v>177</v>
      </c>
    </row>
    <row r="181" spans="1:1">
      <c r="A181" s="16">
        <f>Datos!A181</f>
        <v>178</v>
      </c>
    </row>
    <row r="182" spans="1:1">
      <c r="A182" s="16">
        <f>Datos!A182</f>
        <v>179</v>
      </c>
    </row>
    <row r="183" spans="1:1">
      <c r="A183" s="16">
        <f>Datos!A183</f>
        <v>180</v>
      </c>
    </row>
    <row r="184" spans="1:1">
      <c r="A184" s="16">
        <f>Datos!A184</f>
        <v>181</v>
      </c>
    </row>
    <row r="185" spans="1:1">
      <c r="A185" s="16">
        <f>Datos!A185</f>
        <v>182</v>
      </c>
    </row>
    <row r="186" spans="1:1">
      <c r="A186" s="16">
        <f>Datos!A186</f>
        <v>183</v>
      </c>
    </row>
    <row r="187" spans="1:1">
      <c r="A187" s="16">
        <f>Datos!A187</f>
        <v>184</v>
      </c>
    </row>
    <row r="188" spans="1:1">
      <c r="A188" s="16">
        <f>Datos!A188</f>
        <v>185</v>
      </c>
    </row>
    <row r="189" spans="1:1">
      <c r="A189" s="16">
        <f>Datos!A189</f>
        <v>186</v>
      </c>
    </row>
    <row r="190" spans="1:1">
      <c r="A190" s="16">
        <f>Datos!A190</f>
        <v>187</v>
      </c>
    </row>
    <row r="191" spans="1:1">
      <c r="A191" s="16">
        <f>Datos!A191</f>
        <v>188</v>
      </c>
    </row>
    <row r="192" spans="1:1">
      <c r="A192" s="16">
        <f>Datos!A192</f>
        <v>189</v>
      </c>
    </row>
    <row r="193" spans="1:1">
      <c r="A193" s="16">
        <f>Datos!A193</f>
        <v>190</v>
      </c>
    </row>
    <row r="194" spans="1:1">
      <c r="A194" s="16">
        <f>Datos!A194</f>
        <v>191</v>
      </c>
    </row>
    <row r="195" spans="1:1">
      <c r="A195" s="16">
        <f>Datos!A195</f>
        <v>192</v>
      </c>
    </row>
    <row r="196" spans="1:1">
      <c r="A196" s="16">
        <f>Datos!A196</f>
        <v>193</v>
      </c>
    </row>
    <row r="197" spans="1:1">
      <c r="A197" s="16">
        <f>Datos!A197</f>
        <v>0</v>
      </c>
    </row>
    <row r="198" spans="1:1">
      <c r="A198" s="16">
        <f>Datos!A198</f>
        <v>0</v>
      </c>
    </row>
    <row r="199" spans="1:1">
      <c r="A199" s="16">
        <f>Datos!A199</f>
        <v>0</v>
      </c>
    </row>
    <row r="200" spans="1:1">
      <c r="A200" s="16">
        <f>Datos!A200</f>
        <v>0</v>
      </c>
    </row>
    <row r="201" spans="1:1">
      <c r="A201" s="16">
        <f>Datos!A201</f>
        <v>0</v>
      </c>
    </row>
    <row r="202" spans="1:1">
      <c r="A202" s="16">
        <f>Datos!A202</f>
        <v>0</v>
      </c>
    </row>
    <row r="203" spans="1:1">
      <c r="A203" s="16">
        <f>Datos!A203</f>
        <v>0</v>
      </c>
    </row>
    <row r="204" spans="1:1">
      <c r="A204" s="16">
        <f>Datos!A204</f>
        <v>0</v>
      </c>
    </row>
    <row r="205" spans="1:1">
      <c r="A205" s="16">
        <f>Datos!A205</f>
        <v>0</v>
      </c>
    </row>
    <row r="206" spans="1:1">
      <c r="A206" s="16">
        <f>Datos!A206</f>
        <v>0</v>
      </c>
    </row>
    <row r="207" spans="1:1">
      <c r="A207" s="16">
        <f>Datos!A207</f>
        <v>0</v>
      </c>
    </row>
    <row r="208" spans="1:1">
      <c r="A208" s="16">
        <f>Datos!A208</f>
        <v>0</v>
      </c>
    </row>
    <row r="209" spans="1:1">
      <c r="A209" s="16">
        <f>Datos!A209</f>
        <v>0</v>
      </c>
    </row>
    <row r="210" spans="1:1">
      <c r="A210" s="16">
        <f>Datos!A210</f>
        <v>0</v>
      </c>
    </row>
    <row r="211" spans="1:1">
      <c r="A211" s="16">
        <f>Datos!A211</f>
        <v>0</v>
      </c>
    </row>
    <row r="212" spans="1:1">
      <c r="A212" s="16">
        <f>Datos!A212</f>
        <v>0</v>
      </c>
    </row>
    <row r="213" spans="1:1">
      <c r="A213" s="16">
        <f>Datos!A213</f>
        <v>0</v>
      </c>
    </row>
    <row r="214" spans="1:1">
      <c r="A214" s="16">
        <f>Datos!A214</f>
        <v>0</v>
      </c>
    </row>
    <row r="215" spans="1:1">
      <c r="A215" s="16">
        <f>Datos!A215</f>
        <v>0</v>
      </c>
    </row>
    <row r="216" spans="1:1">
      <c r="A216" s="16">
        <f>Datos!A216</f>
        <v>0</v>
      </c>
    </row>
    <row r="217" spans="1:1">
      <c r="A217" s="16">
        <f>Datos!A217</f>
        <v>0</v>
      </c>
    </row>
    <row r="218" spans="1:1">
      <c r="A218" s="16">
        <f>Datos!A218</f>
        <v>0</v>
      </c>
    </row>
    <row r="219" spans="1:1">
      <c r="A219" s="16">
        <f>Datos!A219</f>
        <v>0</v>
      </c>
    </row>
    <row r="220" spans="1:1">
      <c r="A220" s="16">
        <f>Datos!A220</f>
        <v>0</v>
      </c>
    </row>
    <row r="221" spans="1:1">
      <c r="A221" s="16">
        <f>Datos!A221</f>
        <v>0</v>
      </c>
    </row>
    <row r="222" spans="1:1">
      <c r="A222" s="16">
        <f>Datos!A222</f>
        <v>0</v>
      </c>
    </row>
    <row r="223" spans="1:1">
      <c r="A223" s="16">
        <f>Datos!A223</f>
        <v>0</v>
      </c>
    </row>
    <row r="224" spans="1:1">
      <c r="A224" s="16">
        <f>Datos!A224</f>
        <v>0</v>
      </c>
    </row>
    <row r="225" spans="1:1">
      <c r="A225" s="16">
        <f>Datos!A225</f>
        <v>0</v>
      </c>
    </row>
    <row r="226" spans="1:1">
      <c r="A226" s="16">
        <f>Datos!A226</f>
        <v>0</v>
      </c>
    </row>
    <row r="227" spans="1:1">
      <c r="A227" s="16">
        <f>Datos!A227</f>
        <v>0</v>
      </c>
    </row>
    <row r="228" spans="1:1">
      <c r="A228" s="16">
        <f>Datos!A228</f>
        <v>0</v>
      </c>
    </row>
    <row r="229" spans="1:1">
      <c r="A229" s="16">
        <f>Datos!A229</f>
        <v>0</v>
      </c>
    </row>
    <row r="230" spans="1:1">
      <c r="A230" s="16">
        <f>Datos!A230</f>
        <v>0</v>
      </c>
    </row>
    <row r="231" spans="1:1">
      <c r="A231" s="16">
        <f>Datos!A231</f>
        <v>0</v>
      </c>
    </row>
    <row r="232" spans="1:1">
      <c r="A232" s="16">
        <f>Datos!A232</f>
        <v>0</v>
      </c>
    </row>
    <row r="233" spans="1:1">
      <c r="A233" s="16">
        <f>Datos!A233</f>
        <v>0</v>
      </c>
    </row>
    <row r="234" spans="1:1">
      <c r="A234" s="16">
        <f>Datos!A234</f>
        <v>0</v>
      </c>
    </row>
    <row r="235" spans="1:1">
      <c r="A235" s="16">
        <f>Datos!A235</f>
        <v>0</v>
      </c>
    </row>
    <row r="236" spans="1:1">
      <c r="A236" s="16">
        <f>Datos!A236</f>
        <v>0</v>
      </c>
    </row>
    <row r="237" spans="1:1">
      <c r="A237" s="16">
        <f>Datos!A237</f>
        <v>0</v>
      </c>
    </row>
  </sheetData>
  <mergeCells count="7">
    <mergeCell ref="C1:O1"/>
    <mergeCell ref="K2:O2"/>
    <mergeCell ref="Q1:Y1"/>
    <mergeCell ref="V2:Y2"/>
    <mergeCell ref="G2:J2"/>
    <mergeCell ref="Q2:T2"/>
    <mergeCell ref="C2:F2"/>
  </mergeCells>
  <dataValidations count="3">
    <dataValidation type="list" showInputMessage="1" showErrorMessage="1" sqref="G157:J172 K10:O14 K27:O27 K39:O41 K30:O30 K16:O17 K7:O8 C30:F30 D68:F172 K43:O172 U43:Y174 C40:F40 U7:Y8 U10:Y14 U27:Y27 U39:Y41 U30:Y30 U16:Y17 C43:F43 C45:F67 C68:C173">
      <formula1>$AJ$2:$AJ$3</formula1>
    </dataValidation>
    <dataValidation showInputMessage="1" showErrorMessage="1" sqref="G43:J156 Q43:T175 G7:J8 G16:J17 G30:J30 G39:J41 G27:J27 G10:J14 G3:J3 Q7:T8 Q16:T17 Q30:T30 Q39:T41 Q27:T27 Q10:T14"/>
    <dataValidation type="list" showInputMessage="1" showErrorMessage="1" sqref="C4:F17 C19:F20 C25:F27 C32:F33 C37:F37 C39:F39 C41:F42 C44:F44">
      <formula1>$AJ$2:$AJ$4</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N152"/>
  <sheetViews>
    <sheetView zoomScale="80" zoomScaleNormal="80" workbookViewId="0">
      <pane xSplit="4" ySplit="9" topLeftCell="E10" activePane="bottomRight" state="frozen"/>
      <selection pane="topRight" activeCell="E1" sqref="E1"/>
      <selection pane="bottomLeft" activeCell="A9" sqref="A9"/>
      <selection pane="bottomRight" activeCell="B76" sqref="B76"/>
    </sheetView>
  </sheetViews>
  <sheetFormatPr baseColWidth="10" defaultRowHeight="15"/>
  <cols>
    <col min="1" max="1" width="6.42578125" style="16" customWidth="1"/>
    <col min="2" max="2" width="39.28515625" style="16" customWidth="1"/>
    <col min="3" max="3" width="11.42578125" style="16"/>
    <col min="4" max="4" width="17.85546875" style="16" customWidth="1"/>
    <col min="5" max="5" width="16" style="16" customWidth="1"/>
    <col min="6" max="6" width="15.85546875" style="16" customWidth="1"/>
    <col min="7" max="7" width="15.42578125" style="16" customWidth="1"/>
    <col min="8" max="8" width="15" style="16" customWidth="1"/>
    <col min="9" max="9" width="16.85546875" style="16" customWidth="1"/>
    <col min="10" max="10" width="21.85546875" style="16" customWidth="1"/>
    <col min="11" max="11" width="21.28515625" style="16" customWidth="1"/>
    <col min="12" max="12" width="26.85546875" style="16" customWidth="1"/>
    <col min="13" max="13" width="25.28515625" style="16" customWidth="1"/>
    <col min="14" max="14" width="23.28515625" style="16" customWidth="1"/>
    <col min="15" max="26" width="6" style="16" customWidth="1"/>
    <col min="27" max="16384" width="11.42578125" style="16"/>
  </cols>
  <sheetData>
    <row r="1" spans="1:40" ht="28.5" customHeight="1">
      <c r="O1" s="584" t="s">
        <v>665</v>
      </c>
      <c r="P1" s="584"/>
      <c r="Q1" s="584"/>
      <c r="R1" s="584"/>
      <c r="S1" s="584"/>
      <c r="T1" s="584"/>
      <c r="U1" s="584"/>
      <c r="V1" s="584"/>
      <c r="W1" s="584"/>
      <c r="X1" s="584"/>
      <c r="Y1" s="584"/>
      <c r="Z1" s="584"/>
    </row>
    <row r="2" spans="1:40" ht="55.5" customHeight="1">
      <c r="A2" s="34" t="str">
        <f>Datos!A3</f>
        <v>N.P.</v>
      </c>
      <c r="B2" s="34" t="str">
        <f>Datos!D3</f>
        <v>M</v>
      </c>
      <c r="C2" s="34" t="str">
        <f>Datos!E3</f>
        <v>EDAD</v>
      </c>
      <c r="D2" s="34" t="s">
        <v>633</v>
      </c>
      <c r="E2" s="34" t="s">
        <v>627</v>
      </c>
      <c r="F2" s="34" t="s">
        <v>628</v>
      </c>
      <c r="G2" s="34" t="s">
        <v>629</v>
      </c>
      <c r="H2" s="34" t="s">
        <v>630</v>
      </c>
      <c r="I2" s="34" t="s">
        <v>631</v>
      </c>
      <c r="J2" s="34" t="s">
        <v>632</v>
      </c>
      <c r="K2" s="34" t="s">
        <v>658</v>
      </c>
      <c r="L2" s="34" t="s">
        <v>659</v>
      </c>
      <c r="M2" s="34" t="s">
        <v>660</v>
      </c>
      <c r="N2" s="423" t="s">
        <v>661</v>
      </c>
      <c r="O2" s="425" t="s">
        <v>269</v>
      </c>
      <c r="P2" s="425" t="s">
        <v>268</v>
      </c>
      <c r="Q2" s="425" t="s">
        <v>270</v>
      </c>
      <c r="R2" s="425" t="s">
        <v>662</v>
      </c>
      <c r="S2" s="425" t="s">
        <v>260</v>
      </c>
      <c r="T2" s="425" t="s">
        <v>261</v>
      </c>
      <c r="U2" s="425" t="s">
        <v>262</v>
      </c>
      <c r="V2" s="425" t="s">
        <v>663</v>
      </c>
      <c r="W2" s="425" t="s">
        <v>664</v>
      </c>
      <c r="X2" s="425" t="s">
        <v>265</v>
      </c>
      <c r="Y2" s="425" t="s">
        <v>266</v>
      </c>
      <c r="Z2" s="425" t="s">
        <v>267</v>
      </c>
      <c r="AG2" s="34" t="s">
        <v>626</v>
      </c>
      <c r="AH2" s="34" t="s">
        <v>627</v>
      </c>
      <c r="AI2" s="34" t="s">
        <v>628</v>
      </c>
      <c r="AJ2" s="34" t="s">
        <v>629</v>
      </c>
      <c r="AK2" s="34" t="s">
        <v>630</v>
      </c>
      <c r="AL2" s="34" t="s">
        <v>631</v>
      </c>
      <c r="AM2" s="34" t="s">
        <v>632</v>
      </c>
      <c r="AN2" s="34"/>
    </row>
    <row r="3" spans="1:40" ht="45">
      <c r="A3" s="29">
        <f>Datos!A4</f>
        <v>1</v>
      </c>
      <c r="B3" s="29" t="str">
        <f>Datos!D4</f>
        <v>a</v>
      </c>
      <c r="C3" s="88">
        <f ca="1">Datos!E4</f>
        <v>28.212033918378985</v>
      </c>
      <c r="D3" s="29" t="s">
        <v>634</v>
      </c>
      <c r="E3" s="29" t="s">
        <v>646</v>
      </c>
      <c r="F3" s="29" t="s">
        <v>647</v>
      </c>
      <c r="G3" s="29" t="s">
        <v>649</v>
      </c>
      <c r="H3" s="29" t="s">
        <v>652</v>
      </c>
      <c r="I3" s="29" t="s">
        <v>191</v>
      </c>
      <c r="J3" s="29" t="s">
        <v>657</v>
      </c>
      <c r="K3" s="29"/>
      <c r="L3" s="29"/>
      <c r="M3" s="29"/>
      <c r="N3" s="424"/>
      <c r="O3" s="247"/>
      <c r="P3" s="247"/>
      <c r="Q3" s="247"/>
      <c r="R3" s="247"/>
      <c r="S3" s="247"/>
      <c r="T3" s="247"/>
      <c r="U3" s="247"/>
      <c r="V3" s="247"/>
      <c r="W3" s="247"/>
      <c r="X3" s="247"/>
      <c r="Y3" s="247"/>
      <c r="Z3" s="247"/>
      <c r="AG3" s="16" t="s">
        <v>640</v>
      </c>
      <c r="AH3" s="16" t="s">
        <v>641</v>
      </c>
      <c r="AI3" s="16" t="s">
        <v>647</v>
      </c>
      <c r="AJ3" s="16" t="s">
        <v>649</v>
      </c>
      <c r="AK3" s="16" t="s">
        <v>651</v>
      </c>
      <c r="AL3" s="16" t="s">
        <v>191</v>
      </c>
      <c r="AM3" s="16" t="s">
        <v>656</v>
      </c>
    </row>
    <row r="4" spans="1:40" ht="30">
      <c r="A4" s="29">
        <f>Datos!A5</f>
        <v>2</v>
      </c>
      <c r="B4" s="29" t="str">
        <f>Datos!D5</f>
        <v>b</v>
      </c>
      <c r="C4" s="88">
        <f ca="1">Datos!E5</f>
        <v>28.212033918378985</v>
      </c>
      <c r="D4" s="29" t="s">
        <v>634</v>
      </c>
      <c r="E4" s="29" t="s">
        <v>645</v>
      </c>
      <c r="F4" s="29" t="s">
        <v>647</v>
      </c>
      <c r="G4" s="29" t="s">
        <v>649</v>
      </c>
      <c r="H4" s="29" t="s">
        <v>654</v>
      </c>
      <c r="I4" s="29" t="s">
        <v>191</v>
      </c>
      <c r="J4" s="29" t="s">
        <v>657</v>
      </c>
      <c r="K4" s="29"/>
      <c r="L4" s="29"/>
      <c r="M4" s="29"/>
      <c r="N4" s="424"/>
      <c r="O4" s="247"/>
      <c r="P4" s="247"/>
      <c r="Q4" s="247"/>
      <c r="R4" s="247"/>
      <c r="S4" s="247"/>
      <c r="T4" s="247"/>
      <c r="U4" s="247"/>
      <c r="V4" s="247"/>
      <c r="W4" s="247"/>
      <c r="X4" s="247"/>
      <c r="Y4" s="247"/>
      <c r="Z4" s="247"/>
      <c r="AG4" s="16" t="s">
        <v>634</v>
      </c>
      <c r="AH4" s="16" t="s">
        <v>642</v>
      </c>
      <c r="AI4" s="16" t="s">
        <v>648</v>
      </c>
      <c r="AJ4" s="16" t="s">
        <v>650</v>
      </c>
      <c r="AK4" s="16" t="s">
        <v>652</v>
      </c>
      <c r="AL4" s="16" t="s">
        <v>564</v>
      </c>
      <c r="AM4" s="16" t="s">
        <v>655</v>
      </c>
    </row>
    <row r="5" spans="1:40" ht="30">
      <c r="A5" s="29">
        <f>Datos!A6</f>
        <v>3</v>
      </c>
      <c r="B5" s="29" t="str">
        <f>Datos!D6</f>
        <v>c</v>
      </c>
      <c r="C5" s="88">
        <f ca="1">Datos!E6</f>
        <v>9.3134037813926849</v>
      </c>
      <c r="D5" s="29"/>
      <c r="E5" s="29"/>
      <c r="F5" s="29"/>
      <c r="G5" s="29"/>
      <c r="H5" s="29"/>
      <c r="I5" s="29"/>
      <c r="J5" s="29"/>
      <c r="K5" s="29"/>
      <c r="L5" s="29"/>
      <c r="M5" s="29"/>
      <c r="N5" s="424"/>
      <c r="O5" s="247"/>
      <c r="P5" s="247"/>
      <c r="Q5" s="247"/>
      <c r="R5" s="247"/>
      <c r="S5" s="247"/>
      <c r="T5" s="247"/>
      <c r="U5" s="247"/>
      <c r="V5" s="247"/>
      <c r="W5" s="247"/>
      <c r="X5" s="247"/>
      <c r="Y5" s="247"/>
      <c r="Z5" s="247"/>
      <c r="AG5" s="16" t="s">
        <v>635</v>
      </c>
      <c r="AH5" s="16" t="s">
        <v>643</v>
      </c>
      <c r="AK5" s="16" t="s">
        <v>653</v>
      </c>
      <c r="AM5" s="16" t="s">
        <v>657</v>
      </c>
    </row>
    <row r="6" spans="1:40" ht="30">
      <c r="A6" s="29">
        <f>Datos!A7</f>
        <v>4</v>
      </c>
      <c r="B6" s="29" t="str">
        <f>Datos!D7</f>
        <v>d</v>
      </c>
      <c r="C6" s="88">
        <f ca="1">Datos!E7</f>
        <v>17.995595562214604</v>
      </c>
      <c r="D6" s="29" t="s">
        <v>640</v>
      </c>
      <c r="E6" s="29" t="s">
        <v>641</v>
      </c>
      <c r="F6" s="29" t="s">
        <v>648</v>
      </c>
      <c r="G6" s="29" t="s">
        <v>649</v>
      </c>
      <c r="H6" s="29" t="s">
        <v>654</v>
      </c>
      <c r="I6" s="29" t="s">
        <v>564</v>
      </c>
      <c r="J6" s="29" t="s">
        <v>655</v>
      </c>
      <c r="K6" s="29"/>
      <c r="L6" s="29"/>
      <c r="M6" s="29"/>
      <c r="N6" s="424"/>
      <c r="O6" s="247"/>
      <c r="P6" s="247"/>
      <c r="Q6" s="247"/>
      <c r="R6" s="247"/>
      <c r="S6" s="247"/>
      <c r="T6" s="247"/>
      <c r="U6" s="247"/>
      <c r="V6" s="247"/>
      <c r="W6" s="247"/>
      <c r="X6" s="247"/>
      <c r="Y6" s="247"/>
      <c r="Z6" s="247"/>
      <c r="AG6" s="16" t="s">
        <v>636</v>
      </c>
      <c r="AH6" s="16" t="s">
        <v>644</v>
      </c>
      <c r="AK6" s="16" t="s">
        <v>649</v>
      </c>
    </row>
    <row r="7" spans="1:40">
      <c r="A7" s="29">
        <f>Datos!A8</f>
        <v>5</v>
      </c>
      <c r="B7" s="29" t="str">
        <f>Datos!D8</f>
        <v>e</v>
      </c>
      <c r="C7" s="88">
        <f ca="1">Datos!E8</f>
        <v>17.143540767694056</v>
      </c>
      <c r="D7" s="29" t="s">
        <v>637</v>
      </c>
      <c r="E7" s="29" t="s">
        <v>645</v>
      </c>
      <c r="F7" s="29" t="s">
        <v>648</v>
      </c>
      <c r="G7" s="29" t="s">
        <v>649</v>
      </c>
      <c r="H7" s="29" t="s">
        <v>654</v>
      </c>
      <c r="I7" s="29" t="s">
        <v>191</v>
      </c>
      <c r="J7" s="29" t="s">
        <v>656</v>
      </c>
      <c r="K7" s="29"/>
      <c r="L7" s="29"/>
      <c r="M7" s="29"/>
      <c r="N7" s="424"/>
      <c r="O7" s="247"/>
      <c r="P7" s="247"/>
      <c r="Q7" s="247"/>
      <c r="R7" s="247"/>
      <c r="S7" s="247"/>
      <c r="T7" s="247"/>
      <c r="U7" s="247"/>
      <c r="V7" s="247"/>
      <c r="W7" s="247"/>
      <c r="X7" s="247"/>
      <c r="Y7" s="247"/>
      <c r="Z7" s="247"/>
      <c r="AG7" s="16" t="s">
        <v>637</v>
      </c>
      <c r="AH7" s="16" t="s">
        <v>645</v>
      </c>
      <c r="AK7" s="16" t="s">
        <v>654</v>
      </c>
    </row>
    <row r="8" spans="1:40" ht="60">
      <c r="A8" s="29">
        <f>Datos!A9</f>
        <v>6</v>
      </c>
      <c r="B8" s="29" t="str">
        <f>Datos!D9</f>
        <v>f</v>
      </c>
      <c r="C8" s="88">
        <f ca="1">Datos!E9</f>
        <v>17.902444877283095</v>
      </c>
      <c r="D8" s="29" t="s">
        <v>636</v>
      </c>
      <c r="E8" s="29" t="s">
        <v>641</v>
      </c>
      <c r="F8" s="29" t="s">
        <v>647</v>
      </c>
      <c r="G8" s="29" t="s">
        <v>650</v>
      </c>
      <c r="H8" s="29" t="s">
        <v>651</v>
      </c>
      <c r="I8" s="29" t="s">
        <v>564</v>
      </c>
      <c r="J8" s="29" t="s">
        <v>656</v>
      </c>
      <c r="K8" s="29"/>
      <c r="L8" s="29"/>
      <c r="M8" s="29"/>
      <c r="N8" s="424"/>
      <c r="O8" s="247"/>
      <c r="P8" s="247"/>
      <c r="Q8" s="247"/>
      <c r="R8" s="247"/>
      <c r="S8" s="247"/>
      <c r="T8" s="247"/>
      <c r="U8" s="247"/>
      <c r="V8" s="247"/>
      <c r="W8" s="247"/>
      <c r="X8" s="247"/>
      <c r="Y8" s="247"/>
      <c r="Z8" s="247"/>
      <c r="AG8" s="16" t="s">
        <v>638</v>
      </c>
      <c r="AH8" s="16" t="s">
        <v>646</v>
      </c>
    </row>
    <row r="9" spans="1:40">
      <c r="A9" s="29">
        <f>Datos!A10</f>
        <v>7</v>
      </c>
      <c r="B9" s="29" t="str">
        <f>Datos!D10</f>
        <v>a</v>
      </c>
      <c r="C9" s="88">
        <f ca="1">Datos!E10</f>
        <v>3.4558695348173423</v>
      </c>
      <c r="D9" s="29"/>
      <c r="E9" s="29"/>
      <c r="F9" s="29"/>
      <c r="G9" s="29"/>
      <c r="H9" s="29"/>
      <c r="I9" s="29"/>
      <c r="J9" s="29"/>
      <c r="K9" s="29"/>
      <c r="L9" s="29"/>
      <c r="M9" s="29"/>
      <c r="N9" s="424"/>
      <c r="O9" s="247"/>
      <c r="P9" s="247"/>
      <c r="Q9" s="247"/>
      <c r="R9" s="247"/>
      <c r="S9" s="247"/>
      <c r="T9" s="247"/>
      <c r="U9" s="247"/>
      <c r="V9" s="247"/>
      <c r="W9" s="247"/>
      <c r="X9" s="247"/>
      <c r="Y9" s="247"/>
      <c r="Z9" s="247"/>
      <c r="AG9" s="16" t="s">
        <v>639</v>
      </c>
    </row>
    <row r="10" spans="1:40">
      <c r="A10" s="29">
        <f>Datos!A11</f>
        <v>8</v>
      </c>
      <c r="B10" s="29" t="str">
        <f>Datos!C11</f>
        <v>M</v>
      </c>
      <c r="C10" s="88">
        <f ca="1">Datos!E11</f>
        <v>15.37915720605022</v>
      </c>
      <c r="D10" s="29" t="s">
        <v>634</v>
      </c>
      <c r="E10" s="29" t="s">
        <v>645</v>
      </c>
      <c r="F10" s="29" t="s">
        <v>648</v>
      </c>
      <c r="G10" s="29" t="s">
        <v>650</v>
      </c>
      <c r="H10" s="29" t="s">
        <v>651</v>
      </c>
      <c r="I10" s="29" t="s">
        <v>564</v>
      </c>
      <c r="J10" s="29" t="s">
        <v>655</v>
      </c>
      <c r="K10" s="29"/>
      <c r="L10" s="29"/>
      <c r="M10" s="29"/>
      <c r="N10" s="424"/>
      <c r="O10" s="247"/>
      <c r="P10" s="247"/>
      <c r="Q10" s="247"/>
      <c r="R10" s="247"/>
      <c r="S10" s="247"/>
      <c r="T10" s="247"/>
      <c r="U10" s="247"/>
      <c r="V10" s="247"/>
      <c r="W10" s="247"/>
      <c r="X10" s="247"/>
      <c r="Y10" s="247"/>
      <c r="Z10" s="247"/>
    </row>
    <row r="11" spans="1:40">
      <c r="A11" s="29">
        <f>Datos!A12</f>
        <v>9</v>
      </c>
      <c r="B11" s="29" t="str">
        <f>Datos!D12</f>
        <v>c</v>
      </c>
      <c r="C11" s="88">
        <f ca="1">Datos!E12</f>
        <v>3.546280493721452</v>
      </c>
      <c r="D11" s="29"/>
      <c r="E11" s="29"/>
      <c r="F11" s="29"/>
      <c r="G11" s="29"/>
      <c r="H11" s="29"/>
      <c r="I11" s="29"/>
      <c r="J11" s="29"/>
      <c r="K11" s="29"/>
      <c r="L11" s="29"/>
      <c r="M11" s="29"/>
      <c r="N11" s="424"/>
      <c r="O11" s="247"/>
      <c r="P11" s="247"/>
      <c r="Q11" s="247"/>
      <c r="R11" s="247"/>
      <c r="S11" s="247"/>
      <c r="T11" s="247"/>
      <c r="U11" s="247"/>
      <c r="V11" s="247"/>
      <c r="W11" s="247"/>
      <c r="X11" s="247"/>
      <c r="Y11" s="247"/>
      <c r="Z11" s="247"/>
    </row>
    <row r="12" spans="1:40" ht="30">
      <c r="A12" s="29">
        <f>Datos!A13</f>
        <v>10</v>
      </c>
      <c r="B12" s="29" t="str">
        <f>Datos!D13</f>
        <v>d</v>
      </c>
      <c r="C12" s="88">
        <f ca="1">Datos!E13</f>
        <v>12.170938027968027</v>
      </c>
      <c r="D12" s="29" t="s">
        <v>634</v>
      </c>
      <c r="E12" s="29" t="s">
        <v>642</v>
      </c>
      <c r="F12" s="29" t="s">
        <v>648</v>
      </c>
      <c r="G12" s="29" t="s">
        <v>650</v>
      </c>
      <c r="H12" s="29" t="s">
        <v>651</v>
      </c>
      <c r="I12" s="29" t="s">
        <v>564</v>
      </c>
      <c r="J12" s="29" t="s">
        <v>655</v>
      </c>
      <c r="K12" s="29"/>
      <c r="L12" s="29"/>
      <c r="M12" s="29"/>
      <c r="N12" s="424"/>
      <c r="O12" s="247"/>
      <c r="P12" s="247"/>
      <c r="Q12" s="247"/>
      <c r="R12" s="247"/>
      <c r="S12" s="247"/>
      <c r="T12" s="247"/>
      <c r="U12" s="247"/>
      <c r="V12" s="247"/>
      <c r="W12" s="247"/>
      <c r="X12" s="247"/>
      <c r="Y12" s="247"/>
      <c r="Z12" s="247"/>
    </row>
    <row r="13" spans="1:40" ht="30">
      <c r="A13" s="29">
        <f>Datos!A14</f>
        <v>11</v>
      </c>
      <c r="B13" s="29" t="str">
        <f>Datos!D14</f>
        <v>e</v>
      </c>
      <c r="C13" s="88">
        <f ca="1">Datos!E14</f>
        <v>16.12984213755707</v>
      </c>
      <c r="D13" s="29" t="s">
        <v>634</v>
      </c>
      <c r="E13" s="29" t="s">
        <v>644</v>
      </c>
      <c r="F13" s="29" t="s">
        <v>647</v>
      </c>
      <c r="G13" s="29" t="s">
        <v>650</v>
      </c>
      <c r="H13" s="29" t="s">
        <v>654</v>
      </c>
      <c r="I13" s="29" t="s">
        <v>564</v>
      </c>
      <c r="J13" s="29" t="s">
        <v>655</v>
      </c>
      <c r="K13" s="29"/>
      <c r="L13" s="29"/>
      <c r="M13" s="29"/>
      <c r="N13" s="424"/>
      <c r="O13" s="247"/>
      <c r="P13" s="247"/>
      <c r="Q13" s="247"/>
      <c r="R13" s="247"/>
      <c r="S13" s="247"/>
      <c r="T13" s="247"/>
      <c r="U13" s="247"/>
      <c r="V13" s="247"/>
      <c r="W13" s="247"/>
      <c r="X13" s="247"/>
      <c r="Y13" s="247"/>
      <c r="Z13" s="247"/>
    </row>
    <row r="14" spans="1:40">
      <c r="A14" s="29">
        <f>Datos!A15</f>
        <v>12</v>
      </c>
      <c r="B14" s="29" t="str">
        <f>Datos!D15</f>
        <v>f</v>
      </c>
      <c r="C14" s="88">
        <f ca="1">Datos!E15</f>
        <v>3.2613489868721368</v>
      </c>
      <c r="D14" s="29"/>
      <c r="E14" s="29"/>
      <c r="F14" s="29"/>
      <c r="G14" s="29"/>
      <c r="H14" s="29"/>
      <c r="I14" s="29"/>
      <c r="J14" s="29"/>
      <c r="K14" s="29"/>
      <c r="L14" s="29"/>
      <c r="M14" s="29"/>
      <c r="N14" s="424"/>
      <c r="O14" s="247"/>
      <c r="P14" s="247"/>
      <c r="Q14" s="247"/>
      <c r="R14" s="247"/>
      <c r="S14" s="247"/>
      <c r="T14" s="247"/>
      <c r="U14" s="247"/>
      <c r="V14" s="247"/>
      <c r="W14" s="247"/>
      <c r="X14" s="247"/>
      <c r="Y14" s="247"/>
      <c r="Z14" s="247"/>
    </row>
    <row r="15" spans="1:40" ht="30">
      <c r="A15" s="29">
        <f>Datos!A16</f>
        <v>13</v>
      </c>
      <c r="B15" s="29" t="str">
        <f>Datos!D16</f>
        <v>a</v>
      </c>
      <c r="C15" s="88">
        <f ca="1">Datos!E16</f>
        <v>19.042170904680358</v>
      </c>
      <c r="D15" s="29" t="s">
        <v>634</v>
      </c>
      <c r="E15" s="29" t="s">
        <v>646</v>
      </c>
      <c r="F15" s="29" t="s">
        <v>647</v>
      </c>
      <c r="G15" s="29" t="s">
        <v>650</v>
      </c>
      <c r="H15" s="29" t="s">
        <v>653</v>
      </c>
      <c r="I15" s="29" t="s">
        <v>564</v>
      </c>
      <c r="J15" s="29" t="s">
        <v>655</v>
      </c>
      <c r="K15" s="29"/>
      <c r="L15" s="29"/>
      <c r="M15" s="29"/>
      <c r="N15" s="424"/>
      <c r="O15" s="247"/>
      <c r="P15" s="247"/>
      <c r="Q15" s="247"/>
      <c r="R15" s="247"/>
      <c r="S15" s="247"/>
      <c r="T15" s="247"/>
      <c r="U15" s="247"/>
      <c r="V15" s="247"/>
      <c r="W15" s="247"/>
      <c r="X15" s="247"/>
      <c r="Y15" s="247"/>
      <c r="Z15" s="247"/>
    </row>
    <row r="16" spans="1:40">
      <c r="A16" s="29">
        <f>Datos!A17</f>
        <v>14</v>
      </c>
      <c r="B16" s="29" t="str">
        <f>Datos!D17</f>
        <v>b</v>
      </c>
      <c r="C16" s="88">
        <f ca="1">Datos!E17</f>
        <v>3.0449106307077534</v>
      </c>
      <c r="D16" s="29"/>
      <c r="E16" s="29"/>
      <c r="F16" s="29"/>
      <c r="G16" s="29"/>
      <c r="H16" s="29"/>
      <c r="I16" s="29"/>
      <c r="J16" s="29"/>
      <c r="K16" s="29"/>
      <c r="L16" s="29"/>
      <c r="M16" s="29"/>
      <c r="N16" s="424"/>
      <c r="O16" s="247"/>
      <c r="P16" s="247"/>
      <c r="Q16" s="247"/>
      <c r="R16" s="247"/>
      <c r="S16" s="247"/>
      <c r="T16" s="247"/>
      <c r="U16" s="247"/>
      <c r="V16" s="247"/>
      <c r="W16" s="247"/>
      <c r="X16" s="247"/>
      <c r="Y16" s="247"/>
      <c r="Z16" s="247"/>
    </row>
    <row r="17" spans="1:26">
      <c r="A17" s="29">
        <f>Datos!A18</f>
        <v>15</v>
      </c>
      <c r="B17" s="29" t="str">
        <f>Datos!D18</f>
        <v>c</v>
      </c>
      <c r="C17" s="88">
        <f ca="1">Datos!E18</f>
        <v>15.872307890981727</v>
      </c>
      <c r="D17" s="29" t="s">
        <v>637</v>
      </c>
      <c r="E17" s="29" t="s">
        <v>643</v>
      </c>
      <c r="F17" s="29" t="s">
        <v>647</v>
      </c>
      <c r="G17" s="29" t="s">
        <v>649</v>
      </c>
      <c r="H17" s="29" t="s">
        <v>654</v>
      </c>
      <c r="I17" s="29" t="s">
        <v>564</v>
      </c>
      <c r="J17" s="29" t="s">
        <v>656</v>
      </c>
      <c r="K17" s="29"/>
      <c r="L17" s="29"/>
      <c r="M17" s="29"/>
      <c r="N17" s="424"/>
      <c r="O17" s="247"/>
      <c r="P17" s="247"/>
      <c r="Q17" s="247"/>
      <c r="R17" s="247"/>
      <c r="S17" s="247"/>
      <c r="T17" s="247"/>
      <c r="U17" s="247"/>
      <c r="V17" s="247"/>
      <c r="W17" s="247"/>
      <c r="X17" s="247"/>
      <c r="Y17" s="247"/>
      <c r="Z17" s="247"/>
    </row>
    <row r="18" spans="1:26">
      <c r="A18" s="29">
        <f>Datos!A19</f>
        <v>16</v>
      </c>
      <c r="B18" s="29" t="str">
        <f>Datos!D19</f>
        <v>d</v>
      </c>
      <c r="C18" s="88">
        <f ca="1">Datos!E19</f>
        <v>20.872307890981727</v>
      </c>
      <c r="D18" s="29" t="s">
        <v>634</v>
      </c>
      <c r="E18" s="29" t="s">
        <v>641</v>
      </c>
      <c r="F18" s="29" t="s">
        <v>647</v>
      </c>
      <c r="G18" s="29" t="s">
        <v>649</v>
      </c>
      <c r="H18" s="29" t="s">
        <v>654</v>
      </c>
      <c r="I18" s="29" t="s">
        <v>191</v>
      </c>
      <c r="J18" s="29" t="s">
        <v>656</v>
      </c>
      <c r="K18" s="29"/>
      <c r="L18" s="29"/>
      <c r="M18" s="29"/>
      <c r="N18" s="424"/>
      <c r="O18" s="247"/>
      <c r="P18" s="247"/>
      <c r="Q18" s="247"/>
      <c r="R18" s="247"/>
      <c r="S18" s="247"/>
      <c r="T18" s="247"/>
      <c r="U18" s="247"/>
      <c r="V18" s="247"/>
      <c r="W18" s="247"/>
      <c r="X18" s="247"/>
      <c r="Y18" s="247"/>
      <c r="Z18" s="247"/>
    </row>
    <row r="19" spans="1:26">
      <c r="A19" s="29">
        <f>Datos!A20</f>
        <v>17</v>
      </c>
      <c r="B19" s="29" t="str">
        <f>Datos!D20</f>
        <v>e</v>
      </c>
      <c r="C19" s="88">
        <f ca="1">Datos!E20</f>
        <v>18.847650356735151</v>
      </c>
      <c r="D19" s="29" t="s">
        <v>634</v>
      </c>
      <c r="E19" s="29"/>
      <c r="F19" s="29" t="s">
        <v>648</v>
      </c>
      <c r="G19" s="29" t="s">
        <v>649</v>
      </c>
      <c r="H19" s="29" t="s">
        <v>654</v>
      </c>
      <c r="I19" s="29" t="s">
        <v>564</v>
      </c>
      <c r="J19" s="29" t="s">
        <v>655</v>
      </c>
      <c r="K19" s="29"/>
      <c r="L19" s="29"/>
      <c r="M19" s="29"/>
      <c r="N19" s="424"/>
      <c r="O19" s="247"/>
      <c r="P19" s="247"/>
      <c r="Q19" s="247"/>
      <c r="R19" s="247"/>
      <c r="S19" s="247"/>
      <c r="T19" s="247"/>
      <c r="U19" s="247"/>
      <c r="V19" s="247"/>
      <c r="W19" s="247"/>
      <c r="X19" s="247"/>
      <c r="Y19" s="247"/>
      <c r="Z19" s="247"/>
    </row>
    <row r="20" spans="1:26">
      <c r="A20" s="29">
        <f>Datos!A21</f>
        <v>18</v>
      </c>
      <c r="B20" s="29" t="str">
        <f>Datos!D21</f>
        <v>f</v>
      </c>
      <c r="C20" s="88">
        <f ca="1">Datos!E21</f>
        <v>2.5243626855022741</v>
      </c>
      <c r="D20" s="29"/>
      <c r="E20" s="29"/>
      <c r="F20" s="29"/>
      <c r="G20" s="29"/>
      <c r="H20" s="29"/>
      <c r="I20" s="29"/>
      <c r="J20" s="29"/>
      <c r="K20" s="29"/>
      <c r="L20" s="29"/>
      <c r="M20" s="29"/>
      <c r="N20" s="424"/>
      <c r="O20" s="247"/>
      <c r="P20" s="247"/>
      <c r="Q20" s="247"/>
      <c r="R20" s="247"/>
      <c r="S20" s="247"/>
      <c r="T20" s="247"/>
      <c r="U20" s="247"/>
      <c r="V20" s="247"/>
      <c r="W20" s="247"/>
      <c r="X20" s="247"/>
      <c r="Y20" s="247"/>
      <c r="Z20" s="247"/>
    </row>
    <row r="21" spans="1:26">
      <c r="A21" s="29">
        <f>Datos!A22</f>
        <v>19</v>
      </c>
      <c r="B21" s="29" t="str">
        <f>Datos!D22</f>
        <v>a</v>
      </c>
      <c r="C21" s="88">
        <f ca="1">Datos!E22</f>
        <v>17.253129808789947</v>
      </c>
      <c r="D21" s="29" t="s">
        <v>634</v>
      </c>
      <c r="E21" s="29" t="s">
        <v>641</v>
      </c>
      <c r="F21" s="29" t="s">
        <v>647</v>
      </c>
      <c r="G21" s="29" t="s">
        <v>649</v>
      </c>
      <c r="H21" s="29" t="s">
        <v>653</v>
      </c>
      <c r="I21" s="29" t="s">
        <v>564</v>
      </c>
      <c r="J21" s="29" t="s">
        <v>656</v>
      </c>
      <c r="K21" s="29"/>
      <c r="L21" s="29"/>
      <c r="M21" s="29"/>
      <c r="N21" s="424"/>
      <c r="O21" s="247"/>
      <c r="P21" s="247"/>
      <c r="Q21" s="247"/>
      <c r="R21" s="247"/>
      <c r="S21" s="247"/>
      <c r="T21" s="247"/>
      <c r="U21" s="247"/>
      <c r="V21" s="247"/>
      <c r="W21" s="247"/>
      <c r="X21" s="247"/>
      <c r="Y21" s="247"/>
      <c r="Z21" s="247"/>
    </row>
    <row r="22" spans="1:26">
      <c r="A22" s="29">
        <f>Datos!A23</f>
        <v>20</v>
      </c>
      <c r="B22" s="29" t="str">
        <f>Datos!D23</f>
        <v>b</v>
      </c>
      <c r="C22" s="88">
        <f ca="1">Datos!E23</f>
        <v>17.790116110159808</v>
      </c>
      <c r="D22" s="29" t="s">
        <v>634</v>
      </c>
      <c r="E22" s="29" t="s">
        <v>645</v>
      </c>
      <c r="F22" s="29" t="s">
        <v>647</v>
      </c>
      <c r="G22" s="29" t="s">
        <v>649</v>
      </c>
      <c r="H22" s="29" t="s">
        <v>654</v>
      </c>
      <c r="I22" s="29" t="s">
        <v>191</v>
      </c>
      <c r="J22" s="29" t="s">
        <v>656</v>
      </c>
      <c r="K22" s="29"/>
      <c r="L22" s="29"/>
      <c r="M22" s="29"/>
      <c r="N22" s="424"/>
      <c r="O22" s="247"/>
      <c r="P22" s="247"/>
      <c r="Q22" s="247"/>
      <c r="R22" s="247"/>
      <c r="S22" s="247"/>
      <c r="T22" s="247"/>
      <c r="U22" s="247"/>
      <c r="V22" s="247"/>
      <c r="W22" s="247"/>
      <c r="X22" s="247"/>
      <c r="Y22" s="247"/>
      <c r="Z22" s="247"/>
    </row>
    <row r="23" spans="1:26">
      <c r="A23" s="29">
        <f>Datos!A24</f>
        <v>21</v>
      </c>
      <c r="B23" s="29" t="str">
        <f>Datos!D24</f>
        <v>c</v>
      </c>
      <c r="C23" s="88">
        <f ca="1">Datos!E24</f>
        <v>2.7298421375570685</v>
      </c>
      <c r="D23" s="29"/>
      <c r="E23" s="29"/>
      <c r="F23" s="29"/>
      <c r="G23" s="29"/>
      <c r="H23" s="29"/>
      <c r="I23" s="29"/>
      <c r="J23" s="29"/>
      <c r="K23" s="29"/>
      <c r="L23" s="29"/>
      <c r="M23" s="29"/>
      <c r="N23" s="424"/>
      <c r="O23" s="247"/>
      <c r="P23" s="247"/>
      <c r="Q23" s="247"/>
      <c r="R23" s="247"/>
      <c r="S23" s="247"/>
      <c r="T23" s="247"/>
      <c r="U23" s="247"/>
      <c r="V23" s="247"/>
      <c r="W23" s="247"/>
      <c r="X23" s="247"/>
      <c r="Y23" s="247"/>
      <c r="Z23" s="247"/>
    </row>
    <row r="24" spans="1:26">
      <c r="A24" s="29">
        <f>Datos!A25</f>
        <v>22</v>
      </c>
      <c r="B24" s="29" t="str">
        <f>Datos!D25</f>
        <v>d</v>
      </c>
      <c r="C24" s="88">
        <f ca="1">Datos!E25</f>
        <v>15.228472274543369</v>
      </c>
      <c r="D24" s="29" t="s">
        <v>634</v>
      </c>
      <c r="E24" s="29" t="s">
        <v>645</v>
      </c>
      <c r="F24" s="29" t="s">
        <v>648</v>
      </c>
      <c r="G24" s="29" t="s">
        <v>649</v>
      </c>
      <c r="H24" s="29" t="s">
        <v>651</v>
      </c>
      <c r="I24" s="29" t="s">
        <v>564</v>
      </c>
      <c r="J24" s="29" t="s">
        <v>655</v>
      </c>
      <c r="K24" s="29"/>
      <c r="L24" s="29"/>
      <c r="M24" s="29"/>
      <c r="N24" s="424"/>
      <c r="O24" s="247"/>
      <c r="P24" s="247"/>
      <c r="Q24" s="247"/>
      <c r="R24" s="247"/>
      <c r="S24" s="247"/>
      <c r="T24" s="247"/>
      <c r="U24" s="247"/>
      <c r="V24" s="247"/>
      <c r="W24" s="247"/>
      <c r="X24" s="247"/>
      <c r="Y24" s="247"/>
      <c r="Z24" s="247"/>
    </row>
    <row r="25" spans="1:26" ht="30">
      <c r="A25" s="29">
        <f>Datos!A26</f>
        <v>23</v>
      </c>
      <c r="B25" s="29" t="str">
        <f>Datos!D26</f>
        <v>e</v>
      </c>
      <c r="C25" s="88">
        <f ca="1">Datos!E26</f>
        <v>17.702444877283096</v>
      </c>
      <c r="D25" s="29" t="s">
        <v>634</v>
      </c>
      <c r="E25" s="29" t="s">
        <v>644</v>
      </c>
      <c r="F25" s="29" t="s">
        <v>647</v>
      </c>
      <c r="G25" s="29" t="s">
        <v>650</v>
      </c>
      <c r="H25" s="29" t="s">
        <v>652</v>
      </c>
      <c r="I25" s="29" t="s">
        <v>564</v>
      </c>
      <c r="J25" s="29" t="s">
        <v>656</v>
      </c>
      <c r="K25" s="29"/>
      <c r="L25" s="29"/>
      <c r="M25" s="29"/>
      <c r="N25" s="424"/>
      <c r="O25" s="247"/>
      <c r="P25" s="247"/>
      <c r="Q25" s="247"/>
      <c r="R25" s="247"/>
      <c r="S25" s="247"/>
      <c r="T25" s="247"/>
      <c r="U25" s="247"/>
      <c r="V25" s="247"/>
      <c r="W25" s="247"/>
      <c r="X25" s="247"/>
      <c r="Y25" s="247"/>
      <c r="Z25" s="247"/>
    </row>
    <row r="26" spans="1:26">
      <c r="A26" s="29">
        <f>Datos!A27</f>
        <v>24</v>
      </c>
      <c r="B26" s="29" t="str">
        <f>Datos!D27</f>
        <v>f</v>
      </c>
      <c r="C26" s="88">
        <f ca="1">Datos!E27</f>
        <v>1.902444877283096</v>
      </c>
      <c r="D26" s="29"/>
      <c r="E26" s="29"/>
      <c r="F26" s="29"/>
      <c r="G26" s="29"/>
      <c r="H26" s="29"/>
      <c r="I26" s="29"/>
      <c r="J26" s="29"/>
      <c r="K26" s="29"/>
      <c r="L26" s="29"/>
      <c r="M26" s="29"/>
      <c r="N26" s="424"/>
      <c r="O26" s="247"/>
      <c r="P26" s="247"/>
      <c r="Q26" s="247"/>
      <c r="R26" s="247"/>
      <c r="S26" s="247"/>
      <c r="T26" s="247"/>
      <c r="U26" s="247"/>
      <c r="V26" s="247"/>
      <c r="W26" s="247"/>
      <c r="X26" s="247"/>
      <c r="Y26" s="247"/>
      <c r="Z26" s="247"/>
    </row>
    <row r="27" spans="1:26" ht="30">
      <c r="A27" s="29">
        <f>Datos!A28</f>
        <v>25</v>
      </c>
      <c r="B27" s="29" t="str">
        <f>Datos!D28</f>
        <v>a</v>
      </c>
      <c r="C27" s="88">
        <f ca="1">Datos!E28</f>
        <v>16.294225699200904</v>
      </c>
      <c r="D27" s="29" t="s">
        <v>634</v>
      </c>
      <c r="E27" s="29" t="s">
        <v>644</v>
      </c>
      <c r="F27" s="29"/>
      <c r="G27" s="29" t="s">
        <v>650</v>
      </c>
      <c r="H27" s="29" t="s">
        <v>654</v>
      </c>
      <c r="I27" s="29" t="s">
        <v>564</v>
      </c>
      <c r="J27" s="29" t="s">
        <v>656</v>
      </c>
      <c r="K27" s="29"/>
      <c r="L27" s="29"/>
      <c r="M27" s="29"/>
      <c r="N27" s="424"/>
      <c r="O27" s="247"/>
      <c r="P27" s="247"/>
      <c r="Q27" s="247"/>
      <c r="R27" s="247"/>
      <c r="S27" s="247"/>
      <c r="T27" s="247"/>
      <c r="U27" s="247"/>
      <c r="V27" s="247"/>
      <c r="W27" s="247"/>
      <c r="X27" s="247"/>
      <c r="Y27" s="247"/>
      <c r="Z27" s="247"/>
    </row>
    <row r="28" spans="1:26" ht="30">
      <c r="A28" s="29">
        <f>Datos!A29</f>
        <v>26</v>
      </c>
      <c r="B28" s="29" t="str">
        <f>Datos!D29</f>
        <v>b</v>
      </c>
      <c r="C28" s="88">
        <f ca="1">Datos!E29</f>
        <v>15.201075014269398</v>
      </c>
      <c r="D28" s="29" t="s">
        <v>634</v>
      </c>
      <c r="E28" s="29" t="s">
        <v>646</v>
      </c>
      <c r="F28" s="29" t="s">
        <v>648</v>
      </c>
      <c r="G28" s="29" t="s">
        <v>649</v>
      </c>
      <c r="H28" s="29" t="s">
        <v>652</v>
      </c>
      <c r="I28" s="29" t="s">
        <v>564</v>
      </c>
      <c r="J28" s="29" t="s">
        <v>656</v>
      </c>
      <c r="K28" s="29"/>
      <c r="L28" s="29"/>
      <c r="M28" s="29"/>
      <c r="N28" s="424"/>
      <c r="O28" s="247"/>
      <c r="P28" s="247"/>
      <c r="Q28" s="247"/>
      <c r="R28" s="247"/>
      <c r="S28" s="247"/>
      <c r="T28" s="247"/>
      <c r="U28" s="247"/>
      <c r="V28" s="247"/>
      <c r="W28" s="247"/>
      <c r="X28" s="247"/>
      <c r="Y28" s="247"/>
      <c r="Z28" s="247"/>
    </row>
    <row r="29" spans="1:26" ht="30">
      <c r="A29" s="29">
        <f>Datos!A30</f>
        <v>27</v>
      </c>
      <c r="B29" s="29" t="str">
        <f>Datos!D30</f>
        <v>c</v>
      </c>
      <c r="C29" s="88">
        <f ca="1">Datos!E30</f>
        <v>18.844910630707755</v>
      </c>
      <c r="D29" s="29" t="s">
        <v>640</v>
      </c>
      <c r="E29" s="29" t="s">
        <v>641</v>
      </c>
      <c r="F29" s="29" t="s">
        <v>647</v>
      </c>
      <c r="G29" s="29" t="s">
        <v>649</v>
      </c>
      <c r="H29" s="29" t="s">
        <v>654</v>
      </c>
      <c r="I29" s="29" t="s">
        <v>564</v>
      </c>
      <c r="J29" s="29" t="s">
        <v>656</v>
      </c>
      <c r="K29" s="29"/>
      <c r="L29" s="29"/>
      <c r="M29" s="29"/>
      <c r="N29" s="424"/>
      <c r="O29" s="247"/>
      <c r="P29" s="247"/>
      <c r="Q29" s="247"/>
      <c r="R29" s="247"/>
      <c r="S29" s="247"/>
      <c r="T29" s="247"/>
      <c r="U29" s="247"/>
      <c r="V29" s="247"/>
      <c r="W29" s="247"/>
      <c r="X29" s="247"/>
      <c r="Y29" s="247"/>
      <c r="Z29" s="247"/>
    </row>
    <row r="30" spans="1:26">
      <c r="A30" s="29">
        <f>Datos!A31</f>
        <v>28</v>
      </c>
      <c r="B30" s="29" t="str">
        <f>Datos!D31</f>
        <v>d</v>
      </c>
      <c r="C30" s="88">
        <f ca="1">Datos!E31</f>
        <v>4.2339517265981641</v>
      </c>
      <c r="D30" s="29" t="s">
        <v>635</v>
      </c>
      <c r="E30" s="29" t="s">
        <v>641</v>
      </c>
      <c r="F30" s="29" t="s">
        <v>648</v>
      </c>
      <c r="G30" s="29" t="s">
        <v>649</v>
      </c>
      <c r="H30" s="29" t="s">
        <v>654</v>
      </c>
      <c r="I30" s="29" t="s">
        <v>191</v>
      </c>
      <c r="J30" s="29" t="s">
        <v>656</v>
      </c>
      <c r="K30" s="29"/>
      <c r="L30" s="29"/>
      <c r="M30" s="29"/>
      <c r="N30" s="424"/>
      <c r="O30" s="247"/>
      <c r="P30" s="247"/>
      <c r="Q30" s="247"/>
      <c r="R30" s="247"/>
      <c r="S30" s="247"/>
      <c r="T30" s="247"/>
      <c r="U30" s="247"/>
      <c r="V30" s="247"/>
      <c r="W30" s="247"/>
      <c r="X30" s="247"/>
      <c r="Y30" s="247"/>
      <c r="Z30" s="247"/>
    </row>
    <row r="31" spans="1:26" ht="30">
      <c r="A31" s="29">
        <f>Datos!A32</f>
        <v>29</v>
      </c>
      <c r="B31" s="29" t="str">
        <f>Datos!D32</f>
        <v>e</v>
      </c>
      <c r="C31" s="88">
        <f ca="1">Datos!E32</f>
        <v>18.18737638413241</v>
      </c>
      <c r="D31" s="29" t="s">
        <v>640</v>
      </c>
      <c r="E31" s="29" t="s">
        <v>644</v>
      </c>
      <c r="F31" s="29" t="s">
        <v>647</v>
      </c>
      <c r="G31" s="29" t="s">
        <v>650</v>
      </c>
      <c r="H31" s="29" t="s">
        <v>651</v>
      </c>
      <c r="I31" s="29" t="s">
        <v>564</v>
      </c>
      <c r="J31" s="29" t="s">
        <v>655</v>
      </c>
      <c r="K31" s="29"/>
      <c r="L31" s="29"/>
      <c r="M31" s="29"/>
      <c r="N31" s="424"/>
      <c r="O31" s="247"/>
      <c r="P31" s="247"/>
      <c r="Q31" s="247"/>
      <c r="R31" s="247"/>
      <c r="S31" s="247"/>
      <c r="T31" s="247"/>
      <c r="U31" s="247"/>
      <c r="V31" s="247"/>
      <c r="W31" s="247"/>
      <c r="X31" s="247"/>
      <c r="Y31" s="247"/>
      <c r="Z31" s="247"/>
    </row>
    <row r="32" spans="1:26" ht="30">
      <c r="A32" s="29">
        <f>Datos!A33</f>
        <v>30</v>
      </c>
      <c r="B32" s="29" t="str">
        <f>Datos!D33</f>
        <v>f</v>
      </c>
      <c r="C32" s="88">
        <f ca="1">Datos!E33</f>
        <v>14.269568164954329</v>
      </c>
      <c r="D32" s="29" t="s">
        <v>640</v>
      </c>
      <c r="E32" s="29" t="s">
        <v>642</v>
      </c>
      <c r="F32" s="29" t="s">
        <v>648</v>
      </c>
      <c r="G32" s="29" t="s">
        <v>650</v>
      </c>
      <c r="H32" s="29" t="s">
        <v>651</v>
      </c>
      <c r="I32" s="29" t="s">
        <v>564</v>
      </c>
      <c r="J32" s="29" t="s">
        <v>656</v>
      </c>
      <c r="K32" s="29"/>
      <c r="L32" s="29"/>
      <c r="M32" s="29"/>
      <c r="N32" s="424"/>
      <c r="O32" s="247"/>
      <c r="P32" s="247"/>
      <c r="Q32" s="247"/>
      <c r="R32" s="247"/>
      <c r="S32" s="247"/>
      <c r="T32" s="247"/>
      <c r="U32" s="247"/>
      <c r="V32" s="247"/>
      <c r="W32" s="247"/>
      <c r="X32" s="247"/>
      <c r="Y32" s="247"/>
      <c r="Z32" s="247"/>
    </row>
    <row r="33" spans="1:26" ht="30">
      <c r="A33" s="29">
        <f>Datos!A34</f>
        <v>31</v>
      </c>
      <c r="B33" s="29" t="str">
        <f>Datos!D34</f>
        <v>a</v>
      </c>
      <c r="C33" s="88">
        <f ca="1">Datos!E34</f>
        <v>15.732581863584466</v>
      </c>
      <c r="D33" s="29" t="s">
        <v>640</v>
      </c>
      <c r="E33" s="29" t="s">
        <v>646</v>
      </c>
      <c r="F33" s="29" t="s">
        <v>647</v>
      </c>
      <c r="G33" s="29" t="s">
        <v>650</v>
      </c>
      <c r="H33" s="29" t="s">
        <v>653</v>
      </c>
      <c r="I33" s="29" t="s">
        <v>564</v>
      </c>
      <c r="J33" s="29" t="s">
        <v>656</v>
      </c>
      <c r="K33" s="29"/>
      <c r="L33" s="29"/>
      <c r="M33" s="29"/>
      <c r="N33" s="424"/>
      <c r="O33" s="247"/>
      <c r="P33" s="247"/>
      <c r="Q33" s="247"/>
      <c r="R33" s="247"/>
      <c r="S33" s="247"/>
      <c r="T33" s="247"/>
      <c r="U33" s="247"/>
      <c r="V33" s="247"/>
      <c r="W33" s="247"/>
      <c r="X33" s="247"/>
      <c r="Y33" s="247"/>
      <c r="Z33" s="247"/>
    </row>
    <row r="34" spans="1:26" ht="30">
      <c r="A34" s="29">
        <f>Datos!A35</f>
        <v>32</v>
      </c>
      <c r="B34" s="29" t="str">
        <f>Datos!D35</f>
        <v>b</v>
      </c>
      <c r="C34" s="88">
        <f ca="1">Datos!E35</f>
        <v>16.294225699200904</v>
      </c>
      <c r="D34" s="29" t="s">
        <v>640</v>
      </c>
      <c r="E34" s="29" t="s">
        <v>641</v>
      </c>
      <c r="F34" s="29" t="s">
        <v>647</v>
      </c>
      <c r="G34" s="29" t="s">
        <v>649</v>
      </c>
      <c r="H34" s="29" t="s">
        <v>651</v>
      </c>
      <c r="I34" s="29" t="s">
        <v>564</v>
      </c>
      <c r="J34" s="29" t="s">
        <v>656</v>
      </c>
      <c r="K34" s="29"/>
      <c r="L34" s="29"/>
      <c r="M34" s="29"/>
      <c r="N34" s="424"/>
      <c r="O34" s="247"/>
      <c r="P34" s="247"/>
      <c r="Q34" s="247"/>
      <c r="R34" s="247"/>
      <c r="S34" s="247"/>
      <c r="T34" s="247"/>
      <c r="U34" s="247"/>
      <c r="V34" s="247"/>
      <c r="W34" s="247"/>
      <c r="X34" s="247"/>
      <c r="Y34" s="247"/>
      <c r="Z34" s="247"/>
    </row>
    <row r="35" spans="1:26" ht="30">
      <c r="A35" s="29">
        <f>Datos!A36</f>
        <v>33</v>
      </c>
      <c r="B35" s="29" t="str">
        <f>Datos!D36</f>
        <v>c</v>
      </c>
      <c r="C35" s="88">
        <f ca="1">Datos!E36</f>
        <v>9.5572393978310419</v>
      </c>
      <c r="D35" s="29" t="s">
        <v>640</v>
      </c>
      <c r="E35" s="29" t="s">
        <v>642</v>
      </c>
      <c r="F35" s="29" t="s">
        <v>647</v>
      </c>
      <c r="G35" s="29" t="s">
        <v>650</v>
      </c>
      <c r="H35" s="29" t="s">
        <v>652</v>
      </c>
      <c r="I35" s="29" t="s">
        <v>564</v>
      </c>
      <c r="J35" s="29" t="s">
        <v>656</v>
      </c>
      <c r="K35" s="29"/>
      <c r="L35" s="29"/>
      <c r="M35" s="29"/>
      <c r="N35" s="424"/>
      <c r="O35" s="247"/>
      <c r="P35" s="247"/>
      <c r="Q35" s="247"/>
      <c r="R35" s="247"/>
      <c r="S35" s="247"/>
      <c r="T35" s="247"/>
      <c r="U35" s="247"/>
      <c r="V35" s="247"/>
      <c r="W35" s="247"/>
      <c r="X35" s="247"/>
      <c r="Y35" s="247"/>
      <c r="Z35" s="247"/>
    </row>
    <row r="36" spans="1:26" ht="30">
      <c r="A36" s="29">
        <f>Datos!A37</f>
        <v>34</v>
      </c>
      <c r="B36" s="29" t="str">
        <f>Datos!D37</f>
        <v>d</v>
      </c>
      <c r="C36" s="88">
        <f ca="1">Datos!E37</f>
        <v>13.061348986872137</v>
      </c>
      <c r="D36" s="29" t="s">
        <v>640</v>
      </c>
      <c r="E36" s="29" t="s">
        <v>641</v>
      </c>
      <c r="F36" s="29" t="s">
        <v>647</v>
      </c>
      <c r="G36" s="29" t="s">
        <v>649</v>
      </c>
      <c r="H36" s="29" t="s">
        <v>654</v>
      </c>
      <c r="I36" s="29" t="s">
        <v>564</v>
      </c>
      <c r="J36" s="29" t="s">
        <v>656</v>
      </c>
      <c r="K36" s="29"/>
      <c r="L36" s="29"/>
      <c r="M36" s="29"/>
      <c r="N36" s="424"/>
      <c r="O36" s="247"/>
      <c r="P36" s="247"/>
      <c r="Q36" s="247"/>
      <c r="R36" s="247"/>
      <c r="S36" s="247"/>
      <c r="T36" s="247"/>
      <c r="U36" s="247"/>
      <c r="V36" s="247"/>
      <c r="W36" s="247"/>
      <c r="X36" s="247"/>
      <c r="Y36" s="247"/>
      <c r="Z36" s="247"/>
    </row>
    <row r="37" spans="1:26" ht="30">
      <c r="A37" s="29">
        <f>Datos!A38</f>
        <v>35</v>
      </c>
      <c r="B37" s="29" t="str">
        <f>Datos!D38</f>
        <v>e</v>
      </c>
      <c r="C37" s="88">
        <f ca="1">Datos!E38</f>
        <v>18.272307890981725</v>
      </c>
      <c r="D37" s="29" t="s">
        <v>640</v>
      </c>
      <c r="E37" s="29" t="s">
        <v>646</v>
      </c>
      <c r="F37" s="29" t="s">
        <v>647</v>
      </c>
      <c r="G37" s="29" t="s">
        <v>650</v>
      </c>
      <c r="H37" s="29" t="s">
        <v>653</v>
      </c>
      <c r="I37" s="29" t="s">
        <v>564</v>
      </c>
      <c r="J37" s="29" t="s">
        <v>656</v>
      </c>
      <c r="K37" s="29"/>
      <c r="L37" s="29"/>
      <c r="M37" s="29"/>
      <c r="N37" s="424"/>
      <c r="O37" s="247"/>
      <c r="P37" s="247"/>
      <c r="Q37" s="247"/>
      <c r="R37" s="247"/>
      <c r="S37" s="247"/>
      <c r="T37" s="247"/>
      <c r="U37" s="247"/>
      <c r="V37" s="247"/>
      <c r="W37" s="247"/>
      <c r="X37" s="247"/>
      <c r="Y37" s="247"/>
      <c r="Z37" s="247"/>
    </row>
    <row r="38" spans="1:26" ht="30">
      <c r="A38" s="29">
        <f>Datos!A39</f>
        <v>36</v>
      </c>
      <c r="B38" s="29" t="str">
        <f>Datos!D39</f>
        <v>f</v>
      </c>
      <c r="C38" s="88">
        <f ca="1">Datos!E39</f>
        <v>20.790116110159808</v>
      </c>
      <c r="D38" s="29" t="s">
        <v>640</v>
      </c>
      <c r="E38" s="29" t="s">
        <v>641</v>
      </c>
      <c r="F38" s="29" t="s">
        <v>647</v>
      </c>
      <c r="G38" s="29" t="s">
        <v>649</v>
      </c>
      <c r="H38" s="29" t="s">
        <v>651</v>
      </c>
      <c r="I38" s="29" t="s">
        <v>564</v>
      </c>
      <c r="J38" s="29" t="s">
        <v>656</v>
      </c>
      <c r="K38" s="29"/>
      <c r="L38" s="29"/>
      <c r="M38" s="29"/>
      <c r="N38" s="424"/>
      <c r="O38" s="247"/>
      <c r="P38" s="247"/>
      <c r="Q38" s="247"/>
      <c r="R38" s="247"/>
      <c r="S38" s="247"/>
      <c r="T38" s="247"/>
      <c r="U38" s="247"/>
      <c r="V38" s="247"/>
      <c r="W38" s="247"/>
      <c r="X38" s="247"/>
      <c r="Y38" s="247"/>
      <c r="Z38" s="247"/>
    </row>
    <row r="39" spans="1:26">
      <c r="A39" s="29">
        <f>Datos!A40</f>
        <v>37</v>
      </c>
      <c r="B39" s="29" t="str">
        <f>Datos!D40</f>
        <v>a</v>
      </c>
      <c r="C39" s="88">
        <f ca="1">Datos!E40</f>
        <v>5.5435407676940551</v>
      </c>
      <c r="D39" s="29" t="s">
        <v>636</v>
      </c>
      <c r="E39" s="29" t="s">
        <v>643</v>
      </c>
      <c r="F39" s="29" t="s">
        <v>648</v>
      </c>
      <c r="G39" s="29" t="s">
        <v>650</v>
      </c>
      <c r="H39" s="29" t="s">
        <v>654</v>
      </c>
      <c r="I39" s="29" t="s">
        <v>191</v>
      </c>
      <c r="J39" s="29" t="s">
        <v>656</v>
      </c>
      <c r="K39" s="29"/>
      <c r="L39" s="29"/>
      <c r="M39" s="29"/>
      <c r="N39" s="424"/>
      <c r="O39" s="247"/>
      <c r="P39" s="247"/>
      <c r="Q39" s="247"/>
      <c r="R39" s="247"/>
      <c r="S39" s="247"/>
      <c r="T39" s="247"/>
      <c r="U39" s="247"/>
      <c r="V39" s="247"/>
      <c r="W39" s="247"/>
      <c r="X39" s="247"/>
      <c r="Y39" s="247"/>
      <c r="Z39" s="247"/>
    </row>
    <row r="40" spans="1:26">
      <c r="A40" s="29">
        <f>Datos!A41</f>
        <v>38</v>
      </c>
      <c r="B40" s="29" t="str">
        <f>Datos!D41</f>
        <v>b</v>
      </c>
      <c r="C40" s="88">
        <f ca="1">Datos!E41</f>
        <v>3.4257325485159726</v>
      </c>
      <c r="D40" s="29"/>
      <c r="E40" s="29"/>
      <c r="F40" s="29"/>
      <c r="G40" s="29"/>
      <c r="H40" s="29"/>
      <c r="I40" s="29"/>
      <c r="J40" s="29"/>
      <c r="K40" s="29"/>
      <c r="L40" s="29"/>
      <c r="M40" s="29"/>
      <c r="N40" s="424"/>
      <c r="O40" s="247"/>
      <c r="P40" s="247"/>
      <c r="Q40" s="247"/>
      <c r="R40" s="247"/>
      <c r="S40" s="247"/>
      <c r="T40" s="247"/>
      <c r="U40" s="247"/>
      <c r="V40" s="247"/>
      <c r="W40" s="247"/>
      <c r="X40" s="247"/>
      <c r="Y40" s="247"/>
      <c r="Z40" s="247"/>
    </row>
    <row r="41" spans="1:26" ht="30">
      <c r="A41" s="29">
        <f>Datos!A42</f>
        <v>39</v>
      </c>
      <c r="B41" s="29" t="str">
        <f>Datos!D42</f>
        <v>c</v>
      </c>
      <c r="C41" s="88">
        <f ca="1">Datos!E42</f>
        <v>13.609294192351589</v>
      </c>
      <c r="D41" s="29" t="s">
        <v>640</v>
      </c>
      <c r="E41" s="29" t="s">
        <v>646</v>
      </c>
      <c r="F41" s="29" t="s">
        <v>648</v>
      </c>
      <c r="G41" s="29" t="s">
        <v>650</v>
      </c>
      <c r="H41" s="29" t="s">
        <v>652</v>
      </c>
      <c r="I41" s="29" t="s">
        <v>564</v>
      </c>
      <c r="J41" s="29" t="s">
        <v>656</v>
      </c>
      <c r="K41" s="29"/>
      <c r="L41" s="29"/>
      <c r="M41" s="29"/>
      <c r="N41" s="424"/>
      <c r="O41" s="247"/>
      <c r="P41" s="247"/>
      <c r="Q41" s="247"/>
      <c r="R41" s="247"/>
      <c r="S41" s="247"/>
      <c r="T41" s="247"/>
      <c r="U41" s="247"/>
      <c r="V41" s="247"/>
      <c r="W41" s="247"/>
      <c r="X41" s="247"/>
      <c r="Y41" s="247"/>
      <c r="Z41" s="247"/>
    </row>
    <row r="42" spans="1:26" ht="30">
      <c r="A42" s="29">
        <f>Datos!A43</f>
        <v>40</v>
      </c>
      <c r="B42" s="29" t="str">
        <f>Datos!D43</f>
        <v>d</v>
      </c>
      <c r="C42" s="88">
        <f ca="1">Datos!E43</f>
        <v>15.228472274543369</v>
      </c>
      <c r="D42" s="29" t="s">
        <v>640</v>
      </c>
      <c r="E42" s="29" t="s">
        <v>641</v>
      </c>
      <c r="F42" s="29" t="s">
        <v>647</v>
      </c>
      <c r="G42" s="29" t="s">
        <v>649</v>
      </c>
      <c r="H42" s="29" t="s">
        <v>654</v>
      </c>
      <c r="I42" s="29" t="s">
        <v>564</v>
      </c>
      <c r="J42" s="29" t="s">
        <v>655</v>
      </c>
      <c r="K42" s="29"/>
      <c r="L42" s="29"/>
      <c r="M42" s="29"/>
      <c r="N42" s="424"/>
      <c r="O42" s="247"/>
      <c r="P42" s="247"/>
      <c r="Q42" s="247"/>
      <c r="R42" s="247"/>
      <c r="S42" s="247"/>
      <c r="T42" s="247"/>
      <c r="U42" s="247"/>
      <c r="V42" s="247"/>
      <c r="W42" s="247"/>
      <c r="X42" s="247"/>
      <c r="Y42" s="247"/>
      <c r="Z42" s="247"/>
    </row>
    <row r="43" spans="1:26" ht="30">
      <c r="A43" s="29">
        <f>Datos!A44</f>
        <v>41</v>
      </c>
      <c r="B43" s="29" t="str">
        <f>Datos!D44</f>
        <v>e</v>
      </c>
      <c r="C43" s="88">
        <f ca="1">Datos!E44</f>
        <v>13.732581863584466</v>
      </c>
      <c r="D43" s="29" t="s">
        <v>640</v>
      </c>
      <c r="E43" s="29"/>
      <c r="F43" s="29"/>
      <c r="G43" s="29"/>
      <c r="H43" s="29"/>
      <c r="I43" s="29"/>
      <c r="J43" s="29"/>
      <c r="K43" s="29"/>
      <c r="L43" s="29"/>
      <c r="M43" s="29"/>
      <c r="N43" s="424"/>
      <c r="O43" s="247"/>
      <c r="P43" s="247"/>
      <c r="Q43" s="247"/>
      <c r="R43" s="247"/>
      <c r="S43" s="247"/>
      <c r="T43" s="247"/>
      <c r="U43" s="247"/>
      <c r="V43" s="247"/>
      <c r="W43" s="247"/>
      <c r="X43" s="247"/>
      <c r="Y43" s="247"/>
      <c r="Z43" s="247"/>
    </row>
    <row r="44" spans="1:26">
      <c r="A44" s="29">
        <f>Datos!A45</f>
        <v>42</v>
      </c>
      <c r="B44" s="29" t="str">
        <f>Datos!D45</f>
        <v>f</v>
      </c>
      <c r="C44" s="88">
        <f ca="1">Datos!E45</f>
        <v>15.551759945776247</v>
      </c>
      <c r="D44" s="29"/>
      <c r="E44" s="29"/>
      <c r="F44" s="29"/>
      <c r="G44" s="29"/>
      <c r="H44" s="29"/>
      <c r="I44" s="29"/>
      <c r="J44" s="29"/>
      <c r="K44" s="29"/>
      <c r="L44" s="29"/>
      <c r="M44" s="29"/>
      <c r="N44" s="424"/>
      <c r="O44" s="247"/>
      <c r="P44" s="247"/>
      <c r="Q44" s="247"/>
      <c r="R44" s="247"/>
      <c r="S44" s="247"/>
      <c r="T44" s="247"/>
      <c r="U44" s="247"/>
      <c r="V44" s="247"/>
      <c r="W44" s="247"/>
      <c r="X44" s="247"/>
      <c r="Y44" s="247"/>
      <c r="Z44" s="247"/>
    </row>
    <row r="45" spans="1:26">
      <c r="A45" s="29">
        <f>Datos!A46</f>
        <v>43</v>
      </c>
      <c r="B45" s="29" t="str">
        <f>Datos!D46</f>
        <v>a</v>
      </c>
      <c r="C45" s="88">
        <f ca="1">Datos!E46</f>
        <v>15.012033918378986</v>
      </c>
      <c r="D45" s="29"/>
      <c r="E45" s="29"/>
      <c r="F45" s="29"/>
      <c r="G45" s="29"/>
      <c r="H45" s="29"/>
      <c r="I45" s="29"/>
      <c r="J45" s="29"/>
      <c r="K45" s="29"/>
      <c r="L45" s="29"/>
      <c r="M45" s="29"/>
      <c r="N45" s="424"/>
      <c r="O45" s="247"/>
      <c r="P45" s="247"/>
      <c r="Q45" s="247"/>
      <c r="R45" s="247"/>
      <c r="S45" s="247"/>
      <c r="T45" s="247"/>
      <c r="U45" s="247"/>
      <c r="V45" s="247"/>
      <c r="W45" s="247"/>
      <c r="X45" s="247"/>
      <c r="Y45" s="247"/>
      <c r="Z45" s="247"/>
    </row>
    <row r="46" spans="1:26">
      <c r="A46" s="29">
        <f>Datos!A47</f>
        <v>44</v>
      </c>
      <c r="B46" s="29" t="str">
        <f>Datos!D47</f>
        <v>b</v>
      </c>
      <c r="C46" s="88">
        <f ca="1">Datos!E47</f>
        <v>13.792855836187206</v>
      </c>
      <c r="D46" s="29"/>
      <c r="E46" s="29"/>
      <c r="F46" s="29"/>
      <c r="G46" s="29"/>
      <c r="H46" s="29"/>
      <c r="I46" s="29"/>
      <c r="J46" s="29"/>
      <c r="K46" s="29"/>
      <c r="L46" s="29"/>
      <c r="M46" s="29"/>
      <c r="N46" s="424"/>
      <c r="O46" s="247"/>
      <c r="P46" s="247"/>
      <c r="Q46" s="247"/>
      <c r="R46" s="247"/>
      <c r="S46" s="247"/>
      <c r="T46" s="247"/>
      <c r="U46" s="247"/>
      <c r="V46" s="247"/>
      <c r="W46" s="247"/>
      <c r="X46" s="247"/>
      <c r="Y46" s="247"/>
      <c r="Z46" s="247"/>
    </row>
    <row r="47" spans="1:26">
      <c r="A47" s="29">
        <f>Datos!A48</f>
        <v>45</v>
      </c>
      <c r="B47" s="29" t="str">
        <f>Datos!D48</f>
        <v>c</v>
      </c>
      <c r="C47" s="88">
        <f ca="1">Datos!E48</f>
        <v>17.680527069063917</v>
      </c>
      <c r="D47" s="29"/>
      <c r="E47" s="29"/>
      <c r="F47" s="29"/>
      <c r="G47" s="29"/>
      <c r="H47" s="29"/>
      <c r="I47" s="29"/>
      <c r="J47" s="29"/>
      <c r="K47" s="29"/>
      <c r="L47" s="29"/>
      <c r="M47" s="29"/>
      <c r="N47" s="424"/>
      <c r="O47" s="247"/>
      <c r="P47" s="247"/>
      <c r="Q47" s="247"/>
      <c r="R47" s="247"/>
      <c r="S47" s="247"/>
      <c r="T47" s="247"/>
      <c r="U47" s="247"/>
      <c r="V47" s="247"/>
      <c r="W47" s="247"/>
      <c r="X47" s="247"/>
      <c r="Y47" s="247"/>
      <c r="Z47" s="247"/>
    </row>
    <row r="48" spans="1:26">
      <c r="A48" s="29">
        <f>Datos!A49</f>
        <v>46</v>
      </c>
      <c r="B48" s="29" t="str">
        <f>Datos!D49</f>
        <v>d</v>
      </c>
      <c r="C48" s="88">
        <f ca="1">Datos!E49</f>
        <v>16.814773644406383</v>
      </c>
      <c r="D48" s="29"/>
      <c r="E48" s="29"/>
      <c r="F48" s="29"/>
      <c r="G48" s="29"/>
      <c r="H48" s="29"/>
      <c r="I48" s="29"/>
      <c r="J48" s="29"/>
      <c r="K48" s="29"/>
      <c r="L48" s="29"/>
      <c r="M48" s="29"/>
      <c r="N48" s="424"/>
      <c r="O48" s="247"/>
      <c r="P48" s="247"/>
      <c r="Q48" s="247"/>
      <c r="R48" s="247"/>
      <c r="S48" s="247"/>
      <c r="T48" s="247"/>
      <c r="U48" s="247"/>
      <c r="V48" s="247"/>
      <c r="W48" s="247"/>
      <c r="X48" s="247"/>
      <c r="Y48" s="247"/>
      <c r="Z48" s="247"/>
    </row>
    <row r="49" spans="1:26">
      <c r="A49" s="29">
        <f>Datos!A50</f>
        <v>47</v>
      </c>
      <c r="B49" s="29" t="str">
        <f>Datos!D50</f>
        <v>e</v>
      </c>
      <c r="C49" s="88">
        <f ca="1">Datos!E50</f>
        <v>17.932581863584467</v>
      </c>
      <c r="D49" s="29"/>
      <c r="E49" s="29"/>
      <c r="F49" s="29"/>
      <c r="G49" s="29"/>
      <c r="H49" s="29"/>
      <c r="I49" s="29"/>
      <c r="J49" s="29"/>
      <c r="K49" s="29"/>
      <c r="L49" s="29"/>
      <c r="M49" s="29"/>
      <c r="N49" s="424"/>
      <c r="O49" s="247"/>
      <c r="P49" s="247"/>
      <c r="Q49" s="247"/>
      <c r="R49" s="247"/>
      <c r="S49" s="247"/>
      <c r="T49" s="247"/>
      <c r="U49" s="247"/>
      <c r="V49" s="247"/>
      <c r="W49" s="247"/>
      <c r="X49" s="247"/>
      <c r="Y49" s="247"/>
      <c r="Z49" s="247"/>
    </row>
    <row r="50" spans="1:26">
      <c r="A50" s="29">
        <f>Datos!A51</f>
        <v>48</v>
      </c>
      <c r="B50" s="29" t="str">
        <f>Datos!D51</f>
        <v>f</v>
      </c>
      <c r="C50" s="88">
        <f>Datos!E51</f>
        <v>8</v>
      </c>
      <c r="D50" s="29"/>
      <c r="E50" s="29"/>
      <c r="F50" s="29"/>
      <c r="G50" s="29"/>
      <c r="H50" s="29"/>
      <c r="I50" s="29"/>
      <c r="J50" s="29"/>
      <c r="K50" s="29"/>
      <c r="L50" s="29"/>
      <c r="M50" s="29"/>
      <c r="N50" s="424"/>
      <c r="O50" s="247"/>
      <c r="P50" s="247"/>
      <c r="Q50" s="247"/>
      <c r="R50" s="247"/>
      <c r="S50" s="247"/>
      <c r="T50" s="247"/>
      <c r="U50" s="247"/>
      <c r="V50" s="247"/>
      <c r="W50" s="247"/>
      <c r="X50" s="247"/>
      <c r="Y50" s="247"/>
      <c r="Z50" s="247"/>
    </row>
    <row r="51" spans="1:26">
      <c r="A51" s="29">
        <f>Datos!A52</f>
        <v>49</v>
      </c>
      <c r="B51" s="29" t="str">
        <f>Datos!D52</f>
        <v>a</v>
      </c>
      <c r="C51" s="88">
        <f ca="1">Datos!E52</f>
        <v>18.105473572000907</v>
      </c>
      <c r="D51" s="29"/>
      <c r="E51" s="29"/>
      <c r="F51" s="29"/>
      <c r="G51" s="29"/>
      <c r="H51" s="29"/>
      <c r="I51" s="29"/>
      <c r="J51" s="29"/>
      <c r="K51" s="29"/>
      <c r="L51" s="29"/>
      <c r="M51" s="29"/>
      <c r="N51" s="424"/>
      <c r="O51" s="247"/>
      <c r="P51" s="247"/>
      <c r="Q51" s="247"/>
      <c r="R51" s="247"/>
      <c r="S51" s="247"/>
      <c r="T51" s="247"/>
      <c r="U51" s="247"/>
      <c r="V51" s="247"/>
      <c r="W51" s="247"/>
      <c r="X51" s="247"/>
      <c r="Y51" s="247"/>
      <c r="Z51" s="247"/>
    </row>
    <row r="52" spans="1:26">
      <c r="A52" s="29">
        <f>Datos!A53</f>
        <v>50</v>
      </c>
      <c r="B52" s="29" t="str">
        <f>Datos!D53</f>
        <v>b</v>
      </c>
      <c r="C52" s="88">
        <f ca="1">Datos!E53</f>
        <v>2.2758032423305767</v>
      </c>
      <c r="D52" s="29"/>
      <c r="E52" s="29"/>
      <c r="F52" s="29"/>
      <c r="G52" s="29"/>
      <c r="H52" s="29"/>
      <c r="I52" s="29"/>
      <c r="J52" s="29"/>
      <c r="K52" s="29"/>
      <c r="L52" s="29"/>
      <c r="M52" s="29"/>
      <c r="N52" s="424"/>
      <c r="O52" s="247"/>
      <c r="P52" s="247"/>
      <c r="Q52" s="247"/>
      <c r="R52" s="247"/>
      <c r="S52" s="247"/>
      <c r="T52" s="247"/>
      <c r="U52" s="247"/>
      <c r="V52" s="247"/>
      <c r="W52" s="247"/>
      <c r="X52" s="247"/>
      <c r="Y52" s="247"/>
      <c r="Z52" s="247"/>
    </row>
    <row r="53" spans="1:26">
      <c r="A53" s="29">
        <f>Datos!A54</f>
        <v>51</v>
      </c>
      <c r="B53" s="29" t="str">
        <f>Datos!D54</f>
        <v>c</v>
      </c>
      <c r="C53" s="88">
        <f ca="1">Datos!E54</f>
        <v>13.792286758814093</v>
      </c>
      <c r="D53" s="29"/>
      <c r="E53" s="29"/>
      <c r="F53" s="29"/>
      <c r="G53" s="29"/>
      <c r="H53" s="29"/>
      <c r="I53" s="29"/>
      <c r="J53" s="29"/>
      <c r="K53" s="29"/>
      <c r="L53" s="29"/>
      <c r="M53" s="29"/>
      <c r="N53" s="424"/>
      <c r="O53" s="247"/>
      <c r="P53" s="247"/>
      <c r="Q53" s="247"/>
      <c r="R53" s="247"/>
      <c r="S53" s="247"/>
      <c r="T53" s="247"/>
      <c r="U53" s="247"/>
      <c r="V53" s="247"/>
      <c r="W53" s="247"/>
      <c r="X53" s="247"/>
      <c r="Y53" s="247"/>
      <c r="Z53" s="247"/>
    </row>
    <row r="54" spans="1:26">
      <c r="A54" s="29">
        <f>Datos!A55</f>
        <v>52</v>
      </c>
      <c r="B54" s="29" t="str">
        <f>Datos!D55</f>
        <v>d</v>
      </c>
      <c r="C54" s="88">
        <f ca="1">Datos!E55</f>
        <v>16.402176868704203</v>
      </c>
      <c r="D54" s="29"/>
      <c r="E54" s="29"/>
      <c r="F54" s="29"/>
      <c r="G54" s="29"/>
      <c r="H54" s="29"/>
      <c r="I54" s="29"/>
      <c r="J54" s="29"/>
      <c r="K54" s="29"/>
      <c r="L54" s="29"/>
      <c r="M54" s="29"/>
      <c r="N54" s="424"/>
      <c r="O54" s="247"/>
      <c r="P54" s="247"/>
      <c r="Q54" s="247"/>
      <c r="R54" s="247"/>
      <c r="S54" s="247"/>
      <c r="T54" s="247"/>
      <c r="U54" s="247"/>
      <c r="V54" s="247"/>
      <c r="W54" s="247"/>
      <c r="X54" s="247"/>
      <c r="Y54" s="247"/>
      <c r="Z54" s="247"/>
    </row>
    <row r="55" spans="1:26">
      <c r="A55" s="29">
        <f>Datos!A56</f>
        <v>53</v>
      </c>
      <c r="B55" s="29" t="str">
        <f>Datos!D56</f>
        <v>e</v>
      </c>
      <c r="C55" s="88">
        <f ca="1">Datos!E56</f>
        <v>0.50107796760530221</v>
      </c>
      <c r="D55" s="29"/>
      <c r="E55" s="29"/>
      <c r="F55" s="29"/>
      <c r="G55" s="29"/>
      <c r="H55" s="29"/>
      <c r="I55" s="29"/>
      <c r="J55" s="29"/>
      <c r="K55" s="29"/>
      <c r="L55" s="29"/>
      <c r="M55" s="29"/>
      <c r="N55" s="424"/>
      <c r="O55" s="247"/>
      <c r="P55" s="247"/>
      <c r="Q55" s="247"/>
      <c r="R55" s="247"/>
      <c r="S55" s="247"/>
      <c r="T55" s="247"/>
      <c r="U55" s="247"/>
      <c r="V55" s="247"/>
      <c r="W55" s="247"/>
      <c r="X55" s="247"/>
      <c r="Y55" s="247"/>
      <c r="Z55" s="247"/>
    </row>
    <row r="56" spans="1:26">
      <c r="A56" s="29">
        <f>Datos!A57</f>
        <v>54</v>
      </c>
      <c r="B56" s="29" t="str">
        <f>Datos!D57</f>
        <v>f</v>
      </c>
      <c r="C56" s="88">
        <f ca="1">Datos!E57</f>
        <v>13.844910630707753</v>
      </c>
      <c r="D56" s="29"/>
      <c r="E56" s="29"/>
      <c r="F56" s="29"/>
      <c r="G56" s="29"/>
      <c r="H56" s="29"/>
      <c r="I56" s="29"/>
      <c r="J56" s="29"/>
      <c r="K56" s="29"/>
      <c r="L56" s="29"/>
      <c r="M56" s="29"/>
      <c r="N56" s="424"/>
      <c r="O56" s="247"/>
      <c r="P56" s="247"/>
      <c r="Q56" s="247"/>
      <c r="R56" s="247"/>
      <c r="S56" s="247"/>
      <c r="T56" s="247"/>
      <c r="U56" s="247"/>
      <c r="V56" s="247"/>
      <c r="W56" s="247"/>
      <c r="X56" s="247"/>
      <c r="Y56" s="247"/>
      <c r="Z56" s="247"/>
    </row>
    <row r="57" spans="1:26">
      <c r="A57" s="29">
        <f>Datos!A58</f>
        <v>55</v>
      </c>
      <c r="B57" s="29" t="str">
        <f>Datos!D58</f>
        <v>a</v>
      </c>
      <c r="C57" s="88">
        <f>Datos!E58</f>
        <v>14</v>
      </c>
      <c r="D57" s="29"/>
      <c r="E57" s="29"/>
      <c r="F57" s="29"/>
      <c r="G57" s="29"/>
      <c r="H57" s="29"/>
      <c r="I57" s="29"/>
      <c r="J57" s="29"/>
      <c r="K57" s="29"/>
      <c r="L57" s="29"/>
      <c r="M57" s="29"/>
      <c r="N57" s="424"/>
      <c r="O57" s="247"/>
      <c r="P57" s="247"/>
      <c r="Q57" s="247"/>
      <c r="R57" s="247"/>
      <c r="S57" s="247"/>
      <c r="T57" s="247"/>
      <c r="U57" s="247"/>
      <c r="V57" s="247"/>
      <c r="W57" s="247"/>
      <c r="X57" s="247"/>
      <c r="Y57" s="247"/>
      <c r="Z57" s="247"/>
    </row>
    <row r="58" spans="1:26">
      <c r="A58" s="29">
        <f>Datos!A59</f>
        <v>56</v>
      </c>
      <c r="B58" s="29" t="str">
        <f>Datos!D59</f>
        <v>b</v>
      </c>
      <c r="C58" s="88">
        <f ca="1">Datos!E59</f>
        <v>12.833495550022885</v>
      </c>
      <c r="D58" s="29"/>
      <c r="E58" s="29"/>
      <c r="F58" s="29"/>
      <c r="G58" s="29"/>
      <c r="H58" s="29"/>
      <c r="I58" s="29"/>
      <c r="J58" s="29"/>
      <c r="K58" s="29"/>
      <c r="L58" s="29"/>
      <c r="M58" s="29"/>
      <c r="N58" s="424"/>
      <c r="O58" s="247"/>
      <c r="P58" s="247"/>
      <c r="Q58" s="247"/>
      <c r="R58" s="247"/>
      <c r="S58" s="247"/>
      <c r="T58" s="247"/>
      <c r="U58" s="247"/>
      <c r="V58" s="247"/>
      <c r="W58" s="247"/>
      <c r="X58" s="247"/>
      <c r="Y58" s="247"/>
      <c r="Z58" s="247"/>
    </row>
    <row r="59" spans="1:26">
      <c r="A59" s="29">
        <f>Datos!A60</f>
        <v>57</v>
      </c>
      <c r="B59" s="29" t="str">
        <f>Datos!D60</f>
        <v>c</v>
      </c>
      <c r="C59" s="88">
        <f ca="1">Datos!E60</f>
        <v>16.580748297275633</v>
      </c>
      <c r="D59" s="29"/>
      <c r="E59" s="29"/>
      <c r="F59" s="29"/>
      <c r="G59" s="29"/>
      <c r="H59" s="29"/>
      <c r="I59" s="29"/>
      <c r="J59" s="29"/>
      <c r="K59" s="29"/>
      <c r="L59" s="29"/>
      <c r="M59" s="29"/>
      <c r="N59" s="424"/>
      <c r="O59" s="247"/>
      <c r="P59" s="247"/>
      <c r="Q59" s="247"/>
      <c r="R59" s="247"/>
      <c r="S59" s="247"/>
      <c r="T59" s="247"/>
      <c r="U59" s="247"/>
      <c r="V59" s="247"/>
      <c r="W59" s="247"/>
      <c r="X59" s="247"/>
      <c r="Y59" s="247"/>
      <c r="Z59" s="247"/>
    </row>
    <row r="60" spans="1:26">
      <c r="A60" s="29">
        <f>Datos!A61</f>
        <v>58</v>
      </c>
      <c r="B60" s="29" t="str">
        <f>Datos!D61</f>
        <v>d</v>
      </c>
      <c r="C60" s="88">
        <f ca="1">Datos!E61</f>
        <v>9.4955834621107975</v>
      </c>
      <c r="D60" s="29"/>
      <c r="E60" s="29"/>
      <c r="F60" s="29"/>
      <c r="G60" s="29"/>
      <c r="H60" s="29"/>
      <c r="I60" s="29"/>
      <c r="J60" s="29"/>
      <c r="K60" s="29"/>
      <c r="L60" s="29"/>
      <c r="M60" s="29"/>
      <c r="N60" s="424"/>
      <c r="O60" s="247"/>
      <c r="P60" s="247"/>
      <c r="Q60" s="247"/>
      <c r="R60" s="247"/>
      <c r="S60" s="247"/>
      <c r="T60" s="247"/>
      <c r="U60" s="247"/>
      <c r="V60" s="247"/>
      <c r="W60" s="247"/>
      <c r="X60" s="247"/>
      <c r="Y60" s="247"/>
      <c r="Z60" s="247"/>
    </row>
    <row r="61" spans="1:26">
      <c r="A61" s="29">
        <f>Datos!A62</f>
        <v>59</v>
      </c>
      <c r="B61" s="29" t="str">
        <f>Datos!D62</f>
        <v>e</v>
      </c>
      <c r="C61" s="88">
        <f ca="1">Datos!E62</f>
        <v>7.6796493961767309</v>
      </c>
      <c r="D61" s="29"/>
      <c r="E61" s="29"/>
      <c r="F61" s="29"/>
      <c r="G61" s="29"/>
      <c r="H61" s="29"/>
      <c r="I61" s="29"/>
      <c r="J61" s="29"/>
      <c r="K61" s="29"/>
      <c r="L61" s="29"/>
      <c r="M61" s="29"/>
      <c r="N61" s="424"/>
      <c r="O61" s="247"/>
      <c r="P61" s="247"/>
      <c r="Q61" s="247"/>
      <c r="R61" s="247"/>
      <c r="S61" s="247"/>
      <c r="T61" s="247"/>
      <c r="U61" s="247"/>
      <c r="V61" s="247"/>
      <c r="W61" s="247"/>
      <c r="X61" s="247"/>
      <c r="Y61" s="247"/>
      <c r="Z61" s="247"/>
    </row>
    <row r="62" spans="1:26">
      <c r="A62" s="29">
        <f>Datos!A63</f>
        <v>60</v>
      </c>
      <c r="B62" s="29" t="str">
        <f>Datos!D63</f>
        <v>f</v>
      </c>
      <c r="C62" s="88">
        <f ca="1">Datos!E63</f>
        <v>4.3472318137591479</v>
      </c>
      <c r="D62" s="29"/>
      <c r="E62" s="29"/>
      <c r="F62" s="29"/>
      <c r="G62" s="29"/>
      <c r="H62" s="29"/>
      <c r="I62" s="29"/>
      <c r="J62" s="29"/>
      <c r="K62" s="29"/>
      <c r="L62" s="29"/>
      <c r="M62" s="29"/>
      <c r="N62" s="424"/>
      <c r="O62" s="247"/>
      <c r="P62" s="247"/>
      <c r="Q62" s="247"/>
      <c r="R62" s="247"/>
      <c r="S62" s="247"/>
      <c r="T62" s="247"/>
      <c r="U62" s="247"/>
      <c r="V62" s="247"/>
      <c r="W62" s="247"/>
      <c r="X62" s="247"/>
      <c r="Y62" s="247"/>
      <c r="Z62" s="247"/>
    </row>
    <row r="63" spans="1:26">
      <c r="A63" s="29" t="e">
        <f>Datos!#REF!</f>
        <v>#REF!</v>
      </c>
      <c r="B63" s="29" t="e">
        <f>Datos!#REF!</f>
        <v>#REF!</v>
      </c>
      <c r="C63" s="88" t="e">
        <f>Datos!#REF!</f>
        <v>#REF!</v>
      </c>
      <c r="D63" s="29"/>
      <c r="E63" s="29"/>
      <c r="F63" s="29"/>
      <c r="G63" s="29"/>
      <c r="H63" s="29"/>
      <c r="I63" s="29"/>
      <c r="J63" s="29"/>
      <c r="K63" s="29"/>
      <c r="L63" s="29"/>
      <c r="M63" s="29"/>
      <c r="N63" s="424"/>
      <c r="O63" s="247"/>
      <c r="P63" s="247"/>
      <c r="Q63" s="247"/>
      <c r="R63" s="247"/>
      <c r="S63" s="247"/>
      <c r="T63" s="247"/>
      <c r="U63" s="247"/>
      <c r="V63" s="247"/>
      <c r="W63" s="247"/>
      <c r="X63" s="247"/>
      <c r="Y63" s="247"/>
      <c r="Z63" s="247"/>
    </row>
    <row r="64" spans="1:26">
      <c r="A64" s="29">
        <f>Datos!A64</f>
        <v>61</v>
      </c>
      <c r="B64" s="29" t="str">
        <f>Datos!D64</f>
        <v>a</v>
      </c>
      <c r="C64" s="88">
        <f ca="1">Datos!E64</f>
        <v>14.720858187385522</v>
      </c>
      <c r="D64" s="29"/>
      <c r="E64" s="29"/>
      <c r="F64" s="29"/>
      <c r="G64" s="29"/>
      <c r="H64" s="29"/>
      <c r="I64" s="29"/>
      <c r="J64" s="29"/>
      <c r="K64" s="29"/>
      <c r="L64" s="29"/>
      <c r="M64" s="29"/>
      <c r="N64" s="424"/>
      <c r="O64" s="247"/>
      <c r="P64" s="247"/>
      <c r="Q64" s="247"/>
      <c r="R64" s="247"/>
      <c r="S64" s="247"/>
      <c r="T64" s="247"/>
      <c r="U64" s="247"/>
      <c r="V64" s="247"/>
      <c r="W64" s="247"/>
      <c r="X64" s="247"/>
      <c r="Y64" s="247"/>
      <c r="Z64" s="247"/>
    </row>
    <row r="65" spans="1:26">
      <c r="A65" s="29">
        <f>Datos!A65</f>
        <v>62</v>
      </c>
      <c r="B65" s="29" t="str">
        <f>Datos!D65</f>
        <v>b</v>
      </c>
      <c r="C65" s="88">
        <f ca="1">Datos!E65</f>
        <v>17.127451593978929</v>
      </c>
      <c r="D65" s="29"/>
      <c r="E65" s="29"/>
      <c r="F65" s="29"/>
      <c r="G65" s="29"/>
      <c r="H65" s="29"/>
      <c r="I65" s="29"/>
      <c r="J65" s="29"/>
      <c r="K65" s="29"/>
      <c r="L65" s="29"/>
      <c r="M65" s="29"/>
      <c r="N65" s="424"/>
      <c r="O65" s="247"/>
      <c r="P65" s="247"/>
      <c r="Q65" s="247"/>
      <c r="R65" s="247"/>
      <c r="S65" s="247"/>
      <c r="T65" s="247"/>
      <c r="U65" s="247"/>
      <c r="V65" s="247"/>
      <c r="W65" s="247"/>
      <c r="X65" s="247"/>
      <c r="Y65" s="247"/>
      <c r="Z65" s="247"/>
    </row>
    <row r="66" spans="1:26">
      <c r="A66" s="29">
        <f>Datos!A66</f>
        <v>63</v>
      </c>
      <c r="B66" s="29" t="str">
        <f>Datos!D66</f>
        <v>c</v>
      </c>
      <c r="C66" s="88">
        <f ca="1">Datos!E66</f>
        <v>0.23734170386903844</v>
      </c>
      <c r="D66" s="29"/>
      <c r="E66" s="29"/>
      <c r="F66" s="29"/>
      <c r="G66" s="29"/>
      <c r="H66" s="29"/>
      <c r="I66" s="29"/>
      <c r="J66" s="29"/>
      <c r="K66" s="29"/>
      <c r="L66" s="29"/>
      <c r="M66" s="29"/>
      <c r="N66" s="424"/>
      <c r="O66" s="247"/>
      <c r="P66" s="247"/>
      <c r="Q66" s="247"/>
      <c r="R66" s="247"/>
      <c r="S66" s="247"/>
      <c r="T66" s="247"/>
      <c r="U66" s="247"/>
      <c r="V66" s="247"/>
      <c r="W66" s="247"/>
      <c r="X66" s="247"/>
      <c r="Y66" s="247"/>
      <c r="Z66" s="247"/>
    </row>
    <row r="67" spans="1:26">
      <c r="A67" s="29">
        <f>Datos!A67</f>
        <v>64</v>
      </c>
      <c r="B67" s="29" t="str">
        <f>Datos!D67</f>
        <v>d</v>
      </c>
      <c r="C67" s="88">
        <f ca="1">Datos!E67</f>
        <v>15.547781264308599</v>
      </c>
      <c r="D67" s="29"/>
      <c r="E67" s="29"/>
      <c r="F67" s="29"/>
      <c r="G67" s="29"/>
      <c r="H67" s="29"/>
      <c r="I67" s="29"/>
      <c r="J67" s="29"/>
      <c r="K67" s="29"/>
      <c r="L67" s="29"/>
      <c r="M67" s="29"/>
      <c r="N67" s="424"/>
      <c r="O67" s="247"/>
      <c r="P67" s="247"/>
      <c r="Q67" s="247"/>
      <c r="R67" s="247"/>
      <c r="S67" s="247"/>
      <c r="T67" s="247"/>
      <c r="U67" s="247"/>
      <c r="V67" s="247"/>
      <c r="W67" s="247"/>
      <c r="X67" s="247"/>
      <c r="Y67" s="247"/>
      <c r="Z67" s="247"/>
    </row>
    <row r="68" spans="1:26">
      <c r="A68" s="29">
        <f>Datos!A68</f>
        <v>65</v>
      </c>
      <c r="B68" s="29" t="str">
        <f>Datos!D68</f>
        <v>e</v>
      </c>
      <c r="C68" s="88">
        <f ca="1">Datos!E68</f>
        <v>16.086242802770137</v>
      </c>
      <c r="D68" s="29"/>
      <c r="E68" s="29"/>
      <c r="F68" s="29"/>
      <c r="G68" s="29"/>
      <c r="H68" s="29"/>
      <c r="I68" s="29"/>
      <c r="J68" s="29"/>
      <c r="K68" s="29"/>
      <c r="L68" s="29"/>
      <c r="M68" s="29"/>
      <c r="N68" s="424"/>
      <c r="O68" s="247"/>
      <c r="P68" s="247"/>
      <c r="Q68" s="247"/>
      <c r="R68" s="247"/>
      <c r="S68" s="247"/>
      <c r="T68" s="247"/>
      <c r="U68" s="247"/>
      <c r="V68" s="247"/>
      <c r="W68" s="247"/>
      <c r="X68" s="247"/>
      <c r="Y68" s="247"/>
      <c r="Z68" s="247"/>
    </row>
    <row r="69" spans="1:26">
      <c r="A69" s="29">
        <f>Datos!A69</f>
        <v>66</v>
      </c>
      <c r="B69" s="29" t="str">
        <f>Datos!D69</f>
        <v>f</v>
      </c>
      <c r="C69" s="88">
        <f ca="1">Datos!E69</f>
        <v>13.852726319253653</v>
      </c>
      <c r="D69" s="29"/>
      <c r="E69" s="29"/>
      <c r="F69" s="29"/>
      <c r="G69" s="29"/>
      <c r="H69" s="29"/>
      <c r="I69" s="29"/>
      <c r="J69" s="29"/>
      <c r="K69" s="29"/>
      <c r="L69" s="29"/>
      <c r="M69" s="29"/>
      <c r="N69" s="424"/>
      <c r="O69" s="247"/>
      <c r="P69" s="247"/>
      <c r="Q69" s="247"/>
      <c r="R69" s="247"/>
      <c r="S69" s="247"/>
      <c r="T69" s="247"/>
      <c r="U69" s="247"/>
      <c r="V69" s="247"/>
      <c r="W69" s="247"/>
      <c r="X69" s="247"/>
      <c r="Y69" s="247"/>
      <c r="Z69" s="247"/>
    </row>
    <row r="70" spans="1:26">
      <c r="A70" s="29">
        <f>Datos!A71</f>
        <v>68</v>
      </c>
      <c r="B70" s="29" t="str">
        <f>Datos!D71</f>
        <v>b</v>
      </c>
      <c r="C70" s="88">
        <f ca="1">Datos!E71</f>
        <v>3.0834955500228847</v>
      </c>
      <c r="D70" s="29"/>
      <c r="E70" s="29"/>
      <c r="F70" s="29"/>
      <c r="G70" s="29"/>
      <c r="H70" s="29"/>
      <c r="I70" s="29"/>
      <c r="J70" s="29"/>
      <c r="K70" s="29"/>
      <c r="L70" s="29"/>
      <c r="M70" s="29"/>
      <c r="N70" s="424"/>
      <c r="O70" s="247"/>
      <c r="P70" s="247"/>
      <c r="Q70" s="247"/>
      <c r="R70" s="247"/>
      <c r="S70" s="247"/>
      <c r="T70" s="247"/>
      <c r="U70" s="247"/>
      <c r="V70" s="247"/>
      <c r="W70" s="247"/>
      <c r="X70" s="247"/>
      <c r="Y70" s="247"/>
      <c r="Z70" s="247"/>
    </row>
    <row r="71" spans="1:26">
      <c r="A71" s="29">
        <f>Datos!A72</f>
        <v>69</v>
      </c>
      <c r="B71" s="29" t="str">
        <f>Datos!D72</f>
        <v>c</v>
      </c>
      <c r="C71" s="88">
        <f ca="1">Datos!E72</f>
        <v>14.264814231341566</v>
      </c>
      <c r="D71" s="29"/>
      <c r="E71" s="29"/>
      <c r="F71" s="29"/>
      <c r="G71" s="29"/>
      <c r="H71" s="29"/>
      <c r="I71" s="29"/>
      <c r="J71" s="29"/>
      <c r="K71" s="29"/>
      <c r="L71" s="29"/>
      <c r="M71" s="29"/>
      <c r="N71" s="424"/>
      <c r="O71" s="247"/>
      <c r="P71" s="247"/>
      <c r="Q71" s="247"/>
      <c r="R71" s="247"/>
      <c r="S71" s="247"/>
      <c r="T71" s="247"/>
      <c r="U71" s="247"/>
      <c r="V71" s="247"/>
      <c r="W71" s="247"/>
      <c r="X71" s="247"/>
      <c r="Y71" s="247"/>
      <c r="Z71" s="247"/>
    </row>
    <row r="72" spans="1:26">
      <c r="A72" s="29">
        <f>Datos!A73</f>
        <v>70</v>
      </c>
      <c r="B72" s="29" t="str">
        <f>Datos!D73</f>
        <v>d</v>
      </c>
      <c r="C72" s="88">
        <f ca="1">Datos!E73</f>
        <v>14.621957088484423</v>
      </c>
      <c r="D72" s="29"/>
      <c r="E72" s="29"/>
      <c r="F72" s="29"/>
      <c r="G72" s="29"/>
      <c r="H72" s="29"/>
      <c r="I72" s="29"/>
      <c r="J72" s="29"/>
      <c r="K72" s="29"/>
      <c r="L72" s="29"/>
      <c r="M72" s="29"/>
      <c r="N72" s="424"/>
      <c r="O72" s="247"/>
      <c r="P72" s="247"/>
      <c r="Q72" s="247"/>
      <c r="R72" s="247"/>
      <c r="S72" s="247"/>
      <c r="T72" s="247"/>
      <c r="U72" s="247"/>
      <c r="V72" s="247"/>
      <c r="W72" s="247"/>
      <c r="X72" s="247"/>
      <c r="Y72" s="247"/>
      <c r="Z72" s="247"/>
    </row>
    <row r="73" spans="1:26">
      <c r="A73" s="29" t="e">
        <f>Datos!#REF!</f>
        <v>#REF!</v>
      </c>
      <c r="B73" s="29" t="str">
        <f>Datos!D74</f>
        <v>e</v>
      </c>
      <c r="C73" s="88">
        <f ca="1">Datos!E74</f>
        <v>13.135693352220686</v>
      </c>
      <c r="D73" s="29"/>
      <c r="E73" s="29"/>
      <c r="F73" s="29"/>
      <c r="G73" s="29"/>
      <c r="H73" s="29"/>
      <c r="I73" s="29"/>
      <c r="J73" s="29"/>
      <c r="K73" s="29"/>
      <c r="L73" s="29"/>
      <c r="M73" s="29"/>
      <c r="N73" s="424"/>
      <c r="O73" s="247"/>
      <c r="P73" s="247"/>
      <c r="Q73" s="247"/>
      <c r="R73" s="247"/>
      <c r="S73" s="247"/>
      <c r="T73" s="247"/>
      <c r="U73" s="247"/>
      <c r="V73" s="247"/>
      <c r="W73" s="247"/>
      <c r="X73" s="247"/>
      <c r="Y73" s="247"/>
      <c r="Z73" s="247"/>
    </row>
    <row r="74" spans="1:26">
      <c r="A74" s="29">
        <f>Datos!A75</f>
        <v>72</v>
      </c>
      <c r="B74" s="29" t="str">
        <f>Datos!D76</f>
        <v>a</v>
      </c>
      <c r="C74" s="88">
        <f ca="1">Datos!E76</f>
        <v>13.61920983573717</v>
      </c>
      <c r="D74" s="29"/>
      <c r="E74" s="29"/>
      <c r="F74" s="29"/>
      <c r="G74" s="29"/>
      <c r="H74" s="29"/>
      <c r="I74" s="29"/>
      <c r="J74" s="29"/>
      <c r="K74" s="29"/>
      <c r="L74" s="29"/>
      <c r="M74" s="29"/>
      <c r="N74" s="424"/>
      <c r="O74" s="247"/>
      <c r="P74" s="247"/>
      <c r="Q74" s="247"/>
      <c r="R74" s="247"/>
      <c r="S74" s="247"/>
      <c r="T74" s="247"/>
      <c r="U74" s="247"/>
      <c r="V74" s="247"/>
      <c r="W74" s="247"/>
      <c r="X74" s="247"/>
      <c r="Y74" s="247"/>
      <c r="Z74" s="247"/>
    </row>
    <row r="75" spans="1:26">
      <c r="A75" s="29" t="e">
        <f>Datos!#REF!</f>
        <v>#REF!</v>
      </c>
      <c r="B75" s="29" t="str">
        <f>Datos!D77</f>
        <v>b</v>
      </c>
      <c r="C75" s="88" t="e">
        <f>Datos!#REF!</f>
        <v>#REF!</v>
      </c>
      <c r="D75" s="29"/>
      <c r="E75" s="29"/>
      <c r="F75" s="29"/>
      <c r="G75" s="29"/>
      <c r="H75" s="29"/>
      <c r="I75" s="29"/>
      <c r="J75" s="29"/>
      <c r="K75" s="29"/>
      <c r="L75" s="29"/>
      <c r="M75" s="29"/>
      <c r="N75" s="424"/>
      <c r="O75" s="247"/>
      <c r="P75" s="247"/>
      <c r="Q75" s="247"/>
      <c r="R75" s="247"/>
      <c r="S75" s="247"/>
      <c r="T75" s="247"/>
      <c r="U75" s="247"/>
      <c r="V75" s="247"/>
      <c r="W75" s="247"/>
      <c r="X75" s="247"/>
      <c r="Y75" s="247"/>
      <c r="Z75" s="247"/>
    </row>
    <row r="76" spans="1:26">
      <c r="A76" s="29">
        <f>Datos!A76</f>
        <v>73</v>
      </c>
      <c r="B76" s="29" t="str">
        <f>Datos!D77</f>
        <v>b</v>
      </c>
      <c r="C76" s="88">
        <f ca="1">Datos!E77</f>
        <v>17.001077967605301</v>
      </c>
      <c r="D76" s="29"/>
      <c r="E76" s="29"/>
      <c r="F76" s="29"/>
      <c r="G76" s="29"/>
      <c r="H76" s="29"/>
      <c r="I76" s="29"/>
      <c r="J76" s="29"/>
      <c r="K76" s="29"/>
      <c r="L76" s="29"/>
      <c r="M76" s="29"/>
      <c r="N76" s="424"/>
      <c r="O76" s="247"/>
      <c r="P76" s="247"/>
      <c r="Q76" s="247"/>
      <c r="R76" s="247"/>
      <c r="S76" s="247"/>
      <c r="T76" s="247"/>
      <c r="U76" s="247"/>
      <c r="V76" s="247"/>
      <c r="W76" s="247"/>
      <c r="X76" s="247"/>
      <c r="Y76" s="247"/>
      <c r="Z76" s="247"/>
    </row>
    <row r="77" spans="1:26">
      <c r="A77" s="29">
        <f>Datos!A77</f>
        <v>74</v>
      </c>
      <c r="B77" s="29">
        <f>Datos!D78</f>
        <v>0</v>
      </c>
      <c r="C77" s="88">
        <f>Datos!E78</f>
        <v>0</v>
      </c>
      <c r="D77" s="29"/>
      <c r="E77" s="29"/>
      <c r="F77" s="29"/>
      <c r="G77" s="29"/>
      <c r="H77" s="29"/>
      <c r="I77" s="29"/>
      <c r="J77" s="29"/>
      <c r="K77" s="29"/>
      <c r="L77" s="29"/>
      <c r="M77" s="29"/>
      <c r="N77" s="424"/>
      <c r="O77" s="247"/>
      <c r="P77" s="247"/>
      <c r="Q77" s="247"/>
      <c r="R77" s="247"/>
      <c r="S77" s="247"/>
      <c r="T77" s="247"/>
      <c r="U77" s="247"/>
      <c r="V77" s="247"/>
      <c r="W77" s="247"/>
      <c r="X77" s="247"/>
      <c r="Y77" s="247"/>
      <c r="Z77" s="247"/>
    </row>
    <row r="78" spans="1:26">
      <c r="A78" s="29">
        <f>Datos!A78</f>
        <v>75</v>
      </c>
      <c r="B78" s="29">
        <f>Datos!D79</f>
        <v>0</v>
      </c>
      <c r="C78" s="88">
        <f>Datos!E79</f>
        <v>0</v>
      </c>
      <c r="D78" s="29"/>
      <c r="E78" s="29"/>
      <c r="F78" s="29"/>
      <c r="G78" s="29"/>
      <c r="H78" s="29"/>
      <c r="I78" s="29"/>
      <c r="J78" s="29"/>
      <c r="K78" s="29"/>
      <c r="L78" s="29"/>
      <c r="M78" s="29"/>
      <c r="N78" s="424"/>
      <c r="O78" s="247"/>
      <c r="P78" s="247"/>
      <c r="Q78" s="247"/>
      <c r="R78" s="247"/>
      <c r="S78" s="247"/>
      <c r="T78" s="247"/>
      <c r="U78" s="247"/>
      <c r="V78" s="247"/>
      <c r="W78" s="247"/>
      <c r="X78" s="247"/>
      <c r="Y78" s="247"/>
      <c r="Z78" s="247"/>
    </row>
    <row r="79" spans="1:26">
      <c r="A79" s="29">
        <f>Datos!A79</f>
        <v>76</v>
      </c>
      <c r="B79" s="29">
        <f>Datos!D80</f>
        <v>0</v>
      </c>
      <c r="C79" s="88">
        <f>Datos!E80</f>
        <v>0</v>
      </c>
      <c r="D79" s="29"/>
      <c r="E79" s="29"/>
      <c r="F79" s="29"/>
      <c r="G79" s="29"/>
      <c r="H79" s="29"/>
      <c r="I79" s="29"/>
      <c r="J79" s="29"/>
      <c r="K79" s="29"/>
      <c r="L79" s="29"/>
      <c r="M79" s="29"/>
      <c r="N79" s="424"/>
      <c r="O79" s="247"/>
      <c r="P79" s="247"/>
      <c r="Q79" s="247"/>
      <c r="R79" s="247"/>
      <c r="S79" s="247"/>
      <c r="T79" s="247"/>
      <c r="U79" s="247"/>
      <c r="V79" s="247"/>
      <c r="W79" s="247"/>
      <c r="X79" s="247"/>
      <c r="Y79" s="247"/>
      <c r="Z79" s="247"/>
    </row>
    <row r="80" spans="1:26">
      <c r="A80" s="29">
        <f>Datos!A80</f>
        <v>77</v>
      </c>
      <c r="B80" s="29">
        <f>Datos!D81</f>
        <v>0</v>
      </c>
      <c r="C80" s="88">
        <f>Datos!E81</f>
        <v>0</v>
      </c>
      <c r="D80" s="29"/>
      <c r="E80" s="29"/>
      <c r="F80" s="29"/>
      <c r="G80" s="29"/>
      <c r="H80" s="29"/>
      <c r="I80" s="29"/>
      <c r="J80" s="29"/>
      <c r="K80" s="29"/>
      <c r="L80" s="29"/>
      <c r="M80" s="29"/>
      <c r="N80" s="424"/>
      <c r="O80" s="247"/>
      <c r="P80" s="247"/>
      <c r="Q80" s="247"/>
      <c r="R80" s="247"/>
      <c r="S80" s="247"/>
      <c r="T80" s="247"/>
      <c r="U80" s="247"/>
      <c r="V80" s="247"/>
      <c r="W80" s="247"/>
      <c r="X80" s="247"/>
      <c r="Y80" s="247"/>
      <c r="Z80" s="247"/>
    </row>
    <row r="81" spans="1:26">
      <c r="A81" s="29">
        <f>Datos!A81</f>
        <v>78</v>
      </c>
      <c r="B81" s="29">
        <f>Datos!D82</f>
        <v>0</v>
      </c>
      <c r="C81" s="88">
        <f>Datos!E82</f>
        <v>0</v>
      </c>
      <c r="D81" s="29"/>
      <c r="E81" s="29"/>
      <c r="F81" s="29"/>
      <c r="G81" s="29"/>
      <c r="H81" s="29"/>
      <c r="I81" s="29"/>
      <c r="J81" s="29"/>
      <c r="K81" s="29"/>
      <c r="L81" s="29"/>
      <c r="M81" s="29"/>
      <c r="N81" s="424"/>
      <c r="O81" s="247"/>
      <c r="P81" s="247"/>
      <c r="Q81" s="247"/>
      <c r="R81" s="247"/>
      <c r="S81" s="247"/>
      <c r="T81" s="247"/>
      <c r="U81" s="247"/>
      <c r="V81" s="247"/>
      <c r="W81" s="247"/>
      <c r="X81" s="247"/>
      <c r="Y81" s="247"/>
      <c r="Z81" s="247"/>
    </row>
    <row r="82" spans="1:26">
      <c r="A82" s="29">
        <f>Datos!A82</f>
        <v>79</v>
      </c>
      <c r="B82" s="29">
        <f>Datos!D83</f>
        <v>0</v>
      </c>
      <c r="C82" s="88">
        <f>Datos!E83</f>
        <v>0</v>
      </c>
      <c r="D82" s="29"/>
      <c r="E82" s="29"/>
      <c r="F82" s="29"/>
      <c r="G82" s="29"/>
      <c r="H82" s="29"/>
      <c r="I82" s="29"/>
      <c r="J82" s="29"/>
      <c r="K82" s="29"/>
      <c r="L82" s="29"/>
      <c r="M82" s="29"/>
      <c r="N82" s="424"/>
      <c r="O82" s="247"/>
      <c r="P82" s="247"/>
      <c r="Q82" s="247"/>
      <c r="R82" s="247"/>
      <c r="S82" s="247"/>
      <c r="T82" s="247"/>
      <c r="U82" s="247"/>
      <c r="V82" s="247"/>
      <c r="W82" s="247"/>
      <c r="X82" s="247"/>
      <c r="Y82" s="247"/>
      <c r="Z82" s="247"/>
    </row>
    <row r="83" spans="1:26">
      <c r="A83" s="29">
        <f>Datos!A83</f>
        <v>80</v>
      </c>
      <c r="B83" s="29">
        <f>Datos!D84</f>
        <v>0</v>
      </c>
      <c r="C83" s="88">
        <f>Datos!E84</f>
        <v>0</v>
      </c>
      <c r="D83" s="29"/>
      <c r="E83" s="29"/>
      <c r="F83" s="29"/>
      <c r="G83" s="29"/>
      <c r="H83" s="29"/>
      <c r="I83" s="29"/>
      <c r="J83" s="29"/>
      <c r="K83" s="29"/>
      <c r="L83" s="29"/>
      <c r="M83" s="29"/>
      <c r="N83" s="424"/>
      <c r="O83" s="247"/>
      <c r="P83" s="247"/>
      <c r="Q83" s="247"/>
      <c r="R83" s="247"/>
      <c r="S83" s="247"/>
      <c r="T83" s="247"/>
      <c r="U83" s="247"/>
      <c r="V83" s="247"/>
      <c r="W83" s="247"/>
      <c r="X83" s="247"/>
      <c r="Y83" s="247"/>
      <c r="Z83" s="247"/>
    </row>
    <row r="84" spans="1:26">
      <c r="A84" s="29">
        <f>Datos!A84</f>
        <v>81</v>
      </c>
      <c r="B84" s="29">
        <f>Datos!D85</f>
        <v>0</v>
      </c>
      <c r="C84" s="88">
        <f>Datos!E85</f>
        <v>0</v>
      </c>
      <c r="D84" s="29"/>
      <c r="E84" s="29"/>
      <c r="F84" s="29"/>
      <c r="G84" s="29"/>
      <c r="H84" s="29"/>
      <c r="I84" s="29"/>
      <c r="J84" s="29"/>
      <c r="K84" s="29"/>
      <c r="L84" s="29"/>
      <c r="M84" s="29"/>
      <c r="N84" s="424"/>
      <c r="O84" s="247"/>
      <c r="P84" s="247"/>
      <c r="Q84" s="247"/>
      <c r="R84" s="247"/>
      <c r="S84" s="247"/>
      <c r="T84" s="247"/>
      <c r="U84" s="247"/>
      <c r="V84" s="247"/>
      <c r="W84" s="247"/>
      <c r="X84" s="247"/>
      <c r="Y84" s="247"/>
      <c r="Z84" s="247"/>
    </row>
    <row r="85" spans="1:26">
      <c r="A85" s="29">
        <f>Datos!A85</f>
        <v>82</v>
      </c>
      <c r="B85" s="29">
        <f>Datos!D86</f>
        <v>0</v>
      </c>
      <c r="C85" s="88">
        <f>Datos!E86</f>
        <v>0</v>
      </c>
      <c r="D85" s="29"/>
      <c r="E85" s="29"/>
      <c r="F85" s="29"/>
      <c r="G85" s="29"/>
      <c r="H85" s="29"/>
      <c r="I85" s="29"/>
      <c r="J85" s="29"/>
      <c r="K85" s="29"/>
      <c r="L85" s="29"/>
      <c r="M85" s="29"/>
      <c r="N85" s="424"/>
      <c r="O85" s="247"/>
      <c r="P85" s="247"/>
      <c r="Q85" s="247"/>
      <c r="R85" s="247"/>
      <c r="S85" s="247"/>
      <c r="T85" s="247"/>
      <c r="U85" s="247"/>
      <c r="V85" s="247"/>
      <c r="W85" s="247"/>
      <c r="X85" s="247"/>
      <c r="Y85" s="247"/>
      <c r="Z85" s="247"/>
    </row>
    <row r="86" spans="1:26">
      <c r="A86" s="29">
        <f>Datos!A86</f>
        <v>83</v>
      </c>
      <c r="B86" s="29">
        <f>Datos!D87</f>
        <v>0</v>
      </c>
      <c r="C86" s="88">
        <f>Datos!E87</f>
        <v>0</v>
      </c>
      <c r="D86" s="29"/>
      <c r="E86" s="29"/>
      <c r="F86" s="29"/>
      <c r="G86" s="29"/>
      <c r="H86" s="29"/>
      <c r="I86" s="29"/>
      <c r="J86" s="29"/>
      <c r="K86" s="29"/>
      <c r="L86" s="29"/>
      <c r="M86" s="29"/>
      <c r="N86" s="424"/>
      <c r="O86" s="247"/>
      <c r="P86" s="247"/>
      <c r="Q86" s="247"/>
      <c r="R86" s="247"/>
      <c r="S86" s="247"/>
      <c r="T86" s="247"/>
      <c r="U86" s="247"/>
      <c r="V86" s="247"/>
      <c r="W86" s="247"/>
      <c r="X86" s="247"/>
      <c r="Y86" s="247"/>
      <c r="Z86" s="247"/>
    </row>
    <row r="87" spans="1:26">
      <c r="A87" s="29">
        <f>Datos!A87</f>
        <v>84</v>
      </c>
      <c r="B87" s="29">
        <f>Datos!D88</f>
        <v>0</v>
      </c>
      <c r="C87" s="88">
        <f>Datos!E88</f>
        <v>0</v>
      </c>
      <c r="D87" s="29"/>
      <c r="E87" s="29"/>
      <c r="F87" s="29"/>
      <c r="G87" s="29"/>
      <c r="H87" s="29"/>
      <c r="I87" s="29"/>
      <c r="J87" s="29"/>
      <c r="K87" s="29"/>
      <c r="L87" s="29"/>
      <c r="M87" s="29"/>
      <c r="N87" s="424"/>
      <c r="O87" s="247"/>
      <c r="P87" s="247"/>
      <c r="Q87" s="247"/>
      <c r="R87" s="247"/>
      <c r="S87" s="247"/>
      <c r="T87" s="247"/>
      <c r="U87" s="247"/>
      <c r="V87" s="247"/>
      <c r="W87" s="247"/>
      <c r="X87" s="247"/>
      <c r="Y87" s="247"/>
      <c r="Z87" s="247"/>
    </row>
    <row r="88" spans="1:26">
      <c r="A88" s="29">
        <f>Datos!A88</f>
        <v>85</v>
      </c>
      <c r="B88" s="29">
        <f>Datos!D89</f>
        <v>0</v>
      </c>
      <c r="C88" s="88">
        <f>Datos!E89</f>
        <v>0</v>
      </c>
      <c r="D88" s="29"/>
      <c r="E88" s="29"/>
      <c r="F88" s="29"/>
      <c r="G88" s="29"/>
      <c r="H88" s="29"/>
      <c r="I88" s="29"/>
      <c r="J88" s="29"/>
      <c r="K88" s="29"/>
      <c r="L88" s="29"/>
      <c r="M88" s="29"/>
      <c r="N88" s="424"/>
      <c r="O88" s="247"/>
      <c r="P88" s="247"/>
      <c r="Q88" s="247"/>
      <c r="R88" s="247"/>
      <c r="S88" s="247"/>
      <c r="T88" s="247"/>
      <c r="U88" s="247"/>
      <c r="V88" s="247"/>
      <c r="W88" s="247"/>
      <c r="X88" s="247"/>
      <c r="Y88" s="247"/>
      <c r="Z88" s="247"/>
    </row>
    <row r="89" spans="1:26">
      <c r="A89" s="29">
        <f>Datos!A89</f>
        <v>86</v>
      </c>
      <c r="B89" s="29">
        <f>Datos!D90</f>
        <v>0</v>
      </c>
      <c r="C89" s="88">
        <f>Datos!E90</f>
        <v>0</v>
      </c>
      <c r="D89" s="29"/>
      <c r="E89" s="29"/>
      <c r="F89" s="29"/>
      <c r="G89" s="29"/>
      <c r="H89" s="29"/>
      <c r="I89" s="29"/>
      <c r="J89" s="29"/>
      <c r="K89" s="29"/>
      <c r="L89" s="29"/>
      <c r="M89" s="29"/>
      <c r="N89" s="424"/>
      <c r="O89" s="247"/>
      <c r="P89" s="247"/>
      <c r="Q89" s="247"/>
      <c r="R89" s="247"/>
      <c r="S89" s="247"/>
      <c r="T89" s="247"/>
      <c r="U89" s="247"/>
      <c r="V89" s="247"/>
      <c r="W89" s="247"/>
      <c r="X89" s="247"/>
      <c r="Y89" s="247"/>
      <c r="Z89" s="247"/>
    </row>
    <row r="90" spans="1:26">
      <c r="A90" s="29">
        <f>Datos!A90</f>
        <v>87</v>
      </c>
      <c r="B90" s="29">
        <f>Datos!D91</f>
        <v>0</v>
      </c>
      <c r="C90" s="88">
        <f>Datos!E91</f>
        <v>0</v>
      </c>
      <c r="D90" s="29"/>
      <c r="E90" s="29"/>
      <c r="F90" s="29"/>
      <c r="G90" s="29"/>
      <c r="H90" s="29"/>
      <c r="I90" s="29"/>
      <c r="J90" s="29"/>
      <c r="K90" s="29"/>
      <c r="L90" s="29"/>
      <c r="M90" s="29"/>
      <c r="N90" s="424"/>
      <c r="O90" s="247"/>
      <c r="P90" s="247"/>
      <c r="Q90" s="247"/>
      <c r="R90" s="247"/>
      <c r="S90" s="247"/>
      <c r="T90" s="247"/>
      <c r="U90" s="247"/>
      <c r="V90" s="247"/>
      <c r="W90" s="247"/>
      <c r="X90" s="247"/>
      <c r="Y90" s="247"/>
      <c r="Z90" s="247"/>
    </row>
    <row r="91" spans="1:26">
      <c r="A91" s="29">
        <f>Datos!A91</f>
        <v>88</v>
      </c>
      <c r="B91" s="29">
        <f>Datos!D92</f>
        <v>0</v>
      </c>
      <c r="C91" s="88">
        <f>Datos!E92</f>
        <v>0</v>
      </c>
      <c r="D91" s="29"/>
      <c r="E91" s="29"/>
      <c r="F91" s="29"/>
      <c r="G91" s="29"/>
      <c r="H91" s="29"/>
      <c r="I91" s="29"/>
      <c r="J91" s="29"/>
      <c r="K91" s="29"/>
      <c r="L91" s="29"/>
      <c r="M91" s="29"/>
      <c r="N91" s="424"/>
      <c r="O91" s="247"/>
      <c r="P91" s="247"/>
      <c r="Q91" s="247"/>
      <c r="R91" s="247"/>
      <c r="S91" s="247"/>
      <c r="T91" s="247"/>
      <c r="U91" s="247"/>
      <c r="V91" s="247"/>
      <c r="W91" s="247"/>
      <c r="X91" s="247"/>
      <c r="Y91" s="247"/>
      <c r="Z91" s="247"/>
    </row>
    <row r="92" spans="1:26">
      <c r="A92" s="29">
        <f>Datos!A92</f>
        <v>89</v>
      </c>
      <c r="B92" s="29">
        <f>Datos!D93</f>
        <v>0</v>
      </c>
      <c r="C92" s="88">
        <f>Datos!E93</f>
        <v>0</v>
      </c>
      <c r="D92" s="29"/>
      <c r="E92" s="29"/>
      <c r="F92" s="29"/>
      <c r="G92" s="29"/>
      <c r="H92" s="29"/>
      <c r="I92" s="29"/>
      <c r="J92" s="29"/>
      <c r="K92" s="29"/>
      <c r="L92" s="29"/>
      <c r="M92" s="29"/>
      <c r="N92" s="424"/>
      <c r="O92" s="247"/>
      <c r="P92" s="247"/>
      <c r="Q92" s="247"/>
      <c r="R92" s="247"/>
      <c r="S92" s="247"/>
      <c r="T92" s="247"/>
      <c r="U92" s="247"/>
      <c r="V92" s="247"/>
      <c r="W92" s="247"/>
      <c r="X92" s="247"/>
      <c r="Y92" s="247"/>
      <c r="Z92" s="247"/>
    </row>
    <row r="93" spans="1:26">
      <c r="A93" s="29">
        <f>Datos!A93</f>
        <v>90</v>
      </c>
      <c r="B93" s="29">
        <f>Datos!D94</f>
        <v>0</v>
      </c>
      <c r="C93" s="88">
        <f>Datos!E94</f>
        <v>0</v>
      </c>
      <c r="D93" s="29"/>
      <c r="E93" s="29"/>
      <c r="F93" s="29"/>
      <c r="G93" s="29"/>
      <c r="H93" s="29"/>
      <c r="I93" s="29"/>
      <c r="J93" s="29"/>
      <c r="K93" s="29"/>
      <c r="L93" s="29"/>
      <c r="M93" s="29"/>
      <c r="N93" s="424"/>
      <c r="O93" s="247"/>
      <c r="P93" s="247"/>
      <c r="Q93" s="247"/>
      <c r="R93" s="247"/>
      <c r="S93" s="247"/>
      <c r="T93" s="247"/>
      <c r="U93" s="247"/>
      <c r="V93" s="247"/>
      <c r="W93" s="247"/>
      <c r="X93" s="247"/>
      <c r="Y93" s="247"/>
      <c r="Z93" s="247"/>
    </row>
    <row r="94" spans="1:26">
      <c r="A94" s="29">
        <f>Datos!A94</f>
        <v>91</v>
      </c>
      <c r="B94" s="29">
        <f>Datos!D95</f>
        <v>0</v>
      </c>
      <c r="C94" s="88">
        <f>Datos!E95</f>
        <v>0</v>
      </c>
      <c r="D94" s="29"/>
      <c r="E94" s="29"/>
      <c r="F94" s="29"/>
      <c r="G94" s="29"/>
      <c r="H94" s="29"/>
      <c r="I94" s="29"/>
      <c r="J94" s="29"/>
      <c r="K94" s="29"/>
      <c r="L94" s="29"/>
      <c r="M94" s="29"/>
      <c r="N94" s="424"/>
      <c r="O94" s="247"/>
      <c r="P94" s="247"/>
      <c r="Q94" s="247"/>
      <c r="R94" s="247"/>
      <c r="S94" s="247"/>
      <c r="T94" s="247"/>
      <c r="U94" s="247"/>
      <c r="V94" s="247"/>
      <c r="W94" s="247"/>
      <c r="X94" s="247"/>
      <c r="Y94" s="247"/>
      <c r="Z94" s="247"/>
    </row>
    <row r="95" spans="1:26">
      <c r="A95" s="29">
        <f>Datos!A95</f>
        <v>92</v>
      </c>
      <c r="B95" s="29">
        <f>Datos!D96</f>
        <v>0</v>
      </c>
      <c r="C95" s="88">
        <f>Datos!E96</f>
        <v>0</v>
      </c>
      <c r="D95" s="29"/>
      <c r="E95" s="29"/>
      <c r="F95" s="29"/>
      <c r="G95" s="29"/>
      <c r="H95" s="29"/>
      <c r="I95" s="29"/>
      <c r="J95" s="29"/>
      <c r="K95" s="29"/>
      <c r="L95" s="29"/>
      <c r="M95" s="29"/>
      <c r="N95" s="424"/>
      <c r="O95" s="247"/>
      <c r="P95" s="247"/>
      <c r="Q95" s="247"/>
      <c r="R95" s="247"/>
      <c r="S95" s="247"/>
      <c r="T95" s="247"/>
      <c r="U95" s="247"/>
      <c r="V95" s="247"/>
      <c r="W95" s="247"/>
      <c r="X95" s="247"/>
      <c r="Y95" s="247"/>
      <c r="Z95" s="247"/>
    </row>
    <row r="96" spans="1:26">
      <c r="A96" s="29">
        <f>Datos!A96</f>
        <v>93</v>
      </c>
      <c r="B96" s="29">
        <f>Datos!D97</f>
        <v>0</v>
      </c>
      <c r="C96" s="88">
        <f>Datos!E97</f>
        <v>0</v>
      </c>
      <c r="D96" s="29"/>
      <c r="E96" s="29"/>
      <c r="F96" s="29"/>
      <c r="G96" s="29"/>
      <c r="H96" s="29"/>
      <c r="I96" s="29"/>
      <c r="J96" s="29"/>
      <c r="K96" s="29"/>
      <c r="L96" s="29"/>
      <c r="M96" s="29"/>
      <c r="N96" s="424"/>
      <c r="O96" s="247"/>
      <c r="P96" s="247"/>
      <c r="Q96" s="247"/>
      <c r="R96" s="247"/>
      <c r="S96" s="247"/>
      <c r="T96" s="247"/>
      <c r="U96" s="247"/>
      <c r="V96" s="247"/>
      <c r="W96" s="247"/>
      <c r="X96" s="247"/>
      <c r="Y96" s="247"/>
      <c r="Z96" s="247"/>
    </row>
    <row r="97" spans="1:26">
      <c r="A97" s="29">
        <f>Datos!A97</f>
        <v>94</v>
      </c>
      <c r="B97" s="29">
        <f>Datos!D98</f>
        <v>0</v>
      </c>
      <c r="C97" s="88">
        <f>Datos!E98</f>
        <v>0</v>
      </c>
      <c r="D97" s="29"/>
      <c r="E97" s="29"/>
      <c r="F97" s="29"/>
      <c r="G97" s="29"/>
      <c r="H97" s="29"/>
      <c r="I97" s="29"/>
      <c r="J97" s="29"/>
      <c r="K97" s="29"/>
      <c r="L97" s="29"/>
      <c r="M97" s="29"/>
      <c r="N97" s="424"/>
      <c r="O97" s="247"/>
      <c r="P97" s="247"/>
      <c r="Q97" s="247"/>
      <c r="R97" s="247"/>
      <c r="S97" s="247"/>
      <c r="T97" s="247"/>
      <c r="U97" s="247"/>
      <c r="V97" s="247"/>
      <c r="W97" s="247"/>
      <c r="X97" s="247"/>
      <c r="Y97" s="247"/>
      <c r="Z97" s="247"/>
    </row>
    <row r="98" spans="1:26">
      <c r="A98" s="29">
        <f>Datos!A98</f>
        <v>95</v>
      </c>
      <c r="B98" s="29">
        <f>Datos!D99</f>
        <v>0</v>
      </c>
      <c r="C98" s="88">
        <f>Datos!E99</f>
        <v>0</v>
      </c>
      <c r="D98" s="29"/>
      <c r="E98" s="29"/>
      <c r="F98" s="29"/>
      <c r="G98" s="29"/>
      <c r="H98" s="29"/>
      <c r="I98" s="29"/>
      <c r="J98" s="29"/>
      <c r="K98" s="29"/>
      <c r="L98" s="29"/>
      <c r="M98" s="29"/>
      <c r="N98" s="424"/>
      <c r="O98" s="247"/>
      <c r="P98" s="247"/>
      <c r="Q98" s="247"/>
      <c r="R98" s="247"/>
      <c r="S98" s="247"/>
      <c r="T98" s="247"/>
      <c r="U98" s="247"/>
      <c r="V98" s="247"/>
      <c r="W98" s="247"/>
      <c r="X98" s="247"/>
      <c r="Y98" s="247"/>
      <c r="Z98" s="247"/>
    </row>
    <row r="99" spans="1:26">
      <c r="A99" s="29">
        <f>Datos!A99</f>
        <v>96</v>
      </c>
      <c r="B99" s="29">
        <f>Datos!D100</f>
        <v>0</v>
      </c>
      <c r="C99" s="88">
        <f>Datos!E100</f>
        <v>0</v>
      </c>
      <c r="D99" s="29"/>
      <c r="E99" s="29"/>
      <c r="F99" s="29"/>
      <c r="G99" s="29"/>
      <c r="H99" s="29"/>
      <c r="I99" s="29"/>
      <c r="J99" s="29"/>
      <c r="K99" s="29"/>
      <c r="L99" s="29"/>
      <c r="M99" s="29"/>
      <c r="N99" s="424"/>
      <c r="O99" s="247"/>
      <c r="P99" s="247"/>
      <c r="Q99" s="247"/>
      <c r="R99" s="247"/>
      <c r="S99" s="247"/>
      <c r="T99" s="247"/>
      <c r="U99" s="247"/>
      <c r="V99" s="247"/>
      <c r="W99" s="247"/>
      <c r="X99" s="247"/>
      <c r="Y99" s="247"/>
      <c r="Z99" s="247"/>
    </row>
    <row r="100" spans="1:26">
      <c r="A100" s="29">
        <f>Datos!A100</f>
        <v>97</v>
      </c>
      <c r="B100" s="29">
        <f>Datos!D101</f>
        <v>0</v>
      </c>
      <c r="C100" s="88">
        <f>Datos!E101</f>
        <v>0</v>
      </c>
      <c r="D100" s="29"/>
      <c r="E100" s="29"/>
      <c r="F100" s="29"/>
      <c r="G100" s="29"/>
      <c r="H100" s="29"/>
      <c r="I100" s="29"/>
      <c r="J100" s="29"/>
      <c r="K100" s="29"/>
      <c r="L100" s="29"/>
      <c r="M100" s="29"/>
      <c r="N100" s="424"/>
      <c r="O100" s="247"/>
      <c r="P100" s="247"/>
      <c r="Q100" s="247"/>
      <c r="R100" s="247"/>
      <c r="S100" s="247"/>
      <c r="T100" s="247"/>
      <c r="U100" s="247"/>
      <c r="V100" s="247"/>
      <c r="W100" s="247"/>
      <c r="X100" s="247"/>
      <c r="Y100" s="247"/>
      <c r="Z100" s="247"/>
    </row>
    <row r="101" spans="1:26">
      <c r="A101" s="29">
        <f>Datos!A101</f>
        <v>98</v>
      </c>
      <c r="B101" s="29">
        <f>Datos!D102</f>
        <v>0</v>
      </c>
      <c r="C101" s="88">
        <f>Datos!E102</f>
        <v>0</v>
      </c>
      <c r="D101" s="29"/>
      <c r="E101" s="29"/>
      <c r="F101" s="29"/>
      <c r="G101" s="29"/>
      <c r="H101" s="29"/>
      <c r="I101" s="29"/>
      <c r="J101" s="29"/>
      <c r="K101" s="29"/>
      <c r="L101" s="29"/>
      <c r="M101" s="29"/>
      <c r="N101" s="424"/>
      <c r="O101" s="247"/>
      <c r="P101" s="247"/>
      <c r="Q101" s="247"/>
      <c r="R101" s="247"/>
      <c r="S101" s="247"/>
      <c r="T101" s="247"/>
      <c r="U101" s="247"/>
      <c r="V101" s="247"/>
      <c r="W101" s="247"/>
      <c r="X101" s="247"/>
      <c r="Y101" s="247"/>
      <c r="Z101" s="247"/>
    </row>
    <row r="102" spans="1:26">
      <c r="A102" s="29">
        <f>Datos!A102</f>
        <v>99</v>
      </c>
      <c r="B102" s="29">
        <f>Datos!D103</f>
        <v>0</v>
      </c>
      <c r="C102" s="88">
        <f>Datos!E103</f>
        <v>0</v>
      </c>
      <c r="D102" s="29"/>
      <c r="E102" s="29"/>
      <c r="F102" s="29"/>
      <c r="G102" s="29"/>
      <c r="H102" s="29"/>
      <c r="I102" s="29"/>
      <c r="J102" s="29"/>
      <c r="K102" s="29"/>
      <c r="L102" s="29"/>
      <c r="M102" s="29"/>
      <c r="N102" s="424"/>
      <c r="O102" s="247"/>
      <c r="P102" s="247"/>
      <c r="Q102" s="247"/>
      <c r="R102" s="247"/>
      <c r="S102" s="247"/>
      <c r="T102" s="247"/>
      <c r="U102" s="247"/>
      <c r="V102" s="247"/>
      <c r="W102" s="247"/>
      <c r="X102" s="247"/>
      <c r="Y102" s="247"/>
      <c r="Z102" s="247"/>
    </row>
    <row r="103" spans="1:26">
      <c r="A103" s="29">
        <f>Datos!A103</f>
        <v>100</v>
      </c>
      <c r="B103" s="29">
        <f>Datos!D104</f>
        <v>0</v>
      </c>
      <c r="C103" s="88">
        <f>Datos!E104</f>
        <v>0</v>
      </c>
      <c r="D103" s="29"/>
      <c r="E103" s="29"/>
      <c r="F103" s="29"/>
      <c r="G103" s="29"/>
      <c r="H103" s="29"/>
      <c r="I103" s="29"/>
      <c r="J103" s="29"/>
      <c r="K103" s="29"/>
      <c r="L103" s="29"/>
      <c r="M103" s="29"/>
      <c r="N103" s="424"/>
      <c r="O103" s="247"/>
      <c r="P103" s="247"/>
      <c r="Q103" s="247"/>
      <c r="R103" s="247"/>
      <c r="S103" s="247"/>
      <c r="T103" s="247"/>
      <c r="U103" s="247"/>
      <c r="V103" s="247"/>
      <c r="W103" s="247"/>
      <c r="X103" s="247"/>
      <c r="Y103" s="247"/>
      <c r="Z103" s="247"/>
    </row>
    <row r="104" spans="1:26">
      <c r="A104" s="29">
        <f>Datos!A104</f>
        <v>101</v>
      </c>
      <c r="B104" s="29">
        <f>Datos!D105</f>
        <v>0</v>
      </c>
      <c r="C104" s="88">
        <f>Datos!E105</f>
        <v>0</v>
      </c>
      <c r="D104" s="29"/>
      <c r="E104" s="29"/>
      <c r="F104" s="29"/>
      <c r="G104" s="29"/>
      <c r="H104" s="29"/>
      <c r="I104" s="29"/>
      <c r="J104" s="29"/>
      <c r="K104" s="29"/>
      <c r="L104" s="29"/>
      <c r="M104" s="29"/>
      <c r="N104" s="424"/>
      <c r="O104" s="247"/>
      <c r="P104" s="247"/>
      <c r="Q104" s="247"/>
      <c r="R104" s="247"/>
      <c r="S104" s="247"/>
      <c r="T104" s="247"/>
      <c r="U104" s="247"/>
      <c r="V104" s="247"/>
      <c r="W104" s="247"/>
      <c r="X104" s="247"/>
      <c r="Y104" s="247"/>
      <c r="Z104" s="247"/>
    </row>
    <row r="105" spans="1:26">
      <c r="A105" s="29">
        <f>Datos!A105</f>
        <v>102</v>
      </c>
      <c r="B105" s="29">
        <f>Datos!D106</f>
        <v>0</v>
      </c>
      <c r="C105" s="88">
        <f>Datos!E106</f>
        <v>0</v>
      </c>
      <c r="D105" s="29"/>
      <c r="E105" s="29"/>
      <c r="F105" s="29"/>
      <c r="G105" s="29"/>
      <c r="H105" s="29"/>
      <c r="I105" s="29"/>
      <c r="J105" s="29"/>
      <c r="K105" s="29"/>
      <c r="L105" s="29"/>
      <c r="M105" s="29"/>
      <c r="N105" s="424"/>
      <c r="O105" s="247"/>
      <c r="P105" s="247"/>
      <c r="Q105" s="247"/>
      <c r="R105" s="247"/>
      <c r="S105" s="247"/>
      <c r="T105" s="247"/>
      <c r="U105" s="247"/>
      <c r="V105" s="247"/>
      <c r="W105" s="247"/>
      <c r="X105" s="247"/>
      <c r="Y105" s="247"/>
      <c r="Z105" s="247"/>
    </row>
    <row r="106" spans="1:26">
      <c r="A106" s="29">
        <f>Datos!A106</f>
        <v>103</v>
      </c>
      <c r="B106" s="29">
        <f>Datos!D107</f>
        <v>0</v>
      </c>
      <c r="C106" s="88">
        <f>Datos!E107</f>
        <v>0</v>
      </c>
      <c r="D106" s="29"/>
      <c r="E106" s="29"/>
      <c r="F106" s="29"/>
      <c r="G106" s="29"/>
      <c r="H106" s="29"/>
      <c r="I106" s="29"/>
      <c r="J106" s="29"/>
      <c r="K106" s="29"/>
      <c r="L106" s="29"/>
      <c r="M106" s="29"/>
      <c r="N106" s="424"/>
      <c r="O106" s="247"/>
      <c r="P106" s="247"/>
      <c r="Q106" s="247"/>
      <c r="R106" s="247"/>
      <c r="S106" s="247"/>
      <c r="T106" s="247"/>
      <c r="U106" s="247"/>
      <c r="V106" s="247"/>
      <c r="W106" s="247"/>
      <c r="X106" s="247"/>
      <c r="Y106" s="247"/>
      <c r="Z106" s="247"/>
    </row>
    <row r="107" spans="1:26">
      <c r="A107" s="29">
        <f>Datos!A107</f>
        <v>104</v>
      </c>
      <c r="B107" s="29">
        <f>Datos!D108</f>
        <v>0</v>
      </c>
      <c r="C107" s="88">
        <f>Datos!E108</f>
        <v>0</v>
      </c>
      <c r="D107" s="29"/>
      <c r="E107" s="29"/>
      <c r="F107" s="29"/>
      <c r="G107" s="29"/>
      <c r="H107" s="29"/>
      <c r="I107" s="29"/>
      <c r="J107" s="29"/>
      <c r="K107" s="29"/>
      <c r="L107" s="29"/>
      <c r="M107" s="29"/>
      <c r="N107" s="424"/>
      <c r="O107" s="247"/>
      <c r="P107" s="247"/>
      <c r="Q107" s="247"/>
      <c r="R107" s="247"/>
      <c r="S107" s="247"/>
      <c r="T107" s="247"/>
      <c r="U107" s="247"/>
      <c r="V107" s="247"/>
      <c r="W107" s="247"/>
      <c r="X107" s="247"/>
      <c r="Y107" s="247"/>
      <c r="Z107" s="247"/>
    </row>
    <row r="108" spans="1:26">
      <c r="A108" s="29">
        <f>Datos!A108</f>
        <v>105</v>
      </c>
      <c r="B108" s="29">
        <f>Datos!D109</f>
        <v>0</v>
      </c>
      <c r="C108" s="88">
        <f>Datos!E109</f>
        <v>0</v>
      </c>
      <c r="D108" s="29"/>
      <c r="E108" s="29"/>
      <c r="F108" s="29"/>
      <c r="G108" s="29"/>
      <c r="H108" s="29"/>
      <c r="I108" s="29"/>
      <c r="J108" s="29"/>
      <c r="K108" s="29"/>
      <c r="L108" s="29"/>
      <c r="M108" s="29"/>
      <c r="N108" s="424"/>
      <c r="O108" s="247"/>
      <c r="P108" s="247"/>
      <c r="Q108" s="247"/>
      <c r="R108" s="247"/>
      <c r="S108" s="247"/>
      <c r="T108" s="247"/>
      <c r="U108" s="247"/>
      <c r="V108" s="247"/>
      <c r="W108" s="247"/>
      <c r="X108" s="247"/>
      <c r="Y108" s="247"/>
      <c r="Z108" s="247"/>
    </row>
    <row r="109" spans="1:26">
      <c r="A109" s="29">
        <f>Datos!A109</f>
        <v>106</v>
      </c>
      <c r="B109" s="29">
        <f>Datos!D110</f>
        <v>0</v>
      </c>
      <c r="C109" s="88">
        <f>Datos!E110</f>
        <v>0</v>
      </c>
      <c r="D109" s="29"/>
      <c r="E109" s="29"/>
      <c r="F109" s="29"/>
      <c r="G109" s="29"/>
      <c r="H109" s="29"/>
      <c r="I109" s="29"/>
      <c r="J109" s="29"/>
      <c r="K109" s="29"/>
      <c r="L109" s="29"/>
      <c r="M109" s="29"/>
      <c r="N109" s="424"/>
      <c r="O109" s="247"/>
      <c r="P109" s="247"/>
      <c r="Q109" s="247"/>
      <c r="R109" s="247"/>
      <c r="S109" s="247"/>
      <c r="T109" s="247"/>
      <c r="U109" s="247"/>
      <c r="V109" s="247"/>
      <c r="W109" s="247"/>
      <c r="X109" s="247"/>
      <c r="Y109" s="247"/>
      <c r="Z109" s="247"/>
    </row>
    <row r="110" spans="1:26">
      <c r="A110" s="29">
        <f>Datos!A110</f>
        <v>107</v>
      </c>
      <c r="B110" s="29">
        <f>Datos!D111</f>
        <v>0</v>
      </c>
      <c r="C110" s="88">
        <f>Datos!E111</f>
        <v>0</v>
      </c>
      <c r="D110" s="29"/>
      <c r="E110" s="29"/>
      <c r="F110" s="29"/>
      <c r="G110" s="29"/>
      <c r="H110" s="29"/>
      <c r="I110" s="29"/>
      <c r="J110" s="29"/>
      <c r="K110" s="29"/>
      <c r="L110" s="29"/>
      <c r="M110" s="29"/>
      <c r="N110" s="424"/>
      <c r="O110" s="247"/>
      <c r="P110" s="247"/>
      <c r="Q110" s="247"/>
      <c r="R110" s="247"/>
      <c r="S110" s="247"/>
      <c r="T110" s="247"/>
      <c r="U110" s="247"/>
      <c r="V110" s="247"/>
      <c r="W110" s="247"/>
      <c r="X110" s="247"/>
      <c r="Y110" s="247"/>
      <c r="Z110" s="247"/>
    </row>
    <row r="111" spans="1:26">
      <c r="A111" s="29">
        <f>Datos!A111</f>
        <v>108</v>
      </c>
      <c r="B111" s="29">
        <f>Datos!D112</f>
        <v>0</v>
      </c>
      <c r="C111" s="88">
        <f>Datos!E112</f>
        <v>0</v>
      </c>
      <c r="D111" s="29"/>
      <c r="E111" s="29"/>
      <c r="F111" s="29"/>
      <c r="G111" s="29"/>
      <c r="H111" s="29"/>
      <c r="I111" s="29"/>
      <c r="J111" s="29"/>
      <c r="K111" s="29"/>
      <c r="L111" s="29"/>
      <c r="M111" s="29"/>
      <c r="N111" s="424"/>
      <c r="O111" s="247"/>
      <c r="P111" s="247"/>
      <c r="Q111" s="247"/>
      <c r="R111" s="247"/>
      <c r="S111" s="247"/>
      <c r="T111" s="247"/>
      <c r="U111" s="247"/>
      <c r="V111" s="247"/>
      <c r="W111" s="247"/>
      <c r="X111" s="247"/>
      <c r="Y111" s="247"/>
      <c r="Z111" s="247"/>
    </row>
    <row r="112" spans="1:26">
      <c r="A112" s="29">
        <f>Datos!A112</f>
        <v>109</v>
      </c>
      <c r="B112" s="29">
        <f>Datos!D113</f>
        <v>0</v>
      </c>
      <c r="C112" s="88">
        <f>Datos!E113</f>
        <v>0</v>
      </c>
      <c r="D112" s="29"/>
      <c r="E112" s="29"/>
      <c r="F112" s="29"/>
      <c r="G112" s="29"/>
      <c r="H112" s="29"/>
      <c r="I112" s="29"/>
      <c r="J112" s="29"/>
      <c r="K112" s="29"/>
      <c r="L112" s="29"/>
      <c r="M112" s="29"/>
      <c r="N112" s="424"/>
      <c r="O112" s="247"/>
      <c r="P112" s="247"/>
      <c r="Q112" s="247"/>
      <c r="R112" s="247"/>
      <c r="S112" s="247"/>
      <c r="T112" s="247"/>
      <c r="U112" s="247"/>
      <c r="V112" s="247"/>
      <c r="W112" s="247"/>
      <c r="X112" s="247"/>
      <c r="Y112" s="247"/>
      <c r="Z112" s="247"/>
    </row>
    <row r="113" spans="1:26">
      <c r="A113" s="29">
        <f>Datos!A113</f>
        <v>110</v>
      </c>
      <c r="B113" s="29">
        <f>Datos!D114</f>
        <v>0</v>
      </c>
      <c r="C113" s="88">
        <f>Datos!E114</f>
        <v>0</v>
      </c>
      <c r="D113" s="29"/>
      <c r="E113" s="29"/>
      <c r="F113" s="29"/>
      <c r="G113" s="29"/>
      <c r="H113" s="29"/>
      <c r="I113" s="29"/>
      <c r="J113" s="29"/>
      <c r="K113" s="29"/>
      <c r="L113" s="29"/>
      <c r="M113" s="29"/>
      <c r="N113" s="424"/>
      <c r="O113" s="247"/>
      <c r="P113" s="247"/>
      <c r="Q113" s="247"/>
      <c r="R113" s="247"/>
      <c r="S113" s="247"/>
      <c r="T113" s="247"/>
      <c r="U113" s="247"/>
      <c r="V113" s="247"/>
      <c r="W113" s="247"/>
      <c r="X113" s="247"/>
      <c r="Y113" s="247"/>
      <c r="Z113" s="247"/>
    </row>
    <row r="114" spans="1:26">
      <c r="A114" s="29">
        <f>Datos!A114</f>
        <v>111</v>
      </c>
      <c r="B114" s="29">
        <f>Datos!D115</f>
        <v>0</v>
      </c>
      <c r="C114" s="88">
        <f>Datos!E115</f>
        <v>0</v>
      </c>
      <c r="D114" s="29"/>
      <c r="E114" s="29"/>
      <c r="F114" s="29"/>
      <c r="G114" s="29"/>
      <c r="H114" s="29"/>
      <c r="I114" s="29"/>
      <c r="J114" s="29"/>
      <c r="K114" s="29"/>
      <c r="L114" s="29"/>
      <c r="M114" s="29"/>
      <c r="N114" s="424"/>
      <c r="O114" s="247"/>
      <c r="P114" s="247"/>
      <c r="Q114" s="247"/>
      <c r="R114" s="247"/>
      <c r="S114" s="247"/>
      <c r="T114" s="247"/>
      <c r="U114" s="247"/>
      <c r="V114" s="247"/>
      <c r="W114" s="247"/>
      <c r="X114" s="247"/>
      <c r="Y114" s="247"/>
      <c r="Z114" s="247"/>
    </row>
    <row r="115" spans="1:26">
      <c r="A115" s="29">
        <f>Datos!A115</f>
        <v>112</v>
      </c>
      <c r="B115" s="29">
        <f>Datos!D116</f>
        <v>0</v>
      </c>
      <c r="C115" s="88">
        <f>Datos!E116</f>
        <v>0</v>
      </c>
      <c r="D115" s="29"/>
      <c r="E115" s="29"/>
      <c r="F115" s="29"/>
      <c r="G115" s="29"/>
      <c r="H115" s="29"/>
      <c r="I115" s="29"/>
      <c r="J115" s="29"/>
      <c r="K115" s="29"/>
      <c r="L115" s="29"/>
      <c r="M115" s="29"/>
      <c r="N115" s="424"/>
      <c r="O115" s="247"/>
      <c r="P115" s="247"/>
      <c r="Q115" s="247"/>
      <c r="R115" s="247"/>
      <c r="S115" s="247"/>
      <c r="T115" s="247"/>
      <c r="U115" s="247"/>
      <c r="V115" s="247"/>
      <c r="W115" s="247"/>
      <c r="X115" s="247"/>
      <c r="Y115" s="247"/>
      <c r="Z115" s="247"/>
    </row>
    <row r="116" spans="1:26">
      <c r="A116" s="29">
        <f>Datos!A116</f>
        <v>113</v>
      </c>
      <c r="B116" s="29">
        <f>Datos!D117</f>
        <v>0</v>
      </c>
      <c r="C116" s="88">
        <f>Datos!E117</f>
        <v>0</v>
      </c>
      <c r="D116" s="29"/>
      <c r="E116" s="29"/>
      <c r="F116" s="29"/>
      <c r="G116" s="29"/>
      <c r="H116" s="29"/>
      <c r="I116" s="29"/>
      <c r="J116" s="29"/>
      <c r="K116" s="29"/>
      <c r="L116" s="29"/>
      <c r="M116" s="29"/>
      <c r="N116" s="424"/>
      <c r="O116" s="247"/>
      <c r="P116" s="247"/>
      <c r="Q116" s="247"/>
      <c r="R116" s="247"/>
      <c r="S116" s="247"/>
      <c r="T116" s="247"/>
      <c r="U116" s="247"/>
      <c r="V116" s="247"/>
      <c r="W116" s="247"/>
      <c r="X116" s="247"/>
      <c r="Y116" s="247"/>
      <c r="Z116" s="247"/>
    </row>
    <row r="117" spans="1:26">
      <c r="A117" s="29">
        <f>Datos!A117</f>
        <v>114</v>
      </c>
      <c r="B117" s="29">
        <f>Datos!D118</f>
        <v>0</v>
      </c>
      <c r="C117" s="88">
        <f>Datos!E118</f>
        <v>0</v>
      </c>
      <c r="D117" s="29"/>
      <c r="E117" s="29"/>
      <c r="F117" s="29"/>
      <c r="G117" s="29"/>
      <c r="H117" s="29"/>
      <c r="I117" s="29"/>
      <c r="J117" s="29"/>
      <c r="K117" s="29"/>
      <c r="L117" s="29"/>
      <c r="M117" s="29"/>
      <c r="N117" s="424"/>
      <c r="O117" s="247"/>
      <c r="P117" s="247"/>
      <c r="Q117" s="247"/>
      <c r="R117" s="247"/>
      <c r="S117" s="247"/>
      <c r="T117" s="247"/>
      <c r="U117" s="247"/>
      <c r="V117" s="247"/>
      <c r="W117" s="247"/>
      <c r="X117" s="247"/>
      <c r="Y117" s="247"/>
      <c r="Z117" s="247"/>
    </row>
    <row r="118" spans="1:26">
      <c r="A118" s="29">
        <f>Datos!A118</f>
        <v>115</v>
      </c>
      <c r="B118" s="29">
        <f>Datos!D119</f>
        <v>0</v>
      </c>
      <c r="C118" s="88">
        <f>Datos!E119</f>
        <v>0</v>
      </c>
      <c r="D118" s="29"/>
      <c r="E118" s="29"/>
      <c r="F118" s="29"/>
      <c r="G118" s="29"/>
      <c r="H118" s="29"/>
      <c r="I118" s="29"/>
      <c r="J118" s="29"/>
      <c r="K118" s="29"/>
      <c r="L118" s="29"/>
      <c r="M118" s="29"/>
      <c r="N118" s="424"/>
      <c r="O118" s="247"/>
      <c r="P118" s="247"/>
      <c r="Q118" s="247"/>
      <c r="R118" s="247"/>
      <c r="S118" s="247"/>
      <c r="T118" s="247"/>
      <c r="U118" s="247"/>
      <c r="V118" s="247"/>
      <c r="W118" s="247"/>
      <c r="X118" s="247"/>
      <c r="Y118" s="247"/>
      <c r="Z118" s="247"/>
    </row>
    <row r="119" spans="1:26">
      <c r="A119" s="29">
        <f>Datos!A119</f>
        <v>116</v>
      </c>
      <c r="B119" s="29">
        <f>Datos!D120</f>
        <v>0</v>
      </c>
      <c r="C119" s="88">
        <f>Datos!E120</f>
        <v>0</v>
      </c>
      <c r="D119" s="29"/>
      <c r="E119" s="29"/>
      <c r="F119" s="29"/>
      <c r="G119" s="29"/>
      <c r="H119" s="29"/>
      <c r="I119" s="29"/>
      <c r="J119" s="29"/>
      <c r="K119" s="29"/>
      <c r="L119" s="29"/>
      <c r="M119" s="29"/>
      <c r="N119" s="424"/>
      <c r="O119" s="247"/>
      <c r="P119" s="247"/>
      <c r="Q119" s="247"/>
      <c r="R119" s="247"/>
      <c r="S119" s="247"/>
      <c r="T119" s="247"/>
      <c r="U119" s="247"/>
      <c r="V119" s="247"/>
      <c r="W119" s="247"/>
      <c r="X119" s="247"/>
      <c r="Y119" s="247"/>
      <c r="Z119" s="247"/>
    </row>
    <row r="120" spans="1:26">
      <c r="A120" s="29">
        <f>Datos!A120</f>
        <v>117</v>
      </c>
      <c r="B120" s="29">
        <f>Datos!D121</f>
        <v>0</v>
      </c>
      <c r="C120" s="88">
        <f>Datos!E121</f>
        <v>0</v>
      </c>
      <c r="D120" s="29"/>
      <c r="E120" s="29"/>
      <c r="F120" s="29"/>
      <c r="G120" s="29"/>
      <c r="H120" s="29"/>
      <c r="I120" s="29"/>
      <c r="J120" s="29"/>
      <c r="K120" s="29"/>
      <c r="L120" s="29"/>
      <c r="M120" s="29"/>
      <c r="N120" s="424"/>
      <c r="O120" s="247"/>
      <c r="P120" s="247"/>
      <c r="Q120" s="247"/>
      <c r="R120" s="247"/>
      <c r="S120" s="247"/>
      <c r="T120" s="247"/>
      <c r="U120" s="247"/>
      <c r="V120" s="247"/>
      <c r="W120" s="247"/>
      <c r="X120" s="247"/>
      <c r="Y120" s="247"/>
      <c r="Z120" s="247"/>
    </row>
    <row r="121" spans="1:26">
      <c r="A121" s="29">
        <f>Datos!A121</f>
        <v>118</v>
      </c>
      <c r="B121" s="29">
        <f>Datos!D122</f>
        <v>0</v>
      </c>
      <c r="C121" s="88">
        <f>Datos!E122</f>
        <v>0</v>
      </c>
      <c r="D121" s="29"/>
      <c r="E121" s="29"/>
      <c r="F121" s="29"/>
      <c r="G121" s="29"/>
      <c r="H121" s="29"/>
      <c r="I121" s="29"/>
      <c r="J121" s="29"/>
      <c r="K121" s="29"/>
      <c r="L121" s="29"/>
      <c r="M121" s="29"/>
      <c r="N121" s="424"/>
      <c r="O121" s="247"/>
      <c r="P121" s="247"/>
      <c r="Q121" s="247"/>
      <c r="R121" s="247"/>
      <c r="S121" s="247"/>
      <c r="T121" s="247"/>
      <c r="U121" s="247"/>
      <c r="V121" s="247"/>
      <c r="W121" s="247"/>
      <c r="X121" s="247"/>
      <c r="Y121" s="247"/>
      <c r="Z121" s="247"/>
    </row>
    <row r="122" spans="1:26">
      <c r="A122" s="29">
        <f>Datos!A122</f>
        <v>119</v>
      </c>
      <c r="B122" s="29">
        <f>Datos!D123</f>
        <v>0</v>
      </c>
      <c r="C122" s="88">
        <f>Datos!E123</f>
        <v>0</v>
      </c>
      <c r="D122" s="29"/>
      <c r="E122" s="29"/>
      <c r="F122" s="29"/>
      <c r="G122" s="29"/>
      <c r="H122" s="29"/>
      <c r="I122" s="29"/>
      <c r="J122" s="29"/>
      <c r="K122" s="29"/>
      <c r="L122" s="29"/>
      <c r="M122" s="29"/>
      <c r="N122" s="424"/>
      <c r="O122" s="247"/>
      <c r="P122" s="247"/>
      <c r="Q122" s="247"/>
      <c r="R122" s="247"/>
      <c r="S122" s="247"/>
      <c r="T122" s="247"/>
      <c r="U122" s="247"/>
      <c r="V122" s="247"/>
      <c r="W122" s="247"/>
      <c r="X122" s="247"/>
      <c r="Y122" s="247"/>
      <c r="Z122" s="247"/>
    </row>
    <row r="123" spans="1:26">
      <c r="A123" s="29">
        <f>Datos!A123</f>
        <v>120</v>
      </c>
      <c r="B123" s="29">
        <f>Datos!D124</f>
        <v>0</v>
      </c>
      <c r="C123" s="88">
        <f>Datos!E124</f>
        <v>0</v>
      </c>
      <c r="D123" s="29"/>
      <c r="E123" s="29"/>
      <c r="F123" s="29"/>
      <c r="G123" s="29"/>
      <c r="H123" s="29"/>
      <c r="I123" s="29"/>
      <c r="J123" s="29"/>
      <c r="K123" s="29"/>
      <c r="L123" s="29"/>
      <c r="M123" s="29"/>
      <c r="N123" s="424"/>
      <c r="O123" s="247"/>
      <c r="P123" s="247"/>
      <c r="Q123" s="247"/>
      <c r="R123" s="247"/>
      <c r="S123" s="247"/>
      <c r="T123" s="247"/>
      <c r="U123" s="247"/>
      <c r="V123" s="247"/>
      <c r="W123" s="247"/>
      <c r="X123" s="247"/>
      <c r="Y123" s="247"/>
      <c r="Z123" s="247"/>
    </row>
    <row r="124" spans="1:26">
      <c r="A124" s="29">
        <f>Datos!A124</f>
        <v>121</v>
      </c>
      <c r="B124" s="29">
        <f>Datos!D125</f>
        <v>0</v>
      </c>
      <c r="C124" s="88">
        <f>Datos!E125</f>
        <v>0</v>
      </c>
      <c r="D124" s="29"/>
      <c r="E124" s="29"/>
      <c r="F124" s="29"/>
      <c r="G124" s="29"/>
      <c r="H124" s="29"/>
      <c r="I124" s="29"/>
      <c r="J124" s="29"/>
      <c r="K124" s="29"/>
      <c r="L124" s="29"/>
      <c r="M124" s="29"/>
      <c r="N124" s="424"/>
      <c r="O124" s="247"/>
      <c r="P124" s="247"/>
      <c r="Q124" s="247"/>
      <c r="R124" s="247"/>
      <c r="S124" s="247"/>
      <c r="T124" s="247"/>
      <c r="U124" s="247"/>
      <c r="V124" s="247"/>
      <c r="W124" s="247"/>
      <c r="X124" s="247"/>
      <c r="Y124" s="247"/>
      <c r="Z124" s="247"/>
    </row>
    <row r="125" spans="1:26">
      <c r="A125" s="29">
        <f>Datos!A125</f>
        <v>122</v>
      </c>
      <c r="B125" s="29">
        <f>Datos!D126</f>
        <v>0</v>
      </c>
      <c r="C125" s="88">
        <f>Datos!E126</f>
        <v>0</v>
      </c>
      <c r="D125" s="29"/>
      <c r="E125" s="29"/>
      <c r="F125" s="29"/>
      <c r="G125" s="29"/>
      <c r="H125" s="29"/>
      <c r="I125" s="29"/>
      <c r="J125" s="29"/>
      <c r="K125" s="29"/>
      <c r="L125" s="29"/>
      <c r="M125" s="29"/>
      <c r="N125" s="424"/>
      <c r="O125" s="247"/>
      <c r="P125" s="247"/>
      <c r="Q125" s="247"/>
      <c r="R125" s="247"/>
      <c r="S125" s="247"/>
      <c r="T125" s="247"/>
      <c r="U125" s="247"/>
      <c r="V125" s="247"/>
      <c r="W125" s="247"/>
      <c r="X125" s="247"/>
      <c r="Y125" s="247"/>
      <c r="Z125" s="247"/>
    </row>
    <row r="126" spans="1:26">
      <c r="A126" s="29">
        <f>Datos!A126</f>
        <v>123</v>
      </c>
      <c r="B126" s="29">
        <f>Datos!D127</f>
        <v>0</v>
      </c>
      <c r="C126" s="88">
        <f>Datos!E127</f>
        <v>0</v>
      </c>
      <c r="D126" s="29"/>
      <c r="E126" s="29"/>
      <c r="F126" s="29"/>
      <c r="G126" s="29"/>
      <c r="H126" s="29"/>
      <c r="I126" s="29"/>
      <c r="J126" s="29"/>
      <c r="K126" s="29"/>
      <c r="L126" s="29"/>
      <c r="M126" s="29"/>
      <c r="N126" s="424"/>
      <c r="O126" s="247"/>
      <c r="P126" s="247"/>
      <c r="Q126" s="247"/>
      <c r="R126" s="247"/>
      <c r="S126" s="247"/>
      <c r="T126" s="247"/>
      <c r="U126" s="247"/>
      <c r="V126" s="247"/>
      <c r="W126" s="247"/>
      <c r="X126" s="247"/>
      <c r="Y126" s="247"/>
      <c r="Z126" s="247"/>
    </row>
    <row r="127" spans="1:26">
      <c r="A127" s="29">
        <f>Datos!A127</f>
        <v>124</v>
      </c>
      <c r="B127" s="29">
        <f>Datos!D128</f>
        <v>0</v>
      </c>
      <c r="C127" s="88">
        <f>Datos!E128</f>
        <v>0</v>
      </c>
      <c r="D127" s="29"/>
      <c r="E127" s="29"/>
      <c r="F127" s="29"/>
      <c r="G127" s="29"/>
      <c r="H127" s="29"/>
      <c r="I127" s="29"/>
      <c r="J127" s="29"/>
      <c r="K127" s="29"/>
      <c r="L127" s="29"/>
      <c r="M127" s="29"/>
      <c r="N127" s="424"/>
      <c r="O127" s="247"/>
      <c r="P127" s="247"/>
      <c r="Q127" s="247"/>
      <c r="R127" s="247"/>
      <c r="S127" s="247"/>
      <c r="T127" s="247"/>
      <c r="U127" s="247"/>
      <c r="V127" s="247"/>
      <c r="W127" s="247"/>
      <c r="X127" s="247"/>
      <c r="Y127" s="247"/>
      <c r="Z127" s="247"/>
    </row>
    <row r="128" spans="1:26">
      <c r="A128" s="29">
        <f>Datos!A128</f>
        <v>125</v>
      </c>
      <c r="B128" s="29">
        <f>Datos!D129</f>
        <v>0</v>
      </c>
      <c r="C128" s="88">
        <f>Datos!E129</f>
        <v>0</v>
      </c>
      <c r="D128" s="29"/>
      <c r="E128" s="29"/>
      <c r="F128" s="29"/>
      <c r="G128" s="29"/>
      <c r="H128" s="29"/>
      <c r="I128" s="29"/>
      <c r="J128" s="29"/>
      <c r="K128" s="29"/>
      <c r="L128" s="29"/>
      <c r="M128" s="29"/>
      <c r="N128" s="424"/>
      <c r="O128" s="247"/>
      <c r="P128" s="247"/>
      <c r="Q128" s="247"/>
      <c r="R128" s="247"/>
      <c r="S128" s="247"/>
      <c r="T128" s="247"/>
      <c r="U128" s="247"/>
      <c r="V128" s="247"/>
      <c r="W128" s="247"/>
      <c r="X128" s="247"/>
      <c r="Y128" s="247"/>
      <c r="Z128" s="247"/>
    </row>
    <row r="129" spans="1:26">
      <c r="A129" s="29">
        <f>Datos!A129</f>
        <v>126</v>
      </c>
      <c r="B129" s="29">
        <f>Datos!D130</f>
        <v>0</v>
      </c>
      <c r="C129" s="88">
        <f>Datos!E130</f>
        <v>0</v>
      </c>
      <c r="D129" s="29"/>
      <c r="E129" s="29"/>
      <c r="F129" s="29"/>
      <c r="G129" s="29"/>
      <c r="H129" s="29"/>
      <c r="I129" s="29"/>
      <c r="J129" s="29"/>
      <c r="K129" s="29"/>
      <c r="L129" s="29"/>
      <c r="M129" s="29"/>
      <c r="N129" s="424"/>
      <c r="O129" s="247"/>
      <c r="P129" s="247"/>
      <c r="Q129" s="247"/>
      <c r="R129" s="247"/>
      <c r="S129" s="247"/>
      <c r="T129" s="247"/>
      <c r="U129" s="247"/>
      <c r="V129" s="247"/>
      <c r="W129" s="247"/>
      <c r="X129" s="247"/>
      <c r="Y129" s="247"/>
      <c r="Z129" s="247"/>
    </row>
    <row r="130" spans="1:26">
      <c r="A130" s="29">
        <f>Datos!A130</f>
        <v>127</v>
      </c>
      <c r="B130" s="29">
        <f>Datos!D131</f>
        <v>0</v>
      </c>
      <c r="C130" s="88">
        <f>Datos!E131</f>
        <v>0</v>
      </c>
      <c r="D130" s="29"/>
      <c r="E130" s="29"/>
      <c r="F130" s="29"/>
      <c r="G130" s="29"/>
      <c r="H130" s="29"/>
      <c r="I130" s="29"/>
      <c r="J130" s="29"/>
      <c r="K130" s="29"/>
      <c r="L130" s="29"/>
      <c r="M130" s="29"/>
      <c r="N130" s="424"/>
      <c r="O130" s="247"/>
      <c r="P130" s="247"/>
      <c r="Q130" s="247"/>
      <c r="R130" s="247"/>
      <c r="S130" s="247"/>
      <c r="T130" s="247"/>
      <c r="U130" s="247"/>
      <c r="V130" s="247"/>
      <c r="W130" s="247"/>
      <c r="X130" s="247"/>
      <c r="Y130" s="247"/>
      <c r="Z130" s="247"/>
    </row>
    <row r="131" spans="1:26">
      <c r="A131" s="29">
        <f>Datos!A131</f>
        <v>128</v>
      </c>
      <c r="B131" s="29">
        <f>Datos!D132</f>
        <v>0</v>
      </c>
      <c r="C131" s="88">
        <f>Datos!E132</f>
        <v>0</v>
      </c>
      <c r="D131" s="29"/>
      <c r="E131" s="29"/>
      <c r="F131" s="29"/>
      <c r="G131" s="29"/>
      <c r="H131" s="29"/>
      <c r="I131" s="29"/>
      <c r="J131" s="29"/>
      <c r="K131" s="29"/>
      <c r="L131" s="29"/>
      <c r="M131" s="29"/>
      <c r="N131" s="424"/>
      <c r="O131" s="247"/>
      <c r="P131" s="247"/>
      <c r="Q131" s="247"/>
      <c r="R131" s="247"/>
      <c r="S131" s="247"/>
      <c r="T131" s="247"/>
      <c r="U131" s="247"/>
      <c r="V131" s="247"/>
      <c r="W131" s="247"/>
      <c r="X131" s="247"/>
      <c r="Y131" s="247"/>
      <c r="Z131" s="247"/>
    </row>
    <row r="132" spans="1:26">
      <c r="A132" s="29">
        <f>Datos!A132</f>
        <v>129</v>
      </c>
      <c r="B132" s="29">
        <f>Datos!D133</f>
        <v>0</v>
      </c>
      <c r="C132" s="88">
        <f>Datos!E133</f>
        <v>0</v>
      </c>
      <c r="D132" s="29"/>
      <c r="E132" s="29"/>
      <c r="F132" s="29"/>
      <c r="G132" s="29"/>
      <c r="H132" s="29"/>
      <c r="I132" s="29"/>
      <c r="J132" s="29"/>
      <c r="K132" s="29"/>
      <c r="L132" s="29"/>
      <c r="M132" s="29"/>
      <c r="N132" s="424"/>
      <c r="O132" s="247"/>
      <c r="P132" s="247"/>
      <c r="Q132" s="247"/>
      <c r="R132" s="247"/>
      <c r="S132" s="247"/>
      <c r="T132" s="247"/>
      <c r="U132" s="247"/>
      <c r="V132" s="247"/>
      <c r="W132" s="247"/>
      <c r="X132" s="247"/>
      <c r="Y132" s="247"/>
      <c r="Z132" s="247"/>
    </row>
    <row r="133" spans="1:26">
      <c r="A133" s="29">
        <f>Datos!A133</f>
        <v>130</v>
      </c>
      <c r="B133" s="29">
        <f>Datos!D134</f>
        <v>0</v>
      </c>
      <c r="C133" s="88">
        <f>Datos!E134</f>
        <v>0</v>
      </c>
      <c r="D133" s="29"/>
      <c r="E133" s="29"/>
      <c r="F133" s="29"/>
      <c r="G133" s="29"/>
      <c r="H133" s="29"/>
      <c r="I133" s="29"/>
      <c r="J133" s="29"/>
      <c r="K133" s="29"/>
      <c r="L133" s="29"/>
      <c r="M133" s="29"/>
      <c r="N133" s="424"/>
      <c r="O133" s="247"/>
      <c r="P133" s="247"/>
      <c r="Q133" s="247"/>
      <c r="R133" s="247"/>
      <c r="S133" s="247"/>
      <c r="T133" s="247"/>
      <c r="U133" s="247"/>
      <c r="V133" s="247"/>
      <c r="W133" s="247"/>
      <c r="X133" s="247"/>
      <c r="Y133" s="247"/>
      <c r="Z133" s="247"/>
    </row>
    <row r="134" spans="1:26">
      <c r="A134" s="29">
        <f>Datos!A134</f>
        <v>131</v>
      </c>
      <c r="B134" s="29">
        <f>Datos!D135</f>
        <v>0</v>
      </c>
      <c r="C134" s="88">
        <f>Datos!E135</f>
        <v>0</v>
      </c>
      <c r="D134" s="29"/>
      <c r="E134" s="29"/>
      <c r="F134" s="29"/>
      <c r="G134" s="29"/>
      <c r="H134" s="29"/>
      <c r="I134" s="29"/>
      <c r="J134" s="29"/>
      <c r="K134" s="29"/>
      <c r="L134" s="29"/>
      <c r="M134" s="29"/>
      <c r="N134" s="424"/>
      <c r="O134" s="247"/>
      <c r="P134" s="247"/>
      <c r="Q134" s="247"/>
      <c r="R134" s="247"/>
      <c r="S134" s="247"/>
      <c r="T134" s="247"/>
      <c r="U134" s="247"/>
      <c r="V134" s="247"/>
      <c r="W134" s="247"/>
      <c r="X134" s="247"/>
      <c r="Y134" s="247"/>
      <c r="Z134" s="247"/>
    </row>
    <row r="135" spans="1:26">
      <c r="A135" s="29">
        <f>Datos!A135</f>
        <v>132</v>
      </c>
      <c r="B135" s="29">
        <f>Datos!D136</f>
        <v>0</v>
      </c>
      <c r="C135" s="88">
        <f>Datos!E136</f>
        <v>0</v>
      </c>
      <c r="D135" s="29"/>
      <c r="E135" s="29"/>
      <c r="F135" s="29"/>
      <c r="G135" s="29"/>
      <c r="H135" s="29"/>
      <c r="I135" s="29"/>
      <c r="J135" s="29"/>
      <c r="K135" s="29"/>
      <c r="L135" s="29"/>
      <c r="M135" s="29"/>
      <c r="N135" s="424"/>
      <c r="O135" s="247"/>
      <c r="P135" s="247"/>
      <c r="Q135" s="247"/>
      <c r="R135" s="247"/>
      <c r="S135" s="247"/>
      <c r="T135" s="247"/>
      <c r="U135" s="247"/>
      <c r="V135" s="247"/>
      <c r="W135" s="247"/>
      <c r="X135" s="247"/>
      <c r="Y135" s="247"/>
      <c r="Z135" s="247"/>
    </row>
    <row r="136" spans="1:26">
      <c r="A136" s="29">
        <f>Datos!A136</f>
        <v>133</v>
      </c>
      <c r="B136" s="29">
        <f>Datos!D137</f>
        <v>0</v>
      </c>
      <c r="C136" s="88">
        <f>Datos!E137</f>
        <v>0</v>
      </c>
      <c r="D136" s="29"/>
      <c r="E136" s="29"/>
      <c r="F136" s="29"/>
      <c r="G136" s="29"/>
      <c r="H136" s="29"/>
      <c r="I136" s="29"/>
      <c r="J136" s="29"/>
      <c r="K136" s="29"/>
      <c r="L136" s="29"/>
      <c r="M136" s="29"/>
      <c r="N136" s="424"/>
      <c r="O136" s="247"/>
      <c r="P136" s="247"/>
      <c r="Q136" s="247"/>
      <c r="R136" s="247"/>
      <c r="S136" s="247"/>
      <c r="T136" s="247"/>
      <c r="U136" s="247"/>
      <c r="V136" s="247"/>
      <c r="W136" s="247"/>
      <c r="X136" s="247"/>
      <c r="Y136" s="247"/>
      <c r="Z136" s="247"/>
    </row>
    <row r="137" spans="1:26">
      <c r="A137" s="29">
        <f>Datos!A137</f>
        <v>134</v>
      </c>
      <c r="B137" s="29">
        <f>Datos!D138</f>
        <v>0</v>
      </c>
      <c r="C137" s="88">
        <f>Datos!E138</f>
        <v>0</v>
      </c>
      <c r="D137" s="29"/>
      <c r="E137" s="29"/>
      <c r="F137" s="29"/>
      <c r="G137" s="29"/>
      <c r="H137" s="29"/>
      <c r="I137" s="29"/>
      <c r="J137" s="29"/>
      <c r="K137" s="29"/>
      <c r="L137" s="29"/>
      <c r="M137" s="29"/>
      <c r="N137" s="424"/>
      <c r="O137" s="247"/>
      <c r="P137" s="247"/>
      <c r="Q137" s="247"/>
      <c r="R137" s="247"/>
      <c r="S137" s="247"/>
      <c r="T137" s="247"/>
      <c r="U137" s="247"/>
      <c r="V137" s="247"/>
      <c r="W137" s="247"/>
      <c r="X137" s="247"/>
      <c r="Y137" s="247"/>
      <c r="Z137" s="247"/>
    </row>
    <row r="138" spans="1:26">
      <c r="A138" s="29">
        <f>Datos!A138</f>
        <v>135</v>
      </c>
      <c r="B138" s="29">
        <f>Datos!D139</f>
        <v>0</v>
      </c>
      <c r="C138" s="88">
        <f>Datos!E139</f>
        <v>0</v>
      </c>
      <c r="D138" s="29"/>
      <c r="E138" s="29"/>
      <c r="F138" s="29"/>
      <c r="G138" s="29"/>
      <c r="H138" s="29"/>
      <c r="I138" s="29"/>
      <c r="J138" s="29"/>
      <c r="K138" s="29"/>
      <c r="L138" s="29"/>
      <c r="M138" s="29"/>
      <c r="N138" s="424"/>
      <c r="O138" s="247"/>
      <c r="P138" s="247"/>
      <c r="Q138" s="247"/>
      <c r="R138" s="247"/>
      <c r="S138" s="247"/>
      <c r="T138" s="247"/>
      <c r="U138" s="247"/>
      <c r="V138" s="247"/>
      <c r="W138" s="247"/>
      <c r="X138" s="247"/>
      <c r="Y138" s="247"/>
      <c r="Z138" s="247"/>
    </row>
    <row r="139" spans="1:26">
      <c r="A139" s="29">
        <f>Datos!A139</f>
        <v>136</v>
      </c>
      <c r="B139" s="29">
        <f>Datos!D140</f>
        <v>0</v>
      </c>
      <c r="C139" s="88">
        <f>Datos!E140</f>
        <v>0</v>
      </c>
      <c r="D139" s="29"/>
      <c r="E139" s="29"/>
      <c r="F139" s="29"/>
      <c r="G139" s="29"/>
      <c r="H139" s="29"/>
      <c r="I139" s="29"/>
      <c r="J139" s="29"/>
      <c r="K139" s="29"/>
      <c r="L139" s="29"/>
      <c r="M139" s="29"/>
      <c r="N139" s="424"/>
      <c r="O139" s="247"/>
      <c r="P139" s="247"/>
      <c r="Q139" s="247"/>
      <c r="R139" s="247"/>
      <c r="S139" s="247"/>
      <c r="T139" s="247"/>
      <c r="U139" s="247"/>
      <c r="V139" s="247"/>
      <c r="W139" s="247"/>
      <c r="X139" s="247"/>
      <c r="Y139" s="247"/>
      <c r="Z139" s="247"/>
    </row>
    <row r="140" spans="1:26">
      <c r="A140" s="29">
        <f>Datos!A140</f>
        <v>137</v>
      </c>
      <c r="B140" s="29">
        <f>Datos!D141</f>
        <v>0</v>
      </c>
      <c r="C140" s="88">
        <f>Datos!E141</f>
        <v>0</v>
      </c>
      <c r="D140" s="29"/>
      <c r="E140" s="29"/>
      <c r="F140" s="29"/>
      <c r="G140" s="29"/>
      <c r="H140" s="29"/>
      <c r="I140" s="29"/>
      <c r="J140" s="29"/>
      <c r="K140" s="29"/>
      <c r="L140" s="29"/>
      <c r="M140" s="29"/>
      <c r="N140" s="424"/>
      <c r="O140" s="247"/>
      <c r="P140" s="247"/>
      <c r="Q140" s="247"/>
      <c r="R140" s="247"/>
      <c r="S140" s="247"/>
      <c r="T140" s="247"/>
      <c r="U140" s="247"/>
      <c r="V140" s="247"/>
      <c r="W140" s="247"/>
      <c r="X140" s="247"/>
      <c r="Y140" s="247"/>
      <c r="Z140" s="247"/>
    </row>
    <row r="141" spans="1:26">
      <c r="A141" s="29">
        <f>Datos!A141</f>
        <v>138</v>
      </c>
      <c r="B141" s="29">
        <f>Datos!D142</f>
        <v>0</v>
      </c>
      <c r="C141" s="88">
        <f>Datos!E142</f>
        <v>0</v>
      </c>
      <c r="D141" s="29"/>
      <c r="E141" s="29"/>
      <c r="F141" s="29"/>
      <c r="G141" s="29"/>
      <c r="H141" s="29"/>
      <c r="I141" s="29"/>
      <c r="J141" s="29"/>
      <c r="K141" s="29"/>
      <c r="L141" s="29"/>
      <c r="M141" s="29"/>
      <c r="N141" s="424"/>
      <c r="O141" s="247"/>
      <c r="P141" s="247"/>
      <c r="Q141" s="247"/>
      <c r="R141" s="247"/>
      <c r="S141" s="247"/>
      <c r="T141" s="247"/>
      <c r="U141" s="247"/>
      <c r="V141" s="247"/>
      <c r="W141" s="247"/>
      <c r="X141" s="247"/>
      <c r="Y141" s="247"/>
      <c r="Z141" s="247"/>
    </row>
    <row r="142" spans="1:26">
      <c r="A142" s="29">
        <f>Datos!A142</f>
        <v>139</v>
      </c>
      <c r="B142" s="29">
        <f>Datos!D143</f>
        <v>0</v>
      </c>
      <c r="C142" s="88">
        <f>Datos!E143</f>
        <v>0</v>
      </c>
      <c r="D142" s="29"/>
      <c r="E142" s="29"/>
      <c r="F142" s="29"/>
      <c r="G142" s="29"/>
      <c r="H142" s="29"/>
      <c r="I142" s="29"/>
      <c r="J142" s="29"/>
      <c r="K142" s="29"/>
      <c r="L142" s="29"/>
      <c r="M142" s="29"/>
      <c r="N142" s="424"/>
      <c r="O142" s="247"/>
      <c r="P142" s="247"/>
      <c r="Q142" s="247"/>
      <c r="R142" s="247"/>
      <c r="S142" s="247"/>
      <c r="T142" s="247"/>
      <c r="U142" s="247"/>
      <c r="V142" s="247"/>
      <c r="W142" s="247"/>
      <c r="X142" s="247"/>
      <c r="Y142" s="247"/>
      <c r="Z142" s="247"/>
    </row>
    <row r="143" spans="1:26">
      <c r="A143" s="29">
        <f>Datos!A143</f>
        <v>140</v>
      </c>
      <c r="B143" s="29">
        <f>Datos!D144</f>
        <v>0</v>
      </c>
      <c r="C143" s="88">
        <f>Datos!E144</f>
        <v>0</v>
      </c>
      <c r="D143" s="29"/>
      <c r="E143" s="29"/>
      <c r="F143" s="29"/>
      <c r="G143" s="29"/>
      <c r="H143" s="29"/>
      <c r="I143" s="29"/>
      <c r="J143" s="29"/>
      <c r="K143" s="29"/>
      <c r="L143" s="29"/>
      <c r="M143" s="29"/>
      <c r="N143" s="424"/>
      <c r="O143" s="247"/>
      <c r="P143" s="247"/>
      <c r="Q143" s="247"/>
      <c r="R143" s="247"/>
      <c r="S143" s="247"/>
      <c r="T143" s="247"/>
      <c r="U143" s="247"/>
      <c r="V143" s="247"/>
      <c r="W143" s="247"/>
      <c r="X143" s="247"/>
      <c r="Y143" s="247"/>
      <c r="Z143" s="247"/>
    </row>
    <row r="144" spans="1:26">
      <c r="A144" s="29">
        <f>Datos!A144</f>
        <v>141</v>
      </c>
      <c r="B144" s="29">
        <f>Datos!D145</f>
        <v>0</v>
      </c>
      <c r="C144" s="88">
        <f>Datos!E145</f>
        <v>0</v>
      </c>
      <c r="D144" s="29"/>
      <c r="E144" s="29"/>
      <c r="F144" s="29"/>
      <c r="G144" s="29"/>
      <c r="H144" s="29"/>
      <c r="I144" s="29"/>
      <c r="J144" s="29"/>
      <c r="K144" s="29"/>
      <c r="L144" s="29"/>
      <c r="M144" s="29"/>
      <c r="N144" s="424"/>
      <c r="O144" s="247"/>
      <c r="P144" s="247"/>
      <c r="Q144" s="247"/>
      <c r="R144" s="247"/>
      <c r="S144" s="247"/>
      <c r="T144" s="247"/>
      <c r="U144" s="247"/>
      <c r="V144" s="247"/>
      <c r="W144" s="247"/>
      <c r="X144" s="247"/>
      <c r="Y144" s="247"/>
      <c r="Z144" s="247"/>
    </row>
    <row r="145" spans="1:26">
      <c r="A145" s="29">
        <f>Datos!A145</f>
        <v>142</v>
      </c>
      <c r="B145" s="29">
        <f>Datos!D146</f>
        <v>0</v>
      </c>
      <c r="C145" s="88">
        <f>Datos!E146</f>
        <v>0</v>
      </c>
      <c r="D145" s="29"/>
      <c r="E145" s="29"/>
      <c r="F145" s="29"/>
      <c r="G145" s="29"/>
      <c r="H145" s="29"/>
      <c r="I145" s="29"/>
      <c r="J145" s="29"/>
      <c r="K145" s="29"/>
      <c r="L145" s="29"/>
      <c r="M145" s="29"/>
      <c r="N145" s="424"/>
      <c r="O145" s="247"/>
      <c r="P145" s="247"/>
      <c r="Q145" s="247"/>
      <c r="R145" s="247"/>
      <c r="S145" s="247"/>
      <c r="T145" s="247"/>
      <c r="U145" s="247"/>
      <c r="V145" s="247"/>
      <c r="W145" s="247"/>
      <c r="X145" s="247"/>
      <c r="Y145" s="247"/>
      <c r="Z145" s="247"/>
    </row>
    <row r="146" spans="1:26">
      <c r="A146" s="29">
        <f>Datos!A146</f>
        <v>143</v>
      </c>
      <c r="B146" s="29">
        <f>Datos!D147</f>
        <v>0</v>
      </c>
      <c r="C146" s="88">
        <f>Datos!E147</f>
        <v>0</v>
      </c>
      <c r="D146" s="29"/>
      <c r="E146" s="29"/>
      <c r="F146" s="29"/>
      <c r="G146" s="29"/>
      <c r="H146" s="29"/>
      <c r="I146" s="29"/>
      <c r="J146" s="29"/>
      <c r="K146" s="29"/>
      <c r="L146" s="29"/>
      <c r="M146" s="29"/>
      <c r="N146" s="424"/>
      <c r="O146" s="247"/>
      <c r="P146" s="247"/>
      <c r="Q146" s="247"/>
      <c r="R146" s="247"/>
      <c r="S146" s="247"/>
      <c r="T146" s="247"/>
      <c r="U146" s="247"/>
      <c r="V146" s="247"/>
      <c r="W146" s="247"/>
      <c r="X146" s="247"/>
      <c r="Y146" s="247"/>
      <c r="Z146" s="247"/>
    </row>
    <row r="147" spans="1:26">
      <c r="A147" s="29">
        <f>Datos!A147</f>
        <v>144</v>
      </c>
      <c r="B147" s="29">
        <f>Datos!D148</f>
        <v>0</v>
      </c>
      <c r="C147" s="88">
        <f>Datos!E148</f>
        <v>0</v>
      </c>
      <c r="D147" s="29"/>
      <c r="E147" s="29"/>
      <c r="F147" s="29"/>
      <c r="G147" s="29"/>
      <c r="H147" s="29"/>
      <c r="I147" s="29"/>
      <c r="J147" s="29"/>
      <c r="K147" s="29"/>
      <c r="L147" s="29"/>
      <c r="M147" s="29"/>
      <c r="N147" s="424"/>
      <c r="O147" s="247"/>
      <c r="P147" s="247"/>
      <c r="Q147" s="247"/>
      <c r="R147" s="247"/>
      <c r="S147" s="247"/>
      <c r="T147" s="247"/>
      <c r="U147" s="247"/>
      <c r="V147" s="247"/>
      <c r="W147" s="247"/>
      <c r="X147" s="247"/>
      <c r="Y147" s="247"/>
      <c r="Z147" s="247"/>
    </row>
    <row r="148" spans="1:26">
      <c r="A148" s="29">
        <f>Datos!A148</f>
        <v>145</v>
      </c>
      <c r="B148" s="29">
        <f>Datos!D149</f>
        <v>0</v>
      </c>
      <c r="C148" s="88">
        <f>Datos!E149</f>
        <v>0</v>
      </c>
      <c r="D148" s="29"/>
      <c r="E148" s="29"/>
      <c r="F148" s="29"/>
      <c r="G148" s="29"/>
      <c r="H148" s="29"/>
      <c r="I148" s="29"/>
      <c r="J148" s="29"/>
      <c r="K148" s="29"/>
      <c r="L148" s="29"/>
      <c r="M148" s="29"/>
      <c r="N148" s="424"/>
      <c r="O148" s="247"/>
      <c r="P148" s="247"/>
      <c r="Q148" s="247"/>
      <c r="R148" s="247"/>
      <c r="S148" s="247"/>
      <c r="T148" s="247"/>
      <c r="U148" s="247"/>
      <c r="V148" s="247"/>
      <c r="W148" s="247"/>
      <c r="X148" s="247"/>
      <c r="Y148" s="247"/>
      <c r="Z148" s="247"/>
    </row>
    <row r="149" spans="1:26">
      <c r="A149" s="29">
        <f>Datos!A149</f>
        <v>146</v>
      </c>
      <c r="B149" s="29">
        <f>Datos!D150</f>
        <v>0</v>
      </c>
      <c r="C149" s="88">
        <f>Datos!E150</f>
        <v>0</v>
      </c>
      <c r="D149" s="29"/>
      <c r="E149" s="29"/>
      <c r="F149" s="29"/>
      <c r="G149" s="29"/>
      <c r="H149" s="29"/>
      <c r="I149" s="29"/>
      <c r="J149" s="29"/>
      <c r="K149" s="29"/>
      <c r="L149" s="29"/>
      <c r="M149" s="29"/>
      <c r="N149" s="424"/>
      <c r="O149" s="247"/>
      <c r="P149" s="247"/>
      <c r="Q149" s="247"/>
      <c r="R149" s="247"/>
      <c r="S149" s="247"/>
      <c r="T149" s="247"/>
      <c r="U149" s="247"/>
      <c r="V149" s="247"/>
      <c r="W149" s="247"/>
      <c r="X149" s="247"/>
      <c r="Y149" s="247"/>
      <c r="Z149" s="247"/>
    </row>
    <row r="150" spans="1:26">
      <c r="A150" s="29">
        <f>Datos!A150</f>
        <v>147</v>
      </c>
      <c r="B150" s="29">
        <f>Datos!D151</f>
        <v>0</v>
      </c>
      <c r="C150" s="88">
        <f>Datos!E151</f>
        <v>0</v>
      </c>
      <c r="D150" s="29"/>
      <c r="E150" s="29"/>
      <c r="F150" s="29"/>
      <c r="G150" s="29"/>
      <c r="H150" s="29"/>
      <c r="I150" s="29"/>
      <c r="J150" s="29"/>
      <c r="K150" s="29"/>
      <c r="L150" s="29"/>
      <c r="M150" s="29"/>
      <c r="N150" s="424"/>
      <c r="O150" s="247"/>
      <c r="P150" s="247"/>
      <c r="Q150" s="247"/>
      <c r="R150" s="247"/>
      <c r="S150" s="247"/>
      <c r="T150" s="247"/>
      <c r="U150" s="247"/>
      <c r="V150" s="247"/>
      <c r="W150" s="247"/>
      <c r="X150" s="247"/>
      <c r="Y150" s="247"/>
      <c r="Z150" s="247"/>
    </row>
    <row r="151" spans="1:26">
      <c r="A151" s="29">
        <f>Datos!A151</f>
        <v>148</v>
      </c>
      <c r="B151" s="29">
        <f>Datos!D152</f>
        <v>0</v>
      </c>
      <c r="C151" s="88">
        <f>Datos!E152</f>
        <v>0</v>
      </c>
      <c r="D151" s="29"/>
      <c r="E151" s="29"/>
      <c r="F151" s="29"/>
      <c r="G151" s="29"/>
      <c r="H151" s="29"/>
      <c r="I151" s="29"/>
      <c r="J151" s="29"/>
      <c r="K151" s="29"/>
      <c r="L151" s="29"/>
      <c r="M151" s="29"/>
      <c r="N151" s="424"/>
      <c r="O151" s="247"/>
      <c r="P151" s="247"/>
      <c r="Q151" s="247"/>
      <c r="R151" s="247"/>
      <c r="S151" s="247"/>
      <c r="T151" s="247"/>
      <c r="U151" s="247"/>
      <c r="V151" s="247"/>
      <c r="W151" s="247"/>
      <c r="X151" s="247"/>
      <c r="Y151" s="247"/>
      <c r="Z151" s="247"/>
    </row>
    <row r="152" spans="1:26">
      <c r="A152" s="29">
        <f>Datos!A152</f>
        <v>149</v>
      </c>
      <c r="B152" s="29">
        <f>Datos!D153</f>
        <v>0</v>
      </c>
      <c r="C152" s="88">
        <f>Datos!E153</f>
        <v>0</v>
      </c>
      <c r="D152" s="29"/>
      <c r="E152" s="29"/>
      <c r="F152" s="29"/>
      <c r="G152" s="29"/>
      <c r="H152" s="29"/>
      <c r="I152" s="29"/>
      <c r="J152" s="29"/>
      <c r="K152" s="29"/>
      <c r="L152" s="29"/>
      <c r="M152" s="29"/>
      <c r="N152" s="424"/>
      <c r="O152" s="247"/>
      <c r="P152" s="247"/>
      <c r="Q152" s="247"/>
      <c r="R152" s="247"/>
      <c r="S152" s="247"/>
      <c r="T152" s="247"/>
      <c r="U152" s="247"/>
      <c r="V152" s="247"/>
      <c r="W152" s="247"/>
      <c r="X152" s="247"/>
      <c r="Y152" s="247"/>
      <c r="Z152" s="247"/>
    </row>
  </sheetData>
  <mergeCells count="1">
    <mergeCell ref="O1:Z1"/>
  </mergeCells>
  <dataValidations count="7">
    <dataValidation type="list" showInputMessage="1" showErrorMessage="1" sqref="D3:D152">
      <formula1>$AG$3:$AG$11</formula1>
    </dataValidation>
    <dataValidation type="list" showInputMessage="1" showErrorMessage="1" sqref="E3:E152">
      <formula1>$AH$3:$AH$13</formula1>
    </dataValidation>
    <dataValidation type="list" showInputMessage="1" showErrorMessage="1" sqref="F3:F152">
      <formula1>$AI$3:$AI$9</formula1>
    </dataValidation>
    <dataValidation type="list" showInputMessage="1" showErrorMessage="1" sqref="G3:G152">
      <formula1>$AJ$3:$AJ$8</formula1>
    </dataValidation>
    <dataValidation type="list" showInputMessage="1" showErrorMessage="1" sqref="H3:H152">
      <formula1>$AK$3:$AK$13</formula1>
    </dataValidation>
    <dataValidation type="list" showInputMessage="1" showErrorMessage="1" sqref="I3:I152">
      <formula1>$AL$3:$AL$11</formula1>
    </dataValidation>
    <dataValidation type="list" showInputMessage="1" showErrorMessage="1" sqref="J3:J152">
      <formula1>$AM$3:$AM$11</formula1>
    </dataValidation>
  </dataValidation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dimension ref="A1:K40"/>
  <sheetViews>
    <sheetView view="pageBreakPreview" zoomScale="90" zoomScaleSheetLayoutView="90" zoomScalePageLayoutView="80" workbookViewId="0">
      <selection activeCell="D38" sqref="D38:E38"/>
    </sheetView>
  </sheetViews>
  <sheetFormatPr baseColWidth="10" defaultRowHeight="15"/>
  <cols>
    <col min="1" max="1" width="12" customWidth="1"/>
    <col min="2" max="2" width="13" customWidth="1"/>
    <col min="3" max="3" width="2" customWidth="1"/>
    <col min="4" max="4" width="15.85546875" customWidth="1"/>
    <col min="5" max="5" width="2.7109375" customWidth="1"/>
    <col min="6" max="6" width="13.42578125" customWidth="1"/>
    <col min="7" max="7" width="2.5703125" customWidth="1"/>
    <col min="8" max="8" width="4" customWidth="1"/>
    <col min="9" max="9" width="8.85546875" customWidth="1"/>
    <col min="10" max="10" width="2.85546875" customWidth="1"/>
    <col min="11" max="11" width="10.5703125" customWidth="1"/>
  </cols>
  <sheetData>
    <row r="1" spans="1:11" ht="15" customHeight="1">
      <c r="A1" s="3"/>
      <c r="B1" s="585" t="s">
        <v>258</v>
      </c>
      <c r="C1" s="585"/>
      <c r="D1" s="585"/>
      <c r="E1" s="585"/>
      <c r="F1" s="585"/>
      <c r="G1" s="585"/>
      <c r="H1" s="585"/>
      <c r="I1" s="586" t="s">
        <v>777</v>
      </c>
      <c r="J1" s="587"/>
      <c r="K1" s="588"/>
    </row>
    <row r="2" spans="1:11" ht="15" customHeight="1">
      <c r="A2" s="3"/>
      <c r="B2" s="585"/>
      <c r="C2" s="585"/>
      <c r="D2" s="585"/>
      <c r="E2" s="585"/>
      <c r="F2" s="585"/>
      <c r="G2" s="585"/>
      <c r="H2" s="585"/>
      <c r="I2" s="589"/>
      <c r="J2" s="590"/>
      <c r="K2" s="591"/>
    </row>
    <row r="3" spans="1:11" ht="15.75" customHeight="1">
      <c r="A3" s="3"/>
      <c r="B3" s="595" t="s">
        <v>470</v>
      </c>
      <c r="C3" s="595"/>
      <c r="D3" s="595"/>
      <c r="E3" s="596">
        <v>29</v>
      </c>
      <c r="F3" s="596"/>
      <c r="G3" s="476"/>
      <c r="H3" s="476"/>
      <c r="I3" s="589"/>
      <c r="J3" s="590"/>
      <c r="K3" s="591"/>
    </row>
    <row r="4" spans="1:11" ht="15.75" customHeight="1">
      <c r="A4" s="476"/>
      <c r="B4" s="597" t="s">
        <v>778</v>
      </c>
      <c r="C4" s="597"/>
      <c r="D4" s="597"/>
      <c r="E4" s="598" t="str">
        <f ca="1">LOOKUP(E3,Datos!A4:A150,Datos!B4:B151)</f>
        <v>20/09.</v>
      </c>
      <c r="F4" s="599"/>
      <c r="G4" s="476"/>
      <c r="H4" s="476"/>
      <c r="I4" s="589"/>
      <c r="J4" s="590"/>
      <c r="K4" s="591"/>
    </row>
    <row r="5" spans="1:11" ht="57.75" customHeight="1">
      <c r="A5" s="476"/>
      <c r="B5" s="597" t="s">
        <v>779</v>
      </c>
      <c r="C5" s="597"/>
      <c r="D5" s="597"/>
      <c r="E5" s="600">
        <f ca="1">LOOKUP(E3,Datos!A4:A150,Datos!X4:X151)</f>
        <v>40051</v>
      </c>
      <c r="F5" s="601"/>
      <c r="G5" s="476"/>
      <c r="H5" s="476"/>
      <c r="I5" s="592"/>
      <c r="J5" s="593"/>
      <c r="K5" s="594"/>
    </row>
    <row r="6" spans="1:11" ht="15.75" customHeight="1">
      <c r="A6" s="476"/>
      <c r="B6" s="597" t="s">
        <v>780</v>
      </c>
      <c r="C6" s="597"/>
      <c r="D6" s="597"/>
      <c r="E6" s="602" t="str">
        <f ca="1">LOOKUP(E3,Datos!A4:A150,Datos!BU4:BU151)</f>
        <v>X</v>
      </c>
      <c r="F6" s="600"/>
      <c r="G6" s="476"/>
      <c r="H6" s="585" t="s">
        <v>781</v>
      </c>
      <c r="I6" s="585"/>
      <c r="J6" s="585"/>
      <c r="K6" s="585"/>
    </row>
    <row r="7" spans="1:11" ht="15.75" customHeight="1">
      <c r="A7" s="476"/>
      <c r="B7" s="597" t="s">
        <v>782</v>
      </c>
      <c r="C7" s="597"/>
      <c r="D7" s="597"/>
      <c r="E7" s="603">
        <f ca="1">LOOKUP(E3,Datos!A4:A150,Datos!BX4:BX151)</f>
        <v>1.7599791238584384</v>
      </c>
      <c r="F7" s="603"/>
      <c r="G7" s="476"/>
      <c r="H7" s="604" t="str">
        <f ca="1">LOOKUP(E3,Datos!A4:A150,Datos!AF4:AF151)</f>
        <v>XXXXXX</v>
      </c>
      <c r="I7" s="604"/>
      <c r="J7" s="604"/>
      <c r="K7" s="604"/>
    </row>
    <row r="8" spans="1:11" ht="15.75">
      <c r="A8" s="476"/>
      <c r="B8" s="476"/>
      <c r="C8" s="477"/>
      <c r="D8" s="477"/>
      <c r="E8" s="478"/>
      <c r="F8" s="478"/>
      <c r="G8" s="476"/>
      <c r="H8" s="476"/>
      <c r="I8" s="479"/>
      <c r="J8" s="479"/>
      <c r="K8" s="479"/>
    </row>
    <row r="9" spans="1:11" ht="18" customHeight="1">
      <c r="A9" s="605" t="s">
        <v>783</v>
      </c>
      <c r="B9" s="605"/>
      <c r="C9" s="605"/>
      <c r="D9" s="605"/>
      <c r="E9" s="605"/>
      <c r="F9" s="605"/>
      <c r="G9" s="605"/>
      <c r="H9" s="605"/>
      <c r="I9" s="605"/>
      <c r="J9" s="605"/>
      <c r="K9" s="605"/>
    </row>
    <row r="10" spans="1:11">
      <c r="A10" s="480"/>
      <c r="B10" s="480"/>
      <c r="C10" s="480"/>
      <c r="D10" s="480"/>
      <c r="E10" s="480"/>
      <c r="F10" s="480"/>
      <c r="G10" s="480"/>
      <c r="H10" s="480"/>
      <c r="I10" s="480"/>
      <c r="J10" s="480"/>
      <c r="K10" s="480"/>
    </row>
    <row r="11" spans="1:11">
      <c r="A11" s="606" t="s">
        <v>137</v>
      </c>
      <c r="B11" s="607" t="str">
        <f ca="1">LOOKUP(E3,Datos!A4:A150,Datos!D4:D151)</f>
        <v>e</v>
      </c>
      <c r="C11" s="607"/>
      <c r="D11" s="607"/>
      <c r="E11" s="607"/>
      <c r="F11" s="607"/>
      <c r="G11" s="608" t="s">
        <v>4</v>
      </c>
      <c r="H11" s="608"/>
      <c r="I11" s="608"/>
      <c r="J11" s="609" t="s">
        <v>469</v>
      </c>
      <c r="K11" s="609"/>
    </row>
    <row r="12" spans="1:11">
      <c r="A12" s="606"/>
      <c r="B12" s="607"/>
      <c r="C12" s="607"/>
      <c r="D12" s="607"/>
      <c r="E12" s="607"/>
      <c r="F12" s="607"/>
      <c r="G12" s="610">
        <f ca="1">LOOKUP(E3,Datos!A4:A150,Datos!E4:E151)</f>
        <v>18.18737638413241</v>
      </c>
      <c r="H12" s="610"/>
      <c r="I12" s="610"/>
      <c r="J12" s="611" t="str">
        <f ca="1">LOOKUP(E3,Datos!A4:A150,Datos!DH4:DH151)</f>
        <v>F</v>
      </c>
      <c r="K12" s="611"/>
    </row>
    <row r="13" spans="1:11">
      <c r="A13" s="3"/>
      <c r="B13" s="3"/>
      <c r="C13" s="3"/>
      <c r="D13" s="3"/>
      <c r="E13" s="3"/>
      <c r="F13" s="3"/>
      <c r="G13" s="3"/>
      <c r="H13" s="3"/>
      <c r="I13" s="3"/>
      <c r="J13" s="3"/>
      <c r="K13" s="3"/>
    </row>
    <row r="14" spans="1:11" ht="15" customHeight="1">
      <c r="A14" s="612" t="s">
        <v>784</v>
      </c>
      <c r="B14" s="612"/>
      <c r="C14" s="612" t="s">
        <v>785</v>
      </c>
      <c r="D14" s="612"/>
      <c r="E14" s="612"/>
      <c r="F14" s="612"/>
      <c r="G14" s="612" t="s">
        <v>786</v>
      </c>
      <c r="H14" s="612"/>
      <c r="I14" s="612"/>
      <c r="J14" s="612"/>
      <c r="K14" s="612"/>
    </row>
    <row r="15" spans="1:11">
      <c r="A15" s="613">
        <f ca="1">LOOKUP(E3,Datos!A4:A150,Datos!H4:H151)</f>
        <v>34055</v>
      </c>
      <c r="B15" s="613"/>
      <c r="C15" s="611" t="str">
        <f ca="1">LOOKUP(E3,Datos!A4:A150,Datos!J4:J151)</f>
        <v>EDO. DE MEX</v>
      </c>
      <c r="D15" s="611"/>
      <c r="E15" s="611"/>
      <c r="F15" s="611"/>
      <c r="G15" s="611" t="str">
        <f ca="1">LOOKUP(E3,Datos!A4:A150,Datos!K4:K151)</f>
        <v>XXXXX</v>
      </c>
      <c r="H15" s="611"/>
      <c r="I15" s="611"/>
      <c r="J15" s="611"/>
      <c r="K15" s="611"/>
    </row>
    <row r="16" spans="1:11">
      <c r="A16" s="3"/>
      <c r="B16" s="3"/>
      <c r="C16" s="3"/>
      <c r="D16" s="3"/>
      <c r="E16" s="3"/>
      <c r="F16" s="3"/>
      <c r="G16" s="3"/>
      <c r="H16" s="3"/>
      <c r="I16" s="3"/>
      <c r="J16" s="3"/>
      <c r="K16" s="3"/>
    </row>
    <row r="17" spans="1:11" ht="15" customHeight="1">
      <c r="A17" s="608" t="s">
        <v>787</v>
      </c>
      <c r="B17" s="608"/>
      <c r="C17" s="608" t="s">
        <v>788</v>
      </c>
      <c r="D17" s="608"/>
      <c r="E17" s="608"/>
      <c r="F17" s="608"/>
      <c r="G17" s="608"/>
      <c r="H17" s="608"/>
      <c r="I17" s="608"/>
      <c r="J17" s="608"/>
      <c r="K17" s="608"/>
    </row>
    <row r="18" spans="1:11">
      <c r="A18" s="611" t="str">
        <f ca="1">LOOKUP(E3,Datos!A4:A150,Datos!M4:M151)</f>
        <v>DIF NAUCALPAN</v>
      </c>
      <c r="B18" s="611"/>
      <c r="C18" s="614">
        <f ca="1">LOOKUP(E3,Datos!A4:A150,Datos!O4:O151)</f>
        <v>0</v>
      </c>
      <c r="D18" s="615"/>
      <c r="E18" s="615"/>
      <c r="F18" s="615"/>
      <c r="G18" s="615"/>
      <c r="H18" s="615"/>
      <c r="I18" s="615"/>
      <c r="J18" s="615"/>
      <c r="K18" s="616"/>
    </row>
    <row r="19" spans="1:11">
      <c r="A19" s="608" t="s">
        <v>789</v>
      </c>
      <c r="B19" s="608"/>
      <c r="C19" s="617"/>
      <c r="D19" s="618"/>
      <c r="E19" s="618"/>
      <c r="F19" s="618"/>
      <c r="G19" s="618"/>
      <c r="H19" s="618"/>
      <c r="I19" s="618"/>
      <c r="J19" s="618"/>
      <c r="K19" s="619"/>
    </row>
    <row r="20" spans="1:11">
      <c r="A20" s="611">
        <f ca="1">LOOKUP(E3,Datos!A4:A150,Datos!P4:P151)</f>
        <v>0</v>
      </c>
      <c r="B20" s="611"/>
      <c r="C20" s="620"/>
      <c r="D20" s="621"/>
      <c r="E20" s="621"/>
      <c r="F20" s="621"/>
      <c r="G20" s="621"/>
      <c r="H20" s="621"/>
      <c r="I20" s="621"/>
      <c r="J20" s="621"/>
      <c r="K20" s="622"/>
    </row>
    <row r="21" spans="1:11">
      <c r="A21" s="3"/>
      <c r="B21" s="3"/>
      <c r="C21" s="3"/>
      <c r="D21" s="3"/>
      <c r="E21" s="3"/>
      <c r="F21" s="3"/>
      <c r="G21" s="3"/>
      <c r="H21" s="3"/>
      <c r="I21" s="3"/>
      <c r="J21" s="3"/>
      <c r="K21" s="3"/>
    </row>
    <row r="22" spans="1:11" ht="26.25" customHeight="1">
      <c r="A22" s="481" t="s">
        <v>790</v>
      </c>
      <c r="B22" s="4">
        <f ca="1">LOOKUP(E3,Datos!A4:A150,Datos!V4:V151)</f>
        <v>0</v>
      </c>
      <c r="C22" s="608" t="s">
        <v>791</v>
      </c>
      <c r="D22" s="608"/>
      <c r="E22" s="608"/>
      <c r="F22" s="608"/>
      <c r="G22" s="608"/>
      <c r="H22" s="608"/>
      <c r="I22" s="608"/>
      <c r="J22" s="608"/>
      <c r="K22" s="608"/>
    </row>
    <row r="23" spans="1:11" ht="26.25">
      <c r="A23" s="481" t="s">
        <v>792</v>
      </c>
      <c r="B23" s="4">
        <f ca="1">LOOKUP(E3,Datos!A4:A150,Datos!W4:W151)</f>
        <v>0</v>
      </c>
      <c r="C23" s="623">
        <f ca="1">LOOKUP(E3,Datos!A4:A150,Datos!N4:N151)</f>
        <v>0</v>
      </c>
      <c r="D23" s="611"/>
      <c r="E23" s="611"/>
      <c r="F23" s="611"/>
      <c r="G23" s="611"/>
      <c r="H23" s="611"/>
      <c r="I23" s="611"/>
      <c r="J23" s="611"/>
      <c r="K23" s="611"/>
    </row>
    <row r="24" spans="1:11" ht="15" customHeight="1">
      <c r="A24" s="481" t="s">
        <v>793</v>
      </c>
      <c r="B24" s="4">
        <f ca="1">LOOKUP(E3,Datos!A4:A150,Datos!T4:T151)</f>
        <v>0</v>
      </c>
      <c r="C24" s="608" t="s">
        <v>794</v>
      </c>
      <c r="D24" s="608"/>
      <c r="E24" s="608"/>
      <c r="F24" s="608" t="s">
        <v>795</v>
      </c>
      <c r="G24" s="608"/>
      <c r="H24" s="608"/>
      <c r="I24" s="608" t="s">
        <v>796</v>
      </c>
      <c r="J24" s="608"/>
      <c r="K24" s="608"/>
    </row>
    <row r="25" spans="1:11" ht="26.25">
      <c r="A25" s="481" t="s">
        <v>473</v>
      </c>
      <c r="B25" s="4">
        <f ca="1">LOOKUP(E3,Datos!A4:A150,Datos!U4:U151)</f>
        <v>0</v>
      </c>
      <c r="C25" s="611">
        <f ca="1">LOOKUP(E3,Datos!A4:A150,Datos!BH4:BH151)</f>
        <v>0</v>
      </c>
      <c r="D25" s="611"/>
      <c r="E25" s="611"/>
      <c r="F25" s="611" t="str">
        <f ca="1">LOOKUP(E3,Datos!A4:A150,Datos!BI4:BI151)</f>
        <v>"O"positivo</v>
      </c>
      <c r="G25" s="611"/>
      <c r="H25" s="611"/>
      <c r="I25" s="611">
        <f ca="1">LOOKUP(E3,Datos!A4:A150,Datos!BJ4:BJ151)</f>
        <v>0</v>
      </c>
      <c r="J25" s="611"/>
      <c r="K25" s="611"/>
    </row>
    <row r="26" spans="1:11">
      <c r="A26" s="3"/>
      <c r="B26" s="3"/>
      <c r="C26" s="3"/>
      <c r="D26" s="3"/>
      <c r="E26" s="3"/>
      <c r="F26" s="3"/>
      <c r="G26" s="624"/>
      <c r="H26" s="624"/>
      <c r="I26" s="3"/>
      <c r="J26" s="3"/>
      <c r="K26" s="3"/>
    </row>
    <row r="27" spans="1:11" ht="15.75" customHeight="1">
      <c r="A27" s="7"/>
      <c r="B27" s="625" t="s">
        <v>10</v>
      </c>
      <c r="C27" s="625"/>
      <c r="D27" s="625"/>
      <c r="E27" s="625"/>
      <c r="F27" s="625"/>
      <c r="G27" s="625"/>
      <c r="H27" s="625"/>
      <c r="I27" s="625"/>
      <c r="J27" s="625"/>
      <c r="K27" s="7"/>
    </row>
    <row r="28" spans="1:11" ht="15" customHeight="1">
      <c r="A28" s="482" t="s">
        <v>797</v>
      </c>
      <c r="B28" s="608" t="s">
        <v>307</v>
      </c>
      <c r="C28" s="608"/>
      <c r="D28" s="608" t="s">
        <v>798</v>
      </c>
      <c r="E28" s="608"/>
      <c r="F28" s="608"/>
      <c r="G28" s="608" t="s">
        <v>310</v>
      </c>
      <c r="H28" s="608"/>
      <c r="I28" s="608"/>
      <c r="J28" s="608" t="s">
        <v>799</v>
      </c>
      <c r="K28" s="608"/>
    </row>
    <row r="29" spans="1:11">
      <c r="A29" s="483">
        <f ca="1">LOOKUP(E3,Datos!A4:A150,Datos!Y4:Y151)</f>
        <v>0</v>
      </c>
      <c r="B29" s="611">
        <f ca="1">LOOKUP(E3,Datos!A4:A150,Datos!Z4:Z151)</f>
        <v>0</v>
      </c>
      <c r="C29" s="611"/>
      <c r="D29" s="611">
        <f ca="1">LOOKUP(E3,Datos!A4:A150,Datos!AB4:AB151)</f>
        <v>0</v>
      </c>
      <c r="E29" s="611"/>
      <c r="F29" s="611"/>
      <c r="G29" s="611" t="str">
        <f ca="1">LOOKUP(E3,Datos!A4:A150,Datos!AC4:AC151)</f>
        <v>SI</v>
      </c>
      <c r="H29" s="611"/>
      <c r="I29" s="611"/>
      <c r="J29" s="611">
        <f ca="1">LOOKUP(E3,Datos!A4:A150,Datos!AD4:AD151)</f>
        <v>0</v>
      </c>
      <c r="K29" s="611"/>
    </row>
    <row r="30" spans="1:11">
      <c r="A30" s="482" t="s">
        <v>800</v>
      </c>
      <c r="B30" s="611" t="str">
        <f ca="1">LOOKUP(E3,Datos!A4:A150,Datos!AE4:AE151)</f>
        <v>RIESGO DE CALLE</v>
      </c>
      <c r="C30" s="611"/>
      <c r="D30" s="611"/>
      <c r="E30" s="611"/>
      <c r="F30" s="611"/>
      <c r="G30" s="611"/>
      <c r="H30" s="611"/>
      <c r="I30" s="611"/>
      <c r="J30" s="611"/>
      <c r="K30" s="611"/>
    </row>
    <row r="31" spans="1:11">
      <c r="A31" s="3"/>
      <c r="B31" s="3"/>
      <c r="C31" s="3"/>
      <c r="D31" s="3"/>
      <c r="E31" s="624"/>
      <c r="F31" s="624"/>
      <c r="G31" s="3"/>
      <c r="H31" s="3"/>
      <c r="I31" s="3"/>
      <c r="J31" s="3"/>
      <c r="K31" s="3"/>
    </row>
    <row r="32" spans="1:11" ht="15" customHeight="1">
      <c r="A32" s="7"/>
      <c r="B32" s="626" t="s">
        <v>801</v>
      </c>
      <c r="C32" s="626"/>
      <c r="D32" s="626"/>
      <c r="E32" s="626"/>
      <c r="F32" s="626"/>
      <c r="G32" s="626"/>
      <c r="H32" s="626"/>
      <c r="I32" s="626"/>
      <c r="J32" s="626"/>
      <c r="K32" s="7"/>
    </row>
    <row r="33" spans="1:11" ht="15" customHeight="1">
      <c r="A33" s="608" t="s">
        <v>802</v>
      </c>
      <c r="B33" s="608"/>
      <c r="C33" s="608" t="s">
        <v>7</v>
      </c>
      <c r="D33" s="608"/>
      <c r="E33" s="608"/>
      <c r="F33" s="608" t="s">
        <v>803</v>
      </c>
      <c r="G33" s="608"/>
      <c r="H33" s="608"/>
      <c r="I33" s="608" t="s">
        <v>804</v>
      </c>
      <c r="J33" s="608"/>
      <c r="K33" s="608"/>
    </row>
    <row r="34" spans="1:11">
      <c r="A34" s="611">
        <f>LOOKUP(E3,Documentación!A4:A250,Documentación!C4:C250)</f>
        <v>0</v>
      </c>
      <c r="B34" s="611"/>
      <c r="C34" s="611">
        <f>LOOKUP(E3,Documentación!A4:A250,Documentación!D4:D250)</f>
        <v>0</v>
      </c>
      <c r="D34" s="611"/>
      <c r="E34" s="611"/>
      <c r="F34" s="611">
        <f>LOOKUP(E3,Documentación!A4:A250,Documentación!E4:E250)</f>
        <v>0</v>
      </c>
      <c r="G34" s="611"/>
      <c r="H34" s="611"/>
      <c r="I34" s="611">
        <f>LOOKUP(E3,Documentación!A4:A250,Documentación!F4:F250)</f>
        <v>0</v>
      </c>
      <c r="J34" s="611"/>
      <c r="K34" s="611"/>
    </row>
    <row r="35" spans="1:11" ht="15" customHeight="1">
      <c r="A35" s="627" t="s">
        <v>484</v>
      </c>
      <c r="B35" s="628"/>
      <c r="C35" s="628"/>
      <c r="D35" s="628"/>
      <c r="E35" s="628"/>
      <c r="F35" s="629" t="s">
        <v>485</v>
      </c>
      <c r="G35" s="629"/>
      <c r="H35" s="629"/>
      <c r="I35" s="629"/>
      <c r="J35" s="629"/>
      <c r="K35" s="629"/>
    </row>
    <row r="36" spans="1:11" ht="15" customHeight="1">
      <c r="A36" s="628"/>
      <c r="B36" s="628"/>
      <c r="C36" s="628"/>
      <c r="D36" s="628"/>
      <c r="E36" s="628"/>
      <c r="F36" s="629"/>
      <c r="G36" s="629"/>
      <c r="H36" s="629"/>
      <c r="I36" s="629"/>
      <c r="J36" s="629"/>
      <c r="K36" s="629"/>
    </row>
    <row r="37" spans="1:11" ht="15.75" customHeight="1">
      <c r="A37" s="484" t="s">
        <v>217</v>
      </c>
      <c r="B37" s="630" t="s">
        <v>119</v>
      </c>
      <c r="C37" s="630"/>
      <c r="D37" s="629" t="s">
        <v>133</v>
      </c>
      <c r="E37" s="628"/>
      <c r="F37" s="631" t="s">
        <v>217</v>
      </c>
      <c r="G37" s="631"/>
      <c r="H37" s="631" t="s">
        <v>119</v>
      </c>
      <c r="I37" s="631"/>
      <c r="J37" s="631"/>
      <c r="K37" s="485" t="s">
        <v>486</v>
      </c>
    </row>
    <row r="38" spans="1:11" ht="15.75">
      <c r="A38" s="209">
        <f>LOOKUP(E3,Documentación!A4:A250,Documentación!G4:G250)</f>
        <v>0</v>
      </c>
      <c r="B38" s="638" t="str">
        <f>LOOKUP(E3,Documentación!A4:A250,Documentación!H4:H250)</f>
        <v>4,5,6</v>
      </c>
      <c r="C38" s="628"/>
      <c r="D38" s="639" t="str">
        <f>LOOKUP(E3,Documentación!A4:A250,Documentación!I4:I250)</f>
        <v>1,2,3</v>
      </c>
      <c r="E38" s="628"/>
      <c r="F38" s="640" t="str">
        <f>LOOKUP(E3,Documentación!A4:A250,Documentación!K4:K250)</f>
        <v>NO</v>
      </c>
      <c r="G38" s="640"/>
      <c r="H38" s="640" t="str">
        <f>LOOKUP(E3,Documentación!A4:A250,Documentación!L4:L250)</f>
        <v>SI</v>
      </c>
      <c r="I38" s="640"/>
      <c r="J38" s="640"/>
      <c r="K38" s="486" t="str">
        <f>LOOKUP(E3,Documentación!A4:A250,Documentación!M4:M250)</f>
        <v>SI</v>
      </c>
    </row>
    <row r="39" spans="1:11" ht="15.75" customHeight="1">
      <c r="A39" s="641" t="s">
        <v>331</v>
      </c>
      <c r="B39" s="642"/>
      <c r="C39" s="642"/>
      <c r="D39" s="642"/>
      <c r="E39" s="643"/>
      <c r="F39" s="644" t="s">
        <v>331</v>
      </c>
      <c r="G39" s="645"/>
      <c r="H39" s="645"/>
      <c r="I39" s="645"/>
      <c r="J39" s="645"/>
      <c r="K39" s="646"/>
    </row>
    <row r="40" spans="1:11" ht="15.75">
      <c r="A40" s="632">
        <f>LOOKUP(E3,Documentación!A4:A250,Documentación!J4:J250)</f>
        <v>0</v>
      </c>
      <c r="B40" s="633"/>
      <c r="C40" s="633"/>
      <c r="D40" s="633"/>
      <c r="E40" s="634"/>
      <c r="F40" s="635">
        <f>LOOKUP(E3,Documentación!A4:A250,Documentación!O4:O250)</f>
        <v>0</v>
      </c>
      <c r="G40" s="636"/>
      <c r="H40" s="636"/>
      <c r="I40" s="636"/>
      <c r="J40" s="636"/>
      <c r="K40" s="637"/>
    </row>
  </sheetData>
  <mergeCells count="76">
    <mergeCell ref="A40:E40"/>
    <mergeCell ref="F40:K40"/>
    <mergeCell ref="B38:C38"/>
    <mergeCell ref="D38:E38"/>
    <mergeCell ref="F38:G38"/>
    <mergeCell ref="H38:J38"/>
    <mergeCell ref="A39:E39"/>
    <mergeCell ref="F39:K39"/>
    <mergeCell ref="A35:E36"/>
    <mergeCell ref="F35:K36"/>
    <mergeCell ref="B37:C37"/>
    <mergeCell ref="D37:E37"/>
    <mergeCell ref="F37:G37"/>
    <mergeCell ref="H37:J37"/>
    <mergeCell ref="A34:B34"/>
    <mergeCell ref="C34:E34"/>
    <mergeCell ref="F34:H34"/>
    <mergeCell ref="I34:K34"/>
    <mergeCell ref="B29:C29"/>
    <mergeCell ref="D29:F29"/>
    <mergeCell ref="G29:I29"/>
    <mergeCell ref="J29:K29"/>
    <mergeCell ref="B30:K30"/>
    <mergeCell ref="E31:F31"/>
    <mergeCell ref="B32:J32"/>
    <mergeCell ref="A33:B33"/>
    <mergeCell ref="C33:E33"/>
    <mergeCell ref="F33:H33"/>
    <mergeCell ref="I33:K33"/>
    <mergeCell ref="G26:H26"/>
    <mergeCell ref="B27:J27"/>
    <mergeCell ref="B28:C28"/>
    <mergeCell ref="D28:F28"/>
    <mergeCell ref="G28:I28"/>
    <mergeCell ref="J28:K28"/>
    <mergeCell ref="C25:E25"/>
    <mergeCell ref="F25:H25"/>
    <mergeCell ref="I25:K25"/>
    <mergeCell ref="A17:B17"/>
    <mergeCell ref="C17:K17"/>
    <mergeCell ref="A18:B18"/>
    <mergeCell ref="C18:K20"/>
    <mergeCell ref="A19:B19"/>
    <mergeCell ref="A20:B20"/>
    <mergeCell ref="C22:K22"/>
    <mergeCell ref="C23:K23"/>
    <mergeCell ref="C24:E24"/>
    <mergeCell ref="F24:H24"/>
    <mergeCell ref="I24:K24"/>
    <mergeCell ref="A14:B14"/>
    <mergeCell ref="C14:F14"/>
    <mergeCell ref="G14:K14"/>
    <mergeCell ref="A15:B15"/>
    <mergeCell ref="C15:F15"/>
    <mergeCell ref="G15:K15"/>
    <mergeCell ref="A9:K9"/>
    <mergeCell ref="A11:A12"/>
    <mergeCell ref="B11:F12"/>
    <mergeCell ref="G11:I11"/>
    <mergeCell ref="J11:K11"/>
    <mergeCell ref="G12:I12"/>
    <mergeCell ref="J12:K12"/>
    <mergeCell ref="B6:D6"/>
    <mergeCell ref="E6:F6"/>
    <mergeCell ref="H6:K6"/>
    <mergeCell ref="B7:D7"/>
    <mergeCell ref="E7:F7"/>
    <mergeCell ref="H7:K7"/>
    <mergeCell ref="B1:H2"/>
    <mergeCell ref="I1:K5"/>
    <mergeCell ref="B3:D3"/>
    <mergeCell ref="E3:F3"/>
    <mergeCell ref="B4:D4"/>
    <mergeCell ref="E4:F4"/>
    <mergeCell ref="B5:D5"/>
    <mergeCell ref="E5:F5"/>
  </mergeCells>
  <pageMargins left="0.7" right="0.7" top="0.75" bottom="0.75" header="0.3" footer="0.3"/>
  <pageSetup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dimension ref="A1:K100"/>
  <sheetViews>
    <sheetView view="pageBreakPreview" zoomScale="90" zoomScaleSheetLayoutView="90" zoomScalePageLayoutView="80" workbookViewId="0">
      <selection activeCell="C19" sqref="C19:K20"/>
    </sheetView>
  </sheetViews>
  <sheetFormatPr baseColWidth="10" defaultRowHeight="15"/>
  <cols>
    <col min="1" max="1" width="12" customWidth="1"/>
    <col min="2" max="2" width="13" customWidth="1"/>
    <col min="3" max="3" width="2" customWidth="1"/>
    <col min="4" max="4" width="15.85546875" customWidth="1"/>
    <col min="5" max="5" width="2.7109375" customWidth="1"/>
    <col min="6" max="6" width="13.42578125" customWidth="1"/>
    <col min="7" max="7" width="2.5703125" customWidth="1"/>
    <col min="8" max="8" width="4" customWidth="1"/>
    <col min="9" max="9" width="8.85546875" customWidth="1"/>
    <col min="10" max="10" width="2.85546875" customWidth="1"/>
    <col min="11" max="11" width="10.5703125" customWidth="1"/>
  </cols>
  <sheetData>
    <row r="1" spans="1:11">
      <c r="A1" s="15"/>
      <c r="B1" s="585" t="s">
        <v>839</v>
      </c>
      <c r="C1" s="585"/>
      <c r="D1" s="585"/>
      <c r="E1" s="585"/>
      <c r="F1" s="585"/>
      <c r="G1" s="585"/>
      <c r="H1" s="585"/>
      <c r="I1" s="585"/>
      <c r="J1" s="585"/>
      <c r="K1" s="585"/>
    </row>
    <row r="2" spans="1:11">
      <c r="A2" s="15"/>
      <c r="B2" s="585"/>
      <c r="C2" s="585"/>
      <c r="D2" s="585"/>
      <c r="E2" s="585"/>
      <c r="F2" s="585"/>
      <c r="G2" s="585"/>
      <c r="H2" s="585"/>
      <c r="I2" s="585"/>
      <c r="J2" s="585"/>
      <c r="K2" s="585"/>
    </row>
    <row r="3" spans="1:11" ht="15.75">
      <c r="A3" s="15"/>
      <c r="B3" s="487"/>
      <c r="C3" s="488"/>
      <c r="D3" s="488"/>
      <c r="E3" s="488"/>
      <c r="F3" s="488"/>
      <c r="G3" s="488"/>
      <c r="H3" s="488"/>
      <c r="I3" s="488"/>
      <c r="J3" s="488"/>
      <c r="K3" s="488"/>
    </row>
    <row r="4" spans="1:11">
      <c r="A4" s="489"/>
      <c r="B4" s="490" t="s">
        <v>137</v>
      </c>
      <c r="C4" s="607" t="str">
        <f ca="1">LOOKUP(E6,Datos!A4:A150,Datos!D4:D151)</f>
        <v>e</v>
      </c>
      <c r="D4" s="607"/>
      <c r="E4" s="607"/>
      <c r="F4" s="649"/>
      <c r="G4" s="649"/>
      <c r="H4" s="607"/>
      <c r="I4" s="607"/>
      <c r="J4" s="607"/>
      <c r="K4" s="607"/>
    </row>
    <row r="5" spans="1:11">
      <c r="A5" s="491"/>
      <c r="B5" s="492"/>
      <c r="C5" s="6"/>
      <c r="D5" s="6"/>
      <c r="E5" s="6"/>
      <c r="F5" s="6"/>
      <c r="G5" s="493"/>
      <c r="H5" s="494"/>
      <c r="I5" s="494"/>
      <c r="J5" s="494"/>
      <c r="K5" s="494"/>
    </row>
    <row r="6" spans="1:11" ht="15.75">
      <c r="A6" s="15"/>
      <c r="B6" s="595" t="s">
        <v>470</v>
      </c>
      <c r="C6" s="595"/>
      <c r="D6" s="595"/>
      <c r="E6" s="650">
        <f>'Ficha Identificacion'!E3:F3</f>
        <v>29</v>
      </c>
      <c r="F6" s="650"/>
      <c r="G6" s="476"/>
      <c r="H6" s="651" t="s">
        <v>781</v>
      </c>
      <c r="I6" s="652"/>
      <c r="J6" s="652"/>
      <c r="K6" s="653"/>
    </row>
    <row r="7" spans="1:11" ht="15.75">
      <c r="A7" s="476"/>
      <c r="B7" s="597" t="s">
        <v>778</v>
      </c>
      <c r="C7" s="597"/>
      <c r="D7" s="597"/>
      <c r="E7" s="598" t="str">
        <f ca="1">LOOKUP(E6,Datos!A4:A150,Datos!B4:B151)</f>
        <v>20/09.</v>
      </c>
      <c r="F7" s="599"/>
      <c r="G7" s="476"/>
      <c r="H7" s="654" t="str">
        <f ca="1">LOOKUP(E6,Datos!A4:A150,Datos!AF4:AF151)</f>
        <v>XXXXXX</v>
      </c>
      <c r="I7" s="655"/>
      <c r="J7" s="655"/>
      <c r="K7" s="656"/>
    </row>
    <row r="8" spans="1:11" ht="18">
      <c r="A8" s="605" t="s">
        <v>807</v>
      </c>
      <c r="B8" s="605"/>
      <c r="C8" s="605"/>
      <c r="D8" s="605"/>
      <c r="E8" s="605"/>
      <c r="F8" s="605"/>
      <c r="G8" s="657"/>
      <c r="H8" s="657"/>
      <c r="I8" s="657"/>
      <c r="J8" s="657"/>
      <c r="K8" s="657"/>
    </row>
    <row r="9" spans="1:11">
      <c r="A9" s="647" t="s">
        <v>808</v>
      </c>
      <c r="B9" s="658"/>
      <c r="C9" s="658"/>
      <c r="D9" s="658"/>
      <c r="E9" s="647" t="str">
        <f ca="1">IF(B10="*","SI","NO")</f>
        <v>NO</v>
      </c>
      <c r="F9" s="647"/>
      <c r="G9" s="493"/>
      <c r="H9" s="493"/>
      <c r="I9" s="493"/>
      <c r="J9" s="493"/>
      <c r="K9" s="493"/>
    </row>
    <row r="10" spans="1:11">
      <c r="A10" s="647" t="s">
        <v>809</v>
      </c>
      <c r="B10" s="647">
        <f ca="1">LOOKUP(E6,Datos!A4:A150,Datos!Q4:Q151)</f>
        <v>0</v>
      </c>
      <c r="C10" s="647"/>
      <c r="D10" s="647"/>
      <c r="E10" s="647"/>
      <c r="F10" s="647"/>
      <c r="G10" s="647"/>
      <c r="H10" s="647"/>
      <c r="I10" s="647"/>
      <c r="J10" s="647"/>
      <c r="K10" s="647"/>
    </row>
    <row r="11" spans="1:11">
      <c r="A11" s="647"/>
      <c r="B11" s="647"/>
      <c r="C11" s="647"/>
      <c r="D11" s="647"/>
      <c r="E11" s="647"/>
      <c r="F11" s="647"/>
      <c r="G11" s="647"/>
      <c r="H11" s="647"/>
      <c r="I11" s="647"/>
      <c r="J11" s="647"/>
      <c r="K11" s="647"/>
    </row>
    <row r="12" spans="1:11">
      <c r="A12" s="647" t="s">
        <v>810</v>
      </c>
      <c r="B12" s="648"/>
      <c r="C12" s="648"/>
      <c r="D12" s="648"/>
      <c r="E12" s="647" t="str">
        <f ca="1">IF(B13="*","SI","NO")</f>
        <v>NO</v>
      </c>
      <c r="F12" s="647"/>
      <c r="G12" s="493"/>
      <c r="H12" s="493"/>
      <c r="I12" s="493"/>
      <c r="J12" s="493"/>
      <c r="K12" s="493"/>
    </row>
    <row r="13" spans="1:11">
      <c r="A13" s="647" t="s">
        <v>809</v>
      </c>
      <c r="B13" s="647">
        <f ca="1">LOOKUP(E6,Datos!A4:A150,Datos!R4:R151)</f>
        <v>0</v>
      </c>
      <c r="C13" s="647"/>
      <c r="D13" s="647"/>
      <c r="E13" s="647"/>
      <c r="F13" s="647"/>
      <c r="G13" s="647"/>
      <c r="H13" s="647"/>
      <c r="I13" s="647"/>
      <c r="J13" s="647"/>
      <c r="K13" s="647"/>
    </row>
    <row r="14" spans="1:11">
      <c r="A14" s="647"/>
      <c r="B14" s="647"/>
      <c r="C14" s="647"/>
      <c r="D14" s="647"/>
      <c r="E14" s="647"/>
      <c r="F14" s="647"/>
      <c r="G14" s="647"/>
      <c r="H14" s="647"/>
      <c r="I14" s="647"/>
      <c r="J14" s="647"/>
      <c r="K14" s="647"/>
    </row>
    <row r="15" spans="1:11">
      <c r="A15" s="658" t="s">
        <v>811</v>
      </c>
      <c r="B15" s="658"/>
      <c r="C15" s="658"/>
      <c r="D15" s="658"/>
      <c r="E15" s="658" t="str">
        <f ca="1">IF(B16="*","SI","NO")</f>
        <v>NO</v>
      </c>
      <c r="F15" s="658"/>
      <c r="G15" s="494"/>
      <c r="H15" s="494"/>
      <c r="I15" s="494"/>
      <c r="J15" s="494"/>
      <c r="K15" s="494"/>
    </row>
    <row r="16" spans="1:11">
      <c r="A16" s="647" t="s">
        <v>809</v>
      </c>
      <c r="B16" s="647">
        <f ca="1">LOOKUP(E6,Datos!A4:A150,Datos!S4:S151)</f>
        <v>0</v>
      </c>
      <c r="C16" s="647"/>
      <c r="D16" s="647"/>
      <c r="E16" s="647"/>
      <c r="F16" s="647"/>
      <c r="G16" s="647"/>
      <c r="H16" s="647"/>
      <c r="I16" s="647"/>
      <c r="J16" s="647"/>
      <c r="K16" s="647"/>
    </row>
    <row r="17" spans="1:11">
      <c r="A17" s="647"/>
      <c r="B17" s="647"/>
      <c r="C17" s="647"/>
      <c r="D17" s="647"/>
      <c r="E17" s="647"/>
      <c r="F17" s="647"/>
      <c r="G17" s="647"/>
      <c r="H17" s="647"/>
      <c r="I17" s="647"/>
      <c r="J17" s="647"/>
      <c r="K17" s="647"/>
    </row>
    <row r="18" spans="1:11">
      <c r="A18" s="495"/>
      <c r="B18" s="495"/>
      <c r="C18" s="495"/>
      <c r="D18" s="495"/>
      <c r="E18" s="495"/>
      <c r="F18" s="495"/>
      <c r="G18" s="495"/>
      <c r="H18" s="495"/>
      <c r="I18" s="495"/>
      <c r="J18" s="495"/>
      <c r="K18" s="495"/>
    </row>
    <row r="19" spans="1:11">
      <c r="A19" s="496" t="s">
        <v>812</v>
      </c>
      <c r="B19" s="496">
        <f ca="1">LOOKUP(E6,Datos!A4:A150,Datos!AW4:AW151)</f>
        <v>0</v>
      </c>
      <c r="C19" s="647" t="s">
        <v>813</v>
      </c>
      <c r="D19" s="647"/>
      <c r="E19" s="647"/>
      <c r="F19" s="647"/>
      <c r="G19" s="647"/>
      <c r="H19" s="647"/>
      <c r="I19" s="647"/>
      <c r="J19" s="647">
        <f ca="1">LOOKUP(E6,Datos!A4:A150,Datos!AX4:AX151)</f>
        <v>0</v>
      </c>
      <c r="K19" s="647"/>
    </row>
    <row r="20" spans="1:11">
      <c r="A20" s="659" t="s">
        <v>814</v>
      </c>
      <c r="B20" s="659"/>
      <c r="C20" s="647">
        <f ca="1">LOOKUP(E6,Datos!A4:A150,Datos!AY4:AY151)</f>
        <v>0</v>
      </c>
      <c r="D20" s="647"/>
      <c r="E20" s="647"/>
      <c r="F20" s="647"/>
      <c r="G20" s="647"/>
      <c r="H20" s="647"/>
      <c r="I20" s="647"/>
      <c r="J20" s="647"/>
      <c r="K20" s="647"/>
    </row>
    <row r="21" spans="1:11">
      <c r="A21" s="493"/>
      <c r="B21" s="497" t="s">
        <v>805</v>
      </c>
      <c r="C21" s="660">
        <f ca="1">LOOKUP(E6,Datos!A4:A150,Datos!AZ4:AZ151)</f>
        <v>0</v>
      </c>
      <c r="D21" s="660"/>
      <c r="E21" s="660" t="s">
        <v>815</v>
      </c>
      <c r="F21" s="660"/>
      <c r="G21" s="660"/>
      <c r="H21" s="660">
        <f ca="1">LOOKUP(E6,Datos!A4:A150,Datos!BA4:BA151)</f>
        <v>0</v>
      </c>
      <c r="I21" s="660"/>
      <c r="J21" s="660"/>
      <c r="K21" s="493"/>
    </row>
    <row r="22" spans="1:11">
      <c r="A22" s="494"/>
      <c r="B22" s="494"/>
      <c r="C22" s="494"/>
      <c r="D22" s="494"/>
      <c r="E22" s="494"/>
      <c r="F22" s="494"/>
      <c r="G22" s="494"/>
      <c r="H22" s="494"/>
      <c r="I22" s="494"/>
      <c r="J22" s="494"/>
      <c r="K22" s="494"/>
    </row>
    <row r="23" spans="1:11" ht="18">
      <c r="A23" s="661" t="s">
        <v>816</v>
      </c>
      <c r="B23" s="661"/>
      <c r="C23" s="661"/>
      <c r="D23" s="661"/>
      <c r="E23" s="661"/>
      <c r="F23" s="661"/>
      <c r="G23" s="661"/>
      <c r="H23" s="661"/>
      <c r="I23" s="661"/>
      <c r="J23" s="661"/>
      <c r="K23" s="661"/>
    </row>
    <row r="24" spans="1:11" ht="18">
      <c r="A24" s="498"/>
      <c r="B24" s="498"/>
      <c r="C24" s="498"/>
      <c r="D24" s="498"/>
      <c r="E24" s="498"/>
      <c r="F24" s="498"/>
      <c r="G24" s="498"/>
      <c r="H24" s="498"/>
      <c r="I24" s="498"/>
      <c r="J24" s="498"/>
      <c r="K24" s="498"/>
    </row>
    <row r="25" spans="1:11">
      <c r="A25" s="662" t="s">
        <v>817</v>
      </c>
      <c r="B25" s="663"/>
      <c r="C25" s="663"/>
      <c r="D25" s="663"/>
      <c r="E25" s="663"/>
      <c r="F25" s="664"/>
      <c r="G25" s="647" t="s">
        <v>818</v>
      </c>
      <c r="H25" s="647"/>
      <c r="I25" s="647"/>
      <c r="J25" s="647"/>
      <c r="K25" s="647"/>
    </row>
    <row r="26" spans="1:11">
      <c r="A26" s="662">
        <f ca="1">LOOKUP(E6,Datos!A4:A150,Datos!BB4:BB151)</f>
        <v>0</v>
      </c>
      <c r="B26" s="663"/>
      <c r="C26" s="663"/>
      <c r="D26" s="663"/>
      <c r="E26" s="663"/>
      <c r="F26" s="664"/>
      <c r="G26" s="647">
        <f ca="1">LOOKUP(E6,Datos!A4:A150,Datos!BC4:BC151)</f>
        <v>0</v>
      </c>
      <c r="H26" s="647"/>
      <c r="I26" s="647"/>
      <c r="J26" s="647"/>
      <c r="K26" s="647"/>
    </row>
    <row r="27" spans="1:11">
      <c r="A27" s="647" t="s">
        <v>819</v>
      </c>
      <c r="B27" s="647"/>
      <c r="C27" s="647"/>
      <c r="D27" s="647"/>
      <c r="E27" s="647"/>
      <c r="F27" s="647" t="s">
        <v>820</v>
      </c>
      <c r="G27" s="647"/>
      <c r="H27" s="647"/>
      <c r="I27" s="647"/>
      <c r="J27" s="647"/>
      <c r="K27" s="647"/>
    </row>
    <row r="28" spans="1:11">
      <c r="A28" s="647">
        <f ca="1">LOOKUP(E6,Datos!A4:A150,Datos!BD4:BD151)</f>
        <v>0</v>
      </c>
      <c r="B28" s="647"/>
      <c r="C28" s="647"/>
      <c r="D28" s="647"/>
      <c r="E28" s="647"/>
      <c r="F28" s="647">
        <f ca="1">LOOKUP(E6,Datos!A4:A150,Datos!BE4:BE151)</f>
        <v>0</v>
      </c>
      <c r="G28" s="647"/>
      <c r="H28" s="647"/>
      <c r="I28" s="647"/>
      <c r="J28" s="647"/>
      <c r="K28" s="647"/>
    </row>
    <row r="29" spans="1:11">
      <c r="A29" s="647" t="s">
        <v>821</v>
      </c>
      <c r="B29" s="647"/>
      <c r="C29" s="647">
        <f ca="1">LOOKUP(E6,Datos!A4:A150,Datos!BF4:BF151)</f>
        <v>0</v>
      </c>
      <c r="D29" s="647"/>
      <c r="E29" s="647"/>
      <c r="F29" s="647" t="s">
        <v>822</v>
      </c>
      <c r="G29" s="647"/>
      <c r="H29" s="647"/>
      <c r="I29" s="647">
        <f ca="1">LOOKUP(E6,Datos!A4:A150,Datos!BG4:BG151)</f>
        <v>0</v>
      </c>
      <c r="J29" s="647"/>
      <c r="K29" s="647"/>
    </row>
    <row r="30" spans="1:11">
      <c r="A30" s="494"/>
      <c r="B30" s="494"/>
      <c r="C30" s="494"/>
      <c r="D30" s="494"/>
      <c r="E30" s="494"/>
      <c r="F30" s="494"/>
      <c r="G30" s="494"/>
      <c r="H30" s="494"/>
      <c r="I30" s="494"/>
      <c r="J30" s="494"/>
      <c r="K30" s="494"/>
    </row>
    <row r="31" spans="1:11" ht="18">
      <c r="A31" s="667" t="s">
        <v>823</v>
      </c>
      <c r="B31" s="667"/>
      <c r="C31" s="667"/>
      <c r="D31" s="667"/>
      <c r="E31" s="667"/>
      <c r="F31" s="667"/>
      <c r="G31" s="667"/>
      <c r="H31" s="667"/>
      <c r="I31" s="667"/>
      <c r="J31" s="667"/>
      <c r="K31" s="667"/>
    </row>
    <row r="32" spans="1:11">
      <c r="A32" s="489"/>
      <c r="B32" s="489"/>
      <c r="C32" s="489"/>
      <c r="D32" s="489"/>
      <c r="E32" s="489"/>
      <c r="F32" s="489"/>
      <c r="G32" s="489"/>
      <c r="H32" s="489"/>
      <c r="I32" s="489"/>
      <c r="J32" s="489"/>
      <c r="K32" s="489"/>
    </row>
    <row r="33" spans="1:11" ht="15.75">
      <c r="A33" s="668" t="s">
        <v>824</v>
      </c>
      <c r="B33" s="669"/>
      <c r="C33" s="669"/>
      <c r="D33" s="669"/>
      <c r="E33" s="669"/>
      <c r="F33" s="669"/>
      <c r="G33" s="669"/>
      <c r="H33" s="669"/>
      <c r="I33" s="669"/>
      <c r="J33" s="669"/>
      <c r="K33" s="670"/>
    </row>
    <row r="34" spans="1:11" ht="30.75">
      <c r="A34" s="499" t="s">
        <v>473</v>
      </c>
      <c r="B34" s="666" t="s">
        <v>825</v>
      </c>
      <c r="C34" s="666"/>
      <c r="D34" s="666" t="s">
        <v>826</v>
      </c>
      <c r="E34" s="666"/>
      <c r="F34" s="665" t="s">
        <v>317</v>
      </c>
      <c r="G34" s="665"/>
      <c r="H34" s="666" t="s">
        <v>827</v>
      </c>
      <c r="I34" s="666"/>
      <c r="J34" s="666" t="s">
        <v>828</v>
      </c>
      <c r="K34" s="666"/>
    </row>
    <row r="35" spans="1:11" ht="15.75">
      <c r="A35" s="500">
        <f ca="1">LOOKUP(E6,Datos!A4:A150,Datos!U4:U151)</f>
        <v>0</v>
      </c>
      <c r="B35" s="671"/>
      <c r="C35" s="671"/>
      <c r="D35" s="672" t="str">
        <f ca="1">LOOKUP(E6,Datos!A4:A150,Datos!AG4:AG151)</f>
        <v>SI</v>
      </c>
      <c r="E35" s="672"/>
      <c r="F35" s="650">
        <f ca="1">LOOKUP(E6,Datos!A4:A150,Datos!AH4:AH151)</f>
        <v>0</v>
      </c>
      <c r="G35" s="650"/>
      <c r="H35" s="673" t="str">
        <f ca="1">LOOKUP(E6,Datos!A4:A150,Datos!AU4:AU151)</f>
        <v>NO</v>
      </c>
      <c r="I35" s="673"/>
      <c r="J35" s="666">
        <f ca="1">LOOKUP(E6,Datos!A4:A150,Datos!AL4:AL151)</f>
        <v>0</v>
      </c>
      <c r="K35" s="666"/>
    </row>
    <row r="36" spans="1:11" ht="15.75">
      <c r="A36" s="665" t="s">
        <v>829</v>
      </c>
      <c r="B36" s="665"/>
      <c r="C36" s="665"/>
      <c r="D36" s="666" t="s">
        <v>830</v>
      </c>
      <c r="E36" s="666"/>
      <c r="F36" s="666"/>
      <c r="G36" s="666" t="s">
        <v>831</v>
      </c>
      <c r="H36" s="666"/>
      <c r="I36" s="666"/>
      <c r="J36" s="666"/>
      <c r="K36" s="666"/>
    </row>
    <row r="37" spans="1:11" ht="15.75">
      <c r="A37" s="674" t="str">
        <f ca="1">LOOKUP(E6,Datos!A4:A150,Datos!AM4:AM151)</f>
        <v>SI</v>
      </c>
      <c r="B37" s="674"/>
      <c r="C37" s="674"/>
      <c r="D37" s="675" t="str">
        <f ca="1">LOOKUP(E6,Datos!A4:A150,Datos!AN4:AN151)</f>
        <v>SI</v>
      </c>
      <c r="E37" s="675"/>
      <c r="F37" s="675"/>
      <c r="G37" s="676" t="str">
        <f ca="1">LOOKUP(E6,Datos!A4:A150,Datos!AP4:AP151)</f>
        <v>NO</v>
      </c>
      <c r="H37" s="676"/>
      <c r="I37" s="676"/>
      <c r="J37" s="676"/>
      <c r="K37" s="676"/>
    </row>
    <row r="38" spans="1:11">
      <c r="A38" s="494"/>
      <c r="B38" s="494"/>
      <c r="C38" s="494"/>
      <c r="D38" s="494"/>
      <c r="E38" s="494"/>
      <c r="F38" s="494"/>
      <c r="G38" s="494"/>
      <c r="H38" s="494"/>
      <c r="I38" s="494"/>
      <c r="J38" s="494"/>
      <c r="K38" s="494"/>
    </row>
    <row r="39" spans="1:11">
      <c r="A39" s="494"/>
      <c r="B39" s="494"/>
      <c r="C39" s="677" t="s">
        <v>832</v>
      </c>
      <c r="D39" s="678"/>
      <c r="E39" s="678"/>
      <c r="F39" s="678"/>
      <c r="G39" s="678"/>
      <c r="H39" s="678"/>
      <c r="I39" s="494"/>
      <c r="J39" s="494"/>
      <c r="K39" s="494"/>
    </row>
    <row r="40" spans="1:11">
      <c r="A40" s="647" t="s">
        <v>833</v>
      </c>
      <c r="B40" s="647"/>
      <c r="C40" s="647">
        <f ca="1">LOOKUP(E6,Datos!A4:A150,Datos!AQ4:AQ151)</f>
        <v>0</v>
      </c>
      <c r="D40" s="647"/>
      <c r="E40" s="647"/>
      <c r="F40" s="647" t="s">
        <v>834</v>
      </c>
      <c r="G40" s="647"/>
      <c r="H40" s="647"/>
      <c r="I40" s="647">
        <f ca="1">LOOKUP(E6,Datos!A4:A150,Datos!AR4:AR151)</f>
        <v>0</v>
      </c>
      <c r="J40" s="647"/>
      <c r="K40" s="647"/>
    </row>
    <row r="41" spans="1:11">
      <c r="A41" s="647" t="s">
        <v>835</v>
      </c>
      <c r="B41" s="647"/>
      <c r="C41" s="647">
        <f ca="1">LOOKUP(E6,Datos!A4:A150,Datos!AS4:AS151)</f>
        <v>0</v>
      </c>
      <c r="D41" s="647"/>
      <c r="E41" s="647"/>
      <c r="F41" s="647" t="s">
        <v>836</v>
      </c>
      <c r="G41" s="647"/>
      <c r="H41" s="647"/>
      <c r="I41" s="647">
        <f ca="1">LOOKUP(E6,Datos!A4:A150,Datos!AT4:AT151)</f>
        <v>0</v>
      </c>
      <c r="J41" s="647"/>
      <c r="K41" s="647"/>
    </row>
    <row r="42" spans="1:11">
      <c r="A42" s="494"/>
      <c r="B42" s="494"/>
      <c r="C42" s="494"/>
      <c r="D42" s="494"/>
      <c r="E42" s="494"/>
      <c r="F42" s="494"/>
      <c r="G42" s="494"/>
      <c r="H42" s="494"/>
      <c r="I42" s="494"/>
      <c r="J42" s="494"/>
      <c r="K42" s="494"/>
    </row>
    <row r="43" spans="1:11" ht="18">
      <c r="A43" s="679" t="s">
        <v>837</v>
      </c>
      <c r="B43" s="680"/>
      <c r="C43" s="680"/>
      <c r="D43" s="680"/>
      <c r="E43" s="680"/>
      <c r="F43" s="680"/>
      <c r="G43" s="680"/>
      <c r="H43" s="680"/>
      <c r="I43" s="680"/>
      <c r="J43" s="680"/>
      <c r="K43" s="681"/>
    </row>
    <row r="44" spans="1:11" ht="37.5" customHeight="1">
      <c r="A44" s="682">
        <f ca="1">LOOKUP(E6,Datos!A4:A150,Datos!CI4:CI151)</f>
        <v>0</v>
      </c>
      <c r="B44" s="683"/>
      <c r="C44" s="683"/>
      <c r="D44" s="683"/>
      <c r="E44" s="683"/>
      <c r="F44" s="683"/>
      <c r="G44" s="683"/>
      <c r="H44" s="683"/>
      <c r="I44" s="683"/>
      <c r="J44" s="683"/>
      <c r="K44" s="684"/>
    </row>
    <row r="45" spans="1:11">
      <c r="A45" s="685"/>
      <c r="B45" s="686"/>
      <c r="C45" s="686"/>
      <c r="D45" s="686"/>
      <c r="E45" s="686"/>
      <c r="F45" s="686"/>
      <c r="G45" s="686"/>
      <c r="H45" s="686"/>
      <c r="I45" s="686"/>
      <c r="J45" s="686"/>
      <c r="K45" s="687"/>
    </row>
    <row r="46" spans="1:11">
      <c r="A46" s="685"/>
      <c r="B46" s="686"/>
      <c r="C46" s="686"/>
      <c r="D46" s="686"/>
      <c r="E46" s="686"/>
      <c r="F46" s="686"/>
      <c r="G46" s="686"/>
      <c r="H46" s="686"/>
      <c r="I46" s="686"/>
      <c r="J46" s="686"/>
      <c r="K46" s="687"/>
    </row>
    <row r="47" spans="1:11">
      <c r="A47" s="688"/>
      <c r="B47" s="689"/>
      <c r="C47" s="689"/>
      <c r="D47" s="689"/>
      <c r="E47" s="689"/>
      <c r="F47" s="689"/>
      <c r="G47" s="689"/>
      <c r="H47" s="689"/>
      <c r="I47" s="689"/>
      <c r="J47" s="689"/>
      <c r="K47" s="690"/>
    </row>
    <row r="48" spans="1:11">
      <c r="A48" s="494"/>
      <c r="B48" s="494"/>
      <c r="C48" s="494"/>
      <c r="D48" s="494"/>
      <c r="E48" s="494"/>
      <c r="F48" s="494"/>
      <c r="G48" s="494"/>
      <c r="H48" s="494"/>
      <c r="I48" s="494"/>
      <c r="J48" s="494"/>
      <c r="K48" s="494"/>
    </row>
    <row r="49" spans="1:11">
      <c r="A49" s="494"/>
      <c r="B49" s="494"/>
      <c r="C49" s="494"/>
      <c r="D49" s="494"/>
      <c r="E49" s="494"/>
      <c r="F49" s="494"/>
      <c r="G49" s="494"/>
      <c r="H49" s="494"/>
      <c r="I49" s="494"/>
      <c r="J49" s="494"/>
      <c r="K49" s="494"/>
    </row>
    <row r="50" spans="1:11" ht="18">
      <c r="A50" s="661" t="s">
        <v>838</v>
      </c>
      <c r="B50" s="661"/>
      <c r="C50" s="661"/>
      <c r="D50" s="661"/>
      <c r="E50" s="661"/>
      <c r="F50" s="661"/>
      <c r="G50" s="661"/>
      <c r="H50" s="661"/>
      <c r="I50" s="661"/>
      <c r="J50" s="661"/>
      <c r="K50" s="661"/>
    </row>
    <row r="51" spans="1:11">
      <c r="A51" s="614">
        <f ca="1">LOOKUP(E6,Datos!A4:A150,Datos!CJ4:CJ151)</f>
        <v>0</v>
      </c>
      <c r="B51" s="615"/>
      <c r="C51" s="615"/>
      <c r="D51" s="615"/>
      <c r="E51" s="615"/>
      <c r="F51" s="615"/>
      <c r="G51" s="615"/>
      <c r="H51" s="615"/>
      <c r="I51" s="615"/>
      <c r="J51" s="615"/>
      <c r="K51" s="616"/>
    </row>
    <row r="52" spans="1:11">
      <c r="A52" s="617"/>
      <c r="B52" s="618"/>
      <c r="C52" s="618"/>
      <c r="D52" s="618"/>
      <c r="E52" s="618"/>
      <c r="F52" s="618"/>
      <c r="G52" s="618"/>
      <c r="H52" s="618"/>
      <c r="I52" s="618"/>
      <c r="J52" s="618"/>
      <c r="K52" s="619"/>
    </row>
    <row r="53" spans="1:11">
      <c r="A53" s="617"/>
      <c r="B53" s="618"/>
      <c r="C53" s="618"/>
      <c r="D53" s="618"/>
      <c r="E53" s="618"/>
      <c r="F53" s="618"/>
      <c r="G53" s="618"/>
      <c r="H53" s="618"/>
      <c r="I53" s="618"/>
      <c r="J53" s="618"/>
      <c r="K53" s="619"/>
    </row>
    <row r="54" spans="1:11">
      <c r="A54" s="617"/>
      <c r="B54" s="618"/>
      <c r="C54" s="618"/>
      <c r="D54" s="618"/>
      <c r="E54" s="618"/>
      <c r="F54" s="618"/>
      <c r="G54" s="618"/>
      <c r="H54" s="618"/>
      <c r="I54" s="618"/>
      <c r="J54" s="618"/>
      <c r="K54" s="619"/>
    </row>
    <row r="55" spans="1:11">
      <c r="A55" s="617"/>
      <c r="B55" s="618"/>
      <c r="C55" s="618"/>
      <c r="D55" s="618"/>
      <c r="E55" s="618"/>
      <c r="F55" s="618"/>
      <c r="G55" s="618"/>
      <c r="H55" s="618"/>
      <c r="I55" s="618"/>
      <c r="J55" s="618"/>
      <c r="K55" s="619"/>
    </row>
    <row r="56" spans="1:11">
      <c r="A56" s="617"/>
      <c r="B56" s="618"/>
      <c r="C56" s="618"/>
      <c r="D56" s="618"/>
      <c r="E56" s="618"/>
      <c r="F56" s="618"/>
      <c r="G56" s="618"/>
      <c r="H56" s="618"/>
      <c r="I56" s="618"/>
      <c r="J56" s="618"/>
      <c r="K56" s="619"/>
    </row>
    <row r="57" spans="1:11">
      <c r="A57" s="617"/>
      <c r="B57" s="618"/>
      <c r="C57" s="618"/>
      <c r="D57" s="618"/>
      <c r="E57" s="618"/>
      <c r="F57" s="618"/>
      <c r="G57" s="618"/>
      <c r="H57" s="618"/>
      <c r="I57" s="618"/>
      <c r="J57" s="618"/>
      <c r="K57" s="619"/>
    </row>
    <row r="58" spans="1:11">
      <c r="A58" s="617"/>
      <c r="B58" s="618"/>
      <c r="C58" s="618"/>
      <c r="D58" s="618"/>
      <c r="E58" s="618"/>
      <c r="F58" s="618"/>
      <c r="G58" s="618"/>
      <c r="H58" s="618"/>
      <c r="I58" s="618"/>
      <c r="J58" s="618"/>
      <c r="K58" s="619"/>
    </row>
    <row r="59" spans="1:11">
      <c r="A59" s="617"/>
      <c r="B59" s="618"/>
      <c r="C59" s="618"/>
      <c r="D59" s="618"/>
      <c r="E59" s="618"/>
      <c r="F59" s="618"/>
      <c r="G59" s="618"/>
      <c r="H59" s="618"/>
      <c r="I59" s="618"/>
      <c r="J59" s="618"/>
      <c r="K59" s="619"/>
    </row>
    <row r="60" spans="1:11">
      <c r="A60" s="617"/>
      <c r="B60" s="618"/>
      <c r="C60" s="618"/>
      <c r="D60" s="618"/>
      <c r="E60" s="618"/>
      <c r="F60" s="618"/>
      <c r="G60" s="618"/>
      <c r="H60" s="618"/>
      <c r="I60" s="618"/>
      <c r="J60" s="618"/>
      <c r="K60" s="619"/>
    </row>
    <row r="61" spans="1:11">
      <c r="A61" s="617"/>
      <c r="B61" s="618"/>
      <c r="C61" s="618"/>
      <c r="D61" s="618"/>
      <c r="E61" s="618"/>
      <c r="F61" s="618"/>
      <c r="G61" s="618"/>
      <c r="H61" s="618"/>
      <c r="I61" s="618"/>
      <c r="J61" s="618"/>
      <c r="K61" s="619"/>
    </row>
    <row r="62" spans="1:11">
      <c r="A62" s="617"/>
      <c r="B62" s="618"/>
      <c r="C62" s="618"/>
      <c r="D62" s="618"/>
      <c r="E62" s="618"/>
      <c r="F62" s="618"/>
      <c r="G62" s="618"/>
      <c r="H62" s="618"/>
      <c r="I62" s="618"/>
      <c r="J62" s="618"/>
      <c r="K62" s="619"/>
    </row>
    <row r="63" spans="1:11">
      <c r="A63" s="617"/>
      <c r="B63" s="618"/>
      <c r="C63" s="618"/>
      <c r="D63" s="618"/>
      <c r="E63" s="618"/>
      <c r="F63" s="618"/>
      <c r="G63" s="618"/>
      <c r="H63" s="618"/>
      <c r="I63" s="618"/>
      <c r="J63" s="618"/>
      <c r="K63" s="619"/>
    </row>
    <row r="64" spans="1:11">
      <c r="A64" s="617"/>
      <c r="B64" s="618"/>
      <c r="C64" s="618"/>
      <c r="D64" s="618"/>
      <c r="E64" s="618"/>
      <c r="F64" s="618"/>
      <c r="G64" s="618"/>
      <c r="H64" s="618"/>
      <c r="I64" s="618"/>
      <c r="J64" s="618"/>
      <c r="K64" s="619"/>
    </row>
    <row r="65" spans="1:11">
      <c r="A65" s="617"/>
      <c r="B65" s="618"/>
      <c r="C65" s="618"/>
      <c r="D65" s="618"/>
      <c r="E65" s="618"/>
      <c r="F65" s="618"/>
      <c r="G65" s="618"/>
      <c r="H65" s="618"/>
      <c r="I65" s="618"/>
      <c r="J65" s="618"/>
      <c r="K65" s="619"/>
    </row>
    <row r="66" spans="1:11">
      <c r="A66" s="617"/>
      <c r="B66" s="618"/>
      <c r="C66" s="618"/>
      <c r="D66" s="618"/>
      <c r="E66" s="618"/>
      <c r="F66" s="618"/>
      <c r="G66" s="618"/>
      <c r="H66" s="618"/>
      <c r="I66" s="618"/>
      <c r="J66" s="618"/>
      <c r="K66" s="619"/>
    </row>
    <row r="67" spans="1:11">
      <c r="A67" s="617"/>
      <c r="B67" s="618"/>
      <c r="C67" s="618"/>
      <c r="D67" s="618"/>
      <c r="E67" s="618"/>
      <c r="F67" s="618"/>
      <c r="G67" s="618"/>
      <c r="H67" s="618"/>
      <c r="I67" s="618"/>
      <c r="J67" s="618"/>
      <c r="K67" s="619"/>
    </row>
    <row r="68" spans="1:11">
      <c r="A68" s="617"/>
      <c r="B68" s="618"/>
      <c r="C68" s="618"/>
      <c r="D68" s="618"/>
      <c r="E68" s="618"/>
      <c r="F68" s="618"/>
      <c r="G68" s="618"/>
      <c r="H68" s="618"/>
      <c r="I68" s="618"/>
      <c r="J68" s="618"/>
      <c r="K68" s="619"/>
    </row>
    <row r="69" spans="1:11">
      <c r="A69" s="617"/>
      <c r="B69" s="618"/>
      <c r="C69" s="618"/>
      <c r="D69" s="618"/>
      <c r="E69" s="618"/>
      <c r="F69" s="618"/>
      <c r="G69" s="618"/>
      <c r="H69" s="618"/>
      <c r="I69" s="618"/>
      <c r="J69" s="618"/>
      <c r="K69" s="619"/>
    </row>
    <row r="70" spans="1:11">
      <c r="A70" s="617"/>
      <c r="B70" s="618"/>
      <c r="C70" s="618"/>
      <c r="D70" s="618"/>
      <c r="E70" s="618"/>
      <c r="F70" s="618"/>
      <c r="G70" s="618"/>
      <c r="H70" s="618"/>
      <c r="I70" s="618"/>
      <c r="J70" s="618"/>
      <c r="K70" s="619"/>
    </row>
    <row r="71" spans="1:11">
      <c r="A71" s="617"/>
      <c r="B71" s="618"/>
      <c r="C71" s="618"/>
      <c r="D71" s="618"/>
      <c r="E71" s="618"/>
      <c r="F71" s="618"/>
      <c r="G71" s="618"/>
      <c r="H71" s="618"/>
      <c r="I71" s="618"/>
      <c r="J71" s="618"/>
      <c r="K71" s="619"/>
    </row>
    <row r="72" spans="1:11">
      <c r="A72" s="617"/>
      <c r="B72" s="618"/>
      <c r="C72" s="618"/>
      <c r="D72" s="618"/>
      <c r="E72" s="618"/>
      <c r="F72" s="618"/>
      <c r="G72" s="618"/>
      <c r="H72" s="618"/>
      <c r="I72" s="618"/>
      <c r="J72" s="618"/>
      <c r="K72" s="619"/>
    </row>
    <row r="73" spans="1:11">
      <c r="A73" s="617"/>
      <c r="B73" s="618"/>
      <c r="C73" s="618"/>
      <c r="D73" s="618"/>
      <c r="E73" s="618"/>
      <c r="F73" s="618"/>
      <c r="G73" s="618"/>
      <c r="H73" s="618"/>
      <c r="I73" s="618"/>
      <c r="J73" s="618"/>
      <c r="K73" s="619"/>
    </row>
    <row r="74" spans="1:11">
      <c r="A74" s="617"/>
      <c r="B74" s="618"/>
      <c r="C74" s="618"/>
      <c r="D74" s="618"/>
      <c r="E74" s="618"/>
      <c r="F74" s="618"/>
      <c r="G74" s="618"/>
      <c r="H74" s="618"/>
      <c r="I74" s="618"/>
      <c r="J74" s="618"/>
      <c r="K74" s="619"/>
    </row>
    <row r="75" spans="1:11">
      <c r="A75" s="617"/>
      <c r="B75" s="618"/>
      <c r="C75" s="618"/>
      <c r="D75" s="618"/>
      <c r="E75" s="618"/>
      <c r="F75" s="618"/>
      <c r="G75" s="618"/>
      <c r="H75" s="618"/>
      <c r="I75" s="618"/>
      <c r="J75" s="618"/>
      <c r="K75" s="619"/>
    </row>
    <row r="76" spans="1:11">
      <c r="A76" s="617"/>
      <c r="B76" s="618"/>
      <c r="C76" s="618"/>
      <c r="D76" s="618"/>
      <c r="E76" s="618"/>
      <c r="F76" s="618"/>
      <c r="G76" s="618"/>
      <c r="H76" s="618"/>
      <c r="I76" s="618"/>
      <c r="J76" s="618"/>
      <c r="K76" s="619"/>
    </row>
    <row r="77" spans="1:11">
      <c r="A77" s="617"/>
      <c r="B77" s="618"/>
      <c r="C77" s="618"/>
      <c r="D77" s="618"/>
      <c r="E77" s="618"/>
      <c r="F77" s="618"/>
      <c r="G77" s="618"/>
      <c r="H77" s="618"/>
      <c r="I77" s="618"/>
      <c r="J77" s="618"/>
      <c r="K77" s="619"/>
    </row>
    <row r="78" spans="1:11">
      <c r="A78" s="617"/>
      <c r="B78" s="618"/>
      <c r="C78" s="618"/>
      <c r="D78" s="618"/>
      <c r="E78" s="618"/>
      <c r="F78" s="618"/>
      <c r="G78" s="618"/>
      <c r="H78" s="618"/>
      <c r="I78" s="618"/>
      <c r="J78" s="618"/>
      <c r="K78" s="619"/>
    </row>
    <row r="79" spans="1:11">
      <c r="A79" s="617"/>
      <c r="B79" s="618"/>
      <c r="C79" s="618"/>
      <c r="D79" s="618"/>
      <c r="E79" s="618"/>
      <c r="F79" s="618"/>
      <c r="G79" s="618"/>
      <c r="H79" s="618"/>
      <c r="I79" s="618"/>
      <c r="J79" s="618"/>
      <c r="K79" s="619"/>
    </row>
    <row r="80" spans="1:11">
      <c r="A80" s="617"/>
      <c r="B80" s="618"/>
      <c r="C80" s="618"/>
      <c r="D80" s="618"/>
      <c r="E80" s="618"/>
      <c r="F80" s="618"/>
      <c r="G80" s="618"/>
      <c r="H80" s="618"/>
      <c r="I80" s="618"/>
      <c r="J80" s="618"/>
      <c r="K80" s="619"/>
    </row>
    <row r="81" spans="1:11">
      <c r="A81" s="617"/>
      <c r="B81" s="618"/>
      <c r="C81" s="618"/>
      <c r="D81" s="618"/>
      <c r="E81" s="618"/>
      <c r="F81" s="618"/>
      <c r="G81" s="618"/>
      <c r="H81" s="618"/>
      <c r="I81" s="618"/>
      <c r="J81" s="618"/>
      <c r="K81" s="619"/>
    </row>
    <row r="82" spans="1:11">
      <c r="A82" s="617"/>
      <c r="B82" s="618"/>
      <c r="C82" s="618"/>
      <c r="D82" s="618"/>
      <c r="E82" s="618"/>
      <c r="F82" s="618"/>
      <c r="G82" s="618"/>
      <c r="H82" s="618"/>
      <c r="I82" s="618"/>
      <c r="J82" s="618"/>
      <c r="K82" s="619"/>
    </row>
    <row r="83" spans="1:11">
      <c r="A83" s="617"/>
      <c r="B83" s="618"/>
      <c r="C83" s="618"/>
      <c r="D83" s="618"/>
      <c r="E83" s="618"/>
      <c r="F83" s="618"/>
      <c r="G83" s="618"/>
      <c r="H83" s="618"/>
      <c r="I83" s="618"/>
      <c r="J83" s="618"/>
      <c r="K83" s="619"/>
    </row>
    <row r="84" spans="1:11">
      <c r="A84" s="617"/>
      <c r="B84" s="618"/>
      <c r="C84" s="618"/>
      <c r="D84" s="618"/>
      <c r="E84" s="618"/>
      <c r="F84" s="618"/>
      <c r="G84" s="618"/>
      <c r="H84" s="618"/>
      <c r="I84" s="618"/>
      <c r="J84" s="618"/>
      <c r="K84" s="619"/>
    </row>
    <row r="85" spans="1:11">
      <c r="A85" s="617"/>
      <c r="B85" s="618"/>
      <c r="C85" s="618"/>
      <c r="D85" s="618"/>
      <c r="E85" s="618"/>
      <c r="F85" s="618"/>
      <c r="G85" s="618"/>
      <c r="H85" s="618"/>
      <c r="I85" s="618"/>
      <c r="J85" s="618"/>
      <c r="K85" s="619"/>
    </row>
    <row r="86" spans="1:11">
      <c r="A86" s="617"/>
      <c r="B86" s="618"/>
      <c r="C86" s="618"/>
      <c r="D86" s="618"/>
      <c r="E86" s="618"/>
      <c r="F86" s="618"/>
      <c r="G86" s="618"/>
      <c r="H86" s="618"/>
      <c r="I86" s="618"/>
      <c r="J86" s="618"/>
      <c r="K86" s="619"/>
    </row>
    <row r="87" spans="1:11">
      <c r="A87" s="617"/>
      <c r="B87" s="618"/>
      <c r="C87" s="618"/>
      <c r="D87" s="618"/>
      <c r="E87" s="618"/>
      <c r="F87" s="618"/>
      <c r="G87" s="618"/>
      <c r="H87" s="618"/>
      <c r="I87" s="618"/>
      <c r="J87" s="618"/>
      <c r="K87" s="619"/>
    </row>
    <row r="88" spans="1:11">
      <c r="A88" s="617"/>
      <c r="B88" s="618"/>
      <c r="C88" s="618"/>
      <c r="D88" s="618"/>
      <c r="E88" s="618"/>
      <c r="F88" s="618"/>
      <c r="G88" s="618"/>
      <c r="H88" s="618"/>
      <c r="I88" s="618"/>
      <c r="J88" s="618"/>
      <c r="K88" s="619"/>
    </row>
    <row r="89" spans="1:11">
      <c r="A89" s="617"/>
      <c r="B89" s="618"/>
      <c r="C89" s="618"/>
      <c r="D89" s="618"/>
      <c r="E89" s="618"/>
      <c r="F89" s="618"/>
      <c r="G89" s="618"/>
      <c r="H89" s="618"/>
      <c r="I89" s="618"/>
      <c r="J89" s="618"/>
      <c r="K89" s="619"/>
    </row>
    <row r="90" spans="1:11">
      <c r="A90" s="617"/>
      <c r="B90" s="618"/>
      <c r="C90" s="618"/>
      <c r="D90" s="618"/>
      <c r="E90" s="618"/>
      <c r="F90" s="618"/>
      <c r="G90" s="618"/>
      <c r="H90" s="618"/>
      <c r="I90" s="618"/>
      <c r="J90" s="618"/>
      <c r="K90" s="619"/>
    </row>
    <row r="91" spans="1:11">
      <c r="A91" s="617"/>
      <c r="B91" s="618"/>
      <c r="C91" s="618"/>
      <c r="D91" s="618"/>
      <c r="E91" s="618"/>
      <c r="F91" s="618"/>
      <c r="G91" s="618"/>
      <c r="H91" s="618"/>
      <c r="I91" s="618"/>
      <c r="J91" s="618"/>
      <c r="K91" s="619"/>
    </row>
    <row r="92" spans="1:11">
      <c r="A92" s="617"/>
      <c r="B92" s="618"/>
      <c r="C92" s="618"/>
      <c r="D92" s="618"/>
      <c r="E92" s="618"/>
      <c r="F92" s="618"/>
      <c r="G92" s="618"/>
      <c r="H92" s="618"/>
      <c r="I92" s="618"/>
      <c r="J92" s="618"/>
      <c r="K92" s="619"/>
    </row>
    <row r="93" spans="1:11">
      <c r="A93" s="617"/>
      <c r="B93" s="618"/>
      <c r="C93" s="618"/>
      <c r="D93" s="618"/>
      <c r="E93" s="618"/>
      <c r="F93" s="618"/>
      <c r="G93" s="618"/>
      <c r="H93" s="618"/>
      <c r="I93" s="618"/>
      <c r="J93" s="618"/>
      <c r="K93" s="619"/>
    </row>
    <row r="94" spans="1:11">
      <c r="A94" s="617"/>
      <c r="B94" s="618"/>
      <c r="C94" s="618"/>
      <c r="D94" s="618"/>
      <c r="E94" s="618"/>
      <c r="F94" s="618"/>
      <c r="G94" s="618"/>
      <c r="H94" s="618"/>
      <c r="I94" s="618"/>
      <c r="J94" s="618"/>
      <c r="K94" s="619"/>
    </row>
    <row r="95" spans="1:11">
      <c r="A95" s="617"/>
      <c r="B95" s="618"/>
      <c r="C95" s="618"/>
      <c r="D95" s="618"/>
      <c r="E95" s="618"/>
      <c r="F95" s="618"/>
      <c r="G95" s="618"/>
      <c r="H95" s="618"/>
      <c r="I95" s="618"/>
      <c r="J95" s="618"/>
      <c r="K95" s="619"/>
    </row>
    <row r="96" spans="1:11">
      <c r="A96" s="617"/>
      <c r="B96" s="618"/>
      <c r="C96" s="618"/>
      <c r="D96" s="618"/>
      <c r="E96" s="618"/>
      <c r="F96" s="618"/>
      <c r="G96" s="618"/>
      <c r="H96" s="618"/>
      <c r="I96" s="618"/>
      <c r="J96" s="618"/>
      <c r="K96" s="619"/>
    </row>
    <row r="97" spans="1:11">
      <c r="A97" s="617"/>
      <c r="B97" s="618"/>
      <c r="C97" s="618"/>
      <c r="D97" s="618"/>
      <c r="E97" s="618"/>
      <c r="F97" s="618"/>
      <c r="G97" s="618"/>
      <c r="H97" s="618"/>
      <c r="I97" s="618"/>
      <c r="J97" s="618"/>
      <c r="K97" s="619"/>
    </row>
    <row r="98" spans="1:11">
      <c r="A98" s="617"/>
      <c r="B98" s="618"/>
      <c r="C98" s="618"/>
      <c r="D98" s="618"/>
      <c r="E98" s="618"/>
      <c r="F98" s="618"/>
      <c r="G98" s="618"/>
      <c r="H98" s="618"/>
      <c r="I98" s="618"/>
      <c r="J98" s="618"/>
      <c r="K98" s="619"/>
    </row>
    <row r="99" spans="1:11">
      <c r="A99" s="617"/>
      <c r="B99" s="618"/>
      <c r="C99" s="618"/>
      <c r="D99" s="618"/>
      <c r="E99" s="618"/>
      <c r="F99" s="618"/>
      <c r="G99" s="618"/>
      <c r="H99" s="618"/>
      <c r="I99" s="618"/>
      <c r="J99" s="618"/>
      <c r="K99" s="619"/>
    </row>
    <row r="100" spans="1:11">
      <c r="A100" s="620"/>
      <c r="B100" s="621"/>
      <c r="C100" s="621"/>
      <c r="D100" s="621"/>
      <c r="E100" s="621"/>
      <c r="F100" s="621"/>
      <c r="G100" s="621"/>
      <c r="H100" s="621"/>
      <c r="I100" s="621"/>
      <c r="J100" s="621"/>
      <c r="K100" s="622"/>
    </row>
  </sheetData>
  <mergeCells count="72">
    <mergeCell ref="A50:K50"/>
    <mergeCell ref="A51:K100"/>
    <mergeCell ref="A41:B41"/>
    <mergeCell ref="C41:E41"/>
    <mergeCell ref="F41:H41"/>
    <mergeCell ref="I41:K41"/>
    <mergeCell ref="A43:K43"/>
    <mergeCell ref="A44:K47"/>
    <mergeCell ref="A37:C37"/>
    <mergeCell ref="D37:F37"/>
    <mergeCell ref="G37:K37"/>
    <mergeCell ref="C39:H39"/>
    <mergeCell ref="A40:B40"/>
    <mergeCell ref="C40:E40"/>
    <mergeCell ref="F40:H40"/>
    <mergeCell ref="I40:K40"/>
    <mergeCell ref="A36:C36"/>
    <mergeCell ref="D36:F36"/>
    <mergeCell ref="G36:K36"/>
    <mergeCell ref="A31:K31"/>
    <mergeCell ref="A33:K33"/>
    <mergeCell ref="B34:C34"/>
    <mergeCell ref="D34:E34"/>
    <mergeCell ref="F34:G34"/>
    <mergeCell ref="H34:I34"/>
    <mergeCell ref="J34:K34"/>
    <mergeCell ref="B35:C35"/>
    <mergeCell ref="D35:E35"/>
    <mergeCell ref="F35:G35"/>
    <mergeCell ref="H35:I35"/>
    <mergeCell ref="J35:K35"/>
    <mergeCell ref="A27:E27"/>
    <mergeCell ref="F27:K27"/>
    <mergeCell ref="A28:E28"/>
    <mergeCell ref="F28:K28"/>
    <mergeCell ref="A29:B29"/>
    <mergeCell ref="C29:E29"/>
    <mergeCell ref="F29:H29"/>
    <mergeCell ref="I29:K29"/>
    <mergeCell ref="A23:K23"/>
    <mergeCell ref="G25:K25"/>
    <mergeCell ref="G26:K26"/>
    <mergeCell ref="A25:F25"/>
    <mergeCell ref="A26:F26"/>
    <mergeCell ref="C19:I19"/>
    <mergeCell ref="J19:K19"/>
    <mergeCell ref="A20:B20"/>
    <mergeCell ref="C20:K20"/>
    <mergeCell ref="C21:D21"/>
    <mergeCell ref="E21:G21"/>
    <mergeCell ref="H21:J21"/>
    <mergeCell ref="A13:A14"/>
    <mergeCell ref="B13:K14"/>
    <mergeCell ref="A15:D15"/>
    <mergeCell ref="E15:F15"/>
    <mergeCell ref="A16:A17"/>
    <mergeCell ref="B16:K17"/>
    <mergeCell ref="A12:D12"/>
    <mergeCell ref="E12:F12"/>
    <mergeCell ref="B1:K2"/>
    <mergeCell ref="C4:K4"/>
    <mergeCell ref="B6:D6"/>
    <mergeCell ref="E6:F6"/>
    <mergeCell ref="H6:K6"/>
    <mergeCell ref="B7:D7"/>
    <mergeCell ref="E7:F7"/>
    <mergeCell ref="H7:K7"/>
    <mergeCell ref="A8:K8"/>
    <mergeCell ref="A9:D9"/>
    <mergeCell ref="E9:F9"/>
    <mergeCell ref="A10:A11"/>
    <mergeCell ref="B10:K11"/>
  </mergeCells>
  <pageMargins left="0.7" right="0.7" top="0.75" bottom="1.1574074074074073E-2"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dimension ref="A1:K46"/>
  <sheetViews>
    <sheetView view="pageBreakPreview" zoomScale="80" zoomScaleSheetLayoutView="80" zoomScalePageLayoutView="70" workbookViewId="0">
      <selection activeCell="E35" sqref="E35:I35"/>
    </sheetView>
  </sheetViews>
  <sheetFormatPr baseColWidth="10" defaultRowHeight="15"/>
  <cols>
    <col min="1" max="1" width="12.7109375" customWidth="1"/>
    <col min="2" max="2" width="13" customWidth="1"/>
    <col min="3" max="3" width="2" customWidth="1"/>
    <col min="4" max="4" width="15.85546875" customWidth="1"/>
    <col min="5" max="5" width="2.7109375" customWidth="1"/>
    <col min="6" max="6" width="13.42578125" customWidth="1"/>
    <col min="7" max="7" width="2.5703125" customWidth="1"/>
    <col min="8" max="8" width="4" customWidth="1"/>
    <col min="9" max="9" width="8.85546875" customWidth="1"/>
    <col min="10" max="10" width="2.85546875" customWidth="1"/>
    <col min="11" max="11" width="10.5703125" customWidth="1"/>
  </cols>
  <sheetData>
    <row r="1" spans="1:11" ht="15" customHeight="1">
      <c r="A1" s="16"/>
      <c r="B1" s="699" t="s">
        <v>860</v>
      </c>
      <c r="C1" s="699"/>
      <c r="D1" s="699"/>
      <c r="E1" s="699"/>
      <c r="F1" s="699"/>
      <c r="G1" s="699"/>
      <c r="H1" s="699"/>
      <c r="I1" s="699"/>
      <c r="J1" s="699"/>
      <c r="K1" s="699"/>
    </row>
    <row r="2" spans="1:11" ht="15" customHeight="1">
      <c r="A2" s="16"/>
      <c r="B2" s="699"/>
      <c r="C2" s="699"/>
      <c r="D2" s="699"/>
      <c r="E2" s="699"/>
      <c r="F2" s="699"/>
      <c r="G2" s="699"/>
      <c r="H2" s="699"/>
      <c r="I2" s="699"/>
      <c r="J2" s="699"/>
      <c r="K2" s="699"/>
    </row>
    <row r="3" spans="1:11" ht="15" customHeight="1">
      <c r="A3" s="16"/>
      <c r="B3" s="699"/>
      <c r="C3" s="699"/>
      <c r="D3" s="699"/>
      <c r="E3" s="699"/>
      <c r="F3" s="699"/>
      <c r="G3" s="699"/>
      <c r="H3" s="699"/>
      <c r="I3" s="699"/>
      <c r="J3" s="699"/>
      <c r="K3" s="699"/>
    </row>
    <row r="4" spans="1:11" ht="15" customHeight="1">
      <c r="A4" s="16"/>
      <c r="B4" s="699"/>
      <c r="C4" s="699"/>
      <c r="D4" s="699"/>
      <c r="E4" s="699"/>
      <c r="F4" s="699"/>
      <c r="G4" s="699"/>
      <c r="H4" s="699"/>
      <c r="I4" s="699"/>
      <c r="J4" s="699"/>
      <c r="K4" s="699"/>
    </row>
    <row r="5" spans="1:11" ht="15" customHeight="1">
      <c r="A5" s="16"/>
      <c r="B5" s="699"/>
      <c r="C5" s="699"/>
      <c r="D5" s="699"/>
      <c r="E5" s="699"/>
      <c r="F5" s="699"/>
      <c r="G5" s="699"/>
      <c r="H5" s="699"/>
      <c r="I5" s="699"/>
      <c r="J5" s="699"/>
      <c r="K5" s="699"/>
    </row>
    <row r="6" spans="1:11" ht="15" customHeight="1">
      <c r="A6" s="16"/>
    </row>
    <row r="7" spans="1:11" ht="15" customHeight="1">
      <c r="A7" s="16"/>
      <c r="B7" s="372">
        <f>'Ficha Identificacion'!E3</f>
        <v>29</v>
      </c>
    </row>
    <row r="8" spans="1:11" ht="35.25" customHeight="1">
      <c r="A8" s="695" t="s">
        <v>137</v>
      </c>
      <c r="B8" s="695"/>
      <c r="C8" s="696"/>
      <c r="D8" s="639" t="str">
        <f ca="1">LOOKUP(B7,Datos!A4:A150,Datos!D4:D151)</f>
        <v>e</v>
      </c>
      <c r="E8" s="639"/>
      <c r="F8" s="639"/>
      <c r="G8" s="639"/>
      <c r="H8" s="639"/>
      <c r="I8" s="639"/>
      <c r="J8" s="639"/>
      <c r="K8" s="639"/>
    </row>
    <row r="9" spans="1:11" ht="16.5" customHeight="1"/>
    <row r="10" spans="1:11" ht="15.75" customHeight="1">
      <c r="A10" s="691" t="s">
        <v>4</v>
      </c>
      <c r="B10" s="691"/>
      <c r="C10" s="693">
        <f ca="1">LOOKUP(B7,Datos!A4:A150,Datos!E4:E151)</f>
        <v>18.18737638413241</v>
      </c>
      <c r="D10" s="693"/>
      <c r="F10" s="691" t="s">
        <v>9</v>
      </c>
      <c r="G10" s="691"/>
      <c r="H10" s="691"/>
      <c r="I10" s="694">
        <f ca="1">LOOKUP(B7,Datos!A4:A150,Datos!X4:X151)</f>
        <v>40051</v>
      </c>
      <c r="J10" s="694"/>
      <c r="K10" s="694"/>
    </row>
    <row r="11" spans="1:11">
      <c r="A11" s="691" t="s">
        <v>286</v>
      </c>
      <c r="B11" s="691"/>
      <c r="C11" s="694" t="str">
        <f ca="1">LOOKUP(B7,Datos!A4:A150,Datos!DH4:DH151)</f>
        <v>F</v>
      </c>
      <c r="D11" s="694"/>
      <c r="F11" s="691" t="s">
        <v>12</v>
      </c>
      <c r="G11" s="691"/>
      <c r="H11" s="691"/>
      <c r="I11" s="694" t="str">
        <f ca="1">LOOKUP(B7,Datos!A4:A150,Datos!BU4:BU151)</f>
        <v>X</v>
      </c>
      <c r="J11" s="694"/>
      <c r="K11" s="694"/>
    </row>
    <row r="12" spans="1:11">
      <c r="A12" s="691" t="s">
        <v>846</v>
      </c>
      <c r="B12" s="691"/>
      <c r="C12" s="692">
        <f ca="1">LOOKUP(B7,Datos!A4:A150,Datos!H4:H151)</f>
        <v>34055</v>
      </c>
      <c r="D12" s="692"/>
      <c r="F12" s="691" t="s">
        <v>463</v>
      </c>
      <c r="G12" s="691"/>
      <c r="H12" s="691"/>
      <c r="I12" s="694" t="str">
        <f ca="1">LOOKUP(B7,Datos!A4:A150,Datos!B4:B151)</f>
        <v>20/09.</v>
      </c>
      <c r="J12" s="694"/>
      <c r="K12" s="694"/>
    </row>
    <row r="14" spans="1:11">
      <c r="A14" s="691" t="s">
        <v>790</v>
      </c>
      <c r="B14" s="691"/>
      <c r="C14" s="694">
        <f>LOOKUP(B7,Datos!A4:A250,Datos!V4:V250)</f>
        <v>0</v>
      </c>
      <c r="D14" s="694"/>
      <c r="F14" s="501" t="s">
        <v>796</v>
      </c>
      <c r="G14" s="694">
        <f>LOOKUP(B7,Datos!A4:A250,Datos!BJ4:BJ250)</f>
        <v>0</v>
      </c>
      <c r="H14" s="694"/>
      <c r="I14" s="694"/>
      <c r="J14" s="694"/>
      <c r="K14" s="694"/>
    </row>
    <row r="15" spans="1:11" ht="15.75" customHeight="1">
      <c r="A15" s="691" t="s">
        <v>847</v>
      </c>
      <c r="B15" s="691"/>
      <c r="C15" s="694">
        <f>LOOKUP(B7,Datos!A4:A250,Datos!W4:W250)</f>
        <v>0</v>
      </c>
      <c r="D15" s="694"/>
      <c r="F15" s="501" t="s">
        <v>849</v>
      </c>
      <c r="G15" s="694">
        <f>LOOKUP(B7,Datos!A4:A250,Datos!BH4:BH250)</f>
        <v>0</v>
      </c>
      <c r="H15" s="694"/>
      <c r="I15" s="694"/>
      <c r="J15" s="694"/>
      <c r="K15" s="694"/>
    </row>
    <row r="16" spans="1:11">
      <c r="A16" s="691" t="s">
        <v>793</v>
      </c>
      <c r="B16" s="691"/>
      <c r="C16" s="694">
        <f>LOOKUP(B7,Datos!A4:A250,Datos!T4:T250)</f>
        <v>0</v>
      </c>
      <c r="D16" s="694"/>
      <c r="F16" s="698" t="s">
        <v>850</v>
      </c>
      <c r="G16" s="694" t="str">
        <f>LOOKUP(B7,Datos!A4:A250,Datos!BI4:BI250)</f>
        <v>"O"positivo</v>
      </c>
      <c r="H16" s="694"/>
      <c r="I16" s="694"/>
      <c r="J16" s="694"/>
      <c r="K16" s="694"/>
    </row>
    <row r="17" spans="1:11" ht="15.75" customHeight="1">
      <c r="A17" s="691" t="s">
        <v>848</v>
      </c>
      <c r="B17" s="691"/>
      <c r="C17" s="694">
        <f>LOOKUP(B7,Datos!A4:A250,Datos!U4:U250)</f>
        <v>0</v>
      </c>
      <c r="D17" s="694"/>
      <c r="F17" s="698"/>
      <c r="G17" s="694"/>
      <c r="H17" s="694"/>
      <c r="I17" s="694"/>
      <c r="J17" s="694"/>
      <c r="K17" s="694"/>
    </row>
    <row r="19" spans="1:11" ht="16.5" customHeight="1"/>
    <row r="20" spans="1:11">
      <c r="A20" s="691" t="s">
        <v>853</v>
      </c>
      <c r="B20" s="691"/>
      <c r="C20" s="691"/>
      <c r="D20" s="691" t="s">
        <v>375</v>
      </c>
      <c r="E20" s="691"/>
      <c r="F20" s="691" t="s">
        <v>852</v>
      </c>
      <c r="G20" s="691"/>
      <c r="H20" s="691"/>
      <c r="I20" s="691"/>
      <c r="J20" s="691"/>
      <c r="K20" s="691"/>
    </row>
    <row r="21" spans="1:11" ht="31.5" customHeight="1">
      <c r="A21" s="694">
        <f>LOOKUP(B7,Datos!A4:A250,Datos!BM4:BM250)</f>
        <v>0</v>
      </c>
      <c r="B21" s="694"/>
      <c r="C21" s="694"/>
      <c r="D21" s="694" t="str">
        <f>LOOKUP(B7,Datos!A4:A250,Datos!BN4:BN250)</f>
        <v>NO</v>
      </c>
      <c r="E21" s="694"/>
      <c r="F21" s="694" t="str">
        <f>LOOKUP(B7,Datos!A4:A250,Datos!BP4:BP250)</f>
        <v>NO</v>
      </c>
      <c r="G21" s="694"/>
      <c r="H21" s="694"/>
      <c r="I21" s="694"/>
      <c r="J21" s="694"/>
      <c r="K21" s="694"/>
    </row>
    <row r="22" spans="1:11">
      <c r="A22" s="698" t="s">
        <v>854</v>
      </c>
      <c r="B22" s="698"/>
      <c r="C22" s="698"/>
      <c r="D22" s="697">
        <f>LOOKUP(B7,Datos!A4:A250,Datos!BQ4:BQ250)</f>
        <v>0</v>
      </c>
      <c r="E22" s="697"/>
      <c r="F22" s="697"/>
      <c r="G22" s="697"/>
      <c r="H22" s="697"/>
      <c r="I22" s="697"/>
      <c r="J22" s="697"/>
      <c r="K22" s="697"/>
    </row>
    <row r="23" spans="1:11">
      <c r="A23" s="698"/>
      <c r="B23" s="698"/>
      <c r="C23" s="698"/>
      <c r="D23" s="697"/>
      <c r="E23" s="697"/>
      <c r="F23" s="697"/>
      <c r="G23" s="697"/>
      <c r="H23" s="697"/>
      <c r="I23" s="697"/>
      <c r="J23" s="697"/>
      <c r="K23" s="697"/>
    </row>
    <row r="24" spans="1:11" ht="15.75" customHeight="1">
      <c r="A24" s="698" t="s">
        <v>851</v>
      </c>
      <c r="B24" s="698"/>
      <c r="C24" s="698"/>
      <c r="D24" s="697" t="str">
        <f>LOOKUP(B7,Datos!A4:A250,Datos!BL4:BL250)</f>
        <v>PENICILINA</v>
      </c>
      <c r="E24" s="697"/>
      <c r="F24" s="697"/>
      <c r="G24" s="697"/>
      <c r="H24" s="697"/>
      <c r="I24" s="697"/>
      <c r="J24" s="697"/>
      <c r="K24" s="697"/>
    </row>
    <row r="25" spans="1:11">
      <c r="A25" s="698"/>
      <c r="B25" s="698"/>
      <c r="C25" s="698"/>
      <c r="D25" s="697"/>
      <c r="E25" s="697"/>
      <c r="F25" s="697"/>
      <c r="G25" s="697"/>
      <c r="H25" s="697"/>
      <c r="I25" s="697"/>
      <c r="J25" s="697"/>
      <c r="K25" s="697"/>
    </row>
    <row r="26" spans="1:11">
      <c r="A26" s="698" t="s">
        <v>855</v>
      </c>
      <c r="B26" s="698"/>
      <c r="C26" s="698"/>
      <c r="D26" s="698"/>
      <c r="E26" s="694">
        <f>LOOKUP(B7,Datos!A4:A250,Datos!BO4:BO250)</f>
        <v>0</v>
      </c>
      <c r="F26" s="694"/>
      <c r="G26" s="694"/>
      <c r="H26" s="694"/>
      <c r="I26" s="694"/>
      <c r="J26" s="694"/>
      <c r="K26" s="694"/>
    </row>
    <row r="27" spans="1:11" ht="15.75" customHeight="1">
      <c r="A27" s="698"/>
      <c r="B27" s="698"/>
      <c r="C27" s="698"/>
      <c r="D27" s="698"/>
      <c r="E27" s="694"/>
      <c r="F27" s="694"/>
      <c r="G27" s="694"/>
      <c r="H27" s="694"/>
      <c r="I27" s="694"/>
      <c r="J27" s="694"/>
      <c r="K27" s="694"/>
    </row>
    <row r="28" spans="1:11">
      <c r="A28" s="698"/>
      <c r="B28" s="698"/>
      <c r="C28" s="698"/>
      <c r="D28" s="698"/>
      <c r="E28" s="694"/>
      <c r="F28" s="694"/>
      <c r="G28" s="694"/>
      <c r="H28" s="694"/>
      <c r="I28" s="694"/>
      <c r="J28" s="694"/>
      <c r="K28" s="694"/>
    </row>
    <row r="30" spans="1:11" ht="15.75" customHeight="1">
      <c r="A30" s="691" t="s">
        <v>856</v>
      </c>
      <c r="B30" s="691"/>
      <c r="C30" s="691"/>
      <c r="D30" s="691" t="s">
        <v>857</v>
      </c>
      <c r="E30" s="691"/>
      <c r="F30" s="691"/>
      <c r="G30" s="691" t="s">
        <v>858</v>
      </c>
      <c r="H30" s="691"/>
      <c r="I30" s="691"/>
      <c r="J30" s="691"/>
      <c r="K30" s="691"/>
    </row>
    <row r="31" spans="1:11">
      <c r="A31" s="694">
        <f>LOOKUP(B7,Datos!A4:A250,Datos!BR4:BR250)</f>
        <v>0</v>
      </c>
      <c r="B31" s="694"/>
      <c r="C31" s="694"/>
      <c r="D31" s="694">
        <f>LOOKUP(B7,Datos!A4:A250,Datos!BT4:BT250)</f>
        <v>0</v>
      </c>
      <c r="E31" s="694"/>
      <c r="F31" s="694"/>
      <c r="G31" s="694">
        <f>LOOKUP(B7,Datos!A4:A250,Datos!BS4:BS250)</f>
        <v>0</v>
      </c>
      <c r="H31" s="694"/>
      <c r="I31" s="694"/>
      <c r="J31" s="694"/>
      <c r="K31" s="694"/>
    </row>
    <row r="34" spans="1:11">
      <c r="B34" s="691" t="s">
        <v>859</v>
      </c>
      <c r="C34" s="691"/>
      <c r="D34" s="691"/>
      <c r="E34" s="691" t="s">
        <v>804</v>
      </c>
      <c r="F34" s="691"/>
      <c r="G34" s="691"/>
      <c r="H34" s="691"/>
      <c r="I34" s="691"/>
    </row>
    <row r="35" spans="1:11" ht="22.5" customHeight="1">
      <c r="B35" s="694" t="str">
        <f>LOOKUP(B7,Datos!A4:A250,Datos!BK4:BK250)</f>
        <v>XXXXX</v>
      </c>
      <c r="C35" s="694"/>
      <c r="D35" s="694"/>
      <c r="E35" s="694">
        <f>LOOKUP(B7,Documentación!A4:A250,Documentación!F4:F250)</f>
        <v>0</v>
      </c>
      <c r="F35" s="694"/>
      <c r="G35" s="694"/>
      <c r="H35" s="694"/>
      <c r="I35" s="694"/>
    </row>
    <row r="45" spans="1:11">
      <c r="A45" s="16"/>
      <c r="B45" s="16"/>
      <c r="C45" s="16"/>
      <c r="D45" s="16"/>
      <c r="E45" s="16"/>
      <c r="F45" s="16"/>
      <c r="G45" s="16"/>
      <c r="H45" s="16"/>
      <c r="I45" s="16"/>
      <c r="J45" s="16"/>
      <c r="K45" s="16"/>
    </row>
    <row r="46" spans="1:11">
      <c r="A46" s="16"/>
      <c r="B46" s="16"/>
      <c r="C46" s="16"/>
      <c r="D46" s="16"/>
      <c r="E46" s="16"/>
      <c r="F46" s="16"/>
      <c r="G46" s="16"/>
      <c r="H46" s="16"/>
      <c r="I46" s="16"/>
      <c r="J46" s="16"/>
      <c r="K46" s="16"/>
    </row>
  </sheetData>
  <mergeCells count="49">
    <mergeCell ref="B1:K5"/>
    <mergeCell ref="G30:K30"/>
    <mergeCell ref="A31:C31"/>
    <mergeCell ref="G31:K31"/>
    <mergeCell ref="A17:B17"/>
    <mergeCell ref="C14:D14"/>
    <mergeCell ref="C15:D15"/>
    <mergeCell ref="C16:D16"/>
    <mergeCell ref="C17:D17"/>
    <mergeCell ref="G14:K14"/>
    <mergeCell ref="F16:F17"/>
    <mergeCell ref="G16:K17"/>
    <mergeCell ref="I10:K10"/>
    <mergeCell ref="I11:K11"/>
    <mergeCell ref="I12:K12"/>
    <mergeCell ref="F12:H12"/>
    <mergeCell ref="B34:D34"/>
    <mergeCell ref="E34:I34"/>
    <mergeCell ref="B35:D35"/>
    <mergeCell ref="E35:I35"/>
    <mergeCell ref="D20:E20"/>
    <mergeCell ref="D21:E21"/>
    <mergeCell ref="A20:C20"/>
    <mergeCell ref="A21:C21"/>
    <mergeCell ref="F20:K20"/>
    <mergeCell ref="F21:K21"/>
    <mergeCell ref="D31:F31"/>
    <mergeCell ref="D30:F30"/>
    <mergeCell ref="A26:D28"/>
    <mergeCell ref="E26:K28"/>
    <mergeCell ref="A30:C30"/>
    <mergeCell ref="A24:C25"/>
    <mergeCell ref="D24:K25"/>
    <mergeCell ref="A22:C23"/>
    <mergeCell ref="D22:K23"/>
    <mergeCell ref="G15:K15"/>
    <mergeCell ref="A14:B14"/>
    <mergeCell ref="A15:B15"/>
    <mergeCell ref="A16:B16"/>
    <mergeCell ref="A12:B12"/>
    <mergeCell ref="C12:D12"/>
    <mergeCell ref="D8:K8"/>
    <mergeCell ref="A10:B10"/>
    <mergeCell ref="A11:B11"/>
    <mergeCell ref="F10:H10"/>
    <mergeCell ref="F11:H11"/>
    <mergeCell ref="C10:D10"/>
    <mergeCell ref="C11:D11"/>
    <mergeCell ref="A8:C8"/>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Datos</vt:lpstr>
      <vt:lpstr>Educativo</vt:lpstr>
      <vt:lpstr>Educativo 2</vt:lpstr>
      <vt:lpstr>SALUD2</vt:lpstr>
      <vt:lpstr>Documentación</vt:lpstr>
      <vt:lpstr>Psicología</vt:lpstr>
      <vt:lpstr>Ficha Identificacion</vt:lpstr>
      <vt:lpstr>Estudio Social</vt:lpstr>
      <vt:lpstr>Estudio Médico</vt:lpstr>
      <vt:lpstr>Estudio Educativo</vt:lpstr>
      <vt:lpstr>Estudio Menor</vt:lpstr>
      <vt:lpstr>Est.Grales</vt:lpstr>
      <vt:lpstr>Estd. Educativo</vt:lpstr>
      <vt:lpstr>Estd. Mensuales</vt:lpstr>
      <vt:lpstr>JAP1</vt:lpstr>
      <vt:lpstr>JAP2</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trabajo social</dc:creator>
  <cp:lastModifiedBy>TODOLOGIA</cp:lastModifiedBy>
  <cp:lastPrinted>2010-10-04T21:48:03Z</cp:lastPrinted>
  <dcterms:created xsi:type="dcterms:W3CDTF">2010-01-04T22:08:28Z</dcterms:created>
  <dcterms:modified xsi:type="dcterms:W3CDTF">2011-05-30T14:25:14Z</dcterms:modified>
</cp:coreProperties>
</file>