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drawings/drawing2.xml" ContentType="application/vnd.openxmlformats-officedocument.drawing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01d73b3364d9ee/Computer/CPP/Fall 2022/CS 4210 - Machine Learning and Its Apps/Assignment3/"/>
    </mc:Choice>
  </mc:AlternateContent>
  <xr:revisionPtr revIDLastSave="0" documentId="8_{F1D61393-367F-4BCF-990F-3C74B0892595}" xr6:coauthVersionLast="47" xr6:coauthVersionMax="47" xr10:uidLastSave="{00000000-0000-0000-0000-000000000000}"/>
  <bookViews>
    <workbookView xWindow="-108" yWindow="-108" windowWidth="24792" windowHeight="13440" activeTab="2" xr2:uid="{7ECF2E62-F26F-4C0B-B9A3-FCCE9B7ACA24}"/>
  </bookViews>
  <sheets>
    <sheet name="Problem1" sheetId="1" r:id="rId1"/>
    <sheet name="Problem2" sheetId="2" r:id="rId2"/>
    <sheet name="Sheet3" sheetId="3" r:id="rId3"/>
  </sheets>
  <definedNames>
    <definedName name="_Hlk67511878" localSheetId="0">Problem1!$A$18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2" l="1"/>
  <c r="F26" i="2"/>
  <c r="E26" i="2"/>
  <c r="D26" i="2"/>
  <c r="C26" i="2"/>
  <c r="P7" i="2"/>
  <c r="O7" i="2"/>
  <c r="N7" i="2"/>
  <c r="M7" i="2"/>
  <c r="L7" i="2"/>
  <c r="M58" i="2"/>
  <c r="M54" i="2"/>
  <c r="R50" i="2"/>
  <c r="F19" i="2"/>
  <c r="R48" i="2"/>
  <c r="R45" i="2"/>
  <c r="R27" i="2"/>
  <c r="R13" i="2"/>
  <c r="Q16" i="2" s="1"/>
  <c r="F17" i="2" s="1"/>
  <c r="G12" i="2"/>
  <c r="F12" i="2"/>
  <c r="E12" i="2"/>
  <c r="D12" i="2"/>
  <c r="C12" i="2"/>
  <c r="G9" i="2"/>
  <c r="F9" i="2"/>
  <c r="E9" i="2"/>
  <c r="D9" i="2"/>
  <c r="C9" i="2"/>
  <c r="G6" i="2"/>
  <c r="F6" i="2"/>
  <c r="E6" i="2"/>
  <c r="D6" i="2"/>
  <c r="C6" i="2"/>
  <c r="N10" i="1"/>
  <c r="N11" i="1" s="1"/>
  <c r="Q10" i="1"/>
  <c r="Q11" i="1" s="1"/>
  <c r="P10" i="1"/>
  <c r="P11" i="1" s="1"/>
  <c r="O10" i="1"/>
  <c r="O11" i="1" s="1"/>
  <c r="M10" i="1"/>
  <c r="M11" i="1" s="1"/>
  <c r="G18" i="1"/>
  <c r="F18" i="1"/>
  <c r="E18" i="1"/>
  <c r="D18" i="1"/>
  <c r="C18" i="1"/>
  <c r="G15" i="1"/>
  <c r="F15" i="1"/>
  <c r="E15" i="1"/>
  <c r="D15" i="1"/>
  <c r="C15" i="1"/>
  <c r="G12" i="1"/>
  <c r="F12" i="1"/>
  <c r="E12" i="1"/>
  <c r="D12" i="1"/>
  <c r="C12" i="1"/>
  <c r="G9" i="1"/>
  <c r="F9" i="1"/>
  <c r="E9" i="1"/>
  <c r="D9" i="1"/>
  <c r="C9" i="1"/>
  <c r="G6" i="1"/>
  <c r="F6" i="1"/>
  <c r="E6" i="1"/>
  <c r="D6" i="1"/>
  <c r="C6" i="1"/>
  <c r="R18" i="2" l="1"/>
  <c r="M22" i="2"/>
  <c r="R53" i="2"/>
  <c r="S53" i="2"/>
  <c r="T53" i="2"/>
  <c r="S21" i="2" l="1"/>
  <c r="R21" i="2"/>
  <c r="S22" i="2" s="1"/>
  <c r="O22" i="2" s="1"/>
  <c r="P5" i="2" s="1"/>
  <c r="S54" i="2"/>
  <c r="O58" i="2" s="1"/>
  <c r="O54" i="2"/>
  <c r="T18" i="2" l="1"/>
  <c r="T50" i="2"/>
  <c r="L5" i="2" l="1"/>
  <c r="M5" i="2"/>
  <c r="N5" i="2" s="1"/>
  <c r="O5" i="2" l="1"/>
  <c r="R30" i="2"/>
  <c r="F18" i="2" s="1"/>
  <c r="M40" i="2" l="1"/>
  <c r="M36" i="2"/>
  <c r="R32" i="2"/>
  <c r="R35" i="2" l="1"/>
  <c r="S35" i="2"/>
  <c r="T35" i="2"/>
  <c r="S36" i="2" l="1"/>
  <c r="T32" i="2" l="1"/>
  <c r="O40" i="2"/>
  <c r="P6" i="2" s="1"/>
  <c r="O36" i="2"/>
  <c r="N6" i="2" l="1"/>
  <c r="O6" i="2"/>
  <c r="M6" i="2"/>
  <c r="L6" i="2"/>
</calcChain>
</file>

<file path=xl/sharedStrings.xml><?xml version="1.0" encoding="utf-8"?>
<sst xmlns="http://schemas.openxmlformats.org/spreadsheetml/2006/main" count="118" uniqueCount="62">
  <si>
    <t>x</t>
  </si>
  <si>
    <t>y</t>
  </si>
  <si>
    <t>dataset</t>
  </si>
  <si>
    <t>Round 1</t>
  </si>
  <si>
    <t>Round 2</t>
  </si>
  <si>
    <t>Round 3</t>
  </si>
  <si>
    <t>Round 4</t>
  </si>
  <si>
    <t>Round 5</t>
  </si>
  <si>
    <t>x &lt;= 0.5 → y = -1</t>
  </si>
  <si>
    <t>x &gt; 0.5 → y = -1</t>
  </si>
  <si>
    <t>x &gt; 4.5 → y = 1</t>
  </si>
  <si>
    <t>x &lt;= 2.5 → y = -1</t>
  </si>
  <si>
    <t>x &gt; 2.5 → y = 1</t>
  </si>
  <si>
    <t>x &lt;= 3 → y = -1</t>
  </si>
  <si>
    <t>x &gt; 3 → y = 1</t>
  </si>
  <si>
    <t>x &lt;= 4.5  → y = 1</t>
  </si>
  <si>
    <t>x &gt; 4.5 → y = -1</t>
  </si>
  <si>
    <t>x &lt;= 4.5 → y = 1</t>
  </si>
  <si>
    <t>Round</t>
  </si>
  <si>
    <t>Split Point</t>
  </si>
  <si>
    <t>Left Class</t>
  </si>
  <si>
    <t>Right Class</t>
  </si>
  <si>
    <t>Sum</t>
  </si>
  <si>
    <t>Sign</t>
  </si>
  <si>
    <t>x &lt;= 2.5 → y = 1</t>
  </si>
  <si>
    <t>x &gt; 2.5 → y = -1</t>
  </si>
  <si>
    <t>x &lt;= 4.5 → y = -1</t>
  </si>
  <si>
    <t>Alpha</t>
  </si>
  <si>
    <t xml:space="preserve">∈1 = </t>
  </si>
  <si>
    <t>=</t>
  </si>
  <si>
    <t>= 0.2 * [</t>
  </si>
  <si>
    <t>0.2 * 1</t>
  </si>
  <si>
    <t>] =</t>
  </si>
  <si>
    <t xml:space="preserve">α1 = </t>
  </si>
  <si>
    <t>0.5*ln((1-0.04)/0.04)</t>
  </si>
  <si>
    <t>Weights</t>
  </si>
  <si>
    <t>round2 (W1,W2,W3,W4) =</t>
  </si>
  <si>
    <t>/ Z1</t>
  </si>
  <si>
    <t>round2 (W5) =</t>
  </si>
  <si>
    <t>/Z1</t>
  </si>
  <si>
    <t>Z1 =</t>
  </si>
  <si>
    <t xml:space="preserve">∈2 = </t>
  </si>
  <si>
    <t>0.035*1 + 0.035*1] =</t>
  </si>
  <si>
    <t xml:space="preserve">α2 = </t>
  </si>
  <si>
    <t>0.5*ln((1-0.014)/0.014)</t>
  </si>
  <si>
    <t>/ Z2</t>
  </si>
  <si>
    <t>Z2 =</t>
  </si>
  <si>
    <t>round3 (W1,W2) =</t>
  </si>
  <si>
    <t>round3 (W3, W4) =</t>
  </si>
  <si>
    <t>round3 (W5) =</t>
  </si>
  <si>
    <t xml:space="preserve">∈3 = </t>
  </si>
  <si>
    <t>0.006*1 + 0.006*1] =</t>
  </si>
  <si>
    <t>0.5*ln((1-0.002)/0.002)</t>
  </si>
  <si>
    <t xml:space="preserve">α3 = </t>
  </si>
  <si>
    <t>/ Z3</t>
  </si>
  <si>
    <t>Z3 =</t>
  </si>
  <si>
    <t>Rounds</t>
  </si>
  <si>
    <t>Classification</t>
  </si>
  <si>
    <t>Summary</t>
  </si>
  <si>
    <t>round4 (W1,W2) =</t>
  </si>
  <si>
    <t>round4 (W3, W4) =</t>
  </si>
  <si>
    <t>round4 (W5)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</si>
</sst>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5" xfId="0" applyBorder="1"/>
    <xf numFmtId="0" fontId="0" fillId="0" borderId="5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/>
    <xf numFmtId="0" fontId="4" fillId="2" borderId="5" xfId="0" applyFont="1" applyFill="1" applyBorder="1" applyAlignment="1">
      <alignment horizontal="center" vertical="center" wrapText="1"/>
    </xf>
    <xf numFmtId="0" fontId="0" fillId="3" borderId="5" xfId="0" applyFill="1" applyBorder="1"/>
    <xf numFmtId="0" fontId="0" fillId="4" borderId="5" xfId="0" applyFill="1" applyBorder="1"/>
    <xf numFmtId="0" fontId="0" fillId="4" borderId="5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0" fillId="5" borderId="0" xfId="0" applyFill="1"/>
    <xf numFmtId="0" fontId="0" fillId="2" borderId="0" xfId="0" applyFill="1"/>
    <xf numFmtId="172" fontId="0" fillId="5" borderId="0" xfId="0" applyNumberFormat="1" applyFill="1"/>
    <xf numFmtId="0" fontId="2" fillId="2" borderId="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5" xfId="0" applyFill="1" applyBorder="1"/>
    <xf numFmtId="0" fontId="0" fillId="5" borderId="5" xfId="0" applyFill="1" applyBorder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customXml" Target="../ink/ink9.xml"/><Relationship Id="rId7" Type="http://schemas.openxmlformats.org/officeDocument/2006/relationships/customXml" Target="../ink/ink11.xml"/><Relationship Id="rId2" Type="http://schemas.openxmlformats.org/officeDocument/2006/relationships/image" Target="../media/image8.png"/><Relationship Id="rId1" Type="http://schemas.openxmlformats.org/officeDocument/2006/relationships/customXml" Target="../ink/ink8.xml"/><Relationship Id="rId6" Type="http://schemas.openxmlformats.org/officeDocument/2006/relationships/image" Target="../media/image10.png"/><Relationship Id="rId11" Type="http://schemas.openxmlformats.org/officeDocument/2006/relationships/image" Target="../media/image14.png"/><Relationship Id="rId5" Type="http://schemas.openxmlformats.org/officeDocument/2006/relationships/customXml" Target="../ink/ink10.xml"/><Relationship Id="rId10" Type="http://schemas.openxmlformats.org/officeDocument/2006/relationships/image" Target="../media/image13.png"/><Relationship Id="rId4" Type="http://schemas.openxmlformats.org/officeDocument/2006/relationships/image" Target="../media/image9.png"/><Relationship Id="rId9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603720</xdr:colOff>
      <xdr:row>0</xdr:row>
      <xdr:rowOff>179280</xdr:rowOff>
    </xdr:from>
    <xdr:to>
      <xdr:col>4</xdr:col>
      <xdr:colOff>22920</xdr:colOff>
      <xdr:row>2</xdr:row>
      <xdr:rowOff>182040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08BD9D51-9E94-643D-4F8E-E5EFC4994DC0}"/>
                </a:ext>
              </a:extLst>
            </xdr14:cNvPr>
            <xdr14:cNvContentPartPr/>
          </xdr14:nvContentPartPr>
          <xdr14:nvPr macro=""/>
          <xdr14:xfrm>
            <a:off x="2432520" y="179280"/>
            <a:ext cx="28800" cy="38376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08BD9D51-9E94-643D-4F8E-E5EFC4994DC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423520" y="170640"/>
              <a:ext cx="46440" cy="40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597360</xdr:colOff>
      <xdr:row>6</xdr:row>
      <xdr:rowOff>180000</xdr:rowOff>
    </xdr:from>
    <xdr:to>
      <xdr:col>6</xdr:col>
      <xdr:colOff>19800</xdr:colOff>
      <xdr:row>9</xdr:row>
      <xdr:rowOff>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3497E201-1D79-5271-66D8-88CBB2FE450B}"/>
                </a:ext>
              </a:extLst>
            </xdr14:cNvPr>
            <xdr14:cNvContentPartPr/>
          </xdr14:nvContentPartPr>
          <xdr14:nvPr macro=""/>
          <xdr14:xfrm>
            <a:off x="3645360" y="1323000"/>
            <a:ext cx="32040" cy="39240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497E201-1D79-5271-66D8-88CBB2FE450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636360" y="1314000"/>
              <a:ext cx="49680" cy="41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600000</xdr:colOff>
      <xdr:row>9</xdr:row>
      <xdr:rowOff>185940</xdr:rowOff>
    </xdr:from>
    <xdr:to>
      <xdr:col>2</xdr:col>
      <xdr:colOff>24960</xdr:colOff>
      <xdr:row>11</xdr:row>
      <xdr:rowOff>187620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9ED23B42-4394-1C40-305C-EB3A28F21559}"/>
                </a:ext>
              </a:extLst>
            </xdr14:cNvPr>
            <xdr14:cNvContentPartPr/>
          </xdr14:nvContentPartPr>
          <xdr14:nvPr macro=""/>
          <xdr14:xfrm>
            <a:off x="1209600" y="1900440"/>
            <a:ext cx="34560" cy="38268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9ED23B42-4394-1C40-305C-EB3A28F2155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200960" y="1891440"/>
              <a:ext cx="52200" cy="40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609480</xdr:colOff>
      <xdr:row>16</xdr:row>
      <xdr:rowOff>7680</xdr:rowOff>
    </xdr:from>
    <xdr:to>
      <xdr:col>4</xdr:col>
      <xdr:colOff>22200</xdr:colOff>
      <xdr:row>18</xdr:row>
      <xdr:rowOff>1080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23C79731-F614-D6A0-5E99-D72E241940DD}"/>
                </a:ext>
              </a:extLst>
            </xdr14:cNvPr>
            <xdr14:cNvContentPartPr/>
          </xdr14:nvContentPartPr>
          <xdr14:nvPr macro=""/>
          <xdr14:xfrm>
            <a:off x="2438280" y="3055680"/>
            <a:ext cx="22320" cy="374400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23C79731-F614-D6A0-5E99-D72E241940D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429280" y="3046680"/>
              <a:ext cx="39960" cy="39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606840</xdr:colOff>
      <xdr:row>4</xdr:row>
      <xdr:rowOff>12000</xdr:rowOff>
    </xdr:from>
    <xdr:to>
      <xdr:col>5</xdr:col>
      <xdr:colOff>2280</xdr:colOff>
      <xdr:row>4</xdr:row>
      <xdr:rowOff>25320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5FF0DB9C-9CBD-E9DB-E8C5-35DA67772F7B}"/>
                </a:ext>
              </a:extLst>
            </xdr14:cNvPr>
            <xdr14:cNvContentPartPr/>
          </xdr14:nvContentPartPr>
          <xdr14:nvPr macro=""/>
          <xdr14:xfrm>
            <a:off x="3045240" y="774000"/>
            <a:ext cx="5040" cy="13320"/>
          </xdr14:xfrm>
        </xdr:contentPart>
      </mc:Choice>
      <mc:Fallback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5FF0DB9C-9CBD-E9DB-E8C5-35DA67772F7B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036600" y="765000"/>
              <a:ext cx="2268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585240</xdr:colOff>
      <xdr:row>3</xdr:row>
      <xdr:rowOff>184140</xdr:rowOff>
    </xdr:from>
    <xdr:to>
      <xdr:col>5</xdr:col>
      <xdr:colOff>15240</xdr:colOff>
      <xdr:row>6</xdr:row>
      <xdr:rowOff>32040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C0E9958F-48D3-0D41-862F-EC01C794D99D}"/>
                </a:ext>
              </a:extLst>
            </xdr14:cNvPr>
            <xdr14:cNvContentPartPr/>
          </xdr14:nvContentPartPr>
          <xdr14:nvPr macro=""/>
          <xdr14:xfrm>
            <a:off x="3023640" y="755640"/>
            <a:ext cx="39600" cy="419400"/>
          </xdr14:xfrm>
        </xdr:contentPart>
      </mc:Choice>
      <mc:Fallback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C0E9958F-48D3-0D41-862F-EC01C794D99D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014921" y="747000"/>
              <a:ext cx="57402" cy="43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591600</xdr:colOff>
      <xdr:row>12</xdr:row>
      <xdr:rowOff>179640</xdr:rowOff>
    </xdr:from>
    <xdr:to>
      <xdr:col>6</xdr:col>
      <xdr:colOff>45000</xdr:colOff>
      <xdr:row>14</xdr:row>
      <xdr:rowOff>182760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8C32C019-C5AF-3945-A9C1-1D8F366BB202}"/>
                </a:ext>
              </a:extLst>
            </xdr14:cNvPr>
            <xdr14:cNvContentPartPr/>
          </xdr14:nvContentPartPr>
          <xdr14:nvPr macro=""/>
          <xdr14:xfrm>
            <a:off x="3639600" y="2465640"/>
            <a:ext cx="63000" cy="384120"/>
          </xdr14:xfrm>
        </xdr:contentPart>
      </mc:Choice>
      <mc:Fallback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8C32C019-C5AF-3945-A9C1-1D8F366BB202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630600" y="2456640"/>
              <a:ext cx="80640" cy="4017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599400</xdr:colOff>
      <xdr:row>4</xdr:row>
      <xdr:rowOff>120</xdr:rowOff>
    </xdr:from>
    <xdr:to>
      <xdr:col>4</xdr:col>
      <xdr:colOff>37680</xdr:colOff>
      <xdr:row>6</xdr:row>
      <xdr:rowOff>52200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537685D6-0177-56CB-ECBF-91F1E63FBC9C}"/>
                </a:ext>
              </a:extLst>
            </xdr14:cNvPr>
            <xdr14:cNvContentPartPr/>
          </xdr14:nvContentPartPr>
          <xdr14:nvPr macro=""/>
          <xdr14:xfrm>
            <a:off x="2428200" y="762120"/>
            <a:ext cx="47880" cy="43308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537685D6-0177-56CB-ECBF-91F1E63FBC9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419560" y="753480"/>
              <a:ext cx="65520" cy="45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561840</xdr:colOff>
      <xdr:row>6</xdr:row>
      <xdr:rowOff>139320</xdr:rowOff>
    </xdr:from>
    <xdr:to>
      <xdr:col>2</xdr:col>
      <xdr:colOff>47640</xdr:colOff>
      <xdr:row>9</xdr:row>
      <xdr:rowOff>82260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72E1E983-7A39-E041-F8E3-98B9B423AB39}"/>
                </a:ext>
              </a:extLst>
            </xdr14:cNvPr>
            <xdr14:cNvContentPartPr/>
          </xdr14:nvContentPartPr>
          <xdr14:nvPr macro=""/>
          <xdr14:xfrm>
            <a:off x="1171440" y="1282320"/>
            <a:ext cx="95400" cy="514440"/>
          </xdr14:xfrm>
        </xdr:contentPart>
      </mc:Choice>
      <mc:Fallback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72E1E983-7A39-E041-F8E3-98B9B423AB39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62440" y="1273680"/>
              <a:ext cx="113040" cy="53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7920</xdr:colOff>
      <xdr:row>11</xdr:row>
      <xdr:rowOff>146220</xdr:rowOff>
    </xdr:from>
    <xdr:to>
      <xdr:col>6</xdr:col>
      <xdr:colOff>19080</xdr:colOff>
      <xdr:row>11</xdr:row>
      <xdr:rowOff>163860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AE0AB1FB-F13F-E81C-547A-0FCFFF06C108}"/>
                </a:ext>
              </a:extLst>
            </xdr14:cNvPr>
            <xdr14:cNvContentPartPr/>
          </xdr14:nvContentPartPr>
          <xdr14:nvPr macro=""/>
          <xdr14:xfrm>
            <a:off x="3665520" y="2241720"/>
            <a:ext cx="11160" cy="17640"/>
          </xdr14:xfrm>
        </xdr:contentPart>
      </mc:Choice>
      <mc:Fallback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AE0AB1FB-F13F-E81C-547A-0FCFFF06C10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656520" y="2233080"/>
              <a:ext cx="28800" cy="3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597000</xdr:colOff>
      <xdr:row>9</xdr:row>
      <xdr:rowOff>156420</xdr:rowOff>
    </xdr:from>
    <xdr:to>
      <xdr:col>6</xdr:col>
      <xdr:colOff>44280</xdr:colOff>
      <xdr:row>12</xdr:row>
      <xdr:rowOff>22680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10D414F0-7499-2509-BDC2-1744E80DAD0D}"/>
                </a:ext>
              </a:extLst>
            </xdr14:cNvPr>
            <xdr14:cNvContentPartPr/>
          </xdr14:nvContentPartPr>
          <xdr14:nvPr macro=""/>
          <xdr14:xfrm>
            <a:off x="3645000" y="1870920"/>
            <a:ext cx="56880" cy="437760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10D414F0-7499-2509-BDC2-1744E80DAD0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36000" y="1862280"/>
              <a:ext cx="74520" cy="45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342900</xdr:colOff>
      <xdr:row>11</xdr:row>
      <xdr:rowOff>38100</xdr:rowOff>
    </xdr:from>
    <xdr:to>
      <xdr:col>13</xdr:col>
      <xdr:colOff>520699</xdr:colOff>
      <xdr:row>13</xdr:row>
      <xdr:rowOff>45720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9AD99117-F433-5368-96CF-568B1CCA3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438900" y="2133600"/>
          <a:ext cx="2006599" cy="381000"/>
        </a:xfrm>
        <a:prstGeom prst="rect">
          <a:avLst/>
        </a:prstGeom>
      </xdr:spPr>
    </xdr:pic>
    <xdr:clientData/>
  </xdr:twoCellAnchor>
  <xdr:twoCellAnchor editAs="oneCell">
    <xdr:from>
      <xdr:col>10</xdr:col>
      <xdr:colOff>213361</xdr:colOff>
      <xdr:row>14</xdr:row>
      <xdr:rowOff>114300</xdr:rowOff>
    </xdr:from>
    <xdr:to>
      <xdr:col>12</xdr:col>
      <xdr:colOff>251461</xdr:colOff>
      <xdr:row>16</xdr:row>
      <xdr:rowOff>100801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BF6336A-E248-67DE-E7CA-0270B15F6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09361" y="2766060"/>
          <a:ext cx="1257300" cy="352261"/>
        </a:xfrm>
        <a:prstGeom prst="rect">
          <a:avLst/>
        </a:prstGeom>
      </xdr:spPr>
    </xdr:pic>
    <xdr:clientData/>
  </xdr:twoCellAnchor>
  <xdr:twoCellAnchor editAs="oneCell">
    <xdr:from>
      <xdr:col>12</xdr:col>
      <xdr:colOff>281940</xdr:colOff>
      <xdr:row>16</xdr:row>
      <xdr:rowOff>45720</xdr:rowOff>
    </xdr:from>
    <xdr:to>
      <xdr:col>16</xdr:col>
      <xdr:colOff>177473</xdr:colOff>
      <xdr:row>19</xdr:row>
      <xdr:rowOff>68580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9BD5D803-F00D-C6F0-4E17-E22998985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597140" y="3063240"/>
          <a:ext cx="2333933" cy="571500"/>
        </a:xfrm>
        <a:prstGeom prst="rect">
          <a:avLst/>
        </a:prstGeom>
      </xdr:spPr>
    </xdr:pic>
    <xdr:clientData/>
  </xdr:twoCellAnchor>
  <xdr:oneCellAnchor>
    <xdr:from>
      <xdr:col>10</xdr:col>
      <xdr:colOff>342900</xdr:colOff>
      <xdr:row>25</xdr:row>
      <xdr:rowOff>38100</xdr:rowOff>
    </xdr:from>
    <xdr:ext cx="2006599" cy="381000"/>
    <xdr:pic>
      <xdr:nvPicPr>
        <xdr:cNvPr id="25" name="Picture 24">
          <a:extLst>
            <a:ext uri="{FF2B5EF4-FFF2-40B4-BE49-F238E27FC236}">
              <a16:creationId xmlns:a16="http://schemas.microsoft.com/office/drawing/2014/main" id="{6741A424-310C-4B94-9B02-C633465CA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438900" y="2133600"/>
          <a:ext cx="2006599" cy="381000"/>
        </a:xfrm>
        <a:prstGeom prst="rect">
          <a:avLst/>
        </a:prstGeom>
      </xdr:spPr>
    </xdr:pic>
    <xdr:clientData/>
  </xdr:oneCellAnchor>
  <xdr:oneCellAnchor>
    <xdr:from>
      <xdr:col>10</xdr:col>
      <xdr:colOff>213361</xdr:colOff>
      <xdr:row>28</xdr:row>
      <xdr:rowOff>114300</xdr:rowOff>
    </xdr:from>
    <xdr:ext cx="1257300" cy="352261"/>
    <xdr:pic>
      <xdr:nvPicPr>
        <xdr:cNvPr id="28" name="Picture 27">
          <a:extLst>
            <a:ext uri="{FF2B5EF4-FFF2-40B4-BE49-F238E27FC236}">
              <a16:creationId xmlns:a16="http://schemas.microsoft.com/office/drawing/2014/main" id="{B9D88B78-61D4-4565-8F5B-079FFB0A5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09361" y="2766060"/>
          <a:ext cx="1257300" cy="352261"/>
        </a:xfrm>
        <a:prstGeom prst="rect">
          <a:avLst/>
        </a:prstGeom>
      </xdr:spPr>
    </xdr:pic>
    <xdr:clientData/>
  </xdr:oneCellAnchor>
  <xdr:oneCellAnchor>
    <xdr:from>
      <xdr:col>12</xdr:col>
      <xdr:colOff>281940</xdr:colOff>
      <xdr:row>30</xdr:row>
      <xdr:rowOff>45720</xdr:rowOff>
    </xdr:from>
    <xdr:ext cx="2333933" cy="571500"/>
    <xdr:pic>
      <xdr:nvPicPr>
        <xdr:cNvPr id="29" name="Picture 28">
          <a:extLst>
            <a:ext uri="{FF2B5EF4-FFF2-40B4-BE49-F238E27FC236}">
              <a16:creationId xmlns:a16="http://schemas.microsoft.com/office/drawing/2014/main" id="{9565B94F-12F1-480E-8E0D-87A53FCBB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597140" y="3063240"/>
          <a:ext cx="2333933" cy="571500"/>
        </a:xfrm>
        <a:prstGeom prst="rect">
          <a:avLst/>
        </a:prstGeom>
      </xdr:spPr>
    </xdr:pic>
    <xdr:clientData/>
  </xdr:oneCellAnchor>
  <xdr:oneCellAnchor>
    <xdr:from>
      <xdr:col>10</xdr:col>
      <xdr:colOff>342900</xdr:colOff>
      <xdr:row>43</xdr:row>
      <xdr:rowOff>38100</xdr:rowOff>
    </xdr:from>
    <xdr:ext cx="2006599" cy="381000"/>
    <xdr:pic>
      <xdr:nvPicPr>
        <xdr:cNvPr id="30" name="Picture 29">
          <a:extLst>
            <a:ext uri="{FF2B5EF4-FFF2-40B4-BE49-F238E27FC236}">
              <a16:creationId xmlns:a16="http://schemas.microsoft.com/office/drawing/2014/main" id="{00A7ADB0-4C60-4F74-A325-7C61D5526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438900" y="4701540"/>
          <a:ext cx="2006599" cy="381000"/>
        </a:xfrm>
        <a:prstGeom prst="rect">
          <a:avLst/>
        </a:prstGeom>
      </xdr:spPr>
    </xdr:pic>
    <xdr:clientData/>
  </xdr:oneCellAnchor>
  <xdr:oneCellAnchor>
    <xdr:from>
      <xdr:col>10</xdr:col>
      <xdr:colOff>213361</xdr:colOff>
      <xdr:row>46</xdr:row>
      <xdr:rowOff>114300</xdr:rowOff>
    </xdr:from>
    <xdr:ext cx="1257300" cy="352261"/>
    <xdr:pic>
      <xdr:nvPicPr>
        <xdr:cNvPr id="31" name="Picture 30">
          <a:extLst>
            <a:ext uri="{FF2B5EF4-FFF2-40B4-BE49-F238E27FC236}">
              <a16:creationId xmlns:a16="http://schemas.microsoft.com/office/drawing/2014/main" id="{B5E39458-FFC8-44D0-A680-7EB7EA37C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09361" y="5326380"/>
          <a:ext cx="1257300" cy="352261"/>
        </a:xfrm>
        <a:prstGeom prst="rect">
          <a:avLst/>
        </a:prstGeom>
      </xdr:spPr>
    </xdr:pic>
    <xdr:clientData/>
  </xdr:oneCellAnchor>
  <xdr:oneCellAnchor>
    <xdr:from>
      <xdr:col>12</xdr:col>
      <xdr:colOff>281940</xdr:colOff>
      <xdr:row>48</xdr:row>
      <xdr:rowOff>45720</xdr:rowOff>
    </xdr:from>
    <xdr:ext cx="2333933" cy="571500"/>
    <xdr:pic>
      <xdr:nvPicPr>
        <xdr:cNvPr id="32" name="Picture 31">
          <a:extLst>
            <a:ext uri="{FF2B5EF4-FFF2-40B4-BE49-F238E27FC236}">
              <a16:creationId xmlns:a16="http://schemas.microsoft.com/office/drawing/2014/main" id="{0BAEE5AE-87EB-414F-9AC8-978A59DFA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597140" y="5623560"/>
          <a:ext cx="2333933" cy="571500"/>
        </a:xfrm>
        <a:prstGeom prst="rect">
          <a:avLst/>
        </a:prstGeom>
      </xdr:spPr>
    </xdr:pic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23T22:17:39.72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9 186 8344,'0'0'9281,"1"-4"-8843,8-76 3042,-3 153-1313,-9 58-2124,7-4 51,2 21 82,-5-129-178,-2 98 19,3-56 135,0-16-143,-1-16 52,7 40-1,-2 8 69,-6-100-143,-8-367 188,4 214-321,0-5 230,-7 95 123,6 50-125,-1-48 0,6 80-76,1 3-4,-1 1-1,0 0 0,0-1 0,0 1 1,0-1-1,1 1 0,-1-1 0,0 1 1,0-1-1,0 1 0,0-1 0,0 1 1,0-1-1,0 1 0,0-1 0,-1 1 1,1-1-1,0 1 0,0-1 0,0 1 1,0-1-1,-1 1 0,1-1 0,0 1 0,0 0 1,-1-1-1,1 1 0,0-1 0,-1 1 1,1 0-1,0-1 0,-1 1 0,1 0 1,-1-1-1,1 1 0,-1 0 0,1 0 1,0-1-1,-1 1 0,1 0 0,-1 0 1,1 0-1,-1 0 0,1 0 0,-1 0 1,1 0-1,-1 0 0,1 0 0,-1 0 1,1 0-1,-1 0 0,0 0 0,11 33-114,-3 6 146,-3 1 0,0 73 0,-4-64-53,6 189-160,2 36 382,-8-267-199,-6 122 67,6-107-77,0 29 215,0-47-203,0-1 1,-1 0-1,1 1 1,-1-1 0,0 0-1,0 1 1,0-1-1,0 0 1,-1 0-1,1 0 1,-4 4 0,6 9-22,-1-5 162,-5-23-149,2 3 33,1-1 1,1 1 0,-1 0 0,1-1 0,1 1 0,1-18 0,11-61-150,-2 25-327,11-97-2977,1-1-9283,-15 98 8427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23T23:32:07.21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30 1 12016,'0'0'0,"-5"7"0,-3 6 0,0 1 1752,-1-1-1752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23T23:32:10.81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135 87 2160,'-6'6'-870,"-2"1"4166,5-14 1958,1-2-4428,2 9-694,0-1-1,0 1 1,0 0 0,0-1-1,0 1 1,0 0-1,0-1 1,0 1 0,0-1-1,0 1 1,0 0-1,0-1 1,0 1-1,0 0 1,-1-1 0,1 1-1,0 0 1,0 0-1,0-1 1,0 1-1,-1 0 1,1-1 0,0 1-1,0 0 1,-1 0-1,1-1 1,0 1-1,0 0 1,-1 0 0,1 0-1,0 0 1,-1-1-1,0 1 1,-4-2 74,4 2 145,-11-9 507,12 15-790,-1 0 0,0 1-1,0-1 1,-1 0-1,0 0 1,0 0-1,-4 7 1,-1 5 10,2-1-39,0 1-1,1 0 1,1 0-1,1 1 1,0-1-1,3 36 1,-1-33 138,-2 16-192,-12 61 0,10-69 7,2-22 0,1-1-32,0-1 1,0 1-1,1-1 1,-1 1 0,1 0-1,0-1 1,1 1-1,-1-1 1,1 1-1,2 7 1,25 63-99,-27-72 163,0 0 0,0 0 0,0 0 1,-1 0-1,0 1 0,0-1 0,0 0 0,0 0 0,0 0 0,-2 5 0,-1 18 115,9 30-340,-3-20 348,-2-28-121,0 0 0,-1 0 0,0 0 1,0 0-1,-3 16 0,-7 28-103,7-43 60,1 0-1,0 0 1,0 1 0,1-1-1,1 0 1,1 16 0,-1-18 7,1 1-1,-1-1 1,0 0 0,-1 1 0,0-1 0,-1 0 0,1 0 0,-1 0 0,-1 0-1,0 0 1,-4 10 0,1-1 188,-2 1 147,14-42-1340,-5 19 956,0 0 0,0-1 0,1 1 0,-1 0 0,4-7 0,-4 11 46,8-28 225,-3 9-201,-2-2 0,4-41-1,1-4-21,4 2 74,-5 36 7,-2-1 1,-1 0-1,-2-1 0,0-46 0,-3 72-81,-2-25 317,-1-1-1,-10-43 1,6 42-258,4 18-25,0-1-1,-1 0 1,-11-25 0,2-11 0,6 31 54,6 15-64,0 1-1,-1-1 0,0 1 0,0 0 0,-4-8 0,3 7-3,0-1-1,0 0 1,1 0-1,0 0 0,0 0 1,0-1-1,1 1 1,0 0-1,1-1 1,-1 1-1,1-1 1,1-8-1,-1 9-24,2 2-30,0 0-1,0 0 0,1 0 1,0 0-1,-1 1 1,1 0-1,0-1 1,5-2-1,-8 5 59,1 1 16,10-34 167,7-15-97,-3-8-1109,-1 94 1489,4 46 60,-8-45-484,7 64-1,-16-73 74,-1 0-1,-6 38 1,2-35-218,2 53 0,4-62 114,-1 68-106,-13-20 382,10-61-281,0 1-1,-1-1 0,-5 14 1,5-18-57,1 0 1,-1 0-1,1 0 1,1 0-1,-1 0 1,1 1 0,0-1-1,1 0 1,0 1-1,0-1 1,1 12-1,1-9 59,-1 0-1,-1 0 0,1 0 1,-1 0-1,-3 16 0,1 24 86,1 32-144,-1-28 19,-1-21 127,2 12 73,-3-17-60,-1-5-47,5-21-70,0-1 0,0 0 1,0 0-1,0 1 0,0-1 0,0 0 0,0 1 0,0-1 1,0 0-1,0 1 0,0-1 0,0 0 0,0 0 0,0 1 0,0-1 1,-1 0-1,1 0 0,0 1 0,0-1 0,0 0 0,0 0 1,-1 1-1,1-1 0,0 0 0,0 0 0,0 0 0,-1 1 1,1-1-1,0 0 0,0 0 0,-1 0 0,1 0 0,0 0 1,-1 1-1,1-1 0,0 0 0,0 0 0,-1 0 0,1 0 0,-1 0 1,1 0-9,-1 0 0,1-1 0,0 1 0,-1 0 0,1 0 0,0-1 1,-1 1-1,1 0 0,-1-1 0,1 1 0,0 0 0,0-1 0,-1 1 1,1 0-1,0-1 0,0 1 0,-1-1 0,1 1 0,0 0 0,0-1 1,0 1-1,0-1 0,0 1 0,0-1 0,-1 1 0,1-1 0,0 1 0,0 0 1,1-2-1,6-94-35,0 24 12,-5 33 24,2-31-17,-2 1 0,-12-108-1,4 111 69,4 40-22,-9-47 0,6 49-14,1 1-1,1-1 0,1 0 0,2 0 0,3-43 0,-3 55-5,1 0-1,-2 0 1,1 0-1,-2 0 1,-2-12-1,4 23-12,0 1 0,0-1 0,-1 1 0,1 0 0,0-1 0,0 1 0,0-1 0,0 1 0,0-1 0,0 1 0,0-1 0,1 1 0,-1-1 0,0 1 0,0-1 0,0 1 0,0-1 0,1 1 0,-1-1 0,0 1 0,0 0 0,1-1 0,-1 1 0,0-1 0,1 1 0,-1 0 0,0-1 0,1 1 0,-1 0 0,0 0 0,1-1 0,-1 1 0,1 0 0,20-1-518,-17 2 440,0 0 0,0 0-1,0 0 1,-1 1-1,1-1 1,0 1-1,0 0 1,4 3-1,-3 0 70,0 0 0,0 0-1,-1 0 1,1 1-1,-1 0 1,-1 0-1,1 0 1,-1 0-1,0 0 1,0 1-1,-1-1 1,0 1-1,0-1 1,-1 1-1,1 0 1,-1 13-1,-1 3-97,4 42 0,-1-25-63,-3-15-16,0-1 1,-2 1-1,-1 0 0,-9 35 0,12-36 89,2-22 56,-1-15 80,-1 12-22,7-171 367,-7 157-338,0 0-1,0 1 1,-2-1 0,0 0 0,0 1-1,-8-22 1,-5-40 38,13 65 12,0-1 1,-1 1-1,-6-18 0,8 24-69,-1 0 0,0 0-1,-1 1 1,1-1-1,-1 1 1,0 0 0,0-1-1,0 1 1,-1 1 0,-5-6-1,8 8-26,1 35 241,8 64-292,-4-66 11,0 50 1,-5-33-112,2-27 50,-2 1 0,-5 36-1,4-23-528,2-29-66,0 0 0,0 0 0,-1 0-1,-2 11 1,0-7-7623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23T22:18:41.18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79 35 10040,'2'22'3777,"3"-51"509,-3 1-544,-5 53-1596,-21 154-1579,-8 93-516,28-204-5,0 22 13,-13 224-27,15-299-13,2-12-16,0 39 6,0 3-1,0-42 31,-2 28-150,2-28 62,1-7 7,4-31 13,14-120 11,-2-62 76,4-75-205,-17 230 166,0-23 3,-4 20-20,2 46-3,-3-19-42,-5 64-124,8 43 158,-1-40 7,-4 40 0,-9 61-70,4 85-332,11-39-1216,6-47 1361,-9-106 27,-4-30 172,-3-22 164,7-114-336,2 90 85,-2-210-3182,-2 193 2112,1 47-986,-2 0 0,0 1 0,-2-1-1,-9-28 1,-5-16-370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23T22:19:26.35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87 6816,'0'-45'8058,"1"45"-7890,1 1 0,-1-1 0,1 1 0,-1 0 0,1 0 0,-1 0 0,1 0 0,-1 0 0,0 0 0,0 0 0,2 3 0,3 5 6,-1 1 0,0 0 0,-1 1-1,0-1 1,-1 1 0,0 0 0,-1 0 0,2 14-1,-2 8 141,-3 48-1,0-22 76,13 51-16,-12 104 187,3-142-221,-1-50-430,-1 39 1,-16 52-34,8-23 320,4-59 136,2-18-103,1-18-173,-1 4-64,1-1 0,0 1 0,-1-1 1,1 1-1,-1 0 0,0-1 0,1 1 0,-1 0 0,0-1 1,0 1-1,0 0 0,1 0 0,-1 0 0,-1 0 0,0-2 0,-12-17-155,10 1 164,1-1 0,1 0 0,1 1 0,1-1 0,2-23 0,-1 11 6,19-302-252,-18 155 269,0 140-41,11-58-1,-8 59-210,-1 20 483,-5 38-162,1 14-89,9 127 15,-29 252 254,3-237-33,16-160-261,1 0 0,1-1 0,3 28 0,-3-42-246,1-19 302,16-93 136,4-114 0,-12 104-118,-4 43-145,-3 1 1,-4-1-1,-4 0 1,-23-130-1,25 185 123,3 23-33,0-1 0,0 1 1,0-1-1,0 1 1,0-1-1,0 1 1,0-1-1,0 0 1,0 1-1,1-1 1,-1 1-1,0-1 0,0 1 1,0-1-1,1 1 1,-1-1-1,0 1 1,1-1-1,-1 1 1,0 0-1,1-1 1,-1 1-1,1-1 1,-1 1-1,0 0 0,1-1 1,-1 1-1,1 0 1,-1 0-1,1-1 1,-1 1-1,1 0 1,-1 0-1,1 0 1,1-1-1,-6 7-3483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23T22:19:57.69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52 85 15416,'0'34'0,"0"-1"-11088</inkml:trace>
  <inkml:trace contextRef="#ctx0" brushRef="#br0" timeOffset="1306.93">13 32 6280,'5'33'406,"-4"-29"1633,-1-7-475,0-12 552,-1 2-569,3 24 233,1 28-155,-2 52 0,-2-6-728,-8 276-68,0-186-647,4 65 11,12-461-695,11 3 305,0 32 174,-14-40-95,3 143-88,1-23-188,-23 283-615,-11 202 773,22-246 457,4-101-305,1-12-182,-1-12-131,-3-21 179,0-15 197,2 0 0,1 0-1,4-45 1,1-18-17,14-282-753,-15 317 272,-3 38 498,-1 25 93,-2 32 71,-4 151-539,7-99 258,-11 169 172,0 49-680,13-240 139,-6-166 794,1-79-443,8-179-536,-7 239-2372,-3 90 404,1 4-2473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23T22:32:07.31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13 37 1352,'0'0'0,"-6"-9"0,5 4 176,-2-1-176,1 2 176,2-1-176,0 1-160,0 0 160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23T22:32:13.99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81 111 1800,'-8'-26'1185,"-4"5"7338,13 22-8704,0 1 181,0 0 0,0-1 0,0 1 0,0 0-1,0-1 1,-1 1 0,1 0 0,-1 0 0,1 0-1,-1 0 1,1 2 0,9 243 3876,-8-212-3694,-1-26-42,-1-1 1,1 1-1,-1-1 1,-1 1-1,0 0 1,-3 13-1,2-11-118,0 0 0,1-1 0,0 1 0,2 20 0,-2 19 157,-5 9-234,4-30 90,-1 0 0,-1-1 0,-2 1-1,-13 39 1,18-63-16,0 0-1,0 1 1,0-1-1,0 1 1,1-1-1,0 1 1,1 6-1,-1-6 0,0-1 0,0 1 0,0 0 0,-1 0 0,0 0 0,-1 5-1,1-4-33,0 0 0,1 0 0,0 0 0,0-1 0,1 1-1,-1 0 1,2 0 0,1 6 0,1 13-35,-3-17 36,1 0 0,-1 0-1,2 0 1,-1 0 0,7 14-1,2-11-12,-2 0-9,-8-10 32,-1-2 8,1 1 1,0-1-1,-1 1 0,1-1 1,-1 1-1,1-1 1,-1 1-1,1-1 0,-1 1 1,1-1-1,-1 1 1,1 0-1,-1-1 0,0 1 1,0 0-1,1-1 0,-1 1 1,0 0-1,0 0 1,0-1-1,1 2 0,4 17 49,2 5 46,-4-11 9,-2-20-44,-2-31 61,0 22-173,0-1 0,4-31-1,-1 34 47,-1 0 0,-1 0-1,-1-22 1,-1-4 40,4 9-56,-1 26 26,0 0 0,-1 1 0,1-1 0,-1 0 0,0 0 0,-1 1-1,1-1 1,-1 0 0,0 0 0,0 1 0,-1-1 0,-3-8 0,-27-49 102,29 57-111,1 0-1,-1-1 0,1 1 0,0-1 0,1 1 0,0-1 1,-1 0-1,2 1 0,-1-1 0,1 0 0,0 0 0,0-8 1,1-9 53,-6 5-80,4 17 18,1-1 0,-1 1-1,1 0 1,-1-1-1,1 1 1,-1 0 0,1-1-1,0 1 1,0-1-1,-1 1 1,1-1-1,0 1 1,0-1 0,1 1-1,-1-1 1,1-2-1,0 0-43,0-1 0,-1 1 0,1-1 0,-1 1 0,0-1-1,-1-7 1,3-25-293,1 21 322,-2 14 11,-1-1 0,0 1 0,1-1 0,-1 1 1,1-1-1,0 1 0,0-1 0,0 1 1,0 0-1,0-1 0,1 1 0,-1 0 1,1 0-1,-1 0 0,1 0 0,0 0 1,3-3-1,6-11-1278,-6 6-5898</inkml:trace>
  <inkml:trace contextRef="#ctx0" brushRef="#br0" timeOffset="438.33">1 927 1888,'0'0'0,"2"-10"0,-1-7 0,3-9-936</inkml:trace>
  <inkml:trace contextRef="#ctx0" brushRef="#br0" timeOffset="3354.55">106 773 4400,'-1'0'56,"0"1"0,0 0 0,0 0 0,0-1 0,1 1 0,-1 0 0,0 0 0,0 0 0,1 0 0,-1 0 0,1 0 1,-1 0-1,1 0 0,-1 0 0,1 0 0,0 0 0,-1 0 0,1 0 0,0 0 0,0 0 0,0 1 0,0-1 0,0 0 0,0 0 0,0 0 0,0 0 0,0 0 0,1 2 0,6 45 1174,-5-38-968,0 15 482,0 0 0,-1 0-1,-1 0 1,-7 45 0,-4-42-149,10-25-423,-1 0-1,0 0 1,1 1 0,0-1-1,0 0 1,0 1 0,0-1-1,0 1 1,1-1 0,0 6 0,0-8 77,-1-24-258,-3-10-113,-2-56 0,0-60-245,6 149 355,7 35 183,-5-14 90,-1-1 46,1 0 0,1 0 0,10 33 0,-8-27 480,-7-23-264,-3-18-287,0-12-319,0-1 0,2 1 0,0-43-1,6 11 164,0 35-160,-3 21-3,1 7-32,-3 13 133,1 0 0,-2-1 0,-5 19 0,-4 25 199,2-138 405,11 22-836,15-100 0,-15 151 212,1 7 25,1 12 70,1 24 57,-4-34-146,-1-4-1,1 1 1,0 0-1,0 0 0,0 0 1,0 0-1,0 0 0,0 0 0,0-1 1,1 1-1,-1 0 0,0 0 1,0 0-1,1 0 0,-1-1 0,0 1 1,1 0-1,-1 0 0,1-1 1,-1 1-1,1 0 0,0 1 0,0-2 67,-1-30-73,-4 5 76,2 0 1,-1-34-1,-1-24 76,0 63-238,4 15-64,5 19 62,-5-12 90,3 28-5,-4-28 4,0-20 0,-14-103-111,16 114 61,-1 5 46,1 1 0,-1-1 0,0 0 0,0 1-1,1-1 1,-1 0 0,0 0 0,-1 1 0,1-1 0,0 0 0,0 1 0,-1-1 0,0-2 0,1 4-86,0 0-359,1 3 436,0-1-1,0 0 1,0 0-1,0 1 1,0-1-1,-1 1 1,1-1 0,-1 1-1,1 2 1,3 14-35,2-8 155,-5-19 46,-2-5-284,0-16 107,0 21 31,1 0 0,0 0 0,0 0 1,2-14-1,2-19-276,-4 40 264,0 1 0,1-1-1,-1 1 1,0 0 0,0-1 0,0 1-1,0 0 1,1-1 0,-1 1 0,0 0-1,0-1 1,1 1 0,-1 0 0,0 0-1,1-1 1,-1 1 0,0 0 0,1 0-1,-1-1 1,0 1 0,1 0 0,-1 0-1,0 0 1,1 0 0,-1 0 0,1 0-1,-1 0 1,0 0 0,1-1 0,-1 1-1,1 0 1,-1 1 0,0-1 0,1 0-1,-1 0 1,0 0 0,1 0 0,-1 0-1,1 0 1,-1 0 0,0 1 0,1-1-1,-1 0 1,0 0 0,1 0 0,-1 1-1,0-1 1,1 0 0,-1 0 0,0 1-1,0-1 1,1 0 0,-1 1 0,0-1-1,0 0 1,1 1 0,0 6 12,1 0 0,-1 1 0,0-1 1,0 0-1,-1 0 0,0 8 0,0-6 16,0-9 458,5-30-460,-5-90 321,0 117-335,-1-1 0,1 1 0,-1-1 0,0 1 1,0 0-1,0 0 0,0 0 0,-1-1 0,1 1 1,-4-4-1,4 6-188,4 36-539,-13 15 700,8-21 117,2-30 91,3-17 49,0-4-204,0-38 0,0-6 14,2 33-140,-2 21 98,-1 16 65,-6 66-311,-1 31 297,5-96 320,0-9-137,1-23-67,0-42-282,-1 26-440,9 67-4361,-5-12-2127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23T22:40:08.78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125 312 5112,'0'0'0,"-8"28"0,-7 16 0,12-25 432,3-13-432,8-21 440,4-18-440,9-16-4120</inkml:trace>
  <inkml:trace contextRef="#ctx0" brushRef="#br0" timeOffset="428.73">148 115 6816,'0'9'-38,"1"-9"80,-1 1 1,0-1-1,0 1 1,1 0-1,-1-1 1,0 1-1,0-1 1,0 1-1,0-1 1,0 1-1,0 0 1,0-1-1,0 1 1,0-1-1,0 1 1,0 0-1,0-1 1,0 1-1,0-1 0,-1 1 1,1 0-1,0-1 1,0 1-1,-1-1 1,1 1-1,0-1 1,-1 1-1,1-1 1,0 1-1,-1-1 1,1 0-1,-1 1 1,1-1-1,-1 1 1,1-1-1,-1 0 1,1 0-1,-1 1 1,-1-1 1108,-15-19 1341,15 17-2432,2 0-19,-1 1-1,0 0 1,0 0 0,1 0-1,-1 0 1,0 0 0,0 0-1,0 1 1,0-1 0,0 0 0,-1 0-1,1 1 1,0-1 0,0 0-1,-3 0 1,-12-20 1819,2-16-197,16 73 651,-2-13-2371,2-11-76,0 37 798,-9-13-3033,2-18-6891,10-38 6945</inkml:trace>
  <inkml:trace contextRef="#ctx0" brushRef="#br0" timeOffset="759.79">71 567 19911,'0'0'0,"1"15"0,4 9 0,-5-8-128,-2-5 128,-1 2-120,0-1 120,0-2-48,3-2 48,-1 10-14191,2-36 14191</inkml:trace>
  <inkml:trace contextRef="#ctx0" brushRef="#br0" timeOffset="760.79">75 752 19383,'0'0'0,"2"6"0,-2-2-248,-2 0 248,2 1-240,0-2 384</inkml:trace>
  <inkml:trace contextRef="#ctx0" brushRef="#br0" timeOffset="761.79">124 801 19183,'-1'-1'18,"0"1"1,0-1-1,0 1 0,0-1 0,0 0 0,0 1 0,1-1 0,-1 0 0,0 0 0,1 1 0,-1-1 0,0 0 0,1 0 0,-1 0 0,1 0 0,-1 0 0,1 0 0,-1 0 1,1 0-1,0 0 0,0 0 0,-1 0 0,1 0 0,0-1 0,5-28-173,0 2-2439</inkml:trace>
  <inkml:trace contextRef="#ctx0" brushRef="#br0" timeOffset="2046.25">174 162 13448,'0'0'6345,"-1"-5"-6433,1 0-25,-7-37 380,6 39-243,0 0 1,1 0 0,-1 0 0,0 0 0,-1 1 0,1-1 0,0 0 0,-1 0 0,1 1 0,-1-1 0,-2-2 0,3 5-25,0 0-1,1 0 1,-1 0-1,1 0 1,-1 0-1,1 0 1,-1 0-1,1 1 1,-1-1-1,1 0 1,-1 0-1,0 1 1,1-1-1,0 0 1,-1 1-1,1-1 1,-1 0-1,1 1 1,-1-1-1,1 1 1,0-1-1,-1 0 1,1 1-1,0-1 1,0 1-1,-1-1 1,1 1-1,0 0 1,0-1-1,-1 2 1,-12 24-21,10-18 18,-11 19 5,1 0 0,1 1 0,2 1 0,1 0 0,1 0 0,2 1 0,1 0 0,-2 34 0,-3 31 3,3-43-4,5-18 58,1 0 0,1 0 0,2 1 0,1-1 0,12 50 0,-14-69-20,1 2-48,1-43-7,0-35-17,10-77-92,10-41 305,-22 173-184,2-19-96,2-44 6,14-69 152,-21 126 135,0 11-202,0 8 41,3 2-17,-1 1 0,-1 0 0,0 0 0,0 0 0,-5 15 1,-13 62 11,-18 116-389,30-169 426,-5 58 26,6-48-84,-1 9 12,1 68 0,14 40-250,3-204 246,-10 35-14,35-330 26,-35 291-95,10-67 0,8-34 21,-10 80 177,-3 32 87,1-65 1,-25 246 151,8 52-344,7-34 372,2-109-496,-1 126-199,2-89 220,1-86 114,1-14 56,1-11 47,-3-31-299,1-72-236,-3 61 29,0-133-146,13-17-1438,-9 190 1836,7-36-1008,22-71-1802,-1 11-6187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23T23:31:29.75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65 40 1352,'1'21'820,"1"1"-1,8 35 1,-7-44-667,-3-8 298,0-1 1,0 0 0,-1 1-1,1-1 1,-1 0-1,0 0 1,0 1 0,-2 3-1,-1 7 474,-3 52-1201,7-51 430,-2 1 0,-4 23-1,5-35-177,1 0-1,0 0 0,0 0 0,0 0 0,0 0 0,2 7 0,0 14-786,1-13 627,-2-12 212,-1 0-1,1 0 1,-1 0-1,0 0 1,0 0 0,1 0-1,-1 0 1,0 0-1,0 0 1,0 0 0,0 0-1,0 0 1,0 0-1,-1 0 1,1 0 0,0 0-1,0 0 1,-1-1-1,0 3 1,1-2 572,2 30-1385,2 46 1641,-6-68-1123,-1 1 0,0 0 0,-7 15 0,9-23 296,0 1-1,0-1 1,1 0 0,-1 1 0,1-1 0,0 1 0,0-1-1,0 1 1,0-1 0,0 1 0,0-1 0,1 0 0,-1 1-1,2 4 1,-1-5 69,0 1 0,-1 0 0,1-1 0,-1 1 0,1 0 0,-1-1 0,0 1 0,0 0-1,-1 0 1,1-1 0,0 1 0,-2 4 0,0 0-185,1-1 1,0 1-1,1 0 1,-1 0-1,1-1 1,0 1-1,1 0 1,0-1-1,0 1 1,4 12-1,0 10 118,-4-27-60,-1 1 0,1-1 0,0 1 0,0-1 0,0 1 0,0-1 0,0 0 0,0 1 0,1-1 0,-1 0 0,1 0 0,0 0 1,-1 0-1,1 0 0,0-1 0,4 4 0,-5-5-10,-1 2 24,1 1 1,0-1-1,0 0 0,0 0 1,0 1-1,0-1 0,0 0 1,1 0-1,2 3 0,6 11 833,-10-16-657,7 23-614,-7 15 1214,0-37-564,-3-33 867,1 14-944,0 0 0,2 0 1,0 0-1,4-33 0,-1 30-11,-2-1 1,-2-37 0,0-8 55,1 51-176,0 0 0,-4-31 0,-2-33-102,4 27 318,-18-53-21,8 24 344,-13 18 166,24 60-748,0-1 1,1 1-1,-1 0 0,1-1 0,0 1 0,0-1 1,1 1-1,0 0 0,-1-1 0,4-7 0,2-1-440,-5 11 349,1 10 69,-1-4 62,9 114-531,4-38 544,-4 1 0,-1 93-1,-8-146 270,0 1-176,-1-1-1,-5 33 1,4-50-30,-1 0 0,-1 0 0,0 0 0,-1 0 0,0 0 0,0-1 0,-1 1 0,-9 12 0,-18 49-719,32-71 707,4-8 874,1-11-909,0-1-1,3-24 0,4-15 35,-3 18-12,-2-1 0,4-64 0,-9-84 322,-3 116-145,-6-7 44,7 18-762,6 33 646,-4 22-149,0 1-1,-1-1 0,1 0 1,-1 0-1,-1 0 0,1 0 1,-1 0-1,0 0 0,-1 0 1,0 0-1,-2-11 0,3 16-21,-1 1 0,1-1 0,0 0 0,0 0 0,0 0 0,0 0 0,0 0 0,0 0 0,1 0 0,-1 1 0,1-1-1,-1 0 1,1 0 0,1-2 0,5 37-936,-9 425 2640,-2-342-995,-11 45-644,0-48 72,0 0-32,4-37 49,9-65-211,-1 0 1,1 0 0,-7 13-1,6-15 104,0-1 0,0 0 0,1 1 0,0-1-1,-1 18 1,3-26 108,-2 7 51,1-11-126,0 0 1,0 0-1,1 0 0,-1-1 1,1 1-1,0 0 1,0 0-1,0-1 0,1 1 1,0 0-1,2-8 0,0-5 52,6-50-113,-5 44 2,0-1 1,-1-44 0,-3 46 54,1 0 1,1 0 0,6-24 0,-4 21 27,3-48 0,-5 17 30,-1 34-1,0 0 1,-2-1-1,-6-42 0,-3-34-254,6 70-43,-1-44 1,8-19 101,-2 84 74,0 0-1,0 1 1,0 0 0,1-1-1,1 1 1,4-12 0,3-6-11,-9 20-48,2-13-311,-2 15 211,2 10 99,36 204-254,-26-46 280,-2-25 29,-8-94 115,-1 0 1,-3 0 0,-1 0 0,-12 59 0,10-75 105,1-13-40,0 1 0,-10 31 0,9-36-189,-1 0 1,2 0-1,-3 22 0,0-17-524,12-30 892,-1 0-298,-1-1 0,0 0-1,0 0 1,1-16 0,-2-4 28,-1 0 1,-2 0 0,-4-33-1,4 58 21,-8-142-47,-21-195 18,27 318-183,1 0 0,1 0 1,1 0-1,6-34 0,-5 46-375,10-21-3647,-7 21-2688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23T23:31:51.35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265 338 3232,'0'0'0,"-3"-8"0,-1 2 40,-2 0-40,5-3 40,-2-2-40,-1-9-2016</inkml:trace>
  <inkml:trace contextRef="#ctx0" brushRef="#br0" timeOffset="415.06">196 171 5656,'2'-3'107,"0"-1"1,0 1 0,-1-1-1,1 0 1,-1 0 0,0 0-1,1-4 1,-2 6-1,1 1 0,-1 0 0,0 0 0,0 0 0,0 0 0,0-1 0,-1 1 1,1 0-1,0 0 0,0 0 0,-1 0 0,1 0 0,-1 0 0,1-1 0,-1 1 0,1 0 0,-1 0 0,1 0 0,-1 0 1,0 1-1,0-1 0,0 0 0,1 0 0,-1 0 0,0 1 0,0-1 0,0 0 0,-2 0 0,2 0 528,6 20 2510,-12 32-1089,6-32-1918,-1 0 0,-2 0 0,1 0 0,-2-1 0,-7 20 0,5-16-89,-31 108-14,34-108 28,1 1 0,-1 34-1,-4 27-5,0-53-104,6-25 43,0 0 0,0 0 1,1 1-1,0-1 1,0 0-1,0 1 1,1-1-1,0 10 1,-3 5-9964,4-30 7974</inkml:trace>
  <inkml:trace contextRef="#ctx0" brushRef="#br0" timeOffset="757.16">87 824 16511,'-1'1'-2,"0"-1"-1,0 0 0,0 1 0,0 0 0,1-1 0,-1 1 0,0-1 0,0 1 0,1 0 0,-1 0 0,1-1 0,-1 1 0,1 0 0,-1 0 0,1 0 0,-1 0 0,1-1 0,-1 1 0,1 0 0,0 0 0,0 0 0,0 0 0,-1 1 1,1 24-124,0-19 93,6 17-60,2 7 32,3-10-9621,-12-25 7748</inkml:trace>
  <inkml:trace contextRef="#ctx0" brushRef="#br0" timeOffset="3026.98">87 984 15840,'1'1'17,"-1"1"0,1-1 1,0 1-1,0-1 1,-1 1-1,1-1 1,-1 1-1,1-1 1,-1 1-1,1-1 0,-1 1 1,0 0-1,0-1 1,0 1-1,0 1 1,0 36 356,0-32-347,0-5-50,0 0 1,0 0-1,0 0 1,0 0 0,1 0-1,-1 0 1,1 0-1,-1 0 1,1-1 0,0 1-1,-1 0 1,1 0-1,0-1 1,0 1 0,0 0-1,3 1 1,15 28-173,-9 16 268,0-20-34,-8-25-37,-1 1-1,0-1 1,1 1 0,-1 0 0,0 0 0,-1-1-1,1 1 1,0 0 0,-1 0 0,1 5 0,9 6 3,-10-11 0,0 0 1,0-1 0,0 1-1,1 0 1,0-1-1,-1 1 1,1-1 0,0 1-1,0-1 1,2 4 0,4 11 19,-7-12 152,-7-8 214,-4-5 175,8 2-587,0-1 0,0 1 0,1 0 0,-1 0 0,1-1-1,1 0 1,-1 1 0,1-1 0,0 0 0,1-8 0,3-71-285,-1 65 285,-1 14 17,1-1 0,-1 1 0,1-1-1,5-10 1,-5 12 1,0 1 0,0-1 0,0-1 0,-1 1 0,0 0 0,0 0 0,0-10 0,-6-34 143,3 35-129,0 1 0,1-1 0,2-24 0,4-16-58,-2 23 17,1-1 0,9-38 0,-3-18-53,4 35-255,-13 51 372,0 0 0,0-1 0,0 1 1,-1-1-1,1 1 0,-1-1 0,0 1 1,0-1-1,0 1 0,0-1 0,-1 0 1,1 1-1,-1 0 0,-1-4 1,-2-3 27,0 0 0,-1 1 1,-7-12-1,12 20-63,-1-1 42,1-1-39,1 0-1,0 0 0,-1 1 0,1-1 0,-1 0 1,0 0-1,0 0 0,0 1 0,0-1 0,-1 0 0,1 0 1,-1 0-1,0 1 0,-1-4 0,-1-6 7,1 6-70,1 0 1,0 0-1,1-1 1,0 1-1,0-7 1,-1-18 16,0 18 29,0 1 0,0 0 0,1-1 0,1 1-1,3-17 1,-4 23 57,-1 0-1,0-1 1,0 1-1,0 0 1,0 0-1,-1 0 1,0 1-1,-1-1 1,-2-6 0,-8-22-123,3 4 38,7 24 102,1-1-1,0 1 0,0-1 1,0 1-1,-1-14 0,5 17-108,-3-6-37,2 20 126,0 1 0,-1 0 0,-1 0 0,0 0 0,-4 19 0,-3 46 70,5-26-240,2-33 158,1 36 0,4-7 80,-3 1 0,-4 56 0,-4-53-91,4-31-7,1 1 1,0 0 0,1 0-1,2 0 1,2 23-1,0-22-23,-2 1 0,-1 31 0,-1-16 11,0-29 22,0 1 0,0 0 0,-1-1 0,0 1 0,-1-1 1,-4 10-1,-5 19 43,10-28-125,0 0 1,0 0-1,1 0 0,0 0 1,0 1-1,1-1 0,1 0 1,1 12-1,0-11-44,-2-8 127,1 1 0,-1-1-1,1 1 1,0-1 0,0 0 0,0 1 0,0-1-1,1 0 1,2 6 0,-3-9 153,0-4-11,1-1-163,-1 0 0,0 1 0,-1-1 0,1 0 0,-1 0 0,0 1 0,-1-10 0,1 10 0,0-1-1,0 0 0,0 0 1,0 1-1,0-1 0,1 0 1,0 1-1,0-1 0,2-5 0,2-3 20,-1 0-1,-1 0 0,0 0 1,0-1-1,-1-16 0,0 14 5,0-1-1,1 1 0,5-18 0,-2 13-19,-2 0 0,0-1 0,-1 1 0,-1-26 0,7-47-1,14 0-9,-13 62-8,9-62 1,-21 61-57,1 30 65,1 0 0,-1 0 0,1-1 0,0 1 0,0 0 0,0 0 0,1-1 0,-1 1 0,1 0 0,-1 0 1,1 0-1,0 0 0,2-4 0,-3 6 27,1-1-1,0 1 1,-1-1 0,1 0 0,0 1 0,-1-1 0,0 0-1,1 0 1,-1 1 0,0-1 0,0 0 0,0 0-1,0 0 1,0 1 0,-1-1 0,0-2 0,1 2 15,3-1-32,-3 3 16,1 29-211,0 9-33,-1 33 551,-1 11-500,2-56 123,-5 49-1,-32 115 509,23-132-570,3 1 1,2 1-1,2-1 0,3 65 1,2 14 83,1-130 137,-1-12-34,4-20 135,8-26 60,7-78 0,-7 37-129,-9 71-160,-1 0 1,-2-28-1,0 26 53,3-37 1,7-22-38,-2-130 0,-8 176 2,-4-45-11,-3-45-51,10 29 13,-2 95 53,0 0-1,0 0 1,-1-1 0,1 1 0,0 0-1,0 0 1,0 0 0,1-1 0,-1 1-1,0 0 1,0 0 0,1-1 0,-1 1-1,1 0 1,-1 0 0,1 0 0,-1 0-1,1 0 1,0 0 0,0-2 0,1 6-30,-10 12 20,5-10 3,0 1-1,0 0 1,1-1-1,0 1 1,0 0-1,1 0 1,-2 10-1,-7 20-9,-2-1 10,2 0-1,1 1 0,-6 49 1,-16 96 190,-15 170-998,32-242 575,4-41-553,3 0 1,2 79-1,11-105-8195,-4-26 6181</inkml:trace>
  <inkml:trace contextRef="#ctx0" brushRef="#br0" timeOffset="5855.58">133 1099 3232,'-13'2'5281,"9"7"-4833,-1 0 1,1 1-1,1 0 0,0 0 0,0 0 1,1 0-1,0 0 0,0 19 1,1-18-367,0-10-77,1 1-1,0 0 0,0-1 1,0 1-1,0 0 0,0-1 1,0 1-1,0 0 0,1-1 1,-1 1-1,0 0 0,1-1 1,-1 1-1,1-1 0,0 1 1,0-1-1,-1 1 0,1-1 1,0 0-1,0 1 0,0-1 1,1 0-1,-1 0 0,0 1 1,0-1-1,1 0 0,2 1 1,-19-42 1171,7 13-1270,7 23 75,-1 0 0,1 1 0,-1-1 0,1 0 0,0 0 0,1 0 0,-1 0 0,1 0 0,0 0 0,0 0 0,0 0 0,0 0 0,1 0 0,-1 0 0,1 0 0,0 0 0,0 1 0,3-7 0,-4 10 20,0 0-1,0 0 1,0 1 0,0-1-1,0 0 1,0 1 0,-1-1-1,1 0 1,0 0-1,0 1 1,0-1 0,0 0-1,-1 0 1,1 0 0,0 1-1,0-1 1,0 0 0,-1 0-1,1 0 1,0 1 0,0-1-1,-1 0 1,1 0 0,0 0-1,-1 0 1,1 0 0,0 0-1,0 0 1,-1 0 0,1 0-1,0 0 1,-1 0 0,1 0-1,0 0 1,-1 0 0,1 0-1,0 0 1,0 0 0,-1 0-1,1 0 1,0 0-1,-1 0 1,1 0 0,0-1-1,0 1 1,-1 0 0,1 0-1,0 0 1,0 0 0,0-1-1,-1 1 1,1 0 0,0 0-1,0-1 1,0 1 0,-1 0-1,1 0 1,0-1 0,0 1-1,0 0 1,0 0 0,0-1-1,0 1 1,0-1 0,-18 55 158,12-40 3,1 1 0,0 0 0,1 0 0,1 0 1,-2 27-1,6-33-246,2-15-39,8-11 88,-5 10 24,-1 0 0,1-1 0,-1 1 0,-1-1 0,1 0 0,-1 0 0,-1-1-1,0 1 1,0-1 0,0 1 0,-1-1 0,1-15 0,6-14-146,-7 30-6,-3 7 149,1 0 0,0 0 0,0 0-1,0 0 1,1 0 0,-1 0 0,0 0-1,0 1 1,0-1 0,1 0 0,-1 0-1,0 0 1,1 0 0,-1 0 0,1 1 0,-1-1-1,1 0 1,-1 0 0,1 1 0,-1-1-1,1 1 1,0-1 0,0 0 0,-1 1-1,1-1 1,0 1 0,0-1 0,-1 1-1,1 0 1,0-1 0,0 1 0,0 0-1,1-1 1,-1 4 20,0-1-1,0 1 1,0-1-1,-1 1 1,0 0-1,1-1 1,-1 1-1,0 5 1,0-2 14,2 21 184,-2 0 1,-3 35-1,0 9 79,4-59-172,3-11-114,8-17-2361,-6 6-5876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BC241-2A36-495B-8978-03A26F1D815A}">
  <dimension ref="A1:Q26"/>
  <sheetViews>
    <sheetView workbookViewId="0">
      <selection activeCell="M8" sqref="M8"/>
    </sheetView>
  </sheetViews>
  <sheetFormatPr defaultRowHeight="14.4" x14ac:dyDescent="0.3"/>
  <sheetData>
    <row r="1" spans="1:17" ht="15" thickBot="1" x14ac:dyDescent="0.35"/>
    <row r="2" spans="1:17" ht="15" thickBot="1" x14ac:dyDescent="0.35">
      <c r="A2" t="s">
        <v>2</v>
      </c>
      <c r="B2" s="1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t="s">
        <v>11</v>
      </c>
    </row>
    <row r="3" spans="1:17" ht="15" thickBot="1" x14ac:dyDescent="0.35">
      <c r="B3" s="3" t="s">
        <v>1</v>
      </c>
      <c r="C3" s="4">
        <v>-1</v>
      </c>
      <c r="D3" s="4">
        <v>-1</v>
      </c>
      <c r="E3" s="4">
        <v>1</v>
      </c>
      <c r="F3" s="4">
        <v>1</v>
      </c>
      <c r="G3" s="4">
        <v>-1</v>
      </c>
      <c r="H3" t="s">
        <v>12</v>
      </c>
    </row>
    <row r="4" spans="1:17" ht="15" thickBot="1" x14ac:dyDescent="0.35">
      <c r="L4" s="8" t="s">
        <v>18</v>
      </c>
      <c r="M4" s="9">
        <v>1</v>
      </c>
      <c r="N4" s="9">
        <v>2</v>
      </c>
      <c r="O4" s="9">
        <v>3</v>
      </c>
      <c r="P4" s="9">
        <v>4</v>
      </c>
      <c r="Q4" s="9">
        <v>5</v>
      </c>
    </row>
    <row r="5" spans="1:17" ht="15" thickBot="1" x14ac:dyDescent="0.35">
      <c r="A5" t="s">
        <v>3</v>
      </c>
      <c r="B5" s="1" t="s">
        <v>0</v>
      </c>
      <c r="C5" s="2">
        <v>1</v>
      </c>
      <c r="D5" s="2">
        <v>1</v>
      </c>
      <c r="E5" s="2">
        <v>2</v>
      </c>
      <c r="F5" s="2">
        <v>4</v>
      </c>
      <c r="G5" s="2">
        <v>5</v>
      </c>
      <c r="H5" t="s">
        <v>13</v>
      </c>
      <c r="L5" s="12">
        <v>1</v>
      </c>
      <c r="M5" s="5">
        <v>-1</v>
      </c>
      <c r="N5" s="5">
        <v>-1</v>
      </c>
      <c r="O5" s="5">
        <v>-1</v>
      </c>
      <c r="P5" s="5">
        <v>1</v>
      </c>
      <c r="Q5" s="5">
        <v>1</v>
      </c>
    </row>
    <row r="6" spans="1:17" ht="15" thickBot="1" x14ac:dyDescent="0.35">
      <c r="B6" s="3" t="s">
        <v>1</v>
      </c>
      <c r="C6" s="4">
        <f>IF(C5=$C$2,$C$3,IF(C5=$D$2,$D$3,IF(C5=$E$2,$E$3,IF(C5=$F$2,$F$3,IF(C5=$G$2,$G$3,"error")))))</f>
        <v>-1</v>
      </c>
      <c r="D6" s="4">
        <f>IF(D5=$C$2,$C$3,IF(D5=$D$2,$D$3,IF(D5=$E$2,$E$3,IF(D5=$F$2,$F$3,IF(D5=$G$2,$G$3,"error")))))</f>
        <v>-1</v>
      </c>
      <c r="E6" s="4">
        <f>IF(E5=$C$2,$C$3,IF(E5=$D$2,$D$3,IF(E5=$E$2,$E$3,IF(E5=$F$2,$F$3,IF(E5=$G$2,$G$3,"error")))))</f>
        <v>-1</v>
      </c>
      <c r="F6" s="4">
        <f>IF(F5=$C$2,$C$3,IF(F5=$D$2,$D$3,IF(F5=$E$2,$E$3,IF(F5=$F$2,$F$3,IF(F5=$G$2,$G$3,"error")))))</f>
        <v>1</v>
      </c>
      <c r="G6" s="4">
        <f>IF(G5=$C$2,$C$3,IF(G5=$D$2,$D$3,IF(G5=$E$2,$E$3,IF(G5=$F$2,$F$3,IF(G5=$G$2,$G$3,"error")))))</f>
        <v>-1</v>
      </c>
      <c r="H6" t="s">
        <v>14</v>
      </c>
      <c r="L6" s="12">
        <v>2</v>
      </c>
      <c r="M6" s="5">
        <v>1</v>
      </c>
      <c r="N6" s="5">
        <v>1</v>
      </c>
      <c r="O6" s="5">
        <v>1</v>
      </c>
      <c r="P6" s="5">
        <v>1</v>
      </c>
      <c r="Q6" s="5">
        <v>-1</v>
      </c>
    </row>
    <row r="7" spans="1:17" ht="15" thickBot="1" x14ac:dyDescent="0.35">
      <c r="L7" s="12">
        <v>3</v>
      </c>
      <c r="M7" s="5">
        <v>-1</v>
      </c>
      <c r="N7" s="5">
        <v>-1</v>
      </c>
      <c r="O7" s="5">
        <v>-1</v>
      </c>
      <c r="P7" s="5">
        <v>-1</v>
      </c>
      <c r="Q7" s="5">
        <v>-1</v>
      </c>
    </row>
    <row r="8" spans="1:17" ht="15" thickBot="1" x14ac:dyDescent="0.35">
      <c r="A8" t="s">
        <v>4</v>
      </c>
      <c r="B8" s="1" t="s">
        <v>0</v>
      </c>
      <c r="C8" s="2">
        <v>3</v>
      </c>
      <c r="D8" s="2">
        <v>3</v>
      </c>
      <c r="E8" s="2">
        <v>4</v>
      </c>
      <c r="F8" s="2">
        <v>4</v>
      </c>
      <c r="G8" s="2">
        <v>5</v>
      </c>
      <c r="H8" t="s">
        <v>15</v>
      </c>
      <c r="L8" s="12">
        <v>4</v>
      </c>
      <c r="M8" s="5">
        <v>1</v>
      </c>
      <c r="N8" s="5">
        <v>1</v>
      </c>
      <c r="O8" s="5">
        <v>1</v>
      </c>
      <c r="P8" s="5">
        <v>1</v>
      </c>
      <c r="Q8" s="5">
        <v>-1</v>
      </c>
    </row>
    <row r="9" spans="1:17" ht="15" thickBot="1" x14ac:dyDescent="0.35">
      <c r="B9" s="3" t="s">
        <v>1</v>
      </c>
      <c r="C9" s="4">
        <f>IF(C8=$C$2,$C$3,IF(C8=$D$2,$D$3,IF(C8=$E$2,$E$3,IF(C8=$F$2,$F$3,IF(C8=$G$2,$G$3,"error")))))</f>
        <v>1</v>
      </c>
      <c r="D9" s="4">
        <f>IF(D8=$C$2,$C$3,IF(D8=$D$2,$D$3,IF(D8=$E$2,$E$3,IF(D8=$F$2,$F$3,IF(D8=$G$2,$G$3,"error")))))</f>
        <v>1</v>
      </c>
      <c r="E9" s="4">
        <f>IF(E8=$C$2,$C$3,IF(E8=$D$2,$D$3,IF(E8=$E$2,$E$3,IF(E8=$F$2,$F$3,IF(E8=$G$2,$G$3,"error")))))</f>
        <v>1</v>
      </c>
      <c r="F9" s="4">
        <f>IF(F8=$C$2,$C$3,IF(F8=$D$2,$D$3,IF(F8=$E$2,$E$3,IF(F8=$F$2,$F$3,IF(F8=$G$2,$G$3,"error")))))</f>
        <v>1</v>
      </c>
      <c r="G9" s="4">
        <f>IF(G8=$C$2,$C$3,IF(G8=$D$2,$D$3,IF(G8=$E$2,$E$3,IF(G8=$F$2,$F$3,IF(G8=$G$2,$G$3,"error")))))</f>
        <v>-1</v>
      </c>
      <c r="H9" t="s">
        <v>16</v>
      </c>
      <c r="L9" s="12">
        <v>5</v>
      </c>
      <c r="M9" s="5">
        <v>-1</v>
      </c>
      <c r="N9" s="5">
        <v>-1</v>
      </c>
      <c r="O9" s="5">
        <v>1</v>
      </c>
      <c r="P9" s="5">
        <v>1</v>
      </c>
      <c r="Q9" s="5">
        <v>1</v>
      </c>
    </row>
    <row r="10" spans="1:17" ht="15" thickBot="1" x14ac:dyDescent="0.35">
      <c r="L10" s="11" t="s">
        <v>22</v>
      </c>
      <c r="M10" s="11">
        <f>SUM(M5:M9)</f>
        <v>-1</v>
      </c>
      <c r="N10" s="11">
        <f t="shared" ref="N10:Q10" si="0">SUM(N5:N9)</f>
        <v>-1</v>
      </c>
      <c r="O10" s="11">
        <f t="shared" si="0"/>
        <v>1</v>
      </c>
      <c r="P10" s="11">
        <f t="shared" si="0"/>
        <v>3</v>
      </c>
      <c r="Q10" s="11">
        <f t="shared" si="0"/>
        <v>-1</v>
      </c>
    </row>
    <row r="11" spans="1:17" ht="15" thickBot="1" x14ac:dyDescent="0.35">
      <c r="A11" t="s">
        <v>5</v>
      </c>
      <c r="B11" s="1" t="s">
        <v>0</v>
      </c>
      <c r="C11" s="2">
        <v>1</v>
      </c>
      <c r="D11" s="2">
        <v>2</v>
      </c>
      <c r="E11" s="2">
        <v>2</v>
      </c>
      <c r="F11" s="2">
        <v>5</v>
      </c>
      <c r="G11" s="2">
        <v>5</v>
      </c>
      <c r="H11" t="s">
        <v>8</v>
      </c>
      <c r="L11" s="10" t="s">
        <v>23</v>
      </c>
      <c r="M11" s="10">
        <f>IF(M10&gt;0, 1, -1)</f>
        <v>-1</v>
      </c>
      <c r="N11" s="10">
        <f t="shared" ref="N11:Q11" si="1">IF(N10&gt;0, 1, -1)</f>
        <v>-1</v>
      </c>
      <c r="O11" s="10">
        <f t="shared" si="1"/>
        <v>1</v>
      </c>
      <c r="P11" s="10">
        <f t="shared" si="1"/>
        <v>1</v>
      </c>
      <c r="Q11" s="10">
        <f t="shared" si="1"/>
        <v>-1</v>
      </c>
    </row>
    <row r="12" spans="1:17" ht="15" thickBot="1" x14ac:dyDescent="0.35">
      <c r="B12" s="3" t="s">
        <v>1</v>
      </c>
      <c r="C12" s="4">
        <f>IF(C11=$C$2,$C$3,IF(C11=$D$2,$D$3,IF(C11=$E$2,$E$3,IF(C11=$F$2,$F$3,IF(C11=$G$2,$G$3,"error")))))</f>
        <v>-1</v>
      </c>
      <c r="D12" s="4">
        <f>IF(D11=$C$2,$C$3,IF(D11=$D$2,$D$3,IF(D11=$E$2,$E$3,IF(D11=$F$2,$F$3,IF(D11=$G$2,$G$3,"error")))))</f>
        <v>-1</v>
      </c>
      <c r="E12" s="4">
        <f>IF(E11=$C$2,$C$3,IF(E11=$D$2,$D$3,IF(E11=$E$2,$E$3,IF(E11=$F$2,$F$3,IF(E11=$G$2,$G$3,"error")))))</f>
        <v>-1</v>
      </c>
      <c r="F12" s="4">
        <f>IF(F11=$C$2,$C$3,IF(F11=$D$2,$D$3,IF(F11=$E$2,$E$3,IF(F11=$F$2,$F$3,IF(F11=$G$2,$G$3,"error")))))</f>
        <v>-1</v>
      </c>
      <c r="G12" s="4">
        <f>IF(G11=$C$2,$C$3,IF(G11=$D$2,$D$3,IF(G11=$E$2,$E$3,IF(G11=$F$2,$F$3,IF(G11=$G$2,$G$3,"error")))))</f>
        <v>-1</v>
      </c>
      <c r="H12" t="s">
        <v>9</v>
      </c>
    </row>
    <row r="13" spans="1:17" ht="15" thickBot="1" x14ac:dyDescent="0.35"/>
    <row r="14" spans="1:17" ht="15" thickBot="1" x14ac:dyDescent="0.35">
      <c r="A14" t="s">
        <v>6</v>
      </c>
      <c r="B14" s="1" t="s">
        <v>0</v>
      </c>
      <c r="C14" s="2">
        <v>1</v>
      </c>
      <c r="D14" s="2">
        <v>3</v>
      </c>
      <c r="E14" s="2">
        <v>4</v>
      </c>
      <c r="F14" s="2">
        <v>4</v>
      </c>
      <c r="G14" s="2">
        <v>5</v>
      </c>
      <c r="H14" t="s">
        <v>17</v>
      </c>
    </row>
    <row r="15" spans="1:17" ht="15" thickBot="1" x14ac:dyDescent="0.35">
      <c r="B15" s="3" t="s">
        <v>1</v>
      </c>
      <c r="C15" s="4">
        <f>IF(C14=$C$2,$C$3,IF(C14=$D$2,$D$3,IF(C14=$E$2,$E$3,IF(C14=$F$2,$F$3,IF(C14=$G$2,$G$3,"error")))))</f>
        <v>-1</v>
      </c>
      <c r="D15" s="4">
        <f>IF(D14=$C$2,$C$3,IF(D14=$D$2,$D$3,IF(D14=$E$2,$E$3,IF(D14=$F$2,$F$3,IF(D14=$G$2,$G$3,"error")))))</f>
        <v>1</v>
      </c>
      <c r="E15" s="4">
        <f>IF(E14=$C$2,$C$3,IF(E14=$D$2,$D$3,IF(E14=$E$2,$E$3,IF(E14=$F$2,$F$3,IF(E14=$G$2,$G$3,"error")))))</f>
        <v>1</v>
      </c>
      <c r="F15" s="4">
        <f>IF(F14=$C$2,$C$3,IF(F14=$D$2,$D$3,IF(F14=$E$2,$E$3,IF(F14=$F$2,$F$3,IF(F14=$G$2,$G$3,"error")))))</f>
        <v>1</v>
      </c>
      <c r="G15" s="4">
        <f>IF(G14=$C$2,$C$3,IF(G14=$D$2,$D$3,IF(G14=$E$2,$E$3,IF(G14=$F$2,$F$3,IF(G14=$G$2,$G$3,"error")))))</f>
        <v>-1</v>
      </c>
      <c r="H15" t="s">
        <v>16</v>
      </c>
    </row>
    <row r="16" spans="1:17" ht="15" thickBot="1" x14ac:dyDescent="0.35"/>
    <row r="17" spans="1:8" ht="15" thickBot="1" x14ac:dyDescent="0.35">
      <c r="A17" t="s">
        <v>7</v>
      </c>
      <c r="B17" s="1" t="s">
        <v>0</v>
      </c>
      <c r="C17" s="2">
        <v>1</v>
      </c>
      <c r="D17" s="2">
        <v>2</v>
      </c>
      <c r="E17" s="2">
        <v>3</v>
      </c>
      <c r="F17" s="2">
        <v>3</v>
      </c>
      <c r="G17" s="2">
        <v>4</v>
      </c>
      <c r="H17" t="s">
        <v>11</v>
      </c>
    </row>
    <row r="18" spans="1:8" ht="15" thickBot="1" x14ac:dyDescent="0.35">
      <c r="B18" s="3" t="s">
        <v>1</v>
      </c>
      <c r="C18" s="4">
        <f>IF(C17=$C$2,$C$3,IF(C17=$D$2,$D$3,IF(C17=$E$2,$E$3,IF(C17=$F$2,$F$3,IF(C17=$G$2,$G$3,"error")))))</f>
        <v>-1</v>
      </c>
      <c r="D18" s="4">
        <f>IF(D17=$C$2,$C$3,IF(D17=$D$2,$D$3,IF(D17=$E$2,$E$3,IF(D17=$F$2,$F$3,IF(D17=$G$2,$G$3,"error")))))</f>
        <v>-1</v>
      </c>
      <c r="E18" s="4">
        <f>IF(E17=$C$2,$C$3,IF(E17=$D$2,$D$3,IF(E17=$E$2,$E$3,IF(E17=$F$2,$F$3,IF(E17=$G$2,$G$3,"error")))))</f>
        <v>1</v>
      </c>
      <c r="F18" s="4">
        <f>IF(F17=$C$2,$C$3,IF(F17=$D$2,$D$3,IF(F17=$E$2,$E$3,IF(F17=$F$2,$F$3,IF(F17=$G$2,$G$3,"error")))))</f>
        <v>1</v>
      </c>
      <c r="G18" s="4">
        <f>IF(G17=$C$2,$C$3,IF(G17=$D$2,$D$3,IF(G17=$E$2,$E$3,IF(G17=$F$2,$F$3,IF(G17=$G$2,$G$3,"error")))))</f>
        <v>1</v>
      </c>
      <c r="H18" t="s">
        <v>12</v>
      </c>
    </row>
    <row r="21" spans="1:8" x14ac:dyDescent="0.3">
      <c r="B21" s="7" t="s">
        <v>18</v>
      </c>
      <c r="C21" s="7" t="s">
        <v>19</v>
      </c>
      <c r="D21" s="7" t="s">
        <v>20</v>
      </c>
      <c r="E21" s="7" t="s">
        <v>21</v>
      </c>
    </row>
    <row r="22" spans="1:8" x14ac:dyDescent="0.3">
      <c r="B22" s="6">
        <v>1</v>
      </c>
      <c r="C22" s="6">
        <v>3</v>
      </c>
      <c r="D22" s="6">
        <v>-1</v>
      </c>
      <c r="E22" s="6">
        <v>1</v>
      </c>
    </row>
    <row r="23" spans="1:8" x14ac:dyDescent="0.3">
      <c r="B23" s="6">
        <v>2</v>
      </c>
      <c r="C23" s="6">
        <v>4.5</v>
      </c>
      <c r="D23" s="6">
        <v>1</v>
      </c>
      <c r="E23" s="6">
        <v>-1</v>
      </c>
    </row>
    <row r="24" spans="1:8" x14ac:dyDescent="0.3">
      <c r="B24" s="6">
        <v>3</v>
      </c>
      <c r="C24" s="6">
        <v>0.5</v>
      </c>
      <c r="D24" s="6">
        <v>-1</v>
      </c>
      <c r="E24" s="6">
        <v>-1</v>
      </c>
    </row>
    <row r="25" spans="1:8" x14ac:dyDescent="0.3">
      <c r="B25" s="6">
        <v>4</v>
      </c>
      <c r="C25" s="6">
        <v>4.5</v>
      </c>
      <c r="D25" s="6">
        <v>1</v>
      </c>
      <c r="E25" s="6">
        <v>-1</v>
      </c>
    </row>
    <row r="26" spans="1:8" x14ac:dyDescent="0.3">
      <c r="B26" s="6">
        <v>5</v>
      </c>
      <c r="C26" s="6">
        <v>2.5</v>
      </c>
      <c r="D26" s="6">
        <v>-1</v>
      </c>
      <c r="E26" s="6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F5EC3-61CE-4F53-956A-FE606C03E38F}">
  <dimension ref="A1:T59"/>
  <sheetViews>
    <sheetView topLeftCell="A52" workbookViewId="0">
      <selection activeCell="B73" sqref="B73:D76"/>
    </sheetView>
  </sheetViews>
  <sheetFormatPr defaultRowHeight="14.4" x14ac:dyDescent="0.3"/>
  <sheetData>
    <row r="1" spans="1:20" ht="15" thickBot="1" x14ac:dyDescent="0.35"/>
    <row r="2" spans="1:20" ht="15" thickBot="1" x14ac:dyDescent="0.35">
      <c r="A2" t="s">
        <v>2</v>
      </c>
      <c r="B2" s="1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</row>
    <row r="3" spans="1:20" ht="15" thickBot="1" x14ac:dyDescent="0.35">
      <c r="B3" s="3" t="s">
        <v>1</v>
      </c>
      <c r="C3" s="4">
        <v>1</v>
      </c>
      <c r="D3" s="4">
        <v>1</v>
      </c>
      <c r="E3" s="4">
        <v>-1</v>
      </c>
      <c r="F3" s="4">
        <v>-1</v>
      </c>
      <c r="G3" s="4">
        <v>1</v>
      </c>
      <c r="K3" s="8" t="s">
        <v>35</v>
      </c>
      <c r="L3" s="9">
        <v>1</v>
      </c>
      <c r="M3" s="9">
        <v>2</v>
      </c>
      <c r="N3" s="9">
        <v>3</v>
      </c>
      <c r="O3" s="9">
        <v>4</v>
      </c>
      <c r="P3" s="9">
        <v>5</v>
      </c>
    </row>
    <row r="4" spans="1:20" ht="15" thickBot="1" x14ac:dyDescent="0.35">
      <c r="K4" s="12">
        <v>1</v>
      </c>
      <c r="L4" s="5">
        <v>0.2</v>
      </c>
      <c r="M4" s="5">
        <v>0.2</v>
      </c>
      <c r="N4" s="5">
        <v>0.2</v>
      </c>
      <c r="O4" s="5">
        <v>0.2</v>
      </c>
      <c r="P4" s="5">
        <v>0.2</v>
      </c>
    </row>
    <row r="5" spans="1:20" ht="15" thickBot="1" x14ac:dyDescent="0.35">
      <c r="A5" t="s">
        <v>3</v>
      </c>
      <c r="B5" s="1" t="s">
        <v>0</v>
      </c>
      <c r="C5" s="2">
        <v>1</v>
      </c>
      <c r="D5" s="2">
        <v>2</v>
      </c>
      <c r="E5" s="2">
        <v>3</v>
      </c>
      <c r="F5" s="2">
        <v>4</v>
      </c>
      <c r="G5" s="2">
        <v>4</v>
      </c>
      <c r="H5" t="s">
        <v>24</v>
      </c>
      <c r="K5" s="12">
        <v>2</v>
      </c>
      <c r="L5" s="5">
        <f>T18</f>
        <v>3.5714285714285726E-2</v>
      </c>
      <c r="M5" s="5">
        <f>T18</f>
        <v>3.5714285714285726E-2</v>
      </c>
      <c r="N5" s="5">
        <f>M5</f>
        <v>3.5714285714285726E-2</v>
      </c>
      <c r="O5" s="5">
        <f>N5</f>
        <v>3.5714285714285726E-2</v>
      </c>
      <c r="P5" s="5">
        <f>O22</f>
        <v>0.85714285714285721</v>
      </c>
    </row>
    <row r="6" spans="1:20" ht="15" thickBot="1" x14ac:dyDescent="0.35">
      <c r="B6" s="3" t="s">
        <v>1</v>
      </c>
      <c r="C6" s="4">
        <f>IF(C5=$C$2,$C$3,IF(C5=$D$2,$D$3,IF(C5=$E$2,$E$3,IF(C5=$F$2,$F$3,IF(C5=$G$2,$G$3,"error")))))</f>
        <v>1</v>
      </c>
      <c r="D6" s="4">
        <f t="shared" ref="D6:G6" si="0">IF(D5=$C$2,$C$3,IF(D5=$D$2,$D$3,IF(D5=$E$2,$E$3,IF(D5=$F$2,$F$3,IF(D5=$G$2,$G$3,"error")))))</f>
        <v>1</v>
      </c>
      <c r="E6" s="4">
        <f t="shared" si="0"/>
        <v>-1</v>
      </c>
      <c r="F6" s="4">
        <f t="shared" si="0"/>
        <v>-1</v>
      </c>
      <c r="G6" s="4">
        <f t="shared" si="0"/>
        <v>-1</v>
      </c>
      <c r="H6" t="s">
        <v>25</v>
      </c>
      <c r="K6" s="12">
        <v>3</v>
      </c>
      <c r="L6" s="5">
        <f>T32</f>
        <v>6.0975609756097589E-3</v>
      </c>
      <c r="M6" s="5">
        <f>T32</f>
        <v>6.0975609756097589E-3</v>
      </c>
      <c r="N6" s="5">
        <f>O36</f>
        <v>0.42073170731707316</v>
      </c>
      <c r="O6" s="5">
        <f>O36</f>
        <v>0.42073170731707316</v>
      </c>
      <c r="P6" s="5">
        <f>O40</f>
        <v>0.14634146341463419</v>
      </c>
    </row>
    <row r="7" spans="1:20" ht="15" thickBot="1" x14ac:dyDescent="0.35">
      <c r="K7" s="12">
        <v>4</v>
      </c>
      <c r="L7" s="5">
        <f>T50</f>
        <v>0.41734693877551021</v>
      </c>
      <c r="M7" s="5">
        <f>L7</f>
        <v>0.41734693877551021</v>
      </c>
      <c r="N7" s="5">
        <f>O54</f>
        <v>7.040816326530612E-2</v>
      </c>
      <c r="O7" s="5">
        <f>N7</f>
        <v>7.040816326530612E-2</v>
      </c>
      <c r="P7" s="5">
        <f>O58</f>
        <v>2.4489795918367356E-2</v>
      </c>
    </row>
    <row r="8" spans="1:20" ht="15" thickBot="1" x14ac:dyDescent="0.35">
      <c r="A8" t="s">
        <v>4</v>
      </c>
      <c r="B8" s="1" t="s">
        <v>0</v>
      </c>
      <c r="C8" s="2">
        <v>5</v>
      </c>
      <c r="D8" s="2">
        <v>5</v>
      </c>
      <c r="E8" s="2">
        <v>5</v>
      </c>
      <c r="F8" s="2">
        <v>5</v>
      </c>
      <c r="G8" s="2">
        <v>5</v>
      </c>
      <c r="H8" t="s">
        <v>17</v>
      </c>
    </row>
    <row r="9" spans="1:20" ht="15" thickBot="1" x14ac:dyDescent="0.35">
      <c r="B9" s="3" t="s">
        <v>1</v>
      </c>
      <c r="C9" s="4">
        <f t="shared" ref="C9:G9" si="1">IF(C8=$C$2,$C$3,IF(C8=$D$2,$D$3,IF(C8=$E$2,$E$3,IF(C8=$F$2,$F$3,IF(C8=$G$2,$G$3,"error")))))</f>
        <v>1</v>
      </c>
      <c r="D9" s="4">
        <f t="shared" si="1"/>
        <v>1</v>
      </c>
      <c r="E9" s="4">
        <f t="shared" si="1"/>
        <v>1</v>
      </c>
      <c r="F9" s="4">
        <f t="shared" si="1"/>
        <v>1</v>
      </c>
      <c r="G9" s="4">
        <f t="shared" si="1"/>
        <v>1</v>
      </c>
      <c r="H9" t="s">
        <v>10</v>
      </c>
    </row>
    <row r="10" spans="1:20" ht="15" thickBot="1" x14ac:dyDescent="0.35"/>
    <row r="11" spans="1:20" ht="15" thickBot="1" x14ac:dyDescent="0.35">
      <c r="A11" t="s">
        <v>5</v>
      </c>
      <c r="B11" s="1" t="s">
        <v>0</v>
      </c>
      <c r="C11" s="2">
        <v>3</v>
      </c>
      <c r="D11" s="2">
        <v>3</v>
      </c>
      <c r="E11" s="2">
        <v>4</v>
      </c>
      <c r="F11" s="2">
        <v>4</v>
      </c>
      <c r="G11" s="2">
        <v>5</v>
      </c>
      <c r="H11" t="s">
        <v>26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ht="15" thickBot="1" x14ac:dyDescent="0.35">
      <c r="B12" s="3" t="s">
        <v>1</v>
      </c>
      <c r="C12" s="4">
        <f t="shared" ref="C12:G12" si="2">IF(C11=$C$2,$C$3,IF(C11=$D$2,$D$3,IF(C11=$E$2,$E$3,IF(C11=$F$2,$F$3,IF(C11=$G$2,$G$3,"error")))))</f>
        <v>-1</v>
      </c>
      <c r="D12" s="4">
        <f t="shared" si="2"/>
        <v>-1</v>
      </c>
      <c r="E12" s="4">
        <f t="shared" si="2"/>
        <v>-1</v>
      </c>
      <c r="F12" s="4">
        <f t="shared" si="2"/>
        <v>-1</v>
      </c>
      <c r="G12" s="4">
        <f t="shared" si="2"/>
        <v>1</v>
      </c>
      <c r="H12" t="s">
        <v>10</v>
      </c>
    </row>
    <row r="13" spans="1:20" x14ac:dyDescent="0.3">
      <c r="K13" t="s">
        <v>28</v>
      </c>
      <c r="O13" s="14" t="s">
        <v>30</v>
      </c>
      <c r="P13" t="s">
        <v>31</v>
      </c>
      <c r="Q13" t="s">
        <v>32</v>
      </c>
      <c r="R13" s="16">
        <f>0.2*0.2*1</f>
        <v>4.0000000000000008E-2</v>
      </c>
    </row>
    <row r="15" spans="1:20" x14ac:dyDescent="0.3">
      <c r="B15" s="25" t="s">
        <v>58</v>
      </c>
      <c r="C15" s="24"/>
      <c r="D15" s="24"/>
      <c r="E15" s="24"/>
      <c r="F15" s="24"/>
    </row>
    <row r="16" spans="1:20" x14ac:dyDescent="0.3">
      <c r="B16" s="7" t="s">
        <v>18</v>
      </c>
      <c r="C16" s="7" t="s">
        <v>19</v>
      </c>
      <c r="D16" s="7" t="s">
        <v>20</v>
      </c>
      <c r="E16" s="7" t="s">
        <v>21</v>
      </c>
      <c r="F16" s="13" t="s">
        <v>27</v>
      </c>
      <c r="K16" t="s">
        <v>33</v>
      </c>
      <c r="M16" s="15" t="s">
        <v>29</v>
      </c>
      <c r="N16" t="s">
        <v>34</v>
      </c>
      <c r="P16" t="s">
        <v>29</v>
      </c>
      <c r="Q16">
        <f>0.5*LN((1-R13)/R13)</f>
        <v>1.5890269151739727</v>
      </c>
    </row>
    <row r="17" spans="2:20" x14ac:dyDescent="0.3">
      <c r="B17" s="6">
        <v>1</v>
      </c>
      <c r="C17" s="6">
        <v>2.5</v>
      </c>
      <c r="D17" s="6">
        <v>1</v>
      </c>
      <c r="E17" s="6">
        <v>-1</v>
      </c>
      <c r="F17" s="5">
        <f>Q16</f>
        <v>1.5890269151739727</v>
      </c>
    </row>
    <row r="18" spans="2:20" x14ac:dyDescent="0.3">
      <c r="B18" s="6">
        <v>2</v>
      </c>
      <c r="C18" s="6">
        <v>4.5</v>
      </c>
      <c r="D18" s="6">
        <v>1</v>
      </c>
      <c r="E18" s="6">
        <v>1</v>
      </c>
      <c r="F18" s="5">
        <f>R30</f>
        <v>2.1170532522986294</v>
      </c>
      <c r="K18" t="s">
        <v>36</v>
      </c>
      <c r="Q18" s="15" t="s">
        <v>29</v>
      </c>
      <c r="R18">
        <f xml:space="preserve"> 0.2*EXP(-F17)</f>
        <v>4.0824829046386311E-2</v>
      </c>
      <c r="S18" t="s">
        <v>29</v>
      </c>
      <c r="T18" s="16">
        <f xml:space="preserve"> R18/S22</f>
        <v>3.5714285714285726E-2</v>
      </c>
    </row>
    <row r="19" spans="2:20" x14ac:dyDescent="0.3">
      <c r="B19" s="6">
        <v>3</v>
      </c>
      <c r="C19" s="6">
        <v>4.5</v>
      </c>
      <c r="D19" s="6">
        <v>-1</v>
      </c>
      <c r="E19" s="6">
        <v>1</v>
      </c>
      <c r="F19" s="5">
        <f>R48</f>
        <v>3.0068575780214006</v>
      </c>
      <c r="R19" s="14" t="s">
        <v>37</v>
      </c>
    </row>
    <row r="21" spans="2:20" x14ac:dyDescent="0.3">
      <c r="B21" s="20" t="s">
        <v>57</v>
      </c>
      <c r="C21" s="19"/>
      <c r="D21" s="19"/>
      <c r="E21" s="19"/>
      <c r="F21" s="19"/>
      <c r="G21" s="19"/>
      <c r="R21">
        <f>R18*4</f>
        <v>0.16329931618554525</v>
      </c>
      <c r="S21">
        <f>M22</f>
        <v>0.9797958971132712</v>
      </c>
    </row>
    <row r="22" spans="2:20" x14ac:dyDescent="0.3">
      <c r="B22" s="8" t="s">
        <v>56</v>
      </c>
      <c r="C22" s="9">
        <v>1</v>
      </c>
      <c r="D22" s="9">
        <v>2</v>
      </c>
      <c r="E22" s="9">
        <v>3</v>
      </c>
      <c r="F22" s="9">
        <v>4</v>
      </c>
      <c r="G22" s="9">
        <v>5</v>
      </c>
      <c r="K22" t="s">
        <v>38</v>
      </c>
      <c r="M22">
        <f>0.2*EXP(F17)</f>
        <v>0.9797958971132712</v>
      </c>
      <c r="N22" t="s">
        <v>29</v>
      </c>
      <c r="O22" s="16">
        <f>M22/S22</f>
        <v>0.85714285714285721</v>
      </c>
      <c r="R22" t="s">
        <v>40</v>
      </c>
      <c r="S22" s="16">
        <f>SUM(R21:S21)</f>
        <v>1.1430952132988164</v>
      </c>
    </row>
    <row r="23" spans="2:20" x14ac:dyDescent="0.3">
      <c r="B23" s="12">
        <v>1</v>
      </c>
      <c r="C23" s="5">
        <v>1</v>
      </c>
      <c r="D23" s="5">
        <v>1</v>
      </c>
      <c r="E23" s="5">
        <v>-1</v>
      </c>
      <c r="F23" s="5">
        <v>-1</v>
      </c>
      <c r="G23" s="5">
        <v>-1</v>
      </c>
      <c r="M23" s="14" t="s">
        <v>39</v>
      </c>
    </row>
    <row r="24" spans="2:20" x14ac:dyDescent="0.3">
      <c r="B24" s="12">
        <v>2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</row>
    <row r="25" spans="2:20" x14ac:dyDescent="0.3">
      <c r="B25" s="12">
        <v>3</v>
      </c>
      <c r="C25" s="5">
        <v>-1</v>
      </c>
      <c r="D25" s="5">
        <v>-1</v>
      </c>
      <c r="E25" s="5">
        <v>-1</v>
      </c>
      <c r="F25" s="5">
        <v>-1</v>
      </c>
      <c r="G25" s="5">
        <v>1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</row>
    <row r="26" spans="2:20" x14ac:dyDescent="0.3">
      <c r="B26" s="21" t="s">
        <v>22</v>
      </c>
      <c r="C26" s="22">
        <f>C23*$F$17+C24*$F$18+C25*$F$19</f>
        <v>0.69922258945120142</v>
      </c>
      <c r="D26" s="22">
        <f t="shared" ref="D26:G26" si="3">D23*$F$17+D24*$F$18+D25*$F$19</f>
        <v>0.69922258945120142</v>
      </c>
      <c r="E26" s="22">
        <f t="shared" si="3"/>
        <v>-2.4788312408967439</v>
      </c>
      <c r="F26" s="22">
        <f t="shared" si="3"/>
        <v>-2.4788312408967439</v>
      </c>
      <c r="G26" s="22">
        <f t="shared" si="3"/>
        <v>3.5348839151460574</v>
      </c>
    </row>
    <row r="27" spans="2:20" x14ac:dyDescent="0.3">
      <c r="B27" s="12" t="s">
        <v>23</v>
      </c>
      <c r="C27" s="23">
        <v>1</v>
      </c>
      <c r="D27" s="23">
        <v>1</v>
      </c>
      <c r="E27" s="23">
        <v>-1</v>
      </c>
      <c r="F27" s="23">
        <v>-1</v>
      </c>
      <c r="G27" s="23">
        <v>1</v>
      </c>
      <c r="K27" t="s">
        <v>41</v>
      </c>
      <c r="O27" s="14" t="s">
        <v>30</v>
      </c>
      <c r="P27" t="s">
        <v>42</v>
      </c>
      <c r="R27" s="18">
        <f>0.2*(N5+O5)</f>
        <v>1.428571428571429E-2</v>
      </c>
    </row>
    <row r="30" spans="2:20" x14ac:dyDescent="0.3">
      <c r="K30" t="s">
        <v>43</v>
      </c>
      <c r="M30" s="15" t="s">
        <v>29</v>
      </c>
      <c r="N30" t="s">
        <v>44</v>
      </c>
      <c r="Q30" t="s">
        <v>29</v>
      </c>
      <c r="R30" s="16">
        <f>0.5*LN((1-R27)/R27)</f>
        <v>2.1170532522986294</v>
      </c>
    </row>
    <row r="32" spans="2:20" x14ac:dyDescent="0.3">
      <c r="K32" t="s">
        <v>47</v>
      </c>
      <c r="Q32" s="15" t="s">
        <v>29</v>
      </c>
      <c r="R32">
        <f xml:space="preserve"> L5*EXP(-F18)</f>
        <v>4.2994947530631883E-3</v>
      </c>
      <c r="S32" t="s">
        <v>29</v>
      </c>
      <c r="T32" s="16">
        <f xml:space="preserve"> R32/S36</f>
        <v>6.0975609756097589E-3</v>
      </c>
    </row>
    <row r="33" spans="11:20" x14ac:dyDescent="0.3">
      <c r="R33" s="14" t="s">
        <v>45</v>
      </c>
    </row>
    <row r="35" spans="11:20" x14ac:dyDescent="0.3">
      <c r="R35">
        <f>R32*2</f>
        <v>8.5989895061263765E-3</v>
      </c>
      <c r="S35">
        <f>M36*2</f>
        <v>0.5933302759227197</v>
      </c>
      <c r="T35">
        <f>M40</f>
        <v>0.1031878740735165</v>
      </c>
    </row>
    <row r="36" spans="11:20" x14ac:dyDescent="0.3">
      <c r="K36" t="s">
        <v>48</v>
      </c>
      <c r="M36">
        <f>N5*EXP(F18)</f>
        <v>0.29666513796135985</v>
      </c>
      <c r="N36" t="s">
        <v>29</v>
      </c>
      <c r="O36" s="16">
        <f>M36/S36</f>
        <v>0.42073170731707316</v>
      </c>
      <c r="R36" t="s">
        <v>46</v>
      </c>
      <c r="S36" s="16">
        <f>SUM(R35:T35)</f>
        <v>0.70511713950236254</v>
      </c>
    </row>
    <row r="37" spans="11:20" x14ac:dyDescent="0.3">
      <c r="M37" s="14" t="s">
        <v>45</v>
      </c>
    </row>
    <row r="40" spans="11:20" x14ac:dyDescent="0.3">
      <c r="K40" t="s">
        <v>49</v>
      </c>
      <c r="M40">
        <f>P5*EXP(-F18)</f>
        <v>0.1031878740735165</v>
      </c>
      <c r="N40" t="s">
        <v>29</v>
      </c>
      <c r="O40" s="16">
        <f>M40/S36</f>
        <v>0.14634146341463419</v>
      </c>
    </row>
    <row r="41" spans="11:20" x14ac:dyDescent="0.3">
      <c r="M41" s="14" t="s">
        <v>45</v>
      </c>
    </row>
    <row r="43" spans="11:20" x14ac:dyDescent="0.3">
      <c r="K43" s="17"/>
      <c r="L43" s="17"/>
      <c r="M43" s="17"/>
      <c r="N43" s="17"/>
      <c r="O43" s="17"/>
      <c r="P43" s="17"/>
      <c r="Q43" s="17"/>
      <c r="R43" s="17"/>
      <c r="S43" s="17"/>
      <c r="T43" s="17"/>
    </row>
    <row r="45" spans="11:20" x14ac:dyDescent="0.3">
      <c r="K45" t="s">
        <v>50</v>
      </c>
      <c r="O45" s="14" t="s">
        <v>30</v>
      </c>
      <c r="P45" t="s">
        <v>51</v>
      </c>
      <c r="R45" s="16">
        <f>0.2*(L6+M6)</f>
        <v>2.4390243902439037E-3</v>
      </c>
    </row>
    <row r="48" spans="11:20" x14ac:dyDescent="0.3">
      <c r="K48" t="s">
        <v>53</v>
      </c>
      <c r="M48" s="15" t="s">
        <v>29</v>
      </c>
      <c r="N48" t="s">
        <v>52</v>
      </c>
      <c r="Q48" t="s">
        <v>29</v>
      </c>
      <c r="R48" s="16">
        <f>0.5*LN((1-R45)/R45)</f>
        <v>3.0068575780214006</v>
      </c>
    </row>
    <row r="50" spans="11:20" x14ac:dyDescent="0.3">
      <c r="K50" t="s">
        <v>59</v>
      </c>
      <c r="Q50" s="15" t="s">
        <v>29</v>
      </c>
      <c r="R50">
        <f xml:space="preserve"> L6*EXP(F19)</f>
        <v>0.12331553912290664</v>
      </c>
      <c r="S50" t="s">
        <v>29</v>
      </c>
      <c r="T50" s="16">
        <f xml:space="preserve"> R50/S54</f>
        <v>0.41734693877551021</v>
      </c>
    </row>
    <row r="51" spans="11:20" x14ac:dyDescent="0.3">
      <c r="R51" s="14" t="s">
        <v>54</v>
      </c>
    </row>
    <row r="53" spans="11:20" x14ac:dyDescent="0.3">
      <c r="R53">
        <f>R50*2</f>
        <v>0.24663107824581329</v>
      </c>
      <c r="S53">
        <f>M54*2</f>
        <v>4.1607688017019841E-2</v>
      </c>
      <c r="T53">
        <f>M58</f>
        <v>7.2361196551338882E-3</v>
      </c>
    </row>
    <row r="54" spans="11:20" x14ac:dyDescent="0.3">
      <c r="K54" t="s">
        <v>60</v>
      </c>
      <c r="M54">
        <f>N6*EXP(-F19)</f>
        <v>2.080384400850992E-2</v>
      </c>
      <c r="N54" t="s">
        <v>29</v>
      </c>
      <c r="O54" s="16">
        <f>M54/S54</f>
        <v>7.040816326530612E-2</v>
      </c>
      <c r="R54" t="s">
        <v>55</v>
      </c>
      <c r="S54" s="16">
        <f>SUM(R53:T53)</f>
        <v>0.295474885917967</v>
      </c>
    </row>
    <row r="55" spans="11:20" x14ac:dyDescent="0.3">
      <c r="M55" s="14" t="s">
        <v>54</v>
      </c>
    </row>
    <row r="58" spans="11:20" x14ac:dyDescent="0.3">
      <c r="K58" t="s">
        <v>61</v>
      </c>
      <c r="M58">
        <f>P6*EXP(-F19)</f>
        <v>7.2361196551338882E-3</v>
      </c>
      <c r="N58" t="s">
        <v>29</v>
      </c>
      <c r="O58" s="16">
        <f>M58/S54</f>
        <v>2.4489795918367356E-2</v>
      </c>
    </row>
    <row r="59" spans="11:20" x14ac:dyDescent="0.3">
      <c r="M59" s="14" t="s">
        <v>54</v>
      </c>
    </row>
  </sheetData>
  <mergeCells count="2">
    <mergeCell ref="B21:G21"/>
    <mergeCell ref="B15:F1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544E4-14CC-4D60-B2F3-FC654D9FAF41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Problem1</vt:lpstr>
      <vt:lpstr>Problem2</vt:lpstr>
      <vt:lpstr>Sheet3</vt:lpstr>
      <vt:lpstr>Problem1!_Hlk67511878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Guerra</dc:creator>
  <cp:lastModifiedBy>Raul Guerra</cp:lastModifiedBy>
  <dcterms:created xsi:type="dcterms:W3CDTF">2022-10-23T22:10:58Z</dcterms:created>
  <dcterms:modified xsi:type="dcterms:W3CDTF">2022-10-25T18:58:14Z</dcterms:modified>
</cp:coreProperties>
</file>