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53d53a2166798a/Documentos/GitHub/DIMECRES_C_retrovisors/"/>
    </mc:Choice>
  </mc:AlternateContent>
  <xr:revisionPtr revIDLastSave="327" documentId="8_{5367DCFB-67D5-4F12-89D8-6F4F7588B090}" xr6:coauthVersionLast="47" xr6:coauthVersionMax="47" xr10:uidLastSave="{A65C46DD-D7AF-4C74-979C-FCE38B44785F}"/>
  <bookViews>
    <workbookView xWindow="-108" yWindow="-108" windowWidth="23256" windowHeight="12456" xr2:uid="{7DC49289-096D-4701-9CE4-62A406282F74}"/>
  </bookViews>
  <sheets>
    <sheet name="DIMECRES_C_retrovisors" sheetId="1" r:id="rId1"/>
  </sheets>
  <definedNames>
    <definedName name="DatosExternos_1" localSheetId="0" hidden="1">DIMECRES_C_retrovisors!$A$1:$G$59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L29" i="1"/>
  <c r="M43" i="1" s="1"/>
  <c r="M29" i="1"/>
  <c r="N29" i="1"/>
  <c r="N30" i="1" s="1"/>
  <c r="K29" i="1"/>
  <c r="K30" i="1" s="1"/>
  <c r="L30" i="1" l="1"/>
  <c r="K43" i="1"/>
  <c r="K47" i="1" s="1"/>
  <c r="O43" i="1"/>
  <c r="O47" i="1" s="1"/>
  <c r="Q43" i="1"/>
  <c r="Q47" i="1" s="1"/>
  <c r="M47" i="1"/>
  <c r="M5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3E91AC-BBDE-44B2-81FB-3C45BAB93411}" keepAlive="1" name="Consulta - DIMECRES_C_retrovisors" description="Conexión a la consulta 'DIMECRES_C_retrovisors' en el libro." type="5" refreshedVersion="8" background="1" saveData="1">
    <dbPr connection="Provider=Microsoft.Mashup.OleDb.1;Data Source=$Workbook$;Location=DIMECRES_C_retrovisors;Extended Properties=&quot;&quot;" command="SELECT * FROM [DIMECRES_C_retrovisors]"/>
  </connection>
</connections>
</file>

<file path=xl/sharedStrings.xml><?xml version="1.0" encoding="utf-8"?>
<sst xmlns="http://schemas.openxmlformats.org/spreadsheetml/2006/main" count="446" uniqueCount="257">
  <si>
    <t>TOTAL COMPONENTS:   (€/placa)</t>
  </si>
  <si>
    <t>DE9</t>
  </si>
  <si>
    <t>CRISTALL</t>
  </si>
  <si>
    <t>Cristall</t>
  </si>
  <si>
    <t>LSF0002</t>
  </si>
  <si>
    <t>Convertidor Voltatge : LSF0002</t>
  </si>
  <si>
    <t>BOTONS</t>
  </si>
  <si>
    <t>Botons</t>
  </si>
  <si>
    <t>CONNECTOR</t>
  </si>
  <si>
    <t xml:space="preserve">Connectors </t>
  </si>
  <si>
    <t>LED VERD</t>
  </si>
  <si>
    <t>Led Alimentació: LTST-C170GKT</t>
  </si>
  <si>
    <t>LED ROIG</t>
  </si>
  <si>
    <t>Led Angle Mort: Ls R976-NR-1</t>
  </si>
  <si>
    <t>1N5822</t>
  </si>
  <si>
    <t>Diodes Drivers: 1N5822</t>
  </si>
  <si>
    <t>1N5817</t>
  </si>
  <si>
    <t>Diodes Circulació: 1N5817</t>
  </si>
  <si>
    <t>ADM7160</t>
  </si>
  <si>
    <t>Regulador 1.8V: ADM7160AUJZ-1.8-R</t>
  </si>
  <si>
    <t>CH201</t>
  </si>
  <si>
    <t>Sensor: CH201</t>
  </si>
  <si>
    <t>DTC144EE</t>
  </si>
  <si>
    <t xml:space="preserve">Transistors BJT: DTC144EE-TP	</t>
  </si>
  <si>
    <t>SS3P5</t>
  </si>
  <si>
    <t>Diode Schottky: SS3P5-M3</t>
  </si>
  <si>
    <t>LT1117</t>
  </si>
  <si>
    <t>Regulador 5V	: LT1117CST-5</t>
  </si>
  <si>
    <t>LM2596ADJ</t>
  </si>
  <si>
    <t>Conv. DC/DC Buck: LM2596T-ADJ/NOPB</t>
  </si>
  <si>
    <t>ADA4511-2</t>
  </si>
  <si>
    <t>OpAmp: ADA4511-2</t>
  </si>
  <si>
    <t>G6S-2F-DC5</t>
  </si>
  <si>
    <t>Rele DPDT: G6S-2F-DC5</t>
  </si>
  <si>
    <t>FN01B</t>
  </si>
  <si>
    <t xml:space="preserve">Rele SPDT: FN01B </t>
  </si>
  <si>
    <t>MCP2551</t>
  </si>
  <si>
    <t>CAN Transceiver: MCP2551</t>
  </si>
  <si>
    <t>L298N</t>
  </si>
  <si>
    <t>Driver: L298N</t>
  </si>
  <si>
    <t>PIC18F4480</t>
  </si>
  <si>
    <t>Microcontrolador: PIC18F4480-I/P</t>
  </si>
  <si>
    <t>COMPONENTS (€/unitat)</t>
  </si>
  <si>
    <t>x20.000</t>
  </si>
  <si>
    <t>x1.000</t>
  </si>
  <si>
    <t>x50</t>
  </si>
  <si>
    <t>x10</t>
  </si>
  <si>
    <t>unitats</t>
  </si>
  <si>
    <t>TAULA DE PREUS DE COMPONENTS PER NÚMERO DE UNITATS</t>
  </si>
  <si>
    <t>PREU FINAL</t>
  </si>
  <si>
    <t>TOTAL PCB:  (€/placa)</t>
  </si>
  <si>
    <t>Stencils</t>
  </si>
  <si>
    <t>PCB</t>
  </si>
  <si>
    <t>muntatge industrial amb temps de lliurament llarg</t>
  </si>
  <si>
    <t>muntatge manual amb terminis curts d'entrega</t>
  </si>
  <si>
    <t>TAULADE PREUS PER CADA PCB DEPENENT DEL TIPUS DE MUNTATGE</t>
  </si>
  <si>
    <t>Components</t>
  </si>
  <si>
    <t>18.8</t>
  </si>
  <si>
    <t>x</t>
  </si>
  <si>
    <t>Muntatge</t>
  </si>
  <si>
    <t>*Mouser</t>
  </si>
  <si>
    <t>*RS Amidata</t>
  </si>
  <si>
    <t>*DigiKey</t>
  </si>
  <si>
    <t>TOTAL COMPONENTS</t>
  </si>
  <si>
    <t>Reference</t>
  </si>
  <si>
    <t>Value</t>
  </si>
  <si>
    <t>Datasheet</t>
  </si>
  <si>
    <t>Footprint</t>
  </si>
  <si>
    <t>Qty</t>
  </si>
  <si>
    <t>DNP</t>
  </si>
  <si>
    <t>LSCS</t>
  </si>
  <si>
    <t>C1</t>
  </si>
  <si>
    <t>120u</t>
  </si>
  <si>
    <t>~</t>
  </si>
  <si>
    <t>Capacitor_THT:CP_Radial_D6.3mm_P2.50mm</t>
  </si>
  <si>
    <t/>
  </si>
  <si>
    <t>C261376</t>
  </si>
  <si>
    <t>C2,C6</t>
  </si>
  <si>
    <t>470u</t>
  </si>
  <si>
    <t>C43328</t>
  </si>
  <si>
    <t>C3,C19</t>
  </si>
  <si>
    <t>4u7</t>
  </si>
  <si>
    <t>Capacitor_SMD:C_1206_3216Metric_Pad1.33x1.80mm_HandSolder</t>
  </si>
  <si>
    <t xml:space="preserve"> C1872</t>
  </si>
  <si>
    <t>C4,C8,C9,C10,C11,C14,C20</t>
  </si>
  <si>
    <t>100n</t>
  </si>
  <si>
    <t>C1945</t>
  </si>
  <si>
    <t>C5</t>
  </si>
  <si>
    <t>100u</t>
  </si>
  <si>
    <t>Capacitor_SMD:C_0805_2012Metric_Pad1.18x1.45mm_HandSolder</t>
  </si>
  <si>
    <t>C141660</t>
  </si>
  <si>
    <t>C12,C13</t>
  </si>
  <si>
    <t>15p</t>
  </si>
  <si>
    <t xml:space="preserve"> C63339</t>
  </si>
  <si>
    <t>C15,C16,C17</t>
  </si>
  <si>
    <t>47n</t>
  </si>
  <si>
    <t>C1870</t>
  </si>
  <si>
    <t>C18</t>
  </si>
  <si>
    <t>1n</t>
  </si>
  <si>
    <t xml:space="preserve"> C1791</t>
  </si>
  <si>
    <t>C21,C22</t>
  </si>
  <si>
    <t>33n</t>
  </si>
  <si>
    <t xml:space="preserve"> C107150</t>
  </si>
  <si>
    <t>C23</t>
  </si>
  <si>
    <t xml:space="preserve"> C1711</t>
  </si>
  <si>
    <t>D1</t>
  </si>
  <si>
    <t>Diode_SMD:D_SMP_DO-220AA</t>
  </si>
  <si>
    <t>C7369110</t>
  </si>
  <si>
    <t>D2</t>
  </si>
  <si>
    <t>R_LED</t>
  </si>
  <si>
    <t>LED_SMD:LED_0805_2012Metric_Pad1.15x1.40mm_HandSolder</t>
  </si>
  <si>
    <t xml:space="preserve"> C2899997</t>
  </si>
  <si>
    <t>D3,D5,D6</t>
  </si>
  <si>
    <t>http://www.vishay.com/docs/88525/1n5817.pdf</t>
  </si>
  <si>
    <t>Diode_THT:D_DO-41_SOD81_P10.16mm_Horizontal</t>
  </si>
  <si>
    <t>C698892</t>
  </si>
  <si>
    <t>D4</t>
  </si>
  <si>
    <t>G_LED</t>
  </si>
  <si>
    <t>C125090</t>
  </si>
  <si>
    <t>D7,D8,D9,D10,D11,D12,D13,D14</t>
  </si>
  <si>
    <t>http://www.vishay.com/docs/88526/1n5820.pdf</t>
  </si>
  <si>
    <t>Diode_THT:D_DO-201AD_P15.24mm_Horizontal</t>
  </si>
  <si>
    <t>J2,J5</t>
  </si>
  <si>
    <t>DE9_Pins</t>
  </si>
  <si>
    <t>Connector_Dsub:DSUB-9_Socket_Vertical_P2.77x2.84mm_MountingHoles</t>
  </si>
  <si>
    <t xml:space="preserve"> C77831</t>
  </si>
  <si>
    <t>J3</t>
  </si>
  <si>
    <t>Conn_01x05_Pin</t>
  </si>
  <si>
    <t>Connector_PinHeader_2.54mm:PinHeader_1x05_P2.54mm_Vertical</t>
  </si>
  <si>
    <t xml:space="preserve"> C2337</t>
  </si>
  <si>
    <t>J4</t>
  </si>
  <si>
    <t>Motor3</t>
  </si>
  <si>
    <t>PracticasKiCad:TerminalBlock_TE_282834-2_1x02_5,08mm_Horizontal</t>
  </si>
  <si>
    <t xml:space="preserve"> C9900170820</t>
  </si>
  <si>
    <t>J6</t>
  </si>
  <si>
    <t>Intermitente</t>
  </si>
  <si>
    <t>J7</t>
  </si>
  <si>
    <t>Calentador</t>
  </si>
  <si>
    <t>J8</t>
  </si>
  <si>
    <t>Motor2</t>
  </si>
  <si>
    <t>J9</t>
  </si>
  <si>
    <t>Motor1</t>
  </si>
  <si>
    <t>J10</t>
  </si>
  <si>
    <t>Vbat</t>
  </si>
  <si>
    <t>JP1</t>
  </si>
  <si>
    <t>Jumper_3_Open</t>
  </si>
  <si>
    <t>Connector_PinHeader_2.54mm:PinHeader_1x03_P2.54mm_Vertical</t>
  </si>
  <si>
    <t>L1</t>
  </si>
  <si>
    <t>33u</t>
  </si>
  <si>
    <t>Inductor_SMD:L_0805_2012Metric_Pad1.05x1.20mm_HandSolder</t>
  </si>
  <si>
    <t>C412010</t>
  </si>
  <si>
    <t>Q1,Q2,Q3</t>
  </si>
  <si>
    <t>DTC144E</t>
  </si>
  <si>
    <t>Package_TO_SOT_SMD:SOT-523</t>
  </si>
  <si>
    <t xml:space="preserve"> C17296322</t>
  </si>
  <si>
    <t>R1,R12,R14,R16,R17</t>
  </si>
  <si>
    <t>1k</t>
  </si>
  <si>
    <t>Resistor_SMD:R_1206_3216Metric_Pad1.30x1.75mm_HandSolder</t>
  </si>
  <si>
    <t xml:space="preserve"> C4410</t>
  </si>
  <si>
    <t>R2</t>
  </si>
  <si>
    <t>3k9</t>
  </si>
  <si>
    <t>C26042</t>
  </si>
  <si>
    <t>R3</t>
  </si>
  <si>
    <t>10k</t>
  </si>
  <si>
    <t xml:space="preserve"> C17902</t>
  </si>
  <si>
    <t>R4,R5</t>
  </si>
  <si>
    <t>50m</t>
  </si>
  <si>
    <t xml:space="preserve"> C335234</t>
  </si>
  <si>
    <t>R6</t>
  </si>
  <si>
    <t>60</t>
  </si>
  <si>
    <t>Resistor_SMD:R_0805_2012Metric_Pad1.20x1.40mm_HandSolder</t>
  </si>
  <si>
    <t>C2767521</t>
  </si>
  <si>
    <t>R7</t>
  </si>
  <si>
    <t>15k</t>
  </si>
  <si>
    <t xml:space="preserve"> C25828</t>
  </si>
  <si>
    <t>R9</t>
  </si>
  <si>
    <t>33k</t>
  </si>
  <si>
    <t xml:space="preserve"> C25660</t>
  </si>
  <si>
    <t>R10,R11,R25,R26</t>
  </si>
  <si>
    <t>1K</t>
  </si>
  <si>
    <t>C25623</t>
  </si>
  <si>
    <t>R13,R15,R18,R19</t>
  </si>
  <si>
    <t>100k</t>
  </si>
  <si>
    <t xml:space="preserve"> C25647</t>
  </si>
  <si>
    <t>R20</t>
  </si>
  <si>
    <t>100</t>
  </si>
  <si>
    <t>C25277</t>
  </si>
  <si>
    <t>R21</t>
  </si>
  <si>
    <t>150</t>
  </si>
  <si>
    <t xml:space="preserve"> C25283</t>
  </si>
  <si>
    <t>R22,R23</t>
  </si>
  <si>
    <t>120</t>
  </si>
  <si>
    <t xml:space="preserve"> C25280</t>
  </si>
  <si>
    <t>R24</t>
  </si>
  <si>
    <t>180</t>
  </si>
  <si>
    <t xml:space="preserve"> C1339</t>
  </si>
  <si>
    <t>SW1</t>
  </si>
  <si>
    <t>SW_DPDT_G6S</t>
  </si>
  <si>
    <t>Relay_SMD:Relay_DPDT_Omron_G6S-2F</t>
  </si>
  <si>
    <t xml:space="preserve"> C16707</t>
  </si>
  <si>
    <t>SW2</t>
  </si>
  <si>
    <t>UN/FOLD</t>
  </si>
  <si>
    <t>Button_Switch_SMD:SW_SPST_PTS647_Sx38</t>
  </si>
  <si>
    <t>C2799414</t>
  </si>
  <si>
    <t>SW3</t>
  </si>
  <si>
    <t>HEAT</t>
  </si>
  <si>
    <t>SW4</t>
  </si>
  <si>
    <t>UP</t>
  </si>
  <si>
    <t>SW5</t>
  </si>
  <si>
    <t>DOWN</t>
  </si>
  <si>
    <t>SW6</t>
  </si>
  <si>
    <t>LEFT</t>
  </si>
  <si>
    <t>SW7</t>
  </si>
  <si>
    <t>RIGHT</t>
  </si>
  <si>
    <t>SW8,SW9</t>
  </si>
  <si>
    <t>Relay_THT:Relay_SPDT_HsinDa_Y14</t>
  </si>
  <si>
    <t>SW10</t>
  </si>
  <si>
    <t>SW_Push</t>
  </si>
  <si>
    <t>U1</t>
  </si>
  <si>
    <t>PracticasKiCad:CH201</t>
  </si>
  <si>
    <t>C1513114</t>
  </si>
  <si>
    <t>U2</t>
  </si>
  <si>
    <t>Package_TO_SOT_SMD:TSOT-23-5</t>
  </si>
  <si>
    <t>C658467</t>
  </si>
  <si>
    <t>U3</t>
  </si>
  <si>
    <t>LM2596S-ADJ</t>
  </si>
  <si>
    <t>http://www.ti.com/lit/ds/symlink/lm2596.pdf</t>
  </si>
  <si>
    <t>Package_TO_SOT_SMD:TO-263-5_TabPin3</t>
  </si>
  <si>
    <t xml:space="preserve"> C9900011164</t>
  </si>
  <si>
    <t>U4</t>
  </si>
  <si>
    <t>http://www.st.com/st-web-ui/static/active/en/resource/technical/document/datasheet/CD00000240.pdf</t>
  </si>
  <si>
    <t>Package_TO_SOT_THT:TO-220-15_P2.54x5.08mm_StaggerOdd_Lead4.58mm_Vertical</t>
  </si>
  <si>
    <t xml:space="preserve"> C19922</t>
  </si>
  <si>
    <t>U5</t>
  </si>
  <si>
    <t>MCP2551-I-SN</t>
  </si>
  <si>
    <t>http://ww1.microchip.com/downloads/en/devicedoc/21667d.pdf</t>
  </si>
  <si>
    <t>Package_SO:SOIC-8_3.9x4.9mm_P1.27mm</t>
  </si>
  <si>
    <t>C7376</t>
  </si>
  <si>
    <t>U6</t>
  </si>
  <si>
    <t>https://www.analog.com/media/en/technical-documentation/data-sheets/ada4522-1_4522-2_4522-4.pdf</t>
  </si>
  <si>
    <t>C22441753</t>
  </si>
  <si>
    <t>U7</t>
  </si>
  <si>
    <t>PIC18F4480-IP</t>
  </si>
  <si>
    <t>http://ww1.microchip.com/downloads/en/DeviceDoc/39637d.pdf</t>
  </si>
  <si>
    <t>Package_DIP:DIP-40_W15.24mm</t>
  </si>
  <si>
    <t>C647983</t>
  </si>
  <si>
    <t>U8</t>
  </si>
  <si>
    <t>PracticasKiCad:LSF0002</t>
  </si>
  <si>
    <t>U10</t>
  </si>
  <si>
    <t>LM1117DT-5.0</t>
  </si>
  <si>
    <t>http://www.ti.com/lit/ds/symlink/lm1117.pdf</t>
  </si>
  <si>
    <t>Package_TO_SOT_SMD:TO-263-3_TabPin2</t>
  </si>
  <si>
    <t xml:space="preserve"> C2867691</t>
  </si>
  <si>
    <t>Y1</t>
  </si>
  <si>
    <t>Crystal</t>
  </si>
  <si>
    <t>PracticasKiCad:Crystal_SMD_HC49-SD_Practica3</t>
  </si>
  <si>
    <t>C5542957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</si>
</sst>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3" xfId="0" applyBorder="1"/>
    <xf numFmtId="164" fontId="0" fillId="0" borderId="10" xfId="0" applyNumberFormat="1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7" xfId="0" applyNumberFormat="1" applyBorder="1"/>
    <xf numFmtId="0" fontId="0" fillId="0" borderId="18" xfId="0" applyBorder="1"/>
    <xf numFmtId="164" fontId="0" fillId="0" borderId="20" xfId="0" applyNumberFormat="1" applyBorder="1"/>
    <xf numFmtId="0" fontId="0" fillId="0" borderId="21" xfId="0" applyBorder="1"/>
    <xf numFmtId="0" fontId="0" fillId="33" borderId="22" xfId="0" applyFill="1" applyBorder="1"/>
    <xf numFmtId="0" fontId="0" fillId="33" borderId="23" xfId="0" applyFill="1" applyBorder="1"/>
    <xf numFmtId="0" fontId="0" fillId="33" borderId="24" xfId="0" applyFill="1" applyBorder="1"/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34" borderId="26" xfId="0" applyFill="1" applyBorder="1"/>
    <xf numFmtId="0" fontId="0" fillId="0" borderId="33" xfId="0" applyBorder="1" applyAlignment="1">
      <alignment horizontal="center"/>
    </xf>
    <xf numFmtId="0" fontId="0" fillId="35" borderId="29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164" fontId="0" fillId="0" borderId="34" xfId="0" applyNumberFormat="1" applyBorder="1"/>
    <xf numFmtId="164" fontId="0" fillId="0" borderId="0" xfId="0" applyNumberFormat="1"/>
    <xf numFmtId="0" fontId="0" fillId="0" borderId="30" xfId="0" applyBorder="1"/>
    <xf numFmtId="164" fontId="0" fillId="0" borderId="30" xfId="0" applyNumberFormat="1" applyBorder="1"/>
    <xf numFmtId="0" fontId="0" fillId="0" borderId="28" xfId="0" applyBorder="1"/>
    <xf numFmtId="0" fontId="18" fillId="0" borderId="19" xfId="42" applyBorder="1"/>
    <xf numFmtId="0" fontId="18" fillId="0" borderId="14" xfId="42" applyBorder="1"/>
    <xf numFmtId="0" fontId="18" fillId="0" borderId="12" xfId="42" applyBorder="1"/>
    <xf numFmtId="0" fontId="0" fillId="36" borderId="21" xfId="0" applyFill="1" applyBorder="1"/>
    <xf numFmtId="0" fontId="0" fillId="36" borderId="16" xfId="0" applyFill="1" applyBorder="1"/>
    <xf numFmtId="0" fontId="0" fillId="38" borderId="16" xfId="0" applyFill="1" applyBorder="1"/>
    <xf numFmtId="0" fontId="0" fillId="37" borderId="16" xfId="0" applyFill="1" applyBorder="1"/>
    <xf numFmtId="0" fontId="19" fillId="0" borderId="0" xfId="0" applyFont="1"/>
    <xf numFmtId="0" fontId="0" fillId="34" borderId="26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5" borderId="26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164" fontId="0" fillId="0" borderId="13" xfId="0" applyNumberFormat="1" applyBorder="1"/>
    <xf numFmtId="0" fontId="0" fillId="36" borderId="11" xfId="0" applyFill="1" applyBorder="1"/>
    <xf numFmtId="0" fontId="0" fillId="0" borderId="24" xfId="0" applyFill="1" applyBorder="1"/>
    <xf numFmtId="0" fontId="0" fillId="0" borderId="22" xfId="0" applyBorder="1"/>
    <xf numFmtId="0" fontId="0" fillId="0" borderId="23" xfId="0" applyBorder="1"/>
    <xf numFmtId="0" fontId="0" fillId="33" borderId="38" xfId="0" applyFill="1" applyBorder="1"/>
    <xf numFmtId="0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8498A5B-F7D4-4577-B0D5-20E03EBD6C86}" autoFormatId="16" applyNumberFormats="0" applyBorderFormats="0" applyFontFormats="0" applyPatternFormats="0" applyAlignmentFormats="0" applyWidthHeightFormats="0">
  <queryTableRefresh nextId="8">
    <queryTableFields count="7">
      <queryTableField id="1" name="Reference" tableColumnId="1"/>
      <queryTableField id="2" name="Value" tableColumnId="2"/>
      <queryTableField id="3" name="Datasheet" tableColumnId="3"/>
      <queryTableField id="4" name="Footprint" tableColumnId="4"/>
      <queryTableField id="5" name="Qty" tableColumnId="5"/>
      <queryTableField id="6" name="DNP" tableColumnId="6"/>
      <queryTableField id="7" name="LSC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82668-7F8C-4E66-9300-3CF69FEC8289}" name="DIMECRES_C_retrovisors" displayName="DIMECRES_C_retrovisors" ref="A1:G59" tableType="queryTable" totalsRowShown="0">
  <autoFilter ref="A1:G59" xr:uid="{06782668-7F8C-4E66-9300-3CF69FEC8289}"/>
  <tableColumns count="7">
    <tableColumn id="1" xr3:uid="{C7F0BDB8-1284-427A-A51F-28798F78CFB4}" uniqueName="1" name="Reference" queryTableFieldId="1" dataDxfId="5"/>
    <tableColumn id="2" xr3:uid="{4EDA8515-2FDE-41C6-945E-59119E346EA8}" uniqueName="2" name="Value" queryTableFieldId="2" dataDxfId="4"/>
    <tableColumn id="3" xr3:uid="{96D6E75F-DCA1-4CBE-B03B-57AFEC557B56}" uniqueName="3" name="Datasheet" queryTableFieldId="3" dataDxfId="3"/>
    <tableColumn id="4" xr3:uid="{E4DC7401-7E86-42DD-B6C6-2FF9E1F3B19F}" uniqueName="4" name="Footprint" queryTableFieldId="4" dataDxfId="2"/>
    <tableColumn id="5" xr3:uid="{A8042B56-53EB-45F6-B282-9B79C55CAC05}" uniqueName="5" name="Qty" queryTableFieldId="5"/>
    <tableColumn id="6" xr3:uid="{4BFD1BD3-97A8-43B0-A275-448A73A7CD5C}" uniqueName="6" name="DNP" queryTableFieldId="6" dataDxfId="1"/>
    <tableColumn id="7" xr3:uid="{45404389-2640-4576-8BB8-307ABD50841B}" uniqueName="7" name="LSCS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n/products/detail/mcc-micro-commercial-components/DTC144EE-TP/857327" TargetMode="External"/><Relationship Id="rId13" Type="http://schemas.openxmlformats.org/officeDocument/2006/relationships/hyperlink" Target="https://www.mouser.es/ProductDetail/LITEON/LTST-C170GKT?qs=%2FSqKn2EfXQSV5aRij3YIfQ%3D%3D" TargetMode="External"/><Relationship Id="rId18" Type="http://schemas.openxmlformats.org/officeDocument/2006/relationships/hyperlink" Target="https://www.digikey.es/en/products/detail/jae-electronics/DE-9SF-T-N/5397179" TargetMode="External"/><Relationship Id="rId3" Type="http://schemas.openxmlformats.org/officeDocument/2006/relationships/hyperlink" Target="https://www.digikey.es/es/products/detail/microchip-technology/MCP2551-I-SN/509452" TargetMode="External"/><Relationship Id="rId21" Type="http://schemas.openxmlformats.org/officeDocument/2006/relationships/hyperlink" Target="https://www.digikey.es/en/products/detail/stmicroelectronics/1N5817/770963" TargetMode="External"/><Relationship Id="rId7" Type="http://schemas.openxmlformats.org/officeDocument/2006/relationships/hyperlink" Target="https://www.digikey.es/en/products/detail/vishay-general-semiconductor-diodes-division/SS3P5HM3-84A/4495002" TargetMode="External"/><Relationship Id="rId12" Type="http://schemas.openxmlformats.org/officeDocument/2006/relationships/hyperlink" Target="https://www.digikey.es/en/products/detail/ams-osram-usa-inc/LS-R976-NR-1-0-20-R18/1227987?s=N4IgTCBcDaIDIGcAEAlAnAdgGwFoByKOAjCALoC%2BQA" TargetMode="External"/><Relationship Id="rId17" Type="http://schemas.openxmlformats.org/officeDocument/2006/relationships/hyperlink" Target="https://www.mouser.es/ProductDetail/ABRACON/ABLS2-4.000MHz-B4Y-T?qs=DZ%2FvJMgWWIuMViH9oNkyhA%3D%3D" TargetMode="External"/><Relationship Id="rId2" Type="http://schemas.openxmlformats.org/officeDocument/2006/relationships/hyperlink" Target="https://www.digikey.es/es/products/detail/stmicroelectronics/L298N/585918" TargetMode="External"/><Relationship Id="rId16" Type="http://schemas.openxmlformats.org/officeDocument/2006/relationships/hyperlink" Target="https://www.mouser.es/ProductDetail/Texas-Instruments/LSF0002DTQR?qs=i8QVZAFTkqSFGlrqVB4k9w%3D%3D" TargetMode="External"/><Relationship Id="rId20" Type="http://schemas.openxmlformats.org/officeDocument/2006/relationships/hyperlink" Target="https://www.digikey.es/es/products/detail/omron-electronics-inc-emc-div/G6S-2F-DC5/27496" TargetMode="External"/><Relationship Id="rId1" Type="http://schemas.openxmlformats.org/officeDocument/2006/relationships/hyperlink" Target="https://www.digikey.es/en/products/detail/microchip-technology/PIC18F4480-I-P/718243" TargetMode="External"/><Relationship Id="rId6" Type="http://schemas.openxmlformats.org/officeDocument/2006/relationships/hyperlink" Target="https://www.digikey.es/en/products/detail/analog-devices-inc/LT1117CM-5-PBF/" TargetMode="External"/><Relationship Id="rId11" Type="http://schemas.openxmlformats.org/officeDocument/2006/relationships/hyperlink" Target="https://www.mouser.es/ProductDetail/STMicroelectronics/1N5822?qs=JV7lzlMm3yJ50hlrGV6%252BnQ%3D%3D" TargetMode="External"/><Relationship Id="rId5" Type="http://schemas.openxmlformats.org/officeDocument/2006/relationships/hyperlink" Target="https://www.mouser.es/ProductDetail/Texas-Instruments/LM2596SX-ADJ-NOPB?qs=X1J7HmVL2ZGDNERsF5YBdQ%3D%3D" TargetMode="External"/><Relationship Id="rId15" Type="http://schemas.openxmlformats.org/officeDocument/2006/relationships/hyperlink" Target="https://www.mouser.es/ProductDetail/CK/PTS647SN50SMTR2-LFS?qs=Imq1NPwxi75fXjNwFzf38w%3D%3D" TargetMode="External"/><Relationship Id="rId10" Type="http://schemas.openxmlformats.org/officeDocument/2006/relationships/hyperlink" Target="https://www.mouser.es/ProductDetail/Analog-Devices/ADM7160AUJZ-1.8-R7?qs=%252BrH4t%252BeVZ2NHqIoVkrMpCQ%3D%3D" TargetMode="External"/><Relationship Id="rId19" Type="http://schemas.openxmlformats.org/officeDocument/2006/relationships/hyperlink" Target="https://es.rs-online.com/web/p/reles-de-senal/0476757?searchId=290cb22d-e97d-4f3a-a323-c20805e55914&amp;gb=s" TargetMode="External"/><Relationship Id="rId4" Type="http://schemas.openxmlformats.org/officeDocument/2006/relationships/hyperlink" Target="https://www.mouser.es/ProductDetail/Analog-Devices/ADA4511-2ARZ?qs=dbcCsuKDzFWR7kRkdhPUdQ%3D%3D" TargetMode="External"/><Relationship Id="rId9" Type="http://schemas.openxmlformats.org/officeDocument/2006/relationships/hyperlink" Target="https://www.mouser.es/ProductDetail/TDK-InvenSense/CH201-00ABR?qs=hWgE7mdIu5SG9AjHdakrVw%3D%3D" TargetMode="External"/><Relationship Id="rId14" Type="http://schemas.openxmlformats.org/officeDocument/2006/relationships/hyperlink" Target="https://www.mouser.es/ProductDetail/Phoenix-Contact/1548128?qs=ulEaXIWI0c87QOzP9yohxA%3D%3D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1BA9-9B92-4979-86A8-F02E41774D04}">
  <dimension ref="A1:AB59"/>
  <sheetViews>
    <sheetView tabSelected="1" zoomScale="70" zoomScaleNormal="70" workbookViewId="0">
      <selection activeCell="U1" sqref="U1:U1048576"/>
    </sheetView>
  </sheetViews>
  <sheetFormatPr baseColWidth="10" defaultRowHeight="14.4" x14ac:dyDescent="0.3"/>
  <cols>
    <col min="1" max="1" width="29.44140625" bestFit="1" customWidth="1"/>
    <col min="2" max="2" width="15.21875" bestFit="1" customWidth="1"/>
    <col min="3" max="3" width="44.44140625" customWidth="1"/>
    <col min="4" max="4" width="73.44140625" bestFit="1" customWidth="1"/>
    <col min="5" max="5" width="7.21875" bestFit="1" customWidth="1"/>
    <col min="6" max="6" width="7.88671875" bestFit="1" customWidth="1"/>
    <col min="7" max="7" width="13.77734375" bestFit="1" customWidth="1"/>
    <col min="10" max="10" width="59.44140625" bestFit="1" customWidth="1"/>
    <col min="15" max="15" width="11.33203125" bestFit="1" customWidth="1"/>
    <col min="16" max="16" width="13" bestFit="1" customWidth="1"/>
    <col min="19" max="19" width="11.5546875" customWidth="1"/>
    <col min="21" max="21" width="11.5546875" customWidth="1"/>
    <col min="24" max="24" width="11.5546875" customWidth="1"/>
    <col min="25" max="25" width="12.88671875" customWidth="1"/>
  </cols>
  <sheetData>
    <row r="1" spans="1:28" x14ac:dyDescent="0.3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</row>
    <row r="2" spans="1:28" x14ac:dyDescent="0.3">
      <c r="A2" s="64" t="s">
        <v>71</v>
      </c>
      <c r="B2" s="64" t="s">
        <v>72</v>
      </c>
      <c r="C2" s="64" t="s">
        <v>73</v>
      </c>
      <c r="D2" s="64" t="s">
        <v>74</v>
      </c>
      <c r="E2">
        <v>1</v>
      </c>
      <c r="F2" s="64" t="s">
        <v>75</v>
      </c>
      <c r="G2" s="64" t="s">
        <v>76</v>
      </c>
    </row>
    <row r="3" spans="1:28" x14ac:dyDescent="0.3">
      <c r="A3" s="64" t="s">
        <v>77</v>
      </c>
      <c r="B3" s="64" t="s">
        <v>78</v>
      </c>
      <c r="C3" s="64" t="s">
        <v>73</v>
      </c>
      <c r="D3" s="64" t="s">
        <v>74</v>
      </c>
      <c r="E3">
        <v>2</v>
      </c>
      <c r="F3" s="64" t="s">
        <v>75</v>
      </c>
      <c r="G3" s="64" t="s">
        <v>79</v>
      </c>
    </row>
    <row r="4" spans="1:28" x14ac:dyDescent="0.3">
      <c r="A4" s="64" t="s">
        <v>80</v>
      </c>
      <c r="B4" s="64" t="s">
        <v>81</v>
      </c>
      <c r="C4" s="64" t="s">
        <v>73</v>
      </c>
      <c r="D4" s="64" t="s">
        <v>82</v>
      </c>
      <c r="E4">
        <v>2</v>
      </c>
      <c r="F4" s="64" t="s">
        <v>75</v>
      </c>
      <c r="G4" s="64" t="s">
        <v>83</v>
      </c>
      <c r="J4" t="s">
        <v>48</v>
      </c>
    </row>
    <row r="5" spans="1:28" ht="15" thickBot="1" x14ac:dyDescent="0.35">
      <c r="A5" s="64" t="s">
        <v>84</v>
      </c>
      <c r="B5" s="64" t="s">
        <v>85</v>
      </c>
      <c r="C5" s="64" t="s">
        <v>73</v>
      </c>
      <c r="D5" s="64" t="s">
        <v>82</v>
      </c>
      <c r="E5">
        <v>7</v>
      </c>
      <c r="F5" s="64" t="s">
        <v>75</v>
      </c>
      <c r="G5" s="64" t="s">
        <v>86</v>
      </c>
    </row>
    <row r="6" spans="1:28" ht="15" thickBot="1" x14ac:dyDescent="0.35">
      <c r="A6" s="64" t="s">
        <v>87</v>
      </c>
      <c r="B6" s="64" t="s">
        <v>88</v>
      </c>
      <c r="C6" s="64" t="s">
        <v>73</v>
      </c>
      <c r="D6" s="64" t="s">
        <v>89</v>
      </c>
      <c r="E6">
        <v>1</v>
      </c>
      <c r="F6" s="64" t="s">
        <v>75</v>
      </c>
      <c r="G6" s="64" t="s">
        <v>90</v>
      </c>
      <c r="J6" s="16" t="s">
        <v>47</v>
      </c>
      <c r="K6" s="15" t="s">
        <v>46</v>
      </c>
      <c r="L6" s="15" t="s">
        <v>45</v>
      </c>
      <c r="M6" s="15" t="s">
        <v>44</v>
      </c>
      <c r="N6" s="14" t="s">
        <v>43</v>
      </c>
    </row>
    <row r="7" spans="1:28" ht="15" thickBot="1" x14ac:dyDescent="0.35">
      <c r="A7" s="64" t="s">
        <v>91</v>
      </c>
      <c r="B7" s="64" t="s">
        <v>92</v>
      </c>
      <c r="C7" s="64" t="s">
        <v>73</v>
      </c>
      <c r="D7" s="64" t="s">
        <v>89</v>
      </c>
      <c r="E7">
        <v>2</v>
      </c>
      <c r="F7" s="64" t="s">
        <v>75</v>
      </c>
      <c r="G7" s="64" t="s">
        <v>93</v>
      </c>
      <c r="J7" s="13" t="s">
        <v>42</v>
      </c>
      <c r="K7" s="12"/>
      <c r="L7" s="12"/>
      <c r="M7" s="12"/>
      <c r="N7" s="11"/>
    </row>
    <row r="8" spans="1:28" ht="15.6" x14ac:dyDescent="0.3">
      <c r="A8" s="64" t="s">
        <v>94</v>
      </c>
      <c r="B8" s="64" t="s">
        <v>95</v>
      </c>
      <c r="C8" s="64" t="s">
        <v>73</v>
      </c>
      <c r="D8" s="64" t="s">
        <v>82</v>
      </c>
      <c r="E8">
        <v>3</v>
      </c>
      <c r="F8" s="64" t="s">
        <v>75</v>
      </c>
      <c r="G8" s="64" t="s">
        <v>96</v>
      </c>
      <c r="J8" s="10" t="s">
        <v>41</v>
      </c>
      <c r="K8" s="9">
        <v>7.27</v>
      </c>
      <c r="L8" s="9">
        <v>7.27</v>
      </c>
      <c r="M8" s="9">
        <v>7.27</v>
      </c>
      <c r="N8" s="23">
        <v>7.27</v>
      </c>
      <c r="O8" s="31" t="s">
        <v>62</v>
      </c>
      <c r="P8" s="28" t="s">
        <v>40</v>
      </c>
    </row>
    <row r="9" spans="1:28" ht="15.6" x14ac:dyDescent="0.3">
      <c r="A9" s="64" t="s">
        <v>97</v>
      </c>
      <c r="B9" s="64" t="s">
        <v>98</v>
      </c>
      <c r="C9" s="64" t="s">
        <v>73</v>
      </c>
      <c r="D9" s="64" t="s">
        <v>89</v>
      </c>
      <c r="E9">
        <v>1</v>
      </c>
      <c r="F9" s="64" t="s">
        <v>75</v>
      </c>
      <c r="G9" s="64" t="s">
        <v>99</v>
      </c>
      <c r="J9" s="5" t="s">
        <v>39</v>
      </c>
      <c r="K9" s="7">
        <v>8.5239999999999991</v>
      </c>
      <c r="L9" s="7">
        <v>7.9379999999999997</v>
      </c>
      <c r="M9" s="7">
        <v>6.6509999999999998</v>
      </c>
      <c r="N9" s="24">
        <v>6.6509999999999998</v>
      </c>
      <c r="O9" s="32" t="s">
        <v>62</v>
      </c>
      <c r="P9" s="29" t="s">
        <v>38</v>
      </c>
    </row>
    <row r="10" spans="1:28" ht="15.6" x14ac:dyDescent="0.3">
      <c r="A10" s="64" t="s">
        <v>100</v>
      </c>
      <c r="B10" s="64" t="s">
        <v>101</v>
      </c>
      <c r="C10" s="64" t="s">
        <v>73</v>
      </c>
      <c r="D10" s="64" t="s">
        <v>89</v>
      </c>
      <c r="E10">
        <v>2</v>
      </c>
      <c r="F10" s="64" t="s">
        <v>75</v>
      </c>
      <c r="G10" s="64" t="s">
        <v>102</v>
      </c>
      <c r="J10" s="5" t="s">
        <v>37</v>
      </c>
      <c r="K10" s="7">
        <v>1.25</v>
      </c>
      <c r="L10" s="7">
        <v>1.042</v>
      </c>
      <c r="M10" s="7">
        <v>1.026</v>
      </c>
      <c r="N10" s="24">
        <v>1.026</v>
      </c>
      <c r="O10" s="32" t="s">
        <v>62</v>
      </c>
      <c r="P10" s="29" t="s">
        <v>36</v>
      </c>
    </row>
    <row r="11" spans="1:28" ht="15.6" x14ac:dyDescent="0.3">
      <c r="A11" s="64" t="s">
        <v>103</v>
      </c>
      <c r="B11" s="64" t="s">
        <v>85</v>
      </c>
      <c r="C11" s="64" t="s">
        <v>73</v>
      </c>
      <c r="D11" s="64" t="s">
        <v>89</v>
      </c>
      <c r="E11">
        <v>1</v>
      </c>
      <c r="F11" s="64" t="s">
        <v>75</v>
      </c>
      <c r="G11" s="64" t="s">
        <v>104</v>
      </c>
      <c r="J11" s="5" t="s">
        <v>35</v>
      </c>
      <c r="K11" s="7">
        <v>2.48</v>
      </c>
      <c r="L11" s="7">
        <v>2.21</v>
      </c>
      <c r="M11" s="7">
        <v>1.48</v>
      </c>
      <c r="N11" s="24">
        <v>1.48</v>
      </c>
      <c r="O11" s="33" t="s">
        <v>61</v>
      </c>
      <c r="P11" s="29" t="s">
        <v>34</v>
      </c>
    </row>
    <row r="12" spans="1:28" ht="15.6" x14ac:dyDescent="0.3">
      <c r="A12" s="64" t="s">
        <v>105</v>
      </c>
      <c r="B12" s="64" t="s">
        <v>24</v>
      </c>
      <c r="C12" s="64" t="s">
        <v>73</v>
      </c>
      <c r="D12" s="64" t="s">
        <v>106</v>
      </c>
      <c r="E12">
        <v>1</v>
      </c>
      <c r="F12" s="64" t="s">
        <v>75</v>
      </c>
      <c r="G12" s="64" t="s">
        <v>107</v>
      </c>
      <c r="J12" s="5" t="s">
        <v>33</v>
      </c>
      <c r="K12" s="7">
        <v>3.2090000000000001</v>
      </c>
      <c r="L12" s="7">
        <v>2.96</v>
      </c>
      <c r="M12" s="7">
        <v>2.5449999999999999</v>
      </c>
      <c r="N12" s="24">
        <v>2.5449999999999999</v>
      </c>
      <c r="O12" s="32" t="s">
        <v>62</v>
      </c>
      <c r="P12" s="29" t="s">
        <v>32</v>
      </c>
    </row>
    <row r="13" spans="1:28" ht="15.6" x14ac:dyDescent="0.3">
      <c r="A13" s="64" t="s">
        <v>108</v>
      </c>
      <c r="B13" s="64" t="s">
        <v>109</v>
      </c>
      <c r="C13" s="64" t="s">
        <v>73</v>
      </c>
      <c r="D13" s="64" t="s">
        <v>110</v>
      </c>
      <c r="E13">
        <v>1</v>
      </c>
      <c r="F13" s="64" t="s">
        <v>75</v>
      </c>
      <c r="G13" s="64" t="s">
        <v>111</v>
      </c>
      <c r="J13" s="5" t="s">
        <v>31</v>
      </c>
      <c r="K13" s="7">
        <v>2.21</v>
      </c>
      <c r="L13" s="7">
        <v>2.21</v>
      </c>
      <c r="M13" s="7">
        <v>1.21</v>
      </c>
      <c r="N13" s="24">
        <v>1.17</v>
      </c>
      <c r="O13" s="32" t="s">
        <v>62</v>
      </c>
      <c r="P13" s="29" t="s">
        <v>30</v>
      </c>
    </row>
    <row r="14" spans="1:28" ht="15.6" x14ac:dyDescent="0.3">
      <c r="A14" s="64" t="s">
        <v>112</v>
      </c>
      <c r="B14" s="64" t="s">
        <v>16</v>
      </c>
      <c r="C14" s="64" t="s">
        <v>113</v>
      </c>
      <c r="D14" s="64" t="s">
        <v>114</v>
      </c>
      <c r="E14">
        <v>3</v>
      </c>
      <c r="F14" s="64" t="s">
        <v>75</v>
      </c>
      <c r="G14" s="64" t="s">
        <v>115</v>
      </c>
      <c r="J14" s="5" t="s">
        <v>29</v>
      </c>
      <c r="K14" s="7">
        <v>4.1900000000000004</v>
      </c>
      <c r="L14" s="7">
        <v>3.88</v>
      </c>
      <c r="M14" s="7">
        <v>3.12</v>
      </c>
      <c r="N14" s="24">
        <v>3.06</v>
      </c>
      <c r="O14" s="34" t="s">
        <v>60</v>
      </c>
      <c r="P14" s="29" t="s">
        <v>28</v>
      </c>
    </row>
    <row r="15" spans="1:28" ht="15.6" x14ac:dyDescent="0.3">
      <c r="A15" s="64" t="s">
        <v>116</v>
      </c>
      <c r="B15" s="64" t="s">
        <v>117</v>
      </c>
      <c r="C15" s="64" t="s">
        <v>73</v>
      </c>
      <c r="D15" s="64" t="s">
        <v>110</v>
      </c>
      <c r="E15">
        <v>1</v>
      </c>
      <c r="F15" s="64" t="s">
        <v>75</v>
      </c>
      <c r="G15" s="64" t="s">
        <v>118</v>
      </c>
      <c r="J15" s="5" t="s">
        <v>27</v>
      </c>
      <c r="K15" s="7">
        <v>5.7850000000000001</v>
      </c>
      <c r="L15" s="7">
        <v>4.5990000000000002</v>
      </c>
      <c r="M15" s="7">
        <v>3.7374999999999998</v>
      </c>
      <c r="N15" s="24">
        <v>3.71</v>
      </c>
      <c r="O15" s="32" t="s">
        <v>62</v>
      </c>
      <c r="P15" s="29" t="s">
        <v>26</v>
      </c>
      <c r="AB15" s="35"/>
    </row>
    <row r="16" spans="1:28" ht="15.6" x14ac:dyDescent="0.3">
      <c r="A16" s="64" t="s">
        <v>119</v>
      </c>
      <c r="B16" s="64" t="s">
        <v>14</v>
      </c>
      <c r="C16" s="64" t="s">
        <v>120</v>
      </c>
      <c r="D16" s="64" t="s">
        <v>121</v>
      </c>
      <c r="E16">
        <v>8</v>
      </c>
      <c r="F16" s="64" t="s">
        <v>75</v>
      </c>
      <c r="G16" s="64" t="s">
        <v>75</v>
      </c>
      <c r="J16" s="5" t="s">
        <v>25</v>
      </c>
      <c r="K16" s="6">
        <v>0.154</v>
      </c>
      <c r="L16" s="6">
        <v>0.154</v>
      </c>
      <c r="M16" s="7">
        <v>0.1</v>
      </c>
      <c r="N16" s="24">
        <v>7.1499999999999994E-2</v>
      </c>
      <c r="O16" s="32" t="s">
        <v>62</v>
      </c>
      <c r="P16" s="29" t="s">
        <v>24</v>
      </c>
    </row>
    <row r="17" spans="1:16" ht="15.6" x14ac:dyDescent="0.3">
      <c r="A17" s="64" t="s">
        <v>122</v>
      </c>
      <c r="B17" s="64" t="s">
        <v>123</v>
      </c>
      <c r="C17" s="64" t="s">
        <v>73</v>
      </c>
      <c r="D17" s="64" t="s">
        <v>124</v>
      </c>
      <c r="E17">
        <v>2</v>
      </c>
      <c r="F17" s="64" t="s">
        <v>75</v>
      </c>
      <c r="G17" s="64" t="s">
        <v>125</v>
      </c>
      <c r="J17" s="5" t="s">
        <v>23</v>
      </c>
      <c r="K17" s="6">
        <v>0.128</v>
      </c>
      <c r="L17" s="6">
        <v>0.128</v>
      </c>
      <c r="M17" s="6">
        <v>5.0999999999999997E-2</v>
      </c>
      <c r="N17">
        <v>3.1E-2</v>
      </c>
      <c r="O17" s="32" t="s">
        <v>62</v>
      </c>
      <c r="P17" s="29" t="s">
        <v>22</v>
      </c>
    </row>
    <row r="18" spans="1:16" ht="15.6" x14ac:dyDescent="0.3">
      <c r="A18" s="64" t="s">
        <v>126</v>
      </c>
      <c r="B18" s="64" t="s">
        <v>127</v>
      </c>
      <c r="C18" s="64" t="s">
        <v>73</v>
      </c>
      <c r="D18" s="64" t="s">
        <v>128</v>
      </c>
      <c r="E18">
        <v>1</v>
      </c>
      <c r="F18" s="64" t="s">
        <v>75</v>
      </c>
      <c r="G18" s="64" t="s">
        <v>129</v>
      </c>
      <c r="J18" s="5" t="s">
        <v>21</v>
      </c>
      <c r="K18" s="7">
        <v>5.42</v>
      </c>
      <c r="L18" s="7">
        <v>5.42</v>
      </c>
      <c r="M18" s="7">
        <v>4.9800000000000004</v>
      </c>
      <c r="N18" s="24">
        <v>4.9800000000000004</v>
      </c>
      <c r="O18" s="34" t="s">
        <v>60</v>
      </c>
      <c r="P18" s="29" t="s">
        <v>20</v>
      </c>
    </row>
    <row r="19" spans="1:16" ht="15.6" x14ac:dyDescent="0.3">
      <c r="A19" s="64" t="s">
        <v>130</v>
      </c>
      <c r="B19" s="64" t="s">
        <v>131</v>
      </c>
      <c r="C19" s="64" t="s">
        <v>73</v>
      </c>
      <c r="D19" s="64" t="s">
        <v>132</v>
      </c>
      <c r="E19">
        <v>1</v>
      </c>
      <c r="F19" s="64" t="s">
        <v>75</v>
      </c>
      <c r="G19" s="64" t="s">
        <v>133</v>
      </c>
      <c r="J19" s="5" t="s">
        <v>19</v>
      </c>
      <c r="K19" s="7">
        <v>1.58</v>
      </c>
      <c r="L19" s="7">
        <v>1.39</v>
      </c>
      <c r="M19" s="7">
        <v>0.82599999999999996</v>
      </c>
      <c r="N19" s="24">
        <v>0.754</v>
      </c>
      <c r="O19" s="34" t="s">
        <v>60</v>
      </c>
      <c r="P19" s="29" t="s">
        <v>18</v>
      </c>
    </row>
    <row r="20" spans="1:16" ht="15.6" x14ac:dyDescent="0.3">
      <c r="A20" s="64" t="s">
        <v>134</v>
      </c>
      <c r="B20" s="64" t="s">
        <v>135</v>
      </c>
      <c r="C20" s="64" t="s">
        <v>73</v>
      </c>
      <c r="D20" s="64" t="s">
        <v>132</v>
      </c>
      <c r="E20">
        <v>1</v>
      </c>
      <c r="F20" s="64" t="s">
        <v>75</v>
      </c>
      <c r="G20" s="64" t="s">
        <v>133</v>
      </c>
      <c r="J20" s="5" t="s">
        <v>17</v>
      </c>
      <c r="K20" s="7">
        <v>0.16500000000000001</v>
      </c>
      <c r="L20" s="7">
        <v>0.16500000000000001</v>
      </c>
      <c r="M20" s="7">
        <v>8.9499999999999996E-2</v>
      </c>
      <c r="N20" s="24">
        <v>4.65E-2</v>
      </c>
      <c r="O20" s="32" t="s">
        <v>62</v>
      </c>
      <c r="P20" s="29" t="s">
        <v>16</v>
      </c>
    </row>
    <row r="21" spans="1:16" ht="15.6" x14ac:dyDescent="0.3">
      <c r="A21" s="64" t="s">
        <v>136</v>
      </c>
      <c r="B21" s="64" t="s">
        <v>137</v>
      </c>
      <c r="C21" s="64" t="s">
        <v>73</v>
      </c>
      <c r="D21" s="64" t="s">
        <v>132</v>
      </c>
      <c r="E21">
        <v>1</v>
      </c>
      <c r="F21" s="64" t="s">
        <v>75</v>
      </c>
      <c r="G21" s="64" t="s">
        <v>133</v>
      </c>
      <c r="J21" s="5" t="s">
        <v>15</v>
      </c>
      <c r="K21" s="7">
        <v>0.20399999999999999</v>
      </c>
      <c r="L21" s="7">
        <v>0.20399999999999999</v>
      </c>
      <c r="M21" s="7">
        <v>0.121</v>
      </c>
      <c r="N21" s="24">
        <v>0.09</v>
      </c>
      <c r="O21" s="34" t="s">
        <v>60</v>
      </c>
      <c r="P21" s="29" t="s">
        <v>14</v>
      </c>
    </row>
    <row r="22" spans="1:16" ht="15.6" x14ac:dyDescent="0.3">
      <c r="A22" s="64" t="s">
        <v>138</v>
      </c>
      <c r="B22" s="64" t="s">
        <v>139</v>
      </c>
      <c r="C22" s="64" t="s">
        <v>73</v>
      </c>
      <c r="D22" s="64" t="s">
        <v>132</v>
      </c>
      <c r="E22">
        <v>1</v>
      </c>
      <c r="F22" s="64" t="s">
        <v>75</v>
      </c>
      <c r="G22" s="64" t="s">
        <v>133</v>
      </c>
      <c r="J22" s="5" t="s">
        <v>13</v>
      </c>
      <c r="K22" s="7">
        <v>0.10199999999999999</v>
      </c>
      <c r="L22" s="7">
        <v>0.10199999999999999</v>
      </c>
      <c r="M22" s="7">
        <v>5.0900000000000001E-2</v>
      </c>
      <c r="N22" s="24">
        <v>3.6900000000000002E-2</v>
      </c>
      <c r="O22" s="32" t="s">
        <v>62</v>
      </c>
      <c r="P22" s="29" t="s">
        <v>12</v>
      </c>
    </row>
    <row r="23" spans="1:16" ht="15.6" x14ac:dyDescent="0.3">
      <c r="A23" s="64" t="s">
        <v>140</v>
      </c>
      <c r="B23" s="64" t="s">
        <v>141</v>
      </c>
      <c r="C23" s="64" t="s">
        <v>73</v>
      </c>
      <c r="D23" s="64" t="s">
        <v>132</v>
      </c>
      <c r="E23">
        <v>1</v>
      </c>
      <c r="F23" s="64" t="s">
        <v>75</v>
      </c>
      <c r="G23" s="64" t="s">
        <v>133</v>
      </c>
      <c r="J23" s="5" t="s">
        <v>11</v>
      </c>
      <c r="K23" s="7">
        <v>0.105</v>
      </c>
      <c r="L23" s="7">
        <v>0.105</v>
      </c>
      <c r="M23" s="7">
        <v>5.1999999999999998E-2</v>
      </c>
      <c r="N23" s="24">
        <v>3.7999999999999999E-2</v>
      </c>
      <c r="O23" s="34" t="s">
        <v>60</v>
      </c>
      <c r="P23" s="29" t="s">
        <v>10</v>
      </c>
    </row>
    <row r="24" spans="1:16" ht="15.6" x14ac:dyDescent="0.3">
      <c r="A24" s="64" t="s">
        <v>142</v>
      </c>
      <c r="B24" s="64" t="s">
        <v>143</v>
      </c>
      <c r="C24" s="64" t="s">
        <v>73</v>
      </c>
      <c r="D24" s="64" t="s">
        <v>132</v>
      </c>
      <c r="E24">
        <v>1</v>
      </c>
      <c r="F24" s="64" t="s">
        <v>75</v>
      </c>
      <c r="G24" s="64" t="s">
        <v>133</v>
      </c>
      <c r="J24" s="8" t="s">
        <v>9</v>
      </c>
      <c r="K24" s="7">
        <v>0.93899999999999995</v>
      </c>
      <c r="L24" s="6">
        <v>0.93899999999999995</v>
      </c>
      <c r="M24" s="6">
        <v>0.93899999999999995</v>
      </c>
      <c r="N24" s="25">
        <v>0.93899999999999995</v>
      </c>
      <c r="O24" s="34" t="s">
        <v>60</v>
      </c>
      <c r="P24" s="29" t="s">
        <v>8</v>
      </c>
    </row>
    <row r="25" spans="1:16" ht="15.6" x14ac:dyDescent="0.3">
      <c r="A25" s="64" t="s">
        <v>144</v>
      </c>
      <c r="B25" s="64" t="s">
        <v>145</v>
      </c>
      <c r="C25" s="64" t="s">
        <v>73</v>
      </c>
      <c r="D25" s="64" t="s">
        <v>146</v>
      </c>
      <c r="E25">
        <v>1</v>
      </c>
      <c r="F25" s="64" t="s">
        <v>75</v>
      </c>
      <c r="G25" s="64" t="s">
        <v>129</v>
      </c>
      <c r="J25" s="8" t="s">
        <v>7</v>
      </c>
      <c r="K25" s="7">
        <v>0.17899999999999999</v>
      </c>
      <c r="L25" s="7">
        <v>0.17899999999999999</v>
      </c>
      <c r="M25" s="7">
        <v>0.153</v>
      </c>
      <c r="N25" s="26">
        <v>0.105</v>
      </c>
      <c r="O25" s="34" t="s">
        <v>60</v>
      </c>
      <c r="P25" s="29" t="s">
        <v>6</v>
      </c>
    </row>
    <row r="26" spans="1:16" ht="15.6" x14ac:dyDescent="0.3">
      <c r="A26" s="64" t="s">
        <v>147</v>
      </c>
      <c r="B26" s="64" t="s">
        <v>148</v>
      </c>
      <c r="C26" s="64" t="s">
        <v>73</v>
      </c>
      <c r="D26" s="64" t="s">
        <v>149</v>
      </c>
      <c r="E26">
        <v>1</v>
      </c>
      <c r="F26" s="64" t="s">
        <v>75</v>
      </c>
      <c r="G26" s="64" t="s">
        <v>150</v>
      </c>
      <c r="J26" s="5" t="s">
        <v>5</v>
      </c>
      <c r="K26" s="6">
        <v>0.248</v>
      </c>
      <c r="L26" s="6">
        <v>0.221</v>
      </c>
      <c r="M26" s="6">
        <v>0.16800000000000001</v>
      </c>
      <c r="N26" s="25">
        <v>0.13700000000000001</v>
      </c>
      <c r="O26" s="34" t="s">
        <v>60</v>
      </c>
      <c r="P26" s="29" t="s">
        <v>4</v>
      </c>
    </row>
    <row r="27" spans="1:16" ht="15.6" x14ac:dyDescent="0.3">
      <c r="A27" s="64" t="s">
        <v>151</v>
      </c>
      <c r="B27" s="64" t="s">
        <v>152</v>
      </c>
      <c r="C27" s="64" t="s">
        <v>75</v>
      </c>
      <c r="D27" s="64" t="s">
        <v>153</v>
      </c>
      <c r="E27">
        <v>3</v>
      </c>
      <c r="F27" s="64" t="s">
        <v>75</v>
      </c>
      <c r="G27" s="64" t="s">
        <v>154</v>
      </c>
      <c r="J27" s="5" t="s">
        <v>3</v>
      </c>
      <c r="K27" s="4">
        <v>0.27900000000000003</v>
      </c>
      <c r="L27" s="4">
        <v>0.253</v>
      </c>
      <c r="M27" s="4">
        <v>0.20699999999999999</v>
      </c>
      <c r="N27">
        <v>0.17100000000000001</v>
      </c>
      <c r="O27" s="34" t="s">
        <v>60</v>
      </c>
      <c r="P27" s="29" t="s">
        <v>2</v>
      </c>
    </row>
    <row r="28" spans="1:16" ht="16.2" thickBot="1" x14ac:dyDescent="0.35">
      <c r="A28" s="64" t="s">
        <v>155</v>
      </c>
      <c r="B28" s="64" t="s">
        <v>156</v>
      </c>
      <c r="C28" s="64" t="s">
        <v>73</v>
      </c>
      <c r="D28" s="64" t="s">
        <v>157</v>
      </c>
      <c r="E28">
        <v>5</v>
      </c>
      <c r="F28" s="64" t="s">
        <v>75</v>
      </c>
      <c r="G28" s="64" t="s">
        <v>158</v>
      </c>
      <c r="J28" s="3" t="s">
        <v>1</v>
      </c>
      <c r="K28" s="2">
        <v>5.3330000000000002</v>
      </c>
      <c r="L28" s="58">
        <v>4.76</v>
      </c>
      <c r="M28" s="1">
        <v>4.5309999999999997</v>
      </c>
      <c r="N28" s="27">
        <v>4.5309999999999997</v>
      </c>
      <c r="O28" s="59" t="s">
        <v>62</v>
      </c>
      <c r="P28" s="30" t="s">
        <v>1</v>
      </c>
    </row>
    <row r="29" spans="1:16" ht="15" thickBot="1" x14ac:dyDescent="0.35">
      <c r="A29" s="64" t="s">
        <v>159</v>
      </c>
      <c r="B29" s="64" t="s">
        <v>160</v>
      </c>
      <c r="C29" s="64" t="s">
        <v>73</v>
      </c>
      <c r="D29" s="64" t="s">
        <v>157</v>
      </c>
      <c r="E29">
        <v>1</v>
      </c>
      <c r="F29" s="64" t="s">
        <v>75</v>
      </c>
      <c r="G29" s="64" t="s">
        <v>161</v>
      </c>
      <c r="J29" s="13" t="s">
        <v>0</v>
      </c>
      <c r="K29" s="12">
        <f>K8+K9+K10+2*K11+K12+K13+K14+K15+K16+3*K17+K18+K19+3*K20+8*K21+K22+K23+6*K24+7*K25+K26+K27+2*K28</f>
        <v>65.349999999999994</v>
      </c>
      <c r="L29" s="12">
        <f t="shared" ref="L29:N29" si="0">L8+L9+L10+2*L11+L12+L13+L14+L15+L16+3*L17+L18+L19+3*L20+8*L21+L22+L23+6*L24+7*L25+L26+L27+2*L28</f>
        <v>60.881999999999991</v>
      </c>
      <c r="M29" s="12">
        <f t="shared" si="0"/>
        <v>52.059899999999992</v>
      </c>
      <c r="N29" s="63">
        <f t="shared" si="0"/>
        <v>50.963899999999995</v>
      </c>
    </row>
    <row r="30" spans="1:16" ht="15" thickBot="1" x14ac:dyDescent="0.35">
      <c r="A30" s="64" t="s">
        <v>162</v>
      </c>
      <c r="B30" s="64" t="s">
        <v>163</v>
      </c>
      <c r="C30" s="64" t="s">
        <v>73</v>
      </c>
      <c r="D30" s="64" t="s">
        <v>157</v>
      </c>
      <c r="E30">
        <v>1</v>
      </c>
      <c r="F30" s="64" t="s">
        <v>75</v>
      </c>
      <c r="G30" s="64" t="s">
        <v>164</v>
      </c>
      <c r="J30" s="60" t="s">
        <v>63</v>
      </c>
      <c r="K30" s="62">
        <f>K29*10</f>
        <v>653.5</v>
      </c>
      <c r="L30" s="62">
        <f>L29*50</f>
        <v>3044.0999999999995</v>
      </c>
      <c r="M30" s="62">
        <f>M29*1000</f>
        <v>52059.899999999994</v>
      </c>
      <c r="N30" s="61">
        <f>N29*20000</f>
        <v>1019277.9999999999</v>
      </c>
    </row>
    <row r="31" spans="1:16" x14ac:dyDescent="0.3">
      <c r="A31" s="64" t="s">
        <v>165</v>
      </c>
      <c r="B31" s="64" t="s">
        <v>166</v>
      </c>
      <c r="C31" s="64" t="s">
        <v>73</v>
      </c>
      <c r="D31" s="64" t="s">
        <v>157</v>
      </c>
      <c r="E31">
        <v>2</v>
      </c>
      <c r="F31" s="64" t="s">
        <v>75</v>
      </c>
      <c r="G31" s="64" t="s">
        <v>167</v>
      </c>
    </row>
    <row r="32" spans="1:16" x14ac:dyDescent="0.3">
      <c r="A32" s="64" t="s">
        <v>168</v>
      </c>
      <c r="B32" s="64" t="s">
        <v>169</v>
      </c>
      <c r="C32" s="64" t="s">
        <v>73</v>
      </c>
      <c r="D32" s="64" t="s">
        <v>170</v>
      </c>
      <c r="E32">
        <v>1</v>
      </c>
      <c r="F32" s="64" t="s">
        <v>75</v>
      </c>
      <c r="G32" s="64" t="s">
        <v>171</v>
      </c>
    </row>
    <row r="33" spans="1:18" x14ac:dyDescent="0.3">
      <c r="A33" s="64" t="s">
        <v>172</v>
      </c>
      <c r="B33" s="64" t="s">
        <v>173</v>
      </c>
      <c r="C33" s="64" t="s">
        <v>73</v>
      </c>
      <c r="D33" s="64" t="s">
        <v>157</v>
      </c>
      <c r="E33">
        <v>1</v>
      </c>
      <c r="F33" s="64" t="s">
        <v>75</v>
      </c>
      <c r="G33" s="64" t="s">
        <v>174</v>
      </c>
    </row>
    <row r="34" spans="1:18" x14ac:dyDescent="0.3">
      <c r="A34" s="64" t="s">
        <v>175</v>
      </c>
      <c r="B34" s="64" t="s">
        <v>176</v>
      </c>
      <c r="C34" s="64" t="s">
        <v>73</v>
      </c>
      <c r="D34" s="64" t="s">
        <v>157</v>
      </c>
      <c r="E34">
        <v>1</v>
      </c>
      <c r="F34" s="64" t="s">
        <v>75</v>
      </c>
      <c r="G34" s="64" t="s">
        <v>177</v>
      </c>
    </row>
    <row r="35" spans="1:18" x14ac:dyDescent="0.3">
      <c r="A35" s="64" t="s">
        <v>178</v>
      </c>
      <c r="B35" s="64" t="s">
        <v>179</v>
      </c>
      <c r="C35" s="64" t="s">
        <v>73</v>
      </c>
      <c r="D35" s="64" t="s">
        <v>170</v>
      </c>
      <c r="E35">
        <v>4</v>
      </c>
      <c r="F35" s="64" t="s">
        <v>75</v>
      </c>
      <c r="G35" s="64" t="s">
        <v>180</v>
      </c>
    </row>
    <row r="36" spans="1:18" x14ac:dyDescent="0.3">
      <c r="A36" s="64" t="s">
        <v>181</v>
      </c>
      <c r="B36" s="64" t="s">
        <v>182</v>
      </c>
      <c r="C36" s="64" t="s">
        <v>73</v>
      </c>
      <c r="D36" s="64" t="s">
        <v>157</v>
      </c>
      <c r="E36">
        <v>4</v>
      </c>
      <c r="F36" s="64" t="s">
        <v>75</v>
      </c>
      <c r="G36" s="64" t="s">
        <v>183</v>
      </c>
    </row>
    <row r="37" spans="1:18" x14ac:dyDescent="0.3">
      <c r="A37" s="64" t="s">
        <v>184</v>
      </c>
      <c r="B37" s="64" t="s">
        <v>185</v>
      </c>
      <c r="C37" s="64" t="s">
        <v>73</v>
      </c>
      <c r="D37" s="64" t="s">
        <v>170</v>
      </c>
      <c r="E37">
        <v>1</v>
      </c>
      <c r="F37" s="64" t="s">
        <v>75</v>
      </c>
      <c r="G37" s="64" t="s">
        <v>186</v>
      </c>
    </row>
    <row r="38" spans="1:18" x14ac:dyDescent="0.3">
      <c r="A38" s="64" t="s">
        <v>187</v>
      </c>
      <c r="B38" s="64" t="s">
        <v>188</v>
      </c>
      <c r="C38" s="64" t="s">
        <v>73</v>
      </c>
      <c r="D38" s="64" t="s">
        <v>170</v>
      </c>
      <c r="E38">
        <v>1</v>
      </c>
      <c r="F38" s="64" t="s">
        <v>75</v>
      </c>
      <c r="G38" s="64" t="s">
        <v>189</v>
      </c>
    </row>
    <row r="39" spans="1:18" x14ac:dyDescent="0.3">
      <c r="A39" s="64" t="s">
        <v>190</v>
      </c>
      <c r="B39" s="64" t="s">
        <v>191</v>
      </c>
      <c r="C39" s="64" t="s">
        <v>73</v>
      </c>
      <c r="D39" s="64" t="s">
        <v>170</v>
      </c>
      <c r="E39">
        <v>2</v>
      </c>
      <c r="F39" s="64" t="s">
        <v>75</v>
      </c>
      <c r="G39" s="64" t="s">
        <v>192</v>
      </c>
      <c r="J39" t="s">
        <v>55</v>
      </c>
    </row>
    <row r="40" spans="1:18" ht="15" thickBot="1" x14ac:dyDescent="0.35">
      <c r="A40" s="64" t="s">
        <v>193</v>
      </c>
      <c r="B40" s="64" t="s">
        <v>194</v>
      </c>
      <c r="C40" s="64" t="s">
        <v>73</v>
      </c>
      <c r="D40" s="64" t="s">
        <v>170</v>
      </c>
      <c r="E40">
        <v>1</v>
      </c>
      <c r="F40" s="64" t="s">
        <v>75</v>
      </c>
      <c r="G40" s="64" t="s">
        <v>195</v>
      </c>
    </row>
    <row r="41" spans="1:18" ht="15" thickBot="1" x14ac:dyDescent="0.35">
      <c r="A41" s="64" t="s">
        <v>196</v>
      </c>
      <c r="B41" s="64" t="s">
        <v>197</v>
      </c>
      <c r="C41" s="64" t="s">
        <v>73</v>
      </c>
      <c r="D41" s="64" t="s">
        <v>198</v>
      </c>
      <c r="E41">
        <v>1</v>
      </c>
      <c r="F41" s="64" t="s">
        <v>75</v>
      </c>
      <c r="G41" s="64" t="s">
        <v>199</v>
      </c>
      <c r="K41" s="40" t="s">
        <v>54</v>
      </c>
      <c r="L41" s="41"/>
      <c r="M41" s="41"/>
      <c r="N41" s="42"/>
      <c r="O41" s="40" t="s">
        <v>53</v>
      </c>
      <c r="P41" s="41"/>
      <c r="Q41" s="41"/>
      <c r="R41" s="42"/>
    </row>
    <row r="42" spans="1:18" ht="15" thickBot="1" x14ac:dyDescent="0.35">
      <c r="A42" s="64" t="s">
        <v>200</v>
      </c>
      <c r="B42" s="64" t="s">
        <v>201</v>
      </c>
      <c r="C42" s="64" t="s">
        <v>73</v>
      </c>
      <c r="D42" s="64" t="s">
        <v>202</v>
      </c>
      <c r="E42">
        <v>1</v>
      </c>
      <c r="F42" s="64" t="s">
        <v>75</v>
      </c>
      <c r="G42" s="64" t="s">
        <v>203</v>
      </c>
      <c r="J42" s="18" t="s">
        <v>47</v>
      </c>
      <c r="K42" s="40" t="s">
        <v>46</v>
      </c>
      <c r="L42" s="42"/>
      <c r="M42" s="40" t="s">
        <v>45</v>
      </c>
      <c r="N42" s="42"/>
      <c r="O42" s="40" t="s">
        <v>44</v>
      </c>
      <c r="P42" s="42"/>
      <c r="Q42" s="40" t="s">
        <v>43</v>
      </c>
      <c r="R42" s="42"/>
    </row>
    <row r="43" spans="1:18" x14ac:dyDescent="0.3">
      <c r="A43" s="64" t="s">
        <v>204</v>
      </c>
      <c r="B43" s="64" t="s">
        <v>205</v>
      </c>
      <c r="C43" s="64" t="s">
        <v>73</v>
      </c>
      <c r="D43" s="64" t="s">
        <v>202</v>
      </c>
      <c r="E43">
        <v>1</v>
      </c>
      <c r="F43" s="64" t="s">
        <v>75</v>
      </c>
      <c r="G43" s="64" t="s">
        <v>203</v>
      </c>
      <c r="J43" s="20" t="s">
        <v>56</v>
      </c>
      <c r="K43" s="38">
        <f>K29*10</f>
        <v>653.5</v>
      </c>
      <c r="L43" s="39"/>
      <c r="M43" s="52">
        <f>L29*50</f>
        <v>3044.0999999999995</v>
      </c>
      <c r="N43" s="39"/>
      <c r="O43" s="52">
        <f>M29*1000</f>
        <v>52059.899999999994</v>
      </c>
      <c r="P43" s="39"/>
      <c r="Q43" s="54">
        <f>N29*20000</f>
        <v>1019277.9999999999</v>
      </c>
      <c r="R43" s="55"/>
    </row>
    <row r="44" spans="1:18" x14ac:dyDescent="0.3">
      <c r="A44" s="64" t="s">
        <v>206</v>
      </c>
      <c r="B44" s="64" t="s">
        <v>207</v>
      </c>
      <c r="C44" s="64" t="s">
        <v>73</v>
      </c>
      <c r="D44" s="64" t="s">
        <v>202</v>
      </c>
      <c r="E44">
        <v>1</v>
      </c>
      <c r="F44" s="64" t="s">
        <v>75</v>
      </c>
      <c r="G44" s="64" t="s">
        <v>203</v>
      </c>
      <c r="J44" s="21" t="s">
        <v>52</v>
      </c>
      <c r="K44" s="53" t="s">
        <v>57</v>
      </c>
      <c r="L44" s="51"/>
      <c r="M44" s="50">
        <v>64.7</v>
      </c>
      <c r="N44" s="51"/>
      <c r="O44" s="50"/>
      <c r="P44" s="51"/>
      <c r="Q44" s="56"/>
      <c r="R44" s="57"/>
    </row>
    <row r="45" spans="1:18" x14ac:dyDescent="0.3">
      <c r="A45" s="64" t="s">
        <v>208</v>
      </c>
      <c r="B45" s="64" t="s">
        <v>209</v>
      </c>
      <c r="C45" s="64" t="s">
        <v>73</v>
      </c>
      <c r="D45" s="64" t="s">
        <v>202</v>
      </c>
      <c r="E45">
        <v>1</v>
      </c>
      <c r="F45" s="64" t="s">
        <v>75</v>
      </c>
      <c r="G45" s="64" t="s">
        <v>203</v>
      </c>
      <c r="J45" s="21" t="s">
        <v>51</v>
      </c>
      <c r="K45" s="53">
        <v>7</v>
      </c>
      <c r="L45" s="51"/>
      <c r="M45" s="50">
        <v>7</v>
      </c>
      <c r="N45" s="51"/>
      <c r="O45" s="50" t="s">
        <v>58</v>
      </c>
      <c r="P45" s="51"/>
      <c r="Q45" s="56" t="s">
        <v>58</v>
      </c>
      <c r="R45" s="57"/>
    </row>
    <row r="46" spans="1:18" ht="15" thickBot="1" x14ac:dyDescent="0.35">
      <c r="A46" s="64" t="s">
        <v>210</v>
      </c>
      <c r="B46" s="64" t="s">
        <v>211</v>
      </c>
      <c r="C46" s="64" t="s">
        <v>73</v>
      </c>
      <c r="D46" s="64" t="s">
        <v>202</v>
      </c>
      <c r="E46">
        <v>1</v>
      </c>
      <c r="F46" s="64" t="s">
        <v>75</v>
      </c>
      <c r="G46" s="64" t="s">
        <v>203</v>
      </c>
      <c r="J46" s="22" t="s">
        <v>59</v>
      </c>
      <c r="K46" s="43" t="s">
        <v>58</v>
      </c>
      <c r="L46" s="44"/>
      <c r="M46" s="45" t="s">
        <v>58</v>
      </c>
      <c r="N46" s="44"/>
      <c r="O46" s="46"/>
      <c r="P46" s="44"/>
      <c r="Q46" s="46"/>
      <c r="R46" s="47"/>
    </row>
    <row r="47" spans="1:18" ht="15" thickBot="1" x14ac:dyDescent="0.35">
      <c r="A47" s="64" t="s">
        <v>212</v>
      </c>
      <c r="B47" s="64" t="s">
        <v>213</v>
      </c>
      <c r="C47" s="64" t="s">
        <v>73</v>
      </c>
      <c r="D47" s="64" t="s">
        <v>202</v>
      </c>
      <c r="E47">
        <v>1</v>
      </c>
      <c r="F47" s="64" t="s">
        <v>75</v>
      </c>
      <c r="G47" s="64" t="s">
        <v>203</v>
      </c>
      <c r="J47" s="19" t="s">
        <v>50</v>
      </c>
      <c r="K47" s="48">
        <f>SUM(K43:L45)</f>
        <v>660.5</v>
      </c>
      <c r="L47" s="49"/>
      <c r="M47" s="48">
        <f>SUM(M43:N45)</f>
        <v>3115.7999999999993</v>
      </c>
      <c r="N47" s="49"/>
      <c r="O47" s="48">
        <f>SUM(O43:P45)</f>
        <v>52059.899999999994</v>
      </c>
      <c r="P47" s="49"/>
      <c r="Q47" s="48">
        <f>SUM(Q43:R45)</f>
        <v>1019277.9999999999</v>
      </c>
      <c r="R47" s="49"/>
    </row>
    <row r="48" spans="1:18" x14ac:dyDescent="0.3">
      <c r="A48" s="64" t="s">
        <v>214</v>
      </c>
      <c r="B48" s="64" t="s">
        <v>34</v>
      </c>
      <c r="C48" s="64" t="s">
        <v>75</v>
      </c>
      <c r="D48" s="64" t="s">
        <v>215</v>
      </c>
      <c r="E48">
        <v>2</v>
      </c>
      <c r="F48" s="64" t="s">
        <v>75</v>
      </c>
      <c r="G48" s="64" t="s">
        <v>75</v>
      </c>
    </row>
    <row r="49" spans="1:18" ht="15" thickBot="1" x14ac:dyDescent="0.35">
      <c r="A49" s="64" t="s">
        <v>216</v>
      </c>
      <c r="B49" s="64" t="s">
        <v>217</v>
      </c>
      <c r="C49" s="64" t="s">
        <v>73</v>
      </c>
      <c r="D49" s="64" t="s">
        <v>202</v>
      </c>
      <c r="E49">
        <v>1</v>
      </c>
      <c r="F49" s="64" t="s">
        <v>75</v>
      </c>
      <c r="G49" s="64" t="s">
        <v>203</v>
      </c>
    </row>
    <row r="50" spans="1:18" ht="15" thickBot="1" x14ac:dyDescent="0.35">
      <c r="A50" s="64" t="s">
        <v>218</v>
      </c>
      <c r="B50" s="64" t="s">
        <v>20</v>
      </c>
      <c r="C50" s="64" t="s">
        <v>75</v>
      </c>
      <c r="D50" s="64" t="s">
        <v>219</v>
      </c>
      <c r="E50">
        <v>1</v>
      </c>
      <c r="F50" s="64" t="s">
        <v>75</v>
      </c>
      <c r="G50" s="64" t="s">
        <v>220</v>
      </c>
      <c r="J50" s="17" t="s">
        <v>49</v>
      </c>
      <c r="K50" s="36"/>
      <c r="L50" s="37"/>
      <c r="M50" s="36">
        <f>M47/50</f>
        <v>62.315999999999988</v>
      </c>
      <c r="N50" s="37"/>
      <c r="O50" s="36"/>
      <c r="P50" s="37"/>
      <c r="Q50" s="36"/>
      <c r="R50" s="37"/>
    </row>
    <row r="51" spans="1:18" x14ac:dyDescent="0.3">
      <c r="A51" s="64" t="s">
        <v>221</v>
      </c>
      <c r="B51" s="64" t="s">
        <v>18</v>
      </c>
      <c r="C51" s="64" t="s">
        <v>75</v>
      </c>
      <c r="D51" s="64" t="s">
        <v>222</v>
      </c>
      <c r="E51">
        <v>1</v>
      </c>
      <c r="F51" s="64" t="s">
        <v>75</v>
      </c>
      <c r="G51" s="64" t="s">
        <v>223</v>
      </c>
    </row>
    <row r="52" spans="1:18" x14ac:dyDescent="0.3">
      <c r="A52" s="64" t="s">
        <v>224</v>
      </c>
      <c r="B52" s="64" t="s">
        <v>225</v>
      </c>
      <c r="C52" s="64" t="s">
        <v>226</v>
      </c>
      <c r="D52" s="64" t="s">
        <v>227</v>
      </c>
      <c r="E52">
        <v>1</v>
      </c>
      <c r="F52" s="64" t="s">
        <v>75</v>
      </c>
      <c r="G52" s="64" t="s">
        <v>228</v>
      </c>
    </row>
    <row r="53" spans="1:18" x14ac:dyDescent="0.3">
      <c r="A53" s="64" t="s">
        <v>229</v>
      </c>
      <c r="B53" s="64" t="s">
        <v>38</v>
      </c>
      <c r="C53" s="64" t="s">
        <v>230</v>
      </c>
      <c r="D53" s="64" t="s">
        <v>231</v>
      </c>
      <c r="E53">
        <v>1</v>
      </c>
      <c r="F53" s="64" t="s">
        <v>75</v>
      </c>
      <c r="G53" s="64" t="s">
        <v>232</v>
      </c>
    </row>
    <row r="54" spans="1:18" x14ac:dyDescent="0.3">
      <c r="A54" s="64" t="s">
        <v>233</v>
      </c>
      <c r="B54" s="64" t="s">
        <v>234</v>
      </c>
      <c r="C54" s="64" t="s">
        <v>235</v>
      </c>
      <c r="D54" s="64" t="s">
        <v>236</v>
      </c>
      <c r="E54">
        <v>1</v>
      </c>
      <c r="F54" s="64" t="s">
        <v>75</v>
      </c>
      <c r="G54" s="64" t="s">
        <v>237</v>
      </c>
    </row>
    <row r="55" spans="1:18" x14ac:dyDescent="0.3">
      <c r="A55" s="64" t="s">
        <v>238</v>
      </c>
      <c r="B55" s="64" t="s">
        <v>30</v>
      </c>
      <c r="C55" s="64" t="s">
        <v>239</v>
      </c>
      <c r="D55" s="64" t="s">
        <v>236</v>
      </c>
      <c r="E55">
        <v>1</v>
      </c>
      <c r="F55" s="64" t="s">
        <v>75</v>
      </c>
      <c r="G55" s="64" t="s">
        <v>240</v>
      </c>
    </row>
    <row r="56" spans="1:18" x14ac:dyDescent="0.3">
      <c r="A56" s="64" t="s">
        <v>241</v>
      </c>
      <c r="B56" s="64" t="s">
        <v>242</v>
      </c>
      <c r="C56" s="64" t="s">
        <v>243</v>
      </c>
      <c r="D56" s="64" t="s">
        <v>244</v>
      </c>
      <c r="E56">
        <v>1</v>
      </c>
      <c r="F56" s="64" t="s">
        <v>75</v>
      </c>
      <c r="G56" s="64" t="s">
        <v>245</v>
      </c>
    </row>
    <row r="57" spans="1:18" x14ac:dyDescent="0.3">
      <c r="A57" s="64" t="s">
        <v>246</v>
      </c>
      <c r="B57" s="64" t="s">
        <v>4</v>
      </c>
      <c r="C57" s="64" t="s">
        <v>75</v>
      </c>
      <c r="D57" s="64" t="s">
        <v>247</v>
      </c>
      <c r="E57">
        <v>1</v>
      </c>
      <c r="F57" s="64" t="s">
        <v>75</v>
      </c>
      <c r="G57" s="64" t="s">
        <v>75</v>
      </c>
    </row>
    <row r="58" spans="1:18" x14ac:dyDescent="0.3">
      <c r="A58" s="64" t="s">
        <v>248</v>
      </c>
      <c r="B58" s="64" t="s">
        <v>249</v>
      </c>
      <c r="C58" s="64" t="s">
        <v>250</v>
      </c>
      <c r="D58" s="64" t="s">
        <v>251</v>
      </c>
      <c r="E58">
        <v>1</v>
      </c>
      <c r="F58" s="64" t="s">
        <v>75</v>
      </c>
      <c r="G58" s="64" t="s">
        <v>252</v>
      </c>
    </row>
    <row r="59" spans="1:18" x14ac:dyDescent="0.3">
      <c r="A59" s="64" t="s">
        <v>253</v>
      </c>
      <c r="B59" s="64" t="s">
        <v>254</v>
      </c>
      <c r="C59" s="64" t="s">
        <v>73</v>
      </c>
      <c r="D59" s="64" t="s">
        <v>255</v>
      </c>
      <c r="E59">
        <v>1</v>
      </c>
      <c r="F59" s="64" t="s">
        <v>75</v>
      </c>
      <c r="G59" s="64" t="s">
        <v>256</v>
      </c>
    </row>
  </sheetData>
  <mergeCells count="30">
    <mergeCell ref="O41:R41"/>
    <mergeCell ref="K41:N41"/>
    <mergeCell ref="K46:L46"/>
    <mergeCell ref="M46:N46"/>
    <mergeCell ref="O46:P46"/>
    <mergeCell ref="Q46:R46"/>
    <mergeCell ref="O45:P45"/>
    <mergeCell ref="O44:P44"/>
    <mergeCell ref="O43:P43"/>
    <mergeCell ref="K44:L44"/>
    <mergeCell ref="K45:L45"/>
    <mergeCell ref="Q43:R43"/>
    <mergeCell ref="K42:L42"/>
    <mergeCell ref="M42:N42"/>
    <mergeCell ref="O42:P42"/>
    <mergeCell ref="Q42:R42"/>
    <mergeCell ref="K50:L50"/>
    <mergeCell ref="M50:N50"/>
    <mergeCell ref="O50:P50"/>
    <mergeCell ref="Q50:R50"/>
    <mergeCell ref="K43:L43"/>
    <mergeCell ref="M47:N47"/>
    <mergeCell ref="O47:P47"/>
    <mergeCell ref="K47:L47"/>
    <mergeCell ref="M43:N43"/>
    <mergeCell ref="Q44:R44"/>
    <mergeCell ref="Q45:R45"/>
    <mergeCell ref="Q47:R47"/>
    <mergeCell ref="M44:N44"/>
    <mergeCell ref="M45:N45"/>
  </mergeCells>
  <hyperlinks>
    <hyperlink ref="P8" r:id="rId1" xr:uid="{ADF289B5-44B3-4B8A-8E2B-50174AE55933}"/>
    <hyperlink ref="P9" r:id="rId2" xr:uid="{4628C4A2-C338-418F-B186-3E19C34A8C9A}"/>
    <hyperlink ref="P10" r:id="rId3" xr:uid="{DAEC43CC-A209-4504-BF50-E643060BAF6A}"/>
    <hyperlink ref="P13" r:id="rId4" xr:uid="{C05A44A7-6A5A-4A3A-95F7-F6A40D6B04CD}"/>
    <hyperlink ref="P14" r:id="rId5" xr:uid="{39C57779-87C2-4599-9B6A-CAA916828A63}"/>
    <hyperlink ref="P15" r:id="rId6" xr:uid="{8F644A28-4FFC-4995-9B9A-58123F3E7BDB}"/>
    <hyperlink ref="P16" r:id="rId7" xr:uid="{55EC5932-AC2A-4B93-865E-DB1FED899C3D}"/>
    <hyperlink ref="P17" r:id="rId8" xr:uid="{9ED8AEF9-D280-4D03-856E-27E15099AF6E}"/>
    <hyperlink ref="P18" r:id="rId9" xr:uid="{05332819-CAE5-40DA-AADF-F32C79276623}"/>
    <hyperlink ref="P19" r:id="rId10" xr:uid="{B38ACD32-D182-4DFC-8BFB-1F4CEB202524}"/>
    <hyperlink ref="P21" r:id="rId11" xr:uid="{29A08BEE-EFB1-4A39-A027-0C98EE3C3DBC}"/>
    <hyperlink ref="P22" r:id="rId12" xr:uid="{538CEDA6-75C5-4DAE-8B15-EE9126AB6086}"/>
    <hyperlink ref="P23" r:id="rId13" xr:uid="{7B455B23-836E-4D0B-80EA-55417075E58E}"/>
    <hyperlink ref="P24" r:id="rId14" xr:uid="{250A7099-F59F-4BC3-B44C-13F564516F56}"/>
    <hyperlink ref="P25" r:id="rId15" xr:uid="{F004C67A-C957-4357-82B3-C53CC25A2B1E}"/>
    <hyperlink ref="P26" r:id="rId16" xr:uid="{960A1C0C-3482-49C8-8672-8B92AE964CD9}"/>
    <hyperlink ref="P27" r:id="rId17" xr:uid="{7929C929-B4F5-48C4-9233-F94BF2EC3344}"/>
    <hyperlink ref="P28" r:id="rId18" xr:uid="{E973C653-2027-410D-BD52-34A14D6D7EA6}"/>
    <hyperlink ref="P11" r:id="rId19" xr:uid="{596EB99A-AE54-49F1-8842-981A471A8E99}"/>
    <hyperlink ref="P12" r:id="rId20" xr:uid="{F4FC0AA7-26DC-4958-BF59-AA5BCA7DAC4A}"/>
    <hyperlink ref="P20" r:id="rId21" xr:uid="{3A81ACB2-E54C-42E6-BA8A-3F920C98B276}"/>
  </hyperlinks>
  <pageMargins left="0.7" right="0.7" top="0.75" bottom="0.75" header="0.3" footer="0.3"/>
  <tableParts count="1"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e 3 G X W p 4 e N U i k A A A A 9 g A A A B I A H A B D b 2 5 m a W c v U G F j a 2 F n Z S 5 4 b W w g o h g A K K A U A A A A A A A A A A A A A A A A A A A A A A A A A A A A h Y 9 N C s I w G E S v U r J v / h S R 8 j V d i D s L Q k H c h h j b Y J t K k 5 r e z Y V H 8 g p W t O r O 5 b x 5 i 5 n 7 9 Q b Z 0 N T R R X f O t D Z F D F M U a a v a g 7 F l i n p / j J c o E 7 C V 6 i R L H Y 2 y d c n g D i m q v D 8 n h I Q Q c J j h t i s J p 5 S R f b 4 p V K U b i T 6 y + S / H x j o v r d J I w O 4 1 R n D M 5 g w v K M c U y A Q h N / Y r 8 H H v s / 2 B s O p r 3 3 d a a B e v C y B T B P L + I B 5 Q S w M E F A A C A A g A e 3 G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x l 1 p y 8 B 9 J V g E A A G 0 C A A A T A B w A R m 9 y b X V s Y X M v U 2 V j d G l v b j E u b S C i G A A o o B Q A A A A A A A A A A A A A A A A A A A A A A A A A A A B 1 k F 1 r w j A U h u + F / o f Q 3 S i E g r I P m P R i t D q F z a + 6 3 d g h a T 1 q I E 3 k 5 F T m x P + + S D f c U H O T k y d v 3 n P e W M h J G s 2 S a m + 2 v Z p X s 2 u B s G B x / 7 U T T T r J P J o j E J q t t A Y t C 5 k C 8 m r M r S H K F W h H I r s N Y p O X B W i q d 6 W C I D K a 3 M H W / e g x f b O A N k V R K k y H G m K U W 0 h / 9 c a m z 5 J 6 Z Z Z e b n g F B 7 n d + g 0 + i 0 H J Q h J g 6 H O f s 8 i o s t A 2 f O C s o 3 O z k H o V N l t 3 L c 7 G p S F I a K c g P J X B w G j 4 a P A q z 4 3 v 3 o g M v s T C W L Z B U 7 h m r v R d x K n I n H x 0 Z A Q 9 E A s X q V 5 9 A G e z H / 6 k V J I L J d C G h O V f 4 6 n c G J a L I p P O + + Q 3 R a H t 0 m B R z T 3 d b c D W r 4 7 B 9 3 t / A k t A 0 D m 4 s O T k j O C T D p z t / X e h y n M a C x J 2 D U B n N 1 1 j a I N S n 9 + M a e d Y X 9 P 9 b X A c q T I a j M 6 E L 0 m U / I O H h l e T + n L o 9 j d Q S w E C L Q A U A A I A C A B 7 c Z d a n h 4 1 S K Q A A A D 2 A A A A E g A A A A A A A A A A A A A A A A A A A A A A Q 2 9 u Z m l n L 1 B h Y 2 t h Z 2 U u e G 1 s U E s B A i 0 A F A A C A A g A e 3 G X W g / K 6 a u k A A A A 6 Q A A A B M A A A A A A A A A A A A A A A A A 8 A A A A F t D b 2 5 0 Z W 5 0 X 1 R 5 c G V z X S 5 4 b W x Q S w E C L Q A U A A I A C A B 7 c Z d a c v A f S V Y B A A B t A g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D Q A A A A A A A B E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S U 1 F Q 1 J F U 1 9 D X 3 J l d H J v d m l z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E 4 Z D M 1 M j E t Y 2 U w N i 0 0 O G V l L W F l Z T Y t M D Y z O T A y Z G F m Z D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J T U V D U k V T X 0 N f c m V 0 c m 9 2 a X N v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N U M T I 6 M T E 6 N T Q u O T M 2 N D M x O F o i I C 8 + P E V u d H J 5 I F R 5 c G U 9 I k Z p b G x D b 2 x 1 b W 5 U e X B l c y I g V m F s d W U 9 I n N C Z 1 l H Q m d N R 0 J n P T 0 i I C 8 + P E V u d H J 5 I F R 5 c G U 9 I k Z p b G x D b 2 x 1 b W 5 O Y W 1 l c y I g V m F s d W U 9 I n N b J n F 1 b 3 Q 7 U m V m Z X J l b m N l J n F 1 b 3 Q 7 L C Z x d W 9 0 O 1 Z h b H V l J n F 1 b 3 Q 7 L C Z x d W 9 0 O 0 R h d G F z a G V l d C Z x d W 9 0 O y w m c X V v d D t G b 2 9 0 c H J p b n Q m c X V v d D s s J n F 1 b 3 Q 7 U X R 5 J n F 1 b 3 Q 7 L C Z x d W 9 0 O 0 R O U C Z x d W 9 0 O y w m c X V v d D t M U 0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l N R U N S R V N f Q 1 9 y Z X R y b 3 Z p c 2 9 y c y 9 B d X R v U m V t b 3 Z l Z E N v b H V t b n M x L n t S Z W Z l c m V u Y 2 U s M H 0 m c X V v d D s s J n F 1 b 3 Q 7 U 2 V j d G l v b j E v R E l N R U N S R V N f Q 1 9 y Z X R y b 3 Z p c 2 9 y c y 9 B d X R v U m V t b 3 Z l Z E N v b H V t b n M x L n t W Y W x 1 Z S w x f S Z x d W 9 0 O y w m c X V v d D t T Z W N 0 a W 9 u M S 9 E S U 1 F Q 1 J F U 1 9 D X 3 J l d H J v d m l z b 3 J z L 0 F 1 d G 9 S Z W 1 v d m V k Q 2 9 s d W 1 u c z E u e 0 R h d G F z a G V l d C w y f S Z x d W 9 0 O y w m c X V v d D t T Z W N 0 a W 9 u M S 9 E S U 1 F Q 1 J F U 1 9 D X 3 J l d H J v d m l z b 3 J z L 0 F 1 d G 9 S Z W 1 v d m V k Q 2 9 s d W 1 u c z E u e 0 Z v b 3 R w c m l u d C w z f S Z x d W 9 0 O y w m c X V v d D t T Z W N 0 a W 9 u M S 9 E S U 1 F Q 1 J F U 1 9 D X 3 J l d H J v d m l z b 3 J z L 0 F 1 d G 9 S Z W 1 v d m V k Q 2 9 s d W 1 u c z E u e 1 F 0 e S w 0 f S Z x d W 9 0 O y w m c X V v d D t T Z W N 0 a W 9 u M S 9 E S U 1 F Q 1 J F U 1 9 D X 3 J l d H J v d m l z b 3 J z L 0 F 1 d G 9 S Z W 1 v d m V k Q 2 9 s d W 1 u c z E u e 0 R O U C w 1 f S Z x d W 9 0 O y w m c X V v d D t T Z W N 0 a W 9 u M S 9 E S U 1 F Q 1 J F U 1 9 D X 3 J l d H J v d m l z b 3 J z L 0 F 1 d G 9 S Z W 1 v d m V k Q 2 9 s d W 1 u c z E u e 0 x T Q 1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E l N R U N S R V N f Q 1 9 y Z X R y b 3 Z p c 2 9 y c y 9 B d X R v U m V t b 3 Z l Z E N v b H V t b n M x L n t S Z W Z l c m V u Y 2 U s M H 0 m c X V v d D s s J n F 1 b 3 Q 7 U 2 V j d G l v b j E v R E l N R U N S R V N f Q 1 9 y Z X R y b 3 Z p c 2 9 y c y 9 B d X R v U m V t b 3 Z l Z E N v b H V t b n M x L n t W Y W x 1 Z S w x f S Z x d W 9 0 O y w m c X V v d D t T Z W N 0 a W 9 u M S 9 E S U 1 F Q 1 J F U 1 9 D X 3 J l d H J v d m l z b 3 J z L 0 F 1 d G 9 S Z W 1 v d m V k Q 2 9 s d W 1 u c z E u e 0 R h d G F z a G V l d C w y f S Z x d W 9 0 O y w m c X V v d D t T Z W N 0 a W 9 u M S 9 E S U 1 F Q 1 J F U 1 9 D X 3 J l d H J v d m l z b 3 J z L 0 F 1 d G 9 S Z W 1 v d m V k Q 2 9 s d W 1 u c z E u e 0 Z v b 3 R w c m l u d C w z f S Z x d W 9 0 O y w m c X V v d D t T Z W N 0 a W 9 u M S 9 E S U 1 F Q 1 J F U 1 9 D X 3 J l d H J v d m l z b 3 J z L 0 F 1 d G 9 S Z W 1 v d m V k Q 2 9 s d W 1 u c z E u e 1 F 0 e S w 0 f S Z x d W 9 0 O y w m c X V v d D t T Z W N 0 a W 9 u M S 9 E S U 1 F Q 1 J F U 1 9 D X 3 J l d H J v d m l z b 3 J z L 0 F 1 d G 9 S Z W 1 v d m V k Q 2 9 s d W 1 u c z E u e 0 R O U C w 1 f S Z x d W 9 0 O y w m c X V v d D t T Z W N 0 a W 9 u M S 9 E S U 1 F Q 1 J F U 1 9 D X 3 J l d H J v d m l z b 3 J z L 0 F 1 d G 9 S Z W 1 v d m V k Q 2 9 s d W 1 u c z E u e 0 x T Q 1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T U V D U k V T X 0 N f c m V 0 c m 9 2 a X N v c n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N R U N S R V N f Q 1 9 y Z X R y b 3 Z p c 2 9 y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1 F Q 1 J F U 1 9 D X 3 J l d H J v d m l z b 3 J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a H r D S 6 q o S 5 3 Q H v z O 1 D V D A A A A A A I A A A A A A B B m A A A A A Q A A I A A A A A Y 0 q J P E l j M s N D 7 q b 9 / 1 y m y 0 i b Q W J u 5 t U 4 8 U j 0 Y 6 y I D 7 A A A A A A 6 A A A A A A g A A I A A A A K j 7 b y J 6 D K x v i B m O 2 x X z c O o H 2 v T O h Y Q J r y 1 M j J X X i N + 0 U A A A A F s 7 X g c X e B g j T n T h 1 4 U Q F g L L 5 / h Y z x u Z i 6 5 D C y X j q 3 x N k R W r g 4 Y h o D s / P 7 G f B D n e K 2 s R Q / 9 b V H l E v M w 1 0 k S f x J 4 U 0 m 1 P e M 2 n A q H 4 E H o n M O y d Q A A A A N O I q K c o j u q M y C V P n j m d H l W q B Q a y e q Y Q o o z I G P Y + A s p p 4 8 0 I O R E v E j Y y g E I i Y Z b G s 6 U V b V y p m x 4 l a s w u B H T c B L w = < / D a t a M a s h u p > 
</file>

<file path=customXml/itemProps1.xml><?xml version="1.0" encoding="utf-8"?>
<ds:datastoreItem xmlns:ds="http://schemas.openxmlformats.org/officeDocument/2006/customXml" ds:itemID="{45D476C8-E971-4174-BAE3-33FD7DABB0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DIMECRES_C_retrovisors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Raúl Robres</cp:lastModifiedBy>
  <dcterms:created xsi:type="dcterms:W3CDTF">2025-04-21T21:12:55Z</dcterms:created>
  <dcterms:modified xsi:type="dcterms:W3CDTF">2025-04-23T12:15:21Z</dcterms:modified>
</cp:coreProperties>
</file>