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aunak Mehrotra\Desktop\IIM Research 2020\"/>
    </mc:Choice>
  </mc:AlternateContent>
  <xr:revisionPtr revIDLastSave="0" documentId="8_{182D7516-986A-4E2E-AE9C-353C6A120433}" xr6:coauthVersionLast="45" xr6:coauthVersionMax="45" xr10:uidLastSave="{00000000-0000-0000-0000-000000000000}"/>
  <bookViews>
    <workbookView xWindow="-108" yWindow="-108" windowWidth="23256" windowHeight="12576" activeTab="2" xr2:uid="{73DF6B96-1742-4602-97DF-88860D475FF1}"/>
  </bookViews>
  <sheets>
    <sheet name="1st method" sheetId="2" r:id="rId1"/>
    <sheet name="2nd Method" sheetId="3" r:id="rId2"/>
    <sheet name="Institutional Credit" sheetId="1"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2" i="1" l="1"/>
  <c r="Y62" i="1" s="1"/>
  <c r="Z62" i="1" s="1"/>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P62" i="1"/>
  <c r="Q62" i="1" s="1"/>
  <c r="R62" i="1" s="1"/>
  <c r="X61" i="1"/>
  <c r="Y61" i="1" s="1"/>
  <c r="Z61" i="1" s="1"/>
  <c r="Q61" i="1"/>
  <c r="R61" i="1" s="1"/>
  <c r="P61" i="1"/>
  <c r="X60" i="1"/>
  <c r="Y60" i="1" s="1"/>
  <c r="Z60" i="1" s="1"/>
  <c r="P60" i="1"/>
  <c r="Q60" i="1" s="1"/>
  <c r="R60" i="1" s="1"/>
  <c r="X59" i="1"/>
  <c r="Y59" i="1" s="1"/>
  <c r="Z59" i="1" s="1"/>
  <c r="Q59" i="1"/>
  <c r="R59" i="1" s="1"/>
  <c r="P59" i="1"/>
  <c r="X58" i="1"/>
  <c r="Y58" i="1" s="1"/>
  <c r="Z58" i="1" s="1"/>
  <c r="P58" i="1"/>
  <c r="Q58" i="1" s="1"/>
  <c r="R58" i="1" s="1"/>
  <c r="X57" i="1"/>
  <c r="Y57" i="1" s="1"/>
  <c r="Z57" i="1" s="1"/>
  <c r="Q57" i="1"/>
  <c r="R57" i="1" s="1"/>
  <c r="P57" i="1"/>
  <c r="X56" i="1"/>
  <c r="Y56" i="1" s="1"/>
  <c r="Z56" i="1" s="1"/>
  <c r="P56" i="1"/>
  <c r="Q56" i="1" s="1"/>
  <c r="R56" i="1" s="1"/>
  <c r="X55" i="1"/>
  <c r="Y55" i="1" s="1"/>
  <c r="Z55" i="1" s="1"/>
  <c r="Q55" i="1"/>
  <c r="R55" i="1" s="1"/>
  <c r="P55" i="1"/>
  <c r="X54" i="1"/>
  <c r="Y54" i="1" s="1"/>
  <c r="Z54" i="1" s="1"/>
  <c r="P54" i="1"/>
  <c r="Q54" i="1" s="1"/>
  <c r="R54" i="1" s="1"/>
  <c r="X53" i="1"/>
  <c r="Y53" i="1" s="1"/>
  <c r="Z53" i="1" s="1"/>
  <c r="Q53" i="1"/>
  <c r="R53" i="1" s="1"/>
  <c r="P53" i="1"/>
  <c r="X52" i="1"/>
  <c r="Y52" i="1" s="1"/>
  <c r="Z52" i="1" s="1"/>
  <c r="P52" i="1"/>
  <c r="Q52" i="1" s="1"/>
  <c r="R52" i="1" s="1"/>
  <c r="X51" i="1"/>
  <c r="Y51" i="1" s="1"/>
  <c r="Z51" i="1" s="1"/>
  <c r="Q51" i="1"/>
  <c r="R51" i="1" s="1"/>
  <c r="P51" i="1"/>
  <c r="X50" i="1"/>
  <c r="Y50" i="1" s="1"/>
  <c r="Z50" i="1" s="1"/>
  <c r="P50" i="1"/>
  <c r="Q50" i="1" s="1"/>
  <c r="R50" i="1" s="1"/>
  <c r="X49" i="1"/>
  <c r="Y49" i="1" s="1"/>
  <c r="Z49" i="1" s="1"/>
  <c r="Q49" i="1"/>
  <c r="R49" i="1" s="1"/>
  <c r="P49" i="1"/>
  <c r="X48" i="1"/>
  <c r="Y48" i="1" s="1"/>
  <c r="Z48" i="1" s="1"/>
  <c r="P48" i="1"/>
  <c r="Q48" i="1" s="1"/>
  <c r="R48" i="1" s="1"/>
  <c r="Y47" i="1"/>
  <c r="Z47" i="1" s="1"/>
  <c r="X47" i="1"/>
  <c r="Q47" i="1"/>
  <c r="R47" i="1" s="1"/>
  <c r="P47" i="1"/>
  <c r="X46" i="1"/>
  <c r="Y46" i="1" s="1"/>
  <c r="Z46" i="1" s="1"/>
  <c r="P46" i="1"/>
  <c r="Q46" i="1" s="1"/>
  <c r="R46" i="1" s="1"/>
  <c r="X45" i="1"/>
  <c r="Y45" i="1" s="1"/>
  <c r="Z45" i="1" s="1"/>
  <c r="Q45" i="1"/>
  <c r="R45" i="1" s="1"/>
  <c r="P45" i="1"/>
  <c r="X44" i="1"/>
  <c r="Y44" i="1" s="1"/>
  <c r="Z44" i="1" s="1"/>
  <c r="P44" i="1"/>
  <c r="Q44" i="1" s="1"/>
  <c r="R44" i="1" s="1"/>
  <c r="X43" i="1"/>
  <c r="Y43" i="1" s="1"/>
  <c r="Z43" i="1" s="1"/>
  <c r="Q43" i="1"/>
  <c r="R43" i="1" s="1"/>
  <c r="P43" i="1"/>
  <c r="X42" i="1"/>
  <c r="Y42" i="1" s="1"/>
  <c r="Z42" i="1" s="1"/>
  <c r="P42" i="1"/>
  <c r="Q42" i="1" s="1"/>
  <c r="R42" i="1" s="1"/>
  <c r="X41" i="1"/>
  <c r="Y41" i="1" s="1"/>
  <c r="Z41" i="1" s="1"/>
  <c r="Q41" i="1"/>
  <c r="R41" i="1" s="1"/>
  <c r="P41" i="1"/>
  <c r="X40" i="1"/>
  <c r="Y40" i="1" s="1"/>
  <c r="Z40" i="1" s="1"/>
  <c r="P40" i="1"/>
  <c r="Q40" i="1" s="1"/>
  <c r="R40" i="1" s="1"/>
  <c r="X39" i="1"/>
  <c r="Y39" i="1" s="1"/>
  <c r="Z39" i="1" s="1"/>
  <c r="Q39" i="1"/>
  <c r="R39" i="1" s="1"/>
  <c r="P39" i="1"/>
  <c r="X38" i="1"/>
  <c r="Y38" i="1" s="1"/>
  <c r="Z38" i="1" s="1"/>
  <c r="P38" i="1"/>
  <c r="Q38" i="1" s="1"/>
  <c r="R38" i="1" s="1"/>
  <c r="X37" i="1"/>
  <c r="Y37" i="1" s="1"/>
  <c r="Z37" i="1" s="1"/>
  <c r="Q37" i="1"/>
  <c r="R37" i="1" s="1"/>
  <c r="P37" i="1"/>
  <c r="X36" i="1"/>
  <c r="Y36" i="1" s="1"/>
  <c r="Z36" i="1" s="1"/>
  <c r="P36" i="1"/>
  <c r="Q36" i="1" s="1"/>
  <c r="R36" i="1" s="1"/>
  <c r="X35" i="1"/>
  <c r="Y35" i="1" s="1"/>
  <c r="Z35" i="1" s="1"/>
  <c r="Q35" i="1"/>
  <c r="R35" i="1" s="1"/>
  <c r="P35" i="1"/>
  <c r="X34" i="1"/>
  <c r="Y34" i="1" s="1"/>
  <c r="Z34" i="1" s="1"/>
  <c r="P34" i="1"/>
  <c r="Q34" i="1" s="1"/>
  <c r="R34" i="1" s="1"/>
  <c r="X33" i="1"/>
  <c r="Y33" i="1" s="1"/>
  <c r="Z33" i="1" s="1"/>
  <c r="Q33" i="1"/>
  <c r="R33" i="1" s="1"/>
  <c r="P33" i="1"/>
  <c r="X32" i="1"/>
  <c r="Y32" i="1" s="1"/>
  <c r="Z32" i="1" s="1"/>
  <c r="P32" i="1"/>
  <c r="Q32" i="1" s="1"/>
  <c r="R32" i="1" s="1"/>
  <c r="X31" i="1"/>
  <c r="Y31" i="1" s="1"/>
  <c r="Z31" i="1" s="1"/>
  <c r="Q31" i="1"/>
  <c r="R31" i="1" s="1"/>
  <c r="P31" i="1"/>
  <c r="X30" i="1"/>
  <c r="Y30" i="1" s="1"/>
  <c r="Z30" i="1" s="1"/>
  <c r="P30" i="1"/>
  <c r="Q30" i="1" s="1"/>
  <c r="R30" i="1" s="1"/>
  <c r="X29" i="1"/>
  <c r="Y29" i="1" s="1"/>
  <c r="Z29" i="1" s="1"/>
  <c r="Q29" i="1"/>
  <c r="R29" i="1" s="1"/>
  <c r="P29" i="1"/>
  <c r="X28" i="1"/>
  <c r="Y28" i="1" s="1"/>
  <c r="Z28" i="1" s="1"/>
  <c r="P28" i="1"/>
  <c r="Q28" i="1" s="1"/>
  <c r="R28" i="1" s="1"/>
  <c r="X27" i="1"/>
  <c r="Y27" i="1" s="1"/>
  <c r="Z27" i="1" s="1"/>
  <c r="Q27" i="1"/>
  <c r="R27" i="1" s="1"/>
  <c r="P27" i="1"/>
  <c r="X26" i="1"/>
  <c r="Y26" i="1" s="1"/>
  <c r="Z26" i="1" s="1"/>
  <c r="P26" i="1"/>
  <c r="Q26" i="1" s="1"/>
  <c r="R26" i="1" s="1"/>
  <c r="X25" i="1"/>
  <c r="Y25" i="1" s="1"/>
  <c r="Z25" i="1" s="1"/>
  <c r="Q25" i="1"/>
  <c r="R25" i="1" s="1"/>
  <c r="P25" i="1"/>
  <c r="X24" i="1"/>
  <c r="Y24" i="1" s="1"/>
  <c r="Z24" i="1" s="1"/>
  <c r="P24" i="1"/>
  <c r="Q24" i="1" s="1"/>
  <c r="R24" i="1" s="1"/>
  <c r="X23" i="1"/>
  <c r="Y23" i="1" s="1"/>
  <c r="Z23" i="1" s="1"/>
  <c r="Q23" i="1"/>
  <c r="R23" i="1" s="1"/>
  <c r="P23" i="1"/>
  <c r="X22" i="1"/>
  <c r="Y22" i="1" s="1"/>
  <c r="Z22" i="1" s="1"/>
  <c r="P22" i="1"/>
  <c r="Q22" i="1" s="1"/>
  <c r="R22" i="1" s="1"/>
  <c r="X21" i="1"/>
  <c r="Y21" i="1" s="1"/>
  <c r="Z21" i="1" s="1"/>
  <c r="Q21" i="1"/>
  <c r="R21" i="1" s="1"/>
  <c r="P21" i="1"/>
  <c r="X20" i="1"/>
  <c r="Y20" i="1" s="1"/>
  <c r="Z20" i="1" s="1"/>
  <c r="P20" i="1"/>
  <c r="Q20" i="1" s="1"/>
  <c r="R20" i="1" s="1"/>
  <c r="X19" i="1"/>
  <c r="Y19" i="1" s="1"/>
  <c r="Z19" i="1" s="1"/>
  <c r="Q19" i="1"/>
  <c r="R19" i="1" s="1"/>
  <c r="P19" i="1"/>
  <c r="X18" i="1"/>
  <c r="Y18" i="1" s="1"/>
  <c r="Z18" i="1" s="1"/>
  <c r="P18" i="1"/>
  <c r="Q18" i="1" s="1"/>
  <c r="R18" i="1" s="1"/>
  <c r="X17" i="1"/>
  <c r="Y17" i="1" s="1"/>
  <c r="Z17" i="1" s="1"/>
  <c r="Q17" i="1"/>
  <c r="R17" i="1" s="1"/>
  <c r="P17" i="1"/>
  <c r="X16" i="1"/>
  <c r="Y16" i="1" s="1"/>
  <c r="Z16" i="1" s="1"/>
  <c r="P16" i="1"/>
  <c r="Q16" i="1" s="1"/>
  <c r="R16" i="1" s="1"/>
  <c r="X15" i="1"/>
  <c r="Y15" i="1" s="1"/>
  <c r="Z15" i="1" s="1"/>
  <c r="Q15" i="1"/>
  <c r="R15" i="1" s="1"/>
  <c r="P15" i="1"/>
  <c r="X14" i="1"/>
  <c r="Y14" i="1" s="1"/>
  <c r="Z14" i="1" s="1"/>
  <c r="P14" i="1"/>
  <c r="Q14" i="1" s="1"/>
  <c r="R14" i="1" s="1"/>
  <c r="X13" i="1"/>
  <c r="Y13" i="1" s="1"/>
  <c r="Z13" i="1" s="1"/>
  <c r="Q13" i="1"/>
  <c r="R13" i="1" s="1"/>
  <c r="P13" i="1"/>
</calcChain>
</file>

<file path=xl/sharedStrings.xml><?xml version="1.0" encoding="utf-8"?>
<sst xmlns="http://schemas.openxmlformats.org/spreadsheetml/2006/main" count="616" uniqueCount="141">
  <si>
    <t>DIRECT INSTITUTIONAL CREDIT FOR AGRICULTURE AND ALLIED ACTIVITIES -TOTAL (Short-term and Long-term)</t>
  </si>
  <si>
    <t>Deflating Nominal Values to Real Values</t>
  </si>
  <si>
    <t>(in Rupee Crore)</t>
  </si>
  <si>
    <t>Year</t>
  </si>
  <si>
    <t>Institutional Credit</t>
  </si>
  <si>
    <t>Step 1-</t>
  </si>
  <si>
    <t>1970-71</t>
  </si>
  <si>
    <t>1971-72</t>
  </si>
  <si>
    <t xml:space="preserve">Having calculated the Wholesale Price Index with the base year of 2011-12, it can be used to deflate the nominal values of institutional credit flow to the agriculture and allied sector to real values. </t>
  </si>
  <si>
    <t>1972-73</t>
  </si>
  <si>
    <t>1973-74</t>
  </si>
  <si>
    <t>Firstly, we convert the WPI into its decimal equivalent as shown in column 4 of table 2 and then divide the nominal credit flow by WPI in decimal form to arrive at real credit flow.</t>
  </si>
  <si>
    <t>1974-75</t>
  </si>
  <si>
    <t>1975-76</t>
  </si>
  <si>
    <t xml:space="preserve">Table 2 </t>
  </si>
  <si>
    <t>1976-77</t>
  </si>
  <si>
    <t>Deflating Nominal Credit Flow</t>
  </si>
  <si>
    <t>1977-78</t>
  </si>
  <si>
    <t>1978-79</t>
  </si>
  <si>
    <t>Nominal Credit Flow</t>
  </si>
  <si>
    <t>WPI</t>
  </si>
  <si>
    <t>WPI (Decimal form)</t>
  </si>
  <si>
    <t>Real Credit Flow (at 2011-12 Prices)</t>
  </si>
  <si>
    <t>ln(Institutional_Credit)</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</si>
  <si>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</si>
  <si>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</si>
  <si>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</si>
  <si>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</si>
  <si>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</si>
  <si>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</si>
  <si>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</si>
  <si>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</si>
  <si>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</si>
  <si>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</si>
  <si>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</si>
  <si>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</si>
  <si>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</si>
  <si>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</si>
  <si>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</si>
  <si>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</si>
  <si>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</si>
  <si>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</si>
  <si>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</si>
  <si>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</si>
  <si>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</si>
  <si>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</si>
  <si>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</si>
  <si>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</si>
  <si>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</si>
  <si>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</si>
  <si>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</si>
  <si>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</si>
  <si>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</si>
  <si>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</si>
  <si>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</si>
  <si>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</si>
  <si>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</si>
  <si>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</si>
  <si>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</si>
  <si>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</si>
  <si>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</si>
  <si>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</si>
  <si>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</si>
  <si>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</si>
  <si>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Note -</t>
  </si>
  <si>
    <t>1) SCB's, RRB's, Co-operatives form the Direct Institutional Credit flow (State Governements although a small amount till 2001-02)</t>
  </si>
  <si>
    <t>2) The data since 1999-2000 are strictly not comparable with the earlier years as it covers not only PACS but also SCARDBs and  PCARDBs, while the earlier period covers PACS only.</t>
  </si>
  <si>
    <t>3) Source : Till 2008-09 from RBI and From 2009-10 onwards from Agricultural Statistics 2019</t>
  </si>
  <si>
    <t xml:space="preserve"> WHOLESALE PRICE INDEX - ANNUAL AVERAGE</t>
  </si>
  <si>
    <t>Linking the different series with the new series with base year 2011-12=100</t>
  </si>
  <si>
    <t>of all commodities</t>
  </si>
  <si>
    <t>AC</t>
  </si>
  <si>
    <t xml:space="preserve">Step 1 - </t>
  </si>
  <si>
    <t>Base:1970-71=100</t>
  </si>
  <si>
    <t>The Index Number for 2011-12 in two series are: 200.3 in the old series and 100 in the new series respectively.</t>
  </si>
  <si>
    <t>Hence, the WPI in 2011-12 for old series is approximately 0.499th of the new series. That is, 100/200.3 = 0.499251123</t>
  </si>
  <si>
    <t>Step 2 -</t>
  </si>
  <si>
    <t>Therefore, to link the old series numbers with new series such that they have the same base year, we multiply each old number by 0.499251123. For example,</t>
  </si>
  <si>
    <t>The value for 1972-73 in the new series is 110.8*100/200.3 = 110.8*0.499251123 = 55.317.</t>
  </si>
  <si>
    <t>Base: 1981-82=100</t>
  </si>
  <si>
    <t>Hence, the new WPI series with base year as 2011-12 is:</t>
  </si>
  <si>
    <t>105.6*100/156.1 =</t>
  </si>
  <si>
    <t>116.3*100/156.1 =</t>
  </si>
  <si>
    <t>139.7*100/156.1 =</t>
  </si>
  <si>
    <t>174.9*100/156.1 =</t>
  </si>
  <si>
    <t>173.0*100/156.1 =</t>
  </si>
  <si>
    <t>176.6*100/156.1 =</t>
  </si>
  <si>
    <t>185.8*100/156.1 =</t>
  </si>
  <si>
    <t>185.9*100/156.1 =</t>
  </si>
  <si>
    <t>217.6*100/156.1 =</t>
  </si>
  <si>
    <t>Base: 1993-94=100</t>
  </si>
  <si>
    <t>257.2*100/156.1 =</t>
  </si>
  <si>
    <t>281.3*100/156.1 =</t>
  </si>
  <si>
    <t>104.9*100/156.1 =</t>
  </si>
  <si>
    <t>112.8*100/156.1 =</t>
  </si>
  <si>
    <t>120.1*100/156.1 =</t>
  </si>
  <si>
    <t>125.4*100/156.1 =</t>
  </si>
  <si>
    <t>132.7*100/156.1 =</t>
  </si>
  <si>
    <t>143.5*100/156.1 =</t>
  </si>
  <si>
    <t>154.3*100/156.1 =</t>
  </si>
  <si>
    <t>165.7*100/156.1 =</t>
  </si>
  <si>
    <t>182.7*100/156.1 =</t>
  </si>
  <si>
    <t>Base: 2004-05 =100</t>
  </si>
  <si>
    <t>207.8*100/156.1 =</t>
  </si>
  <si>
    <t>228.7*100/156.1 =</t>
  </si>
  <si>
    <t>247.8*100/156.1 =</t>
  </si>
  <si>
    <t>112.6*100/156.1 =</t>
  </si>
  <si>
    <t>121.6*100/156.1 =</t>
  </si>
  <si>
    <t>127.2*100/156.1 =</t>
  </si>
  <si>
    <t>132.8*100/156.1 =</t>
  </si>
  <si>
    <t>Base: 2011-12=100</t>
  </si>
  <si>
    <t>140.7*100/156.1  =</t>
  </si>
  <si>
    <t>145.3*100/156.1 =</t>
  </si>
  <si>
    <t>155.7*100/156.1 =</t>
  </si>
  <si>
    <t>161.3*100/156.1 =</t>
  </si>
  <si>
    <t>166.8*100/156.1 =</t>
  </si>
  <si>
    <t>175.9*100/156.1 =</t>
  </si>
  <si>
    <t>187.3*100/156.1 =</t>
  </si>
  <si>
    <t>2019-20</t>
  </si>
  <si>
    <t>104.5*100/156.1 =</t>
  </si>
  <si>
    <t>111.4*100/156.1 =</t>
  </si>
  <si>
    <t>116.6*100/156.1 =</t>
  </si>
  <si>
    <t>126.0*100/156.1 =</t>
  </si>
  <si>
    <t>130.8*100/156.1 =</t>
  </si>
  <si>
    <t>143.3*100/156.1 =</t>
  </si>
  <si>
    <t>156.1*100/156.1 =</t>
  </si>
  <si>
    <t>106.9*100/156.1 =</t>
  </si>
  <si>
    <t>112.5*100/156.1 =</t>
  </si>
  <si>
    <t>113.9*100/156.1 =</t>
  </si>
  <si>
    <t>109.7*100/156.1 =</t>
  </si>
  <si>
    <t>111.6*100/156.1 =</t>
  </si>
  <si>
    <t>114.9*100/156.1 =</t>
  </si>
  <si>
    <t>119.8*100/156.1 =</t>
  </si>
  <si>
    <t>121.8*100/156.1 =</t>
  </si>
  <si>
    <t>New 1981-82 series</t>
  </si>
  <si>
    <t>New 1993-94 series</t>
  </si>
  <si>
    <t>New 2004-05 series</t>
  </si>
  <si>
    <t>New 2011-12 series</t>
  </si>
  <si>
    <t>1st Method</t>
  </si>
  <si>
    <t>2nd Method</t>
  </si>
  <si>
    <t>As ca be seen from both the tables 2nd method overestimates the values as older it gets, this can be expected as the older the series gets more debased it gets as compared to the first method where only once the entire series is rebased.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</si>
</sst>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
  </numFmts>
  <fonts count="8" x14ac:knownFonts="1">
    <font>
      <sz val="11"/>
      <color theme="1"/>
      <name val="Calibri"/>
      <family val="2"/>
      <scheme val="minor"/>
    </font>
    <font>
      <sz val="18"/>
      <color theme="3"/>
      <name val="Calibri Light"/>
      <family val="2"/>
      <scheme val="major"/>
    </font>
    <font>
      <b/>
      <sz val="15"/>
      <color theme="3"/>
      <name val="Calibri"/>
      <family val="2"/>
      <scheme val="minor"/>
    </font>
    <font>
      <sz val="10"/>
      <color theme="1"/>
      <name val="Arial"/>
      <family val="2"/>
    </font>
    <font>
      <sz val="7.5"/>
      <color rgb="FF231F20"/>
      <name val="Arial"/>
      <family val="2"/>
    </font>
    <font>
      <sz val="8.5"/>
      <color rgb="FF231F20"/>
      <name val="Arial"/>
      <family val="2"/>
    </font>
    <font>
      <sz val="9"/>
      <color rgb="FF000000"/>
      <name val="Arial"/>
      <family val="2"/>
    </font>
    <font>
      <sz val="10"/>
      <color indexed="8"/>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top style="thin">
        <color rgb="FF231F20"/>
      </top>
      <bottom/>
      <diagonal/>
    </border>
    <border>
      <left/>
      <right/>
      <top/>
      <bottom style="thin">
        <color rgb="FF000000"/>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3">
    <xf numFmtId="0" fontId="0" fillId="0" borderId="0" xfId="0"/>
    <xf numFmtId="0" fontId="3" fillId="2" borderId="2" xfId="0" applyFont="1" applyFill="1" applyBorder="1" applyAlignment="1">
      <alignment vertical="center" wrapText="1"/>
    </xf>
    <xf numFmtId="0" fontId="2" fillId="0" borderId="1" xfId="2"/>
    <xf numFmtId="0" fontId="1" fillId="0" borderId="0" xfId="1"/>
    <xf numFmtId="164" fontId="0" fillId="0" borderId="0" xfId="0" applyNumberFormat="1"/>
    <xf numFmtId="2" fontId="0" fillId="0" borderId="0" xfId="0" applyNumberFormat="1"/>
    <xf numFmtId="1" fontId="4" fillId="0" borderId="3" xfId="0" applyNumberFormat="1" applyFont="1" applyBorder="1" applyAlignment="1">
      <alignment horizontal="right" vertical="top" shrinkToFit="1"/>
    </xf>
    <xf numFmtId="1" fontId="5" fillId="0" borderId="3" xfId="0" applyNumberFormat="1" applyFont="1" applyBorder="1" applyAlignment="1">
      <alignment horizontal="right" vertical="top" shrinkToFit="1"/>
    </xf>
    <xf numFmtId="1" fontId="5" fillId="0" borderId="0" xfId="0" applyNumberFormat="1" applyFont="1" applyAlignment="1">
      <alignment horizontal="right" vertical="top" shrinkToFit="1"/>
    </xf>
    <xf numFmtId="1" fontId="6" fillId="0" borderId="4" xfId="0" applyNumberFormat="1" applyFont="1" applyBorder="1" applyAlignment="1">
      <alignment horizontal="right" vertical="top" shrinkToFit="1"/>
    </xf>
    <xf numFmtId="0" fontId="7" fillId="0" borderId="2" xfId="0" applyFont="1" applyBorder="1" applyAlignment="1">
      <alignment horizontal="right" vertical="top" wrapText="1"/>
    </xf>
    <xf numFmtId="165" fontId="3" fillId="2" borderId="2" xfId="0" applyNumberFormat="1" applyFont="1" applyFill="1" applyBorder="1" applyAlignment="1">
      <alignment horizontal="right" vertical="center" wrapText="1"/>
    </xf>
    <xf numFmtId="166" fontId="0" fillId="0" borderId="0" xfId="0" applyNumberFormat="1"/>
  </cellXfs>
  <cellStyles count="3">
    <cellStyle name="Heading 1" xfId="2" builtinId="16"/>
    <cellStyle name="Normal" xfId="0" builtinId="0"/>
    <cellStyle name="Title" xfId="1" builtinId="15"/>
  </cellStyles>
  <dxfs count="8">
    <dxf>
      <numFmt numFmtId="164" formatCode="0.000"/>
    </dxf>
    <dxf>
      <numFmt numFmtId="2" formatCode="0.00"/>
    </dxf>
    <dxf>
      <numFmt numFmtId="164" formatCode="0.00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
    </dxf>
    <dxf>
      <numFmt numFmtId="2" formatCode="0.00"/>
    </dxf>
    <dxf>
      <numFmt numFmtId="164" formatCode="0.00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586740</xdr:colOff>
      <xdr:row>1</xdr:row>
      <xdr:rowOff>7620</xdr:rowOff>
    </xdr:from>
    <xdr:to>
      <xdr:col>20</xdr:col>
      <xdr:colOff>0</xdr:colOff>
      <xdr:row>7</xdr:row>
      <xdr:rowOff>137160</xdr:rowOff>
    </xdr:to>
    <xdr:sp macro="" textlink="">
      <xdr:nvSpPr>
        <xdr:cNvPr id="2" name="TextBox 1">
          <a:extLst>
            <a:ext uri="{FF2B5EF4-FFF2-40B4-BE49-F238E27FC236}">
              <a16:creationId xmlns:a16="http://schemas.microsoft.com/office/drawing/2014/main" id="{6B6DF7D7-19B9-4761-AD4B-AE69F3CAE2A1}"/>
            </a:ext>
          </a:extLst>
        </xdr:cNvPr>
        <xdr:cNvSpPr txBox="1"/>
      </xdr:nvSpPr>
      <xdr:spPr>
        <a:xfrm>
          <a:off x="3634740" y="190500"/>
          <a:ext cx="8557260" cy="1226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Step 1 - As we have several WPI with different base years, therefore each WPI has atleast one common year. For eg - in WPI liset of base 1970-71 and base 1981-82, the year 1981-82 is common. Using this concept which can be extended to all base years, we first rebase 1970-71 series to 1981-82, then the new 1981-82 series is rebased to 1993-94 and so on till we rebase the new 2004-05 series which has values from 1970-71 till 2003-04 in rebased form to 2004-05 and from 2004-05 to 2011-12 in base year 2004-05. At last we rebase the updated 2004-05 series to 2011-12 series. </a:t>
          </a:r>
        </a:p>
        <a:p>
          <a:endParaRPr lang="en-IN" sz="1100" b="0"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Step</a:t>
          </a:r>
          <a:r>
            <a:rPr lang="en-IN" sz="1100" b="0" i="0" u="none" strike="noStrike" baseline="0">
              <a:solidFill>
                <a:schemeClr val="dk1"/>
              </a:solidFill>
              <a:effectLst/>
              <a:latin typeface="+mn-lt"/>
              <a:ea typeface="+mn-ea"/>
              <a:cs typeface="+mn-cs"/>
            </a:rPr>
            <a:t> 2 - To rebase the series we follow the procedure as explained in the first method.</a:t>
          </a:r>
          <a:r>
            <a:rPr lang="en-IN" sz="1100" b="0" i="0" u="none" strike="noStrike">
              <a:solidFill>
                <a:schemeClr val="dk1"/>
              </a:solidFill>
              <a:effectLst/>
              <a:latin typeface="+mn-lt"/>
              <a:ea typeface="+mn-ea"/>
              <a:cs typeface="+mn-cs"/>
            </a:rPr>
            <a:t>  </a:t>
          </a:r>
          <a:r>
            <a:rPr lang="en-IN"/>
            <a:t> </a:t>
          </a:r>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B2403-6117-4FD9-BE72-053846C4CCBC}" name="Table3" displayName="Table3" ref="M12:R62" totalsRowShown="0">
  <autoFilter ref="M12:R62" xr:uid="{FFC37B49-25AE-4444-B85F-4CB16BEB7BD6}"/>
  <tableColumns count="6">
    <tableColumn id="1" xr3:uid="{0A46FB32-43C3-4A3B-9BB2-0F38D884CBA5}" name="Year" dataDxfId="7"/>
    <tableColumn id="2" xr3:uid="{87DA813A-0D50-4D69-8F25-CD7C5E8EBC22}" name="Nominal Credit Flow"/>
    <tableColumn id="3" xr3:uid="{4C4241AC-C30E-456B-A8A2-9FCF312ADB40}" name="WPI"/>
    <tableColumn id="4" xr3:uid="{E8918831-01D4-4808-A991-9BE441CB31B6}" name="WPI (Decimal form)" dataDxfId="6">
      <calculatedColumnFormula>Table3[[#This Row],[WPI]]/100</calculatedColumnFormula>
    </tableColumn>
    <tableColumn id="5" xr3:uid="{E1198508-0371-4053-A2C2-23072BD0DCB3}" name="Real Credit Flow (at 2011-12 Prices)" dataDxfId="5">
      <calculatedColumnFormula>Table3[[#This Row],[Nominal Credit Flow]]/Table3[[#This Row],[WPI (Decimal form)]]</calculatedColumnFormula>
    </tableColumn>
    <tableColumn id="6" xr3:uid="{062270E9-6D08-416C-BC05-BAAF94FB64B2}" name="ln(Institutional_Credit)" dataDxfId="4">
      <calculatedColumnFormula>LN(Table3[[#This Row],[Real Credit Flow (at 2011-12 Prices)]])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E0D15B-F2C0-4B6D-ACDB-CC0F1FAAFE07}" name="Table32" displayName="Table32" ref="U12:Z62" totalsRowShown="0">
  <autoFilter ref="U12:Z62" xr:uid="{3B2FCFBD-ED3B-4C06-BC22-3D188E51068E}"/>
  <tableColumns count="6">
    <tableColumn id="1" xr3:uid="{AB6ADCC0-BCA7-490E-A142-1D0433737AAE}" name="Year" dataDxfId="3"/>
    <tableColumn id="2" xr3:uid="{B2EB3F35-AA20-4BB8-B0D0-2402430556B7}" name="Nominal Credit Flow"/>
    <tableColumn id="3" xr3:uid="{2A14AE37-EAB7-4D4A-92D4-4F5B5E6F6DBF}" name="WPI"/>
    <tableColumn id="4" xr3:uid="{341599CF-4CAD-48C2-92DB-6CDCC3949A19}" name="WPI (Decimal form)" dataDxfId="2">
      <calculatedColumnFormula>Table32[[#This Row],[WPI]]/100</calculatedColumnFormula>
    </tableColumn>
    <tableColumn id="5" xr3:uid="{4B2A13E8-8084-4C27-88BF-002A145AA0D3}" name="Real Credit Flow (at 2011-12 Prices)" dataDxfId="1">
      <calculatedColumnFormula>Table32[[#This Row],[Nominal Credit Flow]]/Table32[[#This Row],[WPI (Decimal form)]]</calculatedColumnFormula>
    </tableColumn>
    <tableColumn id="6" xr3:uid="{9E0B8524-7CF4-4597-A62D-53FF20911E16}" name="ln(Institutional_Credit)" dataDxfId="0">
      <calculatedColumnFormula>LN(Table32[[#This Row],[Real Credit Flow (at 2011-12 Prices)]])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8901-8CE3-4550-A99E-D3A5CC8EECB6}">
  <dimension ref="A1:J68"/>
  <sheetViews>
    <sheetView workbookViewId="0">
      <selection activeCell="J28" sqref="J28"/>
    </sheetView>
  </sheetViews>
  <sheetFormatPr defaultRowHeight="14.4" x14ac:dyDescent="0.3"/>
  <cols>
    <col min="8" max="8" width="11.44140625" customWidth="1"/>
    <col min="9" max="9" width="16.44140625" bestFit="1" customWidth="1"/>
    <col min="10" max="10" width="10.5546875" bestFit="1" customWidth="1"/>
  </cols>
  <sheetData>
    <row r="1" spans="1:9" x14ac:dyDescent="0.3">
      <c r="A1" t="s">
        <v>68</v>
      </c>
      <c r="H1" t="s">
        <v>69</v>
      </c>
    </row>
    <row r="2" spans="1:9" x14ac:dyDescent="0.3">
      <c r="E2" t="s">
        <v>70</v>
      </c>
    </row>
    <row r="4" spans="1:9" x14ac:dyDescent="0.3">
      <c r="A4" t="s">
        <v>3</v>
      </c>
      <c r="B4" t="s">
        <v>71</v>
      </c>
      <c r="H4" t="s">
        <v>72</v>
      </c>
    </row>
    <row r="5" spans="1:9" x14ac:dyDescent="0.3">
      <c r="A5" t="s">
        <v>6</v>
      </c>
      <c r="B5" s="10">
        <v>100</v>
      </c>
      <c r="C5" t="s">
        <v>73</v>
      </c>
    </row>
    <row r="6" spans="1:9" x14ac:dyDescent="0.3">
      <c r="A6" t="s">
        <v>7</v>
      </c>
      <c r="B6" s="10">
        <v>100.9</v>
      </c>
      <c r="H6" t="s">
        <v>74</v>
      </c>
    </row>
    <row r="7" spans="1:9" x14ac:dyDescent="0.3">
      <c r="A7" s="1" t="s">
        <v>9</v>
      </c>
      <c r="B7" s="11">
        <v>110.8</v>
      </c>
    </row>
    <row r="8" spans="1:9" x14ac:dyDescent="0.3">
      <c r="A8" s="1" t="s">
        <v>10</v>
      </c>
      <c r="B8" s="11">
        <v>141.80000000000001</v>
      </c>
      <c r="H8" t="s">
        <v>75</v>
      </c>
    </row>
    <row r="9" spans="1:9" x14ac:dyDescent="0.3">
      <c r="A9" s="1" t="s">
        <v>12</v>
      </c>
      <c r="B9" s="11">
        <v>177.5</v>
      </c>
    </row>
    <row r="10" spans="1:9" x14ac:dyDescent="0.3">
      <c r="A10" s="1" t="s">
        <v>13</v>
      </c>
      <c r="B10" s="11">
        <v>165.8</v>
      </c>
      <c r="I10" s="12"/>
    </row>
    <row r="11" spans="1:9" x14ac:dyDescent="0.3">
      <c r="A11" s="1" t="s">
        <v>15</v>
      </c>
      <c r="B11" s="11">
        <v>167.2</v>
      </c>
    </row>
    <row r="12" spans="1:9" x14ac:dyDescent="0.3">
      <c r="A12" s="1" t="s">
        <v>17</v>
      </c>
      <c r="B12" s="11">
        <v>183.8</v>
      </c>
      <c r="H12" t="s">
        <v>76</v>
      </c>
    </row>
    <row r="13" spans="1:9" x14ac:dyDescent="0.3">
      <c r="A13" s="1" t="s">
        <v>18</v>
      </c>
      <c r="B13" s="11">
        <v>181.5</v>
      </c>
    </row>
    <row r="14" spans="1:9" x14ac:dyDescent="0.3">
      <c r="A14" s="1" t="s">
        <v>24</v>
      </c>
      <c r="B14" s="11">
        <v>206.5</v>
      </c>
      <c r="H14" t="s">
        <v>77</v>
      </c>
    </row>
    <row r="15" spans="1:9" x14ac:dyDescent="0.3">
      <c r="A15" s="1" t="s">
        <v>25</v>
      </c>
      <c r="B15" s="11">
        <v>237.5</v>
      </c>
    </row>
    <row r="16" spans="1:9" x14ac:dyDescent="0.3">
      <c r="A16" s="1" t="s">
        <v>26</v>
      </c>
      <c r="B16" s="11">
        <v>264.39999999999998</v>
      </c>
      <c r="H16" t="s">
        <v>78</v>
      </c>
    </row>
    <row r="17" spans="1:10" x14ac:dyDescent="0.3">
      <c r="A17" s="1" t="s">
        <v>27</v>
      </c>
      <c r="B17" s="11">
        <v>106.7</v>
      </c>
      <c r="C17" t="s">
        <v>79</v>
      </c>
    </row>
    <row r="18" spans="1:10" x14ac:dyDescent="0.3">
      <c r="A18" s="1" t="s">
        <v>28</v>
      </c>
      <c r="B18" s="11">
        <v>118.2</v>
      </c>
      <c r="H18" t="s">
        <v>80</v>
      </c>
    </row>
    <row r="19" spans="1:10" x14ac:dyDescent="0.3">
      <c r="A19" s="1" t="s">
        <v>29</v>
      </c>
      <c r="B19" s="11">
        <v>125.5</v>
      </c>
      <c r="H19" t="s">
        <v>6</v>
      </c>
      <c r="I19" t="s">
        <v>81</v>
      </c>
      <c r="J19" s="4">
        <f>B5*0.499251123</f>
        <v>49.925112300000002</v>
      </c>
    </row>
    <row r="20" spans="1:10" x14ac:dyDescent="0.3">
      <c r="A20" s="1" t="s">
        <v>30</v>
      </c>
      <c r="B20" s="11">
        <v>125.7</v>
      </c>
      <c r="H20" t="s">
        <v>7</v>
      </c>
      <c r="I20" t="s">
        <v>81</v>
      </c>
      <c r="J20" s="4">
        <f>B6*0.499251123</f>
        <v>50.374438310700008</v>
      </c>
    </row>
    <row r="21" spans="1:10" x14ac:dyDescent="0.3">
      <c r="A21" s="1" t="s">
        <v>31</v>
      </c>
      <c r="B21" s="11">
        <v>137.1</v>
      </c>
      <c r="H21" s="1" t="s">
        <v>9</v>
      </c>
      <c r="I21" t="s">
        <v>82</v>
      </c>
      <c r="J21" s="4">
        <f>B7*0.499251123</f>
        <v>55.317024428400003</v>
      </c>
    </row>
    <row r="22" spans="1:10" x14ac:dyDescent="0.3">
      <c r="A22" s="1" t="s">
        <v>32</v>
      </c>
      <c r="B22" s="11">
        <v>152.6</v>
      </c>
      <c r="H22" s="1" t="s">
        <v>10</v>
      </c>
      <c r="I22" t="s">
        <v>83</v>
      </c>
      <c r="J22" s="4">
        <f t="shared" ref="J22:J68" si="0">B8*0.499251123</f>
        <v>70.793809241400012</v>
      </c>
    </row>
    <row r="23" spans="1:10" x14ac:dyDescent="0.3">
      <c r="A23" s="1" t="s">
        <v>33</v>
      </c>
      <c r="B23" s="11">
        <v>160.1</v>
      </c>
      <c r="H23" s="1" t="s">
        <v>12</v>
      </c>
      <c r="I23" t="s">
        <v>84</v>
      </c>
      <c r="J23" s="4">
        <f t="shared" si="0"/>
        <v>88.61707433250001</v>
      </c>
    </row>
    <row r="24" spans="1:10" x14ac:dyDescent="0.3">
      <c r="A24" s="1" t="s">
        <v>34</v>
      </c>
      <c r="B24" s="11">
        <v>163.6</v>
      </c>
      <c r="H24" s="1" t="s">
        <v>13</v>
      </c>
      <c r="I24" t="s">
        <v>85</v>
      </c>
      <c r="J24" s="4">
        <f t="shared" si="0"/>
        <v>82.775836193400011</v>
      </c>
    </row>
    <row r="25" spans="1:10" x14ac:dyDescent="0.3">
      <c r="A25" s="1" t="s">
        <v>35</v>
      </c>
      <c r="B25" s="11">
        <v>184.9</v>
      </c>
      <c r="H25" s="1" t="s">
        <v>15</v>
      </c>
      <c r="I25" t="s">
        <v>86</v>
      </c>
      <c r="J25" s="4">
        <f t="shared" si="0"/>
        <v>83.474787765599999</v>
      </c>
    </row>
    <row r="26" spans="1:10" x14ac:dyDescent="0.3">
      <c r="A26" s="1" t="s">
        <v>36</v>
      </c>
      <c r="B26" s="11">
        <v>218.4</v>
      </c>
      <c r="H26" s="1" t="s">
        <v>17</v>
      </c>
      <c r="I26" t="s">
        <v>87</v>
      </c>
      <c r="J26" s="4">
        <f t="shared" si="0"/>
        <v>91.762356407400006</v>
      </c>
    </row>
    <row r="27" spans="1:10" x14ac:dyDescent="0.3">
      <c r="A27" s="1" t="s">
        <v>37</v>
      </c>
      <c r="B27" s="11">
        <v>234.6</v>
      </c>
      <c r="H27" s="1" t="s">
        <v>18</v>
      </c>
      <c r="I27" t="s">
        <v>88</v>
      </c>
      <c r="J27" s="4">
        <f t="shared" si="0"/>
        <v>90.614078824499998</v>
      </c>
    </row>
    <row r="28" spans="1:10" x14ac:dyDescent="0.3">
      <c r="A28" s="1" t="s">
        <v>38</v>
      </c>
      <c r="B28" s="11">
        <v>250.9</v>
      </c>
      <c r="H28" s="1" t="s">
        <v>24</v>
      </c>
      <c r="I28" t="s">
        <v>89</v>
      </c>
      <c r="J28" s="4">
        <f t="shared" si="0"/>
        <v>103.0953568995</v>
      </c>
    </row>
    <row r="29" spans="1:10" x14ac:dyDescent="0.3">
      <c r="A29" s="1" t="s">
        <v>39</v>
      </c>
      <c r="B29" s="11">
        <v>115.8</v>
      </c>
      <c r="C29" t="s">
        <v>90</v>
      </c>
      <c r="H29" s="1" t="s">
        <v>25</v>
      </c>
      <c r="I29" t="s">
        <v>91</v>
      </c>
      <c r="J29" s="4">
        <f t="shared" si="0"/>
        <v>118.5721417125</v>
      </c>
    </row>
    <row r="30" spans="1:10" x14ac:dyDescent="0.3">
      <c r="A30" s="1" t="s">
        <v>40</v>
      </c>
      <c r="B30" s="11">
        <v>125.3</v>
      </c>
      <c r="H30" s="1" t="s">
        <v>26</v>
      </c>
      <c r="I30" t="s">
        <v>92</v>
      </c>
      <c r="J30" s="4">
        <f t="shared" si="0"/>
        <v>132.0019969212</v>
      </c>
    </row>
    <row r="31" spans="1:10" x14ac:dyDescent="0.3">
      <c r="A31" s="1" t="s">
        <v>41</v>
      </c>
      <c r="B31" s="11">
        <v>135.80000000000001</v>
      </c>
      <c r="H31" s="1" t="s">
        <v>27</v>
      </c>
      <c r="I31" t="s">
        <v>93</v>
      </c>
      <c r="J31" s="4">
        <f t="shared" si="0"/>
        <v>53.270094824100006</v>
      </c>
    </row>
    <row r="32" spans="1:10" x14ac:dyDescent="0.3">
      <c r="A32" s="1" t="s">
        <v>42</v>
      </c>
      <c r="B32" s="11">
        <v>139.4</v>
      </c>
      <c r="H32" s="1" t="s">
        <v>28</v>
      </c>
      <c r="I32" t="s">
        <v>94</v>
      </c>
      <c r="J32" s="4">
        <f t="shared" si="0"/>
        <v>59.011482738600002</v>
      </c>
    </row>
    <row r="33" spans="1:10" x14ac:dyDescent="0.3">
      <c r="A33" s="1" t="s">
        <v>43</v>
      </c>
      <c r="B33" s="11">
        <v>156.19999999999999</v>
      </c>
      <c r="H33" s="1" t="s">
        <v>29</v>
      </c>
      <c r="I33" t="s">
        <v>95</v>
      </c>
      <c r="J33" s="4">
        <f t="shared" si="0"/>
        <v>62.656015936500005</v>
      </c>
    </row>
    <row r="34" spans="1:10" x14ac:dyDescent="0.3">
      <c r="A34" s="1" t="s">
        <v>44</v>
      </c>
      <c r="B34" s="11">
        <v>158</v>
      </c>
      <c r="H34" s="1" t="s">
        <v>30</v>
      </c>
      <c r="I34" t="s">
        <v>96</v>
      </c>
      <c r="J34" s="4">
        <f t="shared" si="0"/>
        <v>62.755866161100002</v>
      </c>
    </row>
    <row r="35" spans="1:10" x14ac:dyDescent="0.3">
      <c r="A35" s="1" t="s">
        <v>45</v>
      </c>
      <c r="B35" s="11">
        <v>162.5</v>
      </c>
      <c r="H35" s="1" t="s">
        <v>31</v>
      </c>
      <c r="I35" t="s">
        <v>97</v>
      </c>
      <c r="J35" s="4">
        <f t="shared" si="0"/>
        <v>68.447328963299995</v>
      </c>
    </row>
    <row r="36" spans="1:10" x14ac:dyDescent="0.3">
      <c r="A36" s="1" t="s">
        <v>46</v>
      </c>
      <c r="B36" s="11">
        <v>168.4</v>
      </c>
      <c r="H36" s="1" t="s">
        <v>32</v>
      </c>
      <c r="I36" t="s">
        <v>98</v>
      </c>
      <c r="J36" s="4">
        <f t="shared" si="0"/>
        <v>76.185721369800007</v>
      </c>
    </row>
    <row r="37" spans="1:10" x14ac:dyDescent="0.3">
      <c r="A37" s="1" t="s">
        <v>47</v>
      </c>
      <c r="B37" s="11">
        <v>174</v>
      </c>
      <c r="H37" s="1" t="s">
        <v>33</v>
      </c>
      <c r="I37" t="s">
        <v>99</v>
      </c>
      <c r="J37" s="4">
        <f t="shared" si="0"/>
        <v>79.9301047923</v>
      </c>
    </row>
    <row r="38" spans="1:10" x14ac:dyDescent="0.3">
      <c r="A38" s="1" t="s">
        <v>48</v>
      </c>
      <c r="B38" s="11">
        <v>181.5</v>
      </c>
      <c r="H38" s="1" t="s">
        <v>34</v>
      </c>
      <c r="I38" t="s">
        <v>100</v>
      </c>
      <c r="J38" s="4">
        <f t="shared" si="0"/>
        <v>81.677483722800005</v>
      </c>
    </row>
    <row r="39" spans="1:10" x14ac:dyDescent="0.3">
      <c r="A39" s="1" t="s">
        <v>49</v>
      </c>
      <c r="B39" s="11">
        <v>188.1</v>
      </c>
      <c r="H39" s="1" t="s">
        <v>35</v>
      </c>
      <c r="I39" t="s">
        <v>101</v>
      </c>
      <c r="J39" s="4">
        <f t="shared" si="0"/>
        <v>92.311532642700001</v>
      </c>
    </row>
    <row r="40" spans="1:10" x14ac:dyDescent="0.3">
      <c r="A40" s="1" t="s">
        <v>50</v>
      </c>
      <c r="B40" s="11">
        <v>104.3</v>
      </c>
      <c r="C40" t="s">
        <v>102</v>
      </c>
      <c r="H40" s="1" t="s">
        <v>36</v>
      </c>
      <c r="I40" t="s">
        <v>103</v>
      </c>
      <c r="J40" s="4">
        <f t="shared" si="0"/>
        <v>109.03644526320001</v>
      </c>
    </row>
    <row r="41" spans="1:10" x14ac:dyDescent="0.3">
      <c r="A41" s="1" t="s">
        <v>51</v>
      </c>
      <c r="B41" s="11">
        <v>114.3</v>
      </c>
      <c r="H41" s="1" t="s">
        <v>37</v>
      </c>
      <c r="I41" t="s">
        <v>104</v>
      </c>
      <c r="J41" s="4">
        <f t="shared" si="0"/>
        <v>117.12431345580001</v>
      </c>
    </row>
    <row r="42" spans="1:10" x14ac:dyDescent="0.3">
      <c r="A42" s="1" t="s">
        <v>52</v>
      </c>
      <c r="B42" s="11">
        <v>123.9</v>
      </c>
      <c r="H42" s="1" t="s">
        <v>38</v>
      </c>
      <c r="I42" t="s">
        <v>105</v>
      </c>
      <c r="J42" s="4">
        <f t="shared" si="0"/>
        <v>125.26210676070001</v>
      </c>
    </row>
    <row r="43" spans="1:10" x14ac:dyDescent="0.3">
      <c r="A43" s="1" t="s">
        <v>53</v>
      </c>
      <c r="B43" s="11">
        <v>137.5</v>
      </c>
      <c r="H43" s="1" t="s">
        <v>39</v>
      </c>
      <c r="I43" t="s">
        <v>106</v>
      </c>
      <c r="J43" s="4">
        <f t="shared" si="0"/>
        <v>57.813280043399999</v>
      </c>
    </row>
    <row r="44" spans="1:10" x14ac:dyDescent="0.3">
      <c r="A44" s="1" t="s">
        <v>54</v>
      </c>
      <c r="B44" s="11">
        <v>154.9</v>
      </c>
      <c r="H44" s="1" t="s">
        <v>40</v>
      </c>
      <c r="I44" t="s">
        <v>107</v>
      </c>
      <c r="J44" s="4">
        <f t="shared" si="0"/>
        <v>62.5561657119</v>
      </c>
    </row>
    <row r="45" spans="1:10" x14ac:dyDescent="0.3">
      <c r="A45" s="1" t="s">
        <v>55</v>
      </c>
      <c r="B45" s="11">
        <v>182.4</v>
      </c>
      <c r="H45" s="1" t="s">
        <v>41</v>
      </c>
      <c r="I45" t="s">
        <v>108</v>
      </c>
      <c r="J45" s="4">
        <f t="shared" si="0"/>
        <v>67.798302503400009</v>
      </c>
    </row>
    <row r="46" spans="1:10" x14ac:dyDescent="0.3">
      <c r="A46" s="1" t="s">
        <v>56</v>
      </c>
      <c r="B46" s="11">
        <v>200.3</v>
      </c>
      <c r="H46" s="1" t="s">
        <v>42</v>
      </c>
      <c r="I46" t="s">
        <v>109</v>
      </c>
      <c r="J46" s="4">
        <f t="shared" si="0"/>
        <v>69.595606546200003</v>
      </c>
    </row>
    <row r="47" spans="1:10" x14ac:dyDescent="0.3">
      <c r="A47" s="1" t="s">
        <v>57</v>
      </c>
      <c r="B47" s="11">
        <v>111.4</v>
      </c>
      <c r="C47" t="s">
        <v>110</v>
      </c>
      <c r="H47" s="1" t="s">
        <v>43</v>
      </c>
      <c r="I47" t="s">
        <v>111</v>
      </c>
      <c r="J47" s="4">
        <f t="shared" si="0"/>
        <v>77.9830254126</v>
      </c>
    </row>
    <row r="48" spans="1:10" x14ac:dyDescent="0.3">
      <c r="A48" s="1" t="s">
        <v>58</v>
      </c>
      <c r="B48" s="11">
        <v>122.4</v>
      </c>
      <c r="H48" s="1" t="s">
        <v>44</v>
      </c>
      <c r="I48" t="s">
        <v>112</v>
      </c>
      <c r="J48" s="4">
        <f t="shared" si="0"/>
        <v>78.881677433999997</v>
      </c>
    </row>
    <row r="49" spans="1:10" x14ac:dyDescent="0.3">
      <c r="A49" s="1" t="s">
        <v>59</v>
      </c>
      <c r="B49" s="11">
        <v>125.1</v>
      </c>
      <c r="H49" s="1" t="s">
        <v>45</v>
      </c>
      <c r="I49" t="s">
        <v>113</v>
      </c>
      <c r="J49" s="4">
        <f t="shared" si="0"/>
        <v>81.12830748750001</v>
      </c>
    </row>
    <row r="50" spans="1:10" x14ac:dyDescent="0.3">
      <c r="A50" s="1" t="s">
        <v>60</v>
      </c>
      <c r="B50" s="11">
        <v>124.6</v>
      </c>
      <c r="H50" s="1" t="s">
        <v>46</v>
      </c>
      <c r="I50" t="s">
        <v>114</v>
      </c>
      <c r="J50" s="4">
        <f t="shared" si="0"/>
        <v>84.073889113200011</v>
      </c>
    </row>
    <row r="51" spans="1:10" x14ac:dyDescent="0.3">
      <c r="A51" s="1" t="s">
        <v>61</v>
      </c>
      <c r="B51" s="11">
        <v>128.9</v>
      </c>
      <c r="H51" s="1" t="s">
        <v>47</v>
      </c>
      <c r="I51" t="s">
        <v>115</v>
      </c>
      <c r="J51" s="4">
        <f t="shared" si="0"/>
        <v>86.869695402000005</v>
      </c>
    </row>
    <row r="52" spans="1:10" x14ac:dyDescent="0.3">
      <c r="A52" s="1" t="s">
        <v>62</v>
      </c>
      <c r="B52" s="11">
        <v>130.6</v>
      </c>
      <c r="H52" s="1" t="s">
        <v>48</v>
      </c>
      <c r="I52" t="s">
        <v>116</v>
      </c>
      <c r="J52" s="4">
        <f t="shared" si="0"/>
        <v>90.614078824499998</v>
      </c>
    </row>
    <row r="53" spans="1:10" x14ac:dyDescent="0.3">
      <c r="A53" s="1" t="s">
        <v>63</v>
      </c>
      <c r="B53" s="11">
        <v>134.19999999999999</v>
      </c>
      <c r="H53" s="1" t="s">
        <v>49</v>
      </c>
      <c r="I53" t="s">
        <v>117</v>
      </c>
      <c r="J53" s="4">
        <f t="shared" si="0"/>
        <v>93.9091362363</v>
      </c>
    </row>
    <row r="54" spans="1:10" x14ac:dyDescent="0.3">
      <c r="A54" s="1" t="s">
        <v>118</v>
      </c>
      <c r="B54" s="11">
        <v>143.30000000000001</v>
      </c>
      <c r="H54" s="1" t="s">
        <v>50</v>
      </c>
      <c r="I54" t="s">
        <v>119</v>
      </c>
      <c r="J54" s="4">
        <f t="shared" si="0"/>
        <v>52.071892128900004</v>
      </c>
    </row>
    <row r="55" spans="1:10" x14ac:dyDescent="0.3">
      <c r="H55" s="1" t="s">
        <v>51</v>
      </c>
      <c r="I55" t="s">
        <v>120</v>
      </c>
      <c r="J55" s="4">
        <f t="shared" si="0"/>
        <v>57.064403358900002</v>
      </c>
    </row>
    <row r="56" spans="1:10" x14ac:dyDescent="0.3">
      <c r="H56" s="1" t="s">
        <v>52</v>
      </c>
      <c r="I56" t="s">
        <v>121</v>
      </c>
      <c r="J56" s="4">
        <f t="shared" si="0"/>
        <v>61.857214139700005</v>
      </c>
    </row>
    <row r="57" spans="1:10" x14ac:dyDescent="0.3">
      <c r="H57" s="1" t="s">
        <v>53</v>
      </c>
      <c r="I57" t="s">
        <v>122</v>
      </c>
      <c r="J57" s="4">
        <f t="shared" si="0"/>
        <v>68.647029412500004</v>
      </c>
    </row>
    <row r="58" spans="1:10" x14ac:dyDescent="0.3">
      <c r="H58" s="1" t="s">
        <v>54</v>
      </c>
      <c r="I58" t="s">
        <v>123</v>
      </c>
      <c r="J58" s="4">
        <f t="shared" si="0"/>
        <v>77.3339989527</v>
      </c>
    </row>
    <row r="59" spans="1:10" x14ac:dyDescent="0.3">
      <c r="H59" s="1" t="s">
        <v>55</v>
      </c>
      <c r="I59" t="s">
        <v>124</v>
      </c>
      <c r="J59" s="4">
        <f t="shared" si="0"/>
        <v>91.063404835200004</v>
      </c>
    </row>
    <row r="60" spans="1:10" x14ac:dyDescent="0.3">
      <c r="H60" s="1" t="s">
        <v>56</v>
      </c>
      <c r="I60" t="s">
        <v>125</v>
      </c>
      <c r="J60" s="4">
        <f t="shared" si="0"/>
        <v>99.999999936900011</v>
      </c>
    </row>
    <row r="61" spans="1:10" x14ac:dyDescent="0.3">
      <c r="H61" s="1" t="s">
        <v>57</v>
      </c>
      <c r="I61" t="s">
        <v>126</v>
      </c>
      <c r="J61" s="4">
        <f>B47</f>
        <v>111.4</v>
      </c>
    </row>
    <row r="62" spans="1:10" x14ac:dyDescent="0.3">
      <c r="H62" s="1" t="s">
        <v>58</v>
      </c>
      <c r="I62" t="s">
        <v>127</v>
      </c>
      <c r="J62" s="4">
        <f t="shared" ref="J62:J68" si="1">B48</f>
        <v>122.4</v>
      </c>
    </row>
    <row r="63" spans="1:10" x14ac:dyDescent="0.3">
      <c r="H63" s="1" t="s">
        <v>59</v>
      </c>
      <c r="I63" t="s">
        <v>128</v>
      </c>
      <c r="J63" s="4">
        <f t="shared" si="1"/>
        <v>125.1</v>
      </c>
    </row>
    <row r="64" spans="1:10" x14ac:dyDescent="0.3">
      <c r="H64" s="1" t="s">
        <v>60</v>
      </c>
      <c r="I64" t="s">
        <v>129</v>
      </c>
      <c r="J64" s="4">
        <f t="shared" si="1"/>
        <v>124.6</v>
      </c>
    </row>
    <row r="65" spans="8:10" x14ac:dyDescent="0.3">
      <c r="H65" s="1" t="s">
        <v>61</v>
      </c>
      <c r="I65" t="s">
        <v>130</v>
      </c>
      <c r="J65" s="4">
        <f t="shared" si="1"/>
        <v>128.9</v>
      </c>
    </row>
    <row r="66" spans="8:10" x14ac:dyDescent="0.3">
      <c r="H66" s="1" t="s">
        <v>62</v>
      </c>
      <c r="I66" t="s">
        <v>131</v>
      </c>
      <c r="J66" s="4">
        <f t="shared" si="1"/>
        <v>130.6</v>
      </c>
    </row>
    <row r="67" spans="8:10" x14ac:dyDescent="0.3">
      <c r="H67" s="1" t="s">
        <v>63</v>
      </c>
      <c r="I67" t="s">
        <v>132</v>
      </c>
      <c r="J67" s="4">
        <f t="shared" si="1"/>
        <v>134.19999999999999</v>
      </c>
    </row>
    <row r="68" spans="8:10" x14ac:dyDescent="0.3">
      <c r="H68" s="1" t="s">
        <v>118</v>
      </c>
      <c r="I68" t="s">
        <v>133</v>
      </c>
      <c r="J68" s="4">
        <f t="shared" si="1"/>
        <v>143.30000000000001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030E4-5CE8-4C36-8EFA-7FECBF673371}">
  <dimension ref="A1:AG60"/>
  <sheetViews>
    <sheetView topLeftCell="P32" workbookViewId="0">
      <selection activeCell="AG11" sqref="AG11:AG60"/>
    </sheetView>
  </sheetViews>
  <sheetFormatPr defaultRowHeight="14.4" x14ac:dyDescent="0.3"/>
  <sheetData>
    <row r="1" spans="1:33" x14ac:dyDescent="0.3">
      <c r="A1" t="s">
        <v>68</v>
      </c>
    </row>
    <row r="2" spans="1:33" x14ac:dyDescent="0.3">
      <c r="E2" t="s">
        <v>70</v>
      </c>
    </row>
    <row r="4" spans="1:33" x14ac:dyDescent="0.3">
      <c r="A4" t="s">
        <v>3</v>
      </c>
      <c r="B4" t="s">
        <v>71</v>
      </c>
    </row>
    <row r="5" spans="1:33" x14ac:dyDescent="0.3">
      <c r="A5" t="s">
        <v>6</v>
      </c>
      <c r="B5" s="10">
        <v>100</v>
      </c>
      <c r="C5" t="s">
        <v>73</v>
      </c>
    </row>
    <row r="6" spans="1:33" x14ac:dyDescent="0.3">
      <c r="A6" t="s">
        <v>7</v>
      </c>
      <c r="B6" s="10">
        <v>100.9</v>
      </c>
    </row>
    <row r="7" spans="1:33" x14ac:dyDescent="0.3">
      <c r="A7" s="1" t="s">
        <v>9</v>
      </c>
      <c r="B7" s="11">
        <v>110.8</v>
      </c>
    </row>
    <row r="8" spans="1:33" x14ac:dyDescent="0.3">
      <c r="A8" s="1" t="s">
        <v>10</v>
      </c>
      <c r="B8" s="11">
        <v>141.80000000000001</v>
      </c>
    </row>
    <row r="9" spans="1:33" x14ac:dyDescent="0.3">
      <c r="A9" s="1" t="s">
        <v>12</v>
      </c>
      <c r="B9" s="11">
        <v>177.5</v>
      </c>
    </row>
    <row r="10" spans="1:33" x14ac:dyDescent="0.3">
      <c r="A10" s="1" t="s">
        <v>13</v>
      </c>
      <c r="B10" s="11">
        <v>165.8</v>
      </c>
      <c r="G10" t="s">
        <v>73</v>
      </c>
      <c r="J10" t="s">
        <v>79</v>
      </c>
      <c r="N10" t="s">
        <v>134</v>
      </c>
      <c r="Q10" t="s">
        <v>90</v>
      </c>
      <c r="T10" t="s">
        <v>135</v>
      </c>
      <c r="W10" t="s">
        <v>102</v>
      </c>
      <c r="Z10" t="s">
        <v>136</v>
      </c>
      <c r="AC10" t="s">
        <v>110</v>
      </c>
      <c r="AF10" t="s">
        <v>137</v>
      </c>
    </row>
    <row r="11" spans="1:33" x14ac:dyDescent="0.3">
      <c r="A11" s="1" t="s">
        <v>15</v>
      </c>
      <c r="B11" s="11">
        <v>167.2</v>
      </c>
      <c r="G11" t="s">
        <v>6</v>
      </c>
      <c r="H11" s="10">
        <v>100</v>
      </c>
      <c r="J11" s="1" t="s">
        <v>26</v>
      </c>
      <c r="K11" s="11">
        <v>100</v>
      </c>
      <c r="N11" t="s">
        <v>6</v>
      </c>
      <c r="O11">
        <v>37.821482602118003</v>
      </c>
      <c r="Q11" s="1" t="s">
        <v>38</v>
      </c>
      <c r="R11" s="11">
        <v>100</v>
      </c>
      <c r="T11" t="s">
        <v>6</v>
      </c>
      <c r="U11">
        <v>15.07432546915823</v>
      </c>
      <c r="W11" s="1" t="s">
        <v>49</v>
      </c>
      <c r="X11" s="11">
        <v>100</v>
      </c>
      <c r="Z11" t="s">
        <v>6</v>
      </c>
      <c r="AA11">
        <v>8.013995464730586</v>
      </c>
      <c r="AC11" s="1" t="s">
        <v>56</v>
      </c>
      <c r="AD11" s="11">
        <v>100</v>
      </c>
      <c r="AF11" t="s">
        <v>6</v>
      </c>
      <c r="AG11">
        <v>4.0009962380082804</v>
      </c>
    </row>
    <row r="12" spans="1:33" x14ac:dyDescent="0.3">
      <c r="A12" s="1" t="s">
        <v>17</v>
      </c>
      <c r="B12" s="11">
        <v>183.8</v>
      </c>
      <c r="G12" t="s">
        <v>7</v>
      </c>
      <c r="H12" s="10">
        <v>100.9</v>
      </c>
      <c r="J12" s="1" t="s">
        <v>27</v>
      </c>
      <c r="K12" s="11">
        <v>106.7</v>
      </c>
      <c r="N12" t="s">
        <v>7</v>
      </c>
      <c r="O12">
        <v>38.161875945537069</v>
      </c>
      <c r="Q12" s="1" t="s">
        <v>39</v>
      </c>
      <c r="R12" s="11">
        <v>115.8</v>
      </c>
      <c r="T12" t="s">
        <v>7</v>
      </c>
      <c r="U12">
        <v>15.209994398380656</v>
      </c>
      <c r="W12" s="1" t="s">
        <v>50</v>
      </c>
      <c r="X12" s="11">
        <v>104.3</v>
      </c>
      <c r="Z12" t="s">
        <v>7</v>
      </c>
      <c r="AA12">
        <v>8.0861214239131609</v>
      </c>
      <c r="AC12" s="1" t="s">
        <v>57</v>
      </c>
      <c r="AD12" s="11">
        <v>111.4</v>
      </c>
      <c r="AF12" t="s">
        <v>7</v>
      </c>
      <c r="AG12">
        <v>4.0370052041503541</v>
      </c>
    </row>
    <row r="13" spans="1:33" x14ac:dyDescent="0.3">
      <c r="A13" s="1" t="s">
        <v>18</v>
      </c>
      <c r="B13" s="11">
        <v>181.5</v>
      </c>
      <c r="G13" s="1" t="s">
        <v>9</v>
      </c>
      <c r="H13" s="11">
        <v>110.8</v>
      </c>
      <c r="J13" s="1" t="s">
        <v>28</v>
      </c>
      <c r="K13" s="11">
        <v>118.2</v>
      </c>
      <c r="N13" t="s">
        <v>9</v>
      </c>
      <c r="O13">
        <v>41.906202723146748</v>
      </c>
      <c r="Q13" s="1" t="s">
        <v>40</v>
      </c>
      <c r="R13" s="11">
        <v>125.3</v>
      </c>
      <c r="T13" t="s">
        <v>9</v>
      </c>
      <c r="U13">
        <v>16.70235261982732</v>
      </c>
      <c r="W13" s="1" t="s">
        <v>51</v>
      </c>
      <c r="X13" s="11">
        <v>114.3</v>
      </c>
      <c r="Z13" t="s">
        <v>9</v>
      </c>
      <c r="AA13">
        <v>8.8795069749214885</v>
      </c>
      <c r="AC13" s="1" t="s">
        <v>58</v>
      </c>
      <c r="AD13" s="11">
        <v>122.4</v>
      </c>
      <c r="AF13" t="s">
        <v>9</v>
      </c>
      <c r="AG13">
        <v>4.4331038317131739</v>
      </c>
    </row>
    <row r="14" spans="1:33" x14ac:dyDescent="0.3">
      <c r="A14" s="1" t="s">
        <v>24</v>
      </c>
      <c r="B14" s="11">
        <v>206.5</v>
      </c>
      <c r="G14" s="1" t="s">
        <v>10</v>
      </c>
      <c r="H14" s="11">
        <v>141.80000000000001</v>
      </c>
      <c r="J14" s="1" t="s">
        <v>29</v>
      </c>
      <c r="K14" s="11">
        <v>125.5</v>
      </c>
      <c r="N14" t="s">
        <v>10</v>
      </c>
      <c r="O14">
        <v>53.630862329803335</v>
      </c>
      <c r="Q14" s="1" t="s">
        <v>41</v>
      </c>
      <c r="R14" s="11">
        <v>135.80000000000001</v>
      </c>
      <c r="T14" t="s">
        <v>10</v>
      </c>
      <c r="U14">
        <v>21.375393515266374</v>
      </c>
      <c r="W14" s="1" t="s">
        <v>52</v>
      </c>
      <c r="X14" s="11">
        <v>123.9</v>
      </c>
      <c r="Z14" t="s">
        <v>10</v>
      </c>
      <c r="AA14">
        <v>11.363845568987971</v>
      </c>
      <c r="AC14" s="1" t="s">
        <v>59</v>
      </c>
      <c r="AD14" s="11">
        <v>125.1</v>
      </c>
      <c r="AF14" t="s">
        <v>10</v>
      </c>
      <c r="AG14">
        <v>5.6734126654957411</v>
      </c>
    </row>
    <row r="15" spans="1:33" x14ac:dyDescent="0.3">
      <c r="A15" s="1" t="s">
        <v>25</v>
      </c>
      <c r="B15" s="11">
        <v>237.5</v>
      </c>
      <c r="G15" s="1" t="s">
        <v>12</v>
      </c>
      <c r="H15" s="11">
        <v>177.5</v>
      </c>
      <c r="J15" s="1" t="s">
        <v>30</v>
      </c>
      <c r="K15" s="11">
        <v>125.7</v>
      </c>
      <c r="N15" t="s">
        <v>12</v>
      </c>
      <c r="O15">
        <v>67.133131618759464</v>
      </c>
      <c r="Q15" s="1" t="s">
        <v>42</v>
      </c>
      <c r="R15" s="11">
        <v>139.4</v>
      </c>
      <c r="T15" t="s">
        <v>12</v>
      </c>
      <c r="U15">
        <v>26.756927707755864</v>
      </c>
      <c r="W15" s="1" t="s">
        <v>53</v>
      </c>
      <c r="X15" s="11">
        <v>137.5</v>
      </c>
      <c r="Z15" t="s">
        <v>12</v>
      </c>
      <c r="AA15">
        <v>14.224841949896792</v>
      </c>
      <c r="AC15" s="1" t="s">
        <v>60</v>
      </c>
      <c r="AD15" s="11">
        <v>124.6</v>
      </c>
      <c r="AF15" t="s">
        <v>12</v>
      </c>
      <c r="AG15">
        <v>7.1017683224646984</v>
      </c>
    </row>
    <row r="16" spans="1:33" x14ac:dyDescent="0.3">
      <c r="A16" s="1" t="s">
        <v>26</v>
      </c>
      <c r="B16" s="11">
        <v>264.39999999999998</v>
      </c>
      <c r="G16" s="1" t="s">
        <v>13</v>
      </c>
      <c r="H16" s="11">
        <v>165.8</v>
      </c>
      <c r="J16" s="1" t="s">
        <v>31</v>
      </c>
      <c r="K16" s="11">
        <v>137.1</v>
      </c>
      <c r="N16" t="s">
        <v>13</v>
      </c>
      <c r="O16">
        <v>62.708018154311659</v>
      </c>
      <c r="Q16" s="1" t="s">
        <v>43</v>
      </c>
      <c r="R16" s="11">
        <v>156.19999999999999</v>
      </c>
      <c r="T16" t="s">
        <v>13</v>
      </c>
      <c r="U16">
        <v>24.99323162786435</v>
      </c>
      <c r="W16" s="1" t="s">
        <v>54</v>
      </c>
      <c r="X16" s="11">
        <v>154.9</v>
      </c>
      <c r="Z16" t="s">
        <v>13</v>
      </c>
      <c r="AA16">
        <v>13.287204480523313</v>
      </c>
      <c r="AC16" s="1" t="s">
        <v>61</v>
      </c>
      <c r="AD16" s="11">
        <v>128.9</v>
      </c>
      <c r="AF16" t="s">
        <v>13</v>
      </c>
      <c r="AG16">
        <v>6.6336517626177294</v>
      </c>
    </row>
    <row r="17" spans="1:33" x14ac:dyDescent="0.3">
      <c r="A17" s="1" t="s">
        <v>27</v>
      </c>
      <c r="B17" s="11">
        <v>106.7</v>
      </c>
      <c r="C17" t="s">
        <v>79</v>
      </c>
      <c r="G17" s="1" t="s">
        <v>15</v>
      </c>
      <c r="H17" s="11">
        <v>167.2</v>
      </c>
      <c r="J17" s="1" t="s">
        <v>32</v>
      </c>
      <c r="K17" s="11">
        <v>152.6</v>
      </c>
      <c r="N17" t="s">
        <v>15</v>
      </c>
      <c r="O17">
        <v>63.237518910741301</v>
      </c>
      <c r="Q17" s="1" t="s">
        <v>44</v>
      </c>
      <c r="R17" s="11">
        <v>158</v>
      </c>
      <c r="T17" t="s">
        <v>15</v>
      </c>
      <c r="U17">
        <v>25.204272184432561</v>
      </c>
      <c r="W17" s="1" t="s">
        <v>55</v>
      </c>
      <c r="X17" s="11">
        <v>182.4</v>
      </c>
      <c r="Z17" t="s">
        <v>15</v>
      </c>
      <c r="AA17">
        <v>13.399400417029538</v>
      </c>
      <c r="AC17" s="1" t="s">
        <v>62</v>
      </c>
      <c r="AD17" s="11">
        <v>130.6</v>
      </c>
      <c r="AF17" t="s">
        <v>15</v>
      </c>
      <c r="AG17">
        <v>6.6896657099498436</v>
      </c>
    </row>
    <row r="18" spans="1:33" x14ac:dyDescent="0.3">
      <c r="A18" s="1" t="s">
        <v>28</v>
      </c>
      <c r="B18" s="11">
        <v>118.2</v>
      </c>
      <c r="G18" s="1" t="s">
        <v>17</v>
      </c>
      <c r="H18" s="11">
        <v>183.8</v>
      </c>
      <c r="J18" s="1" t="s">
        <v>33</v>
      </c>
      <c r="K18" s="11">
        <v>160.1</v>
      </c>
      <c r="N18" t="s">
        <v>17</v>
      </c>
      <c r="O18">
        <v>69.515885022692899</v>
      </c>
      <c r="Q18" s="1" t="s">
        <v>45</v>
      </c>
      <c r="R18" s="11">
        <v>162.5</v>
      </c>
      <c r="T18" t="s">
        <v>17</v>
      </c>
      <c r="U18">
        <v>27.706610212312832</v>
      </c>
      <c r="W18" s="1" t="s">
        <v>56</v>
      </c>
      <c r="X18" s="11">
        <v>200.3</v>
      </c>
      <c r="Z18" t="s">
        <v>17</v>
      </c>
      <c r="AA18">
        <v>14.729723664174818</v>
      </c>
      <c r="AC18" s="1" t="s">
        <v>63</v>
      </c>
      <c r="AD18" s="11">
        <v>134.19999999999999</v>
      </c>
      <c r="AF18" t="s">
        <v>17</v>
      </c>
      <c r="AG18">
        <v>7.3538310854592197</v>
      </c>
    </row>
    <row r="19" spans="1:33" x14ac:dyDescent="0.3">
      <c r="A19" s="1" t="s">
        <v>29</v>
      </c>
      <c r="B19" s="11">
        <v>125.5</v>
      </c>
      <c r="G19" s="1" t="s">
        <v>18</v>
      </c>
      <c r="H19" s="11">
        <v>181.5</v>
      </c>
      <c r="J19" s="1" t="s">
        <v>34</v>
      </c>
      <c r="K19" s="11">
        <v>163.6</v>
      </c>
      <c r="N19" t="s">
        <v>18</v>
      </c>
      <c r="O19">
        <v>68.645990922844177</v>
      </c>
      <c r="Q19" s="1" t="s">
        <v>46</v>
      </c>
      <c r="R19" s="11">
        <v>168.4</v>
      </c>
      <c r="T19" t="s">
        <v>18</v>
      </c>
      <c r="U19">
        <v>27.359900726522188</v>
      </c>
      <c r="Z19" t="s">
        <v>18</v>
      </c>
      <c r="AA19">
        <v>14.545401768486013</v>
      </c>
      <c r="AC19" s="1" t="s">
        <v>118</v>
      </c>
      <c r="AD19" s="11">
        <v>143.30000000000001</v>
      </c>
      <c r="AF19" t="s">
        <v>18</v>
      </c>
      <c r="AG19">
        <v>7.2618081719850283</v>
      </c>
    </row>
    <row r="20" spans="1:33" x14ac:dyDescent="0.3">
      <c r="A20" s="1" t="s">
        <v>30</v>
      </c>
      <c r="B20" s="11">
        <v>125.7</v>
      </c>
      <c r="G20" s="1" t="s">
        <v>24</v>
      </c>
      <c r="H20" s="11">
        <v>206.5</v>
      </c>
      <c r="J20" s="1" t="s">
        <v>35</v>
      </c>
      <c r="K20" s="11">
        <v>184.9</v>
      </c>
      <c r="N20" t="s">
        <v>24</v>
      </c>
      <c r="O20">
        <v>78.10136157337368</v>
      </c>
      <c r="Q20" s="1" t="s">
        <v>47</v>
      </c>
      <c r="R20" s="11">
        <v>174</v>
      </c>
      <c r="T20" t="s">
        <v>24</v>
      </c>
      <c r="U20">
        <v>31.128482093811748</v>
      </c>
      <c r="Z20" t="s">
        <v>24</v>
      </c>
      <c r="AA20">
        <v>16.548900634668659</v>
      </c>
      <c r="AF20" t="s">
        <v>24</v>
      </c>
      <c r="AG20">
        <v>8.2620572314870984</v>
      </c>
    </row>
    <row r="21" spans="1:33" x14ac:dyDescent="0.3">
      <c r="A21" s="1" t="s">
        <v>31</v>
      </c>
      <c r="B21" s="11">
        <v>137.1</v>
      </c>
      <c r="G21" s="1" t="s">
        <v>25</v>
      </c>
      <c r="H21" s="11">
        <v>237.5</v>
      </c>
      <c r="J21" s="1" t="s">
        <v>36</v>
      </c>
      <c r="K21" s="11">
        <v>218.4</v>
      </c>
      <c r="N21" t="s">
        <v>25</v>
      </c>
      <c r="O21">
        <v>89.826021180030267</v>
      </c>
      <c r="Q21" s="1" t="s">
        <v>48</v>
      </c>
      <c r="R21" s="11">
        <v>181.5</v>
      </c>
      <c r="T21" t="s">
        <v>25</v>
      </c>
      <c r="U21">
        <v>35.801522989250799</v>
      </c>
      <c r="Z21" t="s">
        <v>25</v>
      </c>
      <c r="AA21">
        <v>19.033239228735141</v>
      </c>
      <c r="AF21" t="s">
        <v>25</v>
      </c>
      <c r="AG21">
        <v>9.5023660652696655</v>
      </c>
    </row>
    <row r="22" spans="1:33" x14ac:dyDescent="0.3">
      <c r="A22" s="1" t="s">
        <v>32</v>
      </c>
      <c r="B22" s="11">
        <v>152.6</v>
      </c>
      <c r="G22" s="1" t="s">
        <v>26</v>
      </c>
      <c r="H22" s="11">
        <v>264.39999999999998</v>
      </c>
      <c r="J22" s="1" t="s">
        <v>37</v>
      </c>
      <c r="K22" s="11">
        <v>234.6</v>
      </c>
      <c r="N22" t="s">
        <v>26</v>
      </c>
      <c r="O22">
        <v>100</v>
      </c>
      <c r="Q22" s="1" t="s">
        <v>49</v>
      </c>
      <c r="R22" s="11">
        <v>188.1</v>
      </c>
      <c r="T22" t="s">
        <v>26</v>
      </c>
      <c r="U22">
        <v>39.856516540454365</v>
      </c>
      <c r="Z22" t="s">
        <v>26</v>
      </c>
      <c r="AA22">
        <v>21.18900400874767</v>
      </c>
      <c r="AF22" t="s">
        <v>26</v>
      </c>
      <c r="AG22">
        <v>10.578634053293893</v>
      </c>
    </row>
    <row r="23" spans="1:33" x14ac:dyDescent="0.3">
      <c r="A23" s="1" t="s">
        <v>33</v>
      </c>
      <c r="B23" s="11">
        <v>160.1</v>
      </c>
      <c r="J23" s="1" t="s">
        <v>38</v>
      </c>
      <c r="K23" s="11">
        <v>250.9</v>
      </c>
      <c r="N23" t="s">
        <v>27</v>
      </c>
      <c r="O23">
        <v>106.7</v>
      </c>
      <c r="T23" t="s">
        <v>27</v>
      </c>
      <c r="U23">
        <v>42.526903148664807</v>
      </c>
      <c r="Z23" t="s">
        <v>27</v>
      </c>
      <c r="AA23">
        <v>22.608667277333762</v>
      </c>
      <c r="AF23" t="s">
        <v>27</v>
      </c>
      <c r="AG23">
        <v>11.287402534864583</v>
      </c>
    </row>
    <row r="24" spans="1:33" x14ac:dyDescent="0.3">
      <c r="A24" s="1" t="s">
        <v>34</v>
      </c>
      <c r="B24" s="11">
        <v>163.6</v>
      </c>
      <c r="N24" t="s">
        <v>28</v>
      </c>
      <c r="O24">
        <v>118.2</v>
      </c>
      <c r="T24" t="s">
        <v>28</v>
      </c>
      <c r="U24">
        <v>47.110402550817057</v>
      </c>
      <c r="Z24" t="s">
        <v>28</v>
      </c>
      <c r="AA24">
        <v>25.045402738339742</v>
      </c>
      <c r="AF24" t="s">
        <v>28</v>
      </c>
      <c r="AG24">
        <v>12.503945450993379</v>
      </c>
    </row>
    <row r="25" spans="1:33" x14ac:dyDescent="0.3">
      <c r="A25" s="1" t="s">
        <v>35</v>
      </c>
      <c r="B25" s="11">
        <v>184.9</v>
      </c>
      <c r="N25" t="s">
        <v>29</v>
      </c>
      <c r="O25">
        <v>125.5</v>
      </c>
      <c r="T25" t="s">
        <v>29</v>
      </c>
      <c r="U25">
        <v>50.019928258270227</v>
      </c>
      <c r="Z25" t="s">
        <v>29</v>
      </c>
      <c r="AA25">
        <v>26.592200030978326</v>
      </c>
      <c r="AF25" t="s">
        <v>29</v>
      </c>
      <c r="AG25">
        <v>13.276185736883836</v>
      </c>
    </row>
    <row r="26" spans="1:33" x14ac:dyDescent="0.3">
      <c r="A26" s="1" t="s">
        <v>36</v>
      </c>
      <c r="B26" s="11">
        <v>218.4</v>
      </c>
      <c r="N26" t="s">
        <v>30</v>
      </c>
      <c r="O26">
        <v>125.7</v>
      </c>
      <c r="T26" t="s">
        <v>30</v>
      </c>
      <c r="U26">
        <v>50.099641291351134</v>
      </c>
      <c r="Z26" t="s">
        <v>30</v>
      </c>
      <c r="AA26">
        <v>26.634578038995819</v>
      </c>
      <c r="AF26" t="s">
        <v>30</v>
      </c>
      <c r="AG26">
        <v>13.297343004990422</v>
      </c>
    </row>
    <row r="27" spans="1:33" x14ac:dyDescent="0.3">
      <c r="A27" s="1" t="s">
        <v>37</v>
      </c>
      <c r="B27" s="11">
        <v>234.6</v>
      </c>
      <c r="N27" t="s">
        <v>31</v>
      </c>
      <c r="O27">
        <v>137.1</v>
      </c>
      <c r="T27" t="s">
        <v>31</v>
      </c>
      <c r="U27">
        <v>54.643284176962929</v>
      </c>
      <c r="Z27" t="s">
        <v>31</v>
      </c>
      <c r="AA27">
        <v>29.050124495993053</v>
      </c>
      <c r="AF27" t="s">
        <v>31</v>
      </c>
      <c r="AG27">
        <v>14.503307287065926</v>
      </c>
    </row>
    <row r="28" spans="1:33" x14ac:dyDescent="0.3">
      <c r="A28" s="1" t="s">
        <v>38</v>
      </c>
      <c r="B28" s="11">
        <v>250.9</v>
      </c>
      <c r="N28" t="s">
        <v>32</v>
      </c>
      <c r="O28">
        <v>152.6</v>
      </c>
      <c r="T28" t="s">
        <v>32</v>
      </c>
      <c r="U28">
        <v>60.821044240733357</v>
      </c>
      <c r="Z28" t="s">
        <v>32</v>
      </c>
      <c r="AA28">
        <v>32.334420117348941</v>
      </c>
      <c r="AF28" t="s">
        <v>32</v>
      </c>
      <c r="AG28">
        <v>16.14299556532648</v>
      </c>
    </row>
    <row r="29" spans="1:33" x14ac:dyDescent="0.3">
      <c r="A29" s="1" t="s">
        <v>39</v>
      </c>
      <c r="B29" s="11">
        <v>115.8</v>
      </c>
      <c r="C29" t="s">
        <v>90</v>
      </c>
      <c r="N29" t="s">
        <v>33</v>
      </c>
      <c r="O29">
        <v>160.1</v>
      </c>
      <c r="T29" t="s">
        <v>33</v>
      </c>
      <c r="U29">
        <v>63.810282981267434</v>
      </c>
      <c r="Z29" t="s">
        <v>33</v>
      </c>
      <c r="AA29">
        <v>33.923595418005014</v>
      </c>
      <c r="AF29" t="s">
        <v>33</v>
      </c>
      <c r="AG29">
        <v>16.936393119323519</v>
      </c>
    </row>
    <row r="30" spans="1:33" x14ac:dyDescent="0.3">
      <c r="A30" s="1" t="s">
        <v>40</v>
      </c>
      <c r="B30" s="11">
        <v>125.3</v>
      </c>
      <c r="N30" t="s">
        <v>34</v>
      </c>
      <c r="O30">
        <v>163.6</v>
      </c>
      <c r="T30" t="s">
        <v>34</v>
      </c>
      <c r="U30">
        <v>65.205261060183332</v>
      </c>
      <c r="Z30" t="s">
        <v>34</v>
      </c>
      <c r="AA30">
        <v>34.66521055831118</v>
      </c>
      <c r="AF30" t="s">
        <v>34</v>
      </c>
      <c r="AG30">
        <v>17.306645311188806</v>
      </c>
    </row>
    <row r="31" spans="1:33" x14ac:dyDescent="0.3">
      <c r="A31" s="1" t="s">
        <v>41</v>
      </c>
      <c r="B31" s="11">
        <v>135.80000000000001</v>
      </c>
      <c r="N31" t="s">
        <v>35</v>
      </c>
      <c r="O31">
        <v>184.9</v>
      </c>
      <c r="T31" t="s">
        <v>35</v>
      </c>
      <c r="U31">
        <v>73.694699083300122</v>
      </c>
      <c r="Z31" t="s">
        <v>35</v>
      </c>
      <c r="AA31">
        <v>39.178468412174439</v>
      </c>
      <c r="AF31" t="s">
        <v>35</v>
      </c>
      <c r="AG31">
        <v>19.559894364540408</v>
      </c>
    </row>
    <row r="32" spans="1:33" x14ac:dyDescent="0.3">
      <c r="A32" s="1" t="s">
        <v>42</v>
      </c>
      <c r="B32" s="11">
        <v>139.4</v>
      </c>
      <c r="N32" t="s">
        <v>36</v>
      </c>
      <c r="O32">
        <v>218.4</v>
      </c>
      <c r="T32" t="s">
        <v>36</v>
      </c>
      <c r="U32">
        <v>87.046632124352328</v>
      </c>
      <c r="Z32" t="s">
        <v>36</v>
      </c>
      <c r="AA32">
        <v>46.276784755104906</v>
      </c>
      <c r="AF32" t="s">
        <v>36</v>
      </c>
      <c r="AG32">
        <v>23.103736772393859</v>
      </c>
    </row>
    <row r="33" spans="1:33" x14ac:dyDescent="0.3">
      <c r="A33" s="1" t="s">
        <v>43</v>
      </c>
      <c r="B33" s="11">
        <v>156.19999999999999</v>
      </c>
      <c r="N33" t="s">
        <v>37</v>
      </c>
      <c r="O33">
        <v>234.6</v>
      </c>
      <c r="T33" t="s">
        <v>37</v>
      </c>
      <c r="U33">
        <v>93.503387803905937</v>
      </c>
      <c r="Z33" t="s">
        <v>37</v>
      </c>
      <c r="AA33">
        <v>49.709403404522028</v>
      </c>
      <c r="AF33" t="s">
        <v>37</v>
      </c>
      <c r="AG33">
        <v>24.817475489027469</v>
      </c>
    </row>
    <row r="34" spans="1:33" x14ac:dyDescent="0.3">
      <c r="A34" s="1" t="s">
        <v>44</v>
      </c>
      <c r="B34" s="11">
        <v>158</v>
      </c>
      <c r="N34" t="s">
        <v>38</v>
      </c>
      <c r="O34">
        <v>250.9</v>
      </c>
      <c r="T34" t="s">
        <v>38</v>
      </c>
      <c r="U34">
        <v>100</v>
      </c>
      <c r="Z34" t="s">
        <v>38</v>
      </c>
      <c r="AA34">
        <v>53.163211057947905</v>
      </c>
      <c r="AF34" t="s">
        <v>38</v>
      </c>
      <c r="AG34">
        <v>26.541792839714379</v>
      </c>
    </row>
    <row r="35" spans="1:33" x14ac:dyDescent="0.3">
      <c r="A35" s="1" t="s">
        <v>45</v>
      </c>
      <c r="B35" s="11">
        <v>162.5</v>
      </c>
      <c r="T35" t="s">
        <v>39</v>
      </c>
      <c r="U35">
        <v>115.8</v>
      </c>
      <c r="Z35" t="s">
        <v>39</v>
      </c>
      <c r="AA35">
        <v>61.56299840510367</v>
      </c>
      <c r="AF35" t="s">
        <v>39</v>
      </c>
      <c r="AG35">
        <v>30.735396108389249</v>
      </c>
    </row>
    <row r="36" spans="1:33" x14ac:dyDescent="0.3">
      <c r="A36" s="1" t="s">
        <v>46</v>
      </c>
      <c r="B36" s="11">
        <v>168.4</v>
      </c>
      <c r="T36" t="s">
        <v>40</v>
      </c>
      <c r="U36">
        <v>125.3</v>
      </c>
      <c r="Z36" t="s">
        <v>40</v>
      </c>
      <c r="AA36">
        <v>66.613503455608722</v>
      </c>
      <c r="AF36" t="s">
        <v>40</v>
      </c>
      <c r="AG36">
        <v>33.256866428162112</v>
      </c>
    </row>
    <row r="37" spans="1:33" x14ac:dyDescent="0.3">
      <c r="A37" s="1" t="s">
        <v>47</v>
      </c>
      <c r="B37" s="11">
        <v>174</v>
      </c>
      <c r="T37" t="s">
        <v>41</v>
      </c>
      <c r="U37">
        <v>135.80000000000001</v>
      </c>
      <c r="Z37" t="s">
        <v>41</v>
      </c>
      <c r="AA37">
        <v>72.195640616693254</v>
      </c>
      <c r="AF37" t="s">
        <v>41</v>
      </c>
      <c r="AG37">
        <v>36.043754676332128</v>
      </c>
    </row>
    <row r="38" spans="1:33" x14ac:dyDescent="0.3">
      <c r="A38" s="1" t="s">
        <v>48</v>
      </c>
      <c r="B38" s="11">
        <v>181.5</v>
      </c>
      <c r="T38" t="s">
        <v>42</v>
      </c>
      <c r="U38">
        <v>139.4</v>
      </c>
      <c r="Z38" t="s">
        <v>42</v>
      </c>
      <c r="AA38">
        <v>74.109516214779376</v>
      </c>
      <c r="AF38" t="s">
        <v>42</v>
      </c>
      <c r="AG38">
        <v>36.999259218561839</v>
      </c>
    </row>
    <row r="39" spans="1:33" x14ac:dyDescent="0.3">
      <c r="A39" s="1" t="s">
        <v>49</v>
      </c>
      <c r="B39" s="11">
        <v>188.1</v>
      </c>
      <c r="T39" t="s">
        <v>43</v>
      </c>
      <c r="U39">
        <v>156.19999999999999</v>
      </c>
      <c r="Z39" t="s">
        <v>43</v>
      </c>
      <c r="AA39">
        <v>83.040935672514621</v>
      </c>
      <c r="AF39" t="s">
        <v>43</v>
      </c>
      <c r="AG39">
        <v>41.458280415633858</v>
      </c>
    </row>
    <row r="40" spans="1:33" x14ac:dyDescent="0.3">
      <c r="A40" s="1" t="s">
        <v>50</v>
      </c>
      <c r="B40" s="11">
        <v>104.3</v>
      </c>
      <c r="C40" t="s">
        <v>102</v>
      </c>
      <c r="T40" t="s">
        <v>44</v>
      </c>
      <c r="U40">
        <v>158</v>
      </c>
      <c r="Z40" t="s">
        <v>44</v>
      </c>
      <c r="AA40">
        <v>83.997873471557682</v>
      </c>
      <c r="AF40" t="s">
        <v>44</v>
      </c>
      <c r="AG40">
        <v>41.936032686748717</v>
      </c>
    </row>
    <row r="41" spans="1:33" x14ac:dyDescent="0.3">
      <c r="A41" s="1" t="s">
        <v>51</v>
      </c>
      <c r="B41" s="11">
        <v>114.3</v>
      </c>
      <c r="T41" t="s">
        <v>45</v>
      </c>
      <c r="U41">
        <v>162.5</v>
      </c>
      <c r="Z41" t="s">
        <v>45</v>
      </c>
      <c r="AA41">
        <v>86.390217969165334</v>
      </c>
      <c r="AF41" t="s">
        <v>45</v>
      </c>
      <c r="AG41">
        <v>43.130413364535862</v>
      </c>
    </row>
    <row r="42" spans="1:33" x14ac:dyDescent="0.3">
      <c r="A42" s="1" t="s">
        <v>52</v>
      </c>
      <c r="B42" s="11">
        <v>123.9</v>
      </c>
      <c r="T42" t="s">
        <v>46</v>
      </c>
      <c r="U42">
        <v>168.4</v>
      </c>
      <c r="Z42" t="s">
        <v>46</v>
      </c>
      <c r="AA42">
        <v>89.526847421584264</v>
      </c>
      <c r="AF42" t="s">
        <v>46</v>
      </c>
      <c r="AG42">
        <v>44.69637914207901</v>
      </c>
    </row>
    <row r="43" spans="1:33" x14ac:dyDescent="0.3">
      <c r="A43" s="1" t="s">
        <v>53</v>
      </c>
      <c r="B43" s="11">
        <v>137.5</v>
      </c>
      <c r="T43" t="s">
        <v>47</v>
      </c>
      <c r="U43">
        <v>174</v>
      </c>
      <c r="Z43" t="s">
        <v>47</v>
      </c>
      <c r="AA43">
        <v>92.503987240829346</v>
      </c>
      <c r="AF43" t="s">
        <v>47</v>
      </c>
      <c r="AG43">
        <v>46.182719541103012</v>
      </c>
    </row>
    <row r="44" spans="1:33" x14ac:dyDescent="0.3">
      <c r="A44" s="1" t="s">
        <v>54</v>
      </c>
      <c r="B44" s="11">
        <v>154.9</v>
      </c>
      <c r="T44" t="s">
        <v>48</v>
      </c>
      <c r="U44">
        <v>181.5</v>
      </c>
      <c r="Z44" t="s">
        <v>48</v>
      </c>
      <c r="AA44">
        <v>96.491228070175438</v>
      </c>
      <c r="AF44" t="s">
        <v>48</v>
      </c>
      <c r="AG44">
        <v>48.173354004081595</v>
      </c>
    </row>
    <row r="45" spans="1:33" x14ac:dyDescent="0.3">
      <c r="A45" s="1" t="s">
        <v>55</v>
      </c>
      <c r="B45" s="11">
        <v>182.4</v>
      </c>
      <c r="T45" t="s">
        <v>49</v>
      </c>
      <c r="U45">
        <v>188.1</v>
      </c>
      <c r="Z45" t="s">
        <v>49</v>
      </c>
      <c r="AA45">
        <v>100</v>
      </c>
      <c r="AF45" t="s">
        <v>49</v>
      </c>
      <c r="AG45">
        <v>49.925112331502739</v>
      </c>
    </row>
    <row r="46" spans="1:33" x14ac:dyDescent="0.3">
      <c r="A46" s="1" t="s">
        <v>56</v>
      </c>
      <c r="B46" s="11">
        <v>200.3</v>
      </c>
      <c r="Z46" t="s">
        <v>50</v>
      </c>
      <c r="AA46">
        <v>104.3</v>
      </c>
      <c r="AF46" t="s">
        <v>50</v>
      </c>
      <c r="AG46">
        <v>52.071892161757354</v>
      </c>
    </row>
    <row r="47" spans="1:33" x14ac:dyDescent="0.3">
      <c r="A47" s="1" t="s">
        <v>57</v>
      </c>
      <c r="B47" s="11">
        <v>111.4</v>
      </c>
      <c r="C47" t="s">
        <v>110</v>
      </c>
      <c r="Z47" t="s">
        <v>51</v>
      </c>
      <c r="AA47">
        <v>114.3</v>
      </c>
      <c r="AF47" t="s">
        <v>51</v>
      </c>
      <c r="AG47">
        <v>57.064403394907629</v>
      </c>
    </row>
    <row r="48" spans="1:33" x14ac:dyDescent="0.3">
      <c r="A48" s="1" t="s">
        <v>58</v>
      </c>
      <c r="B48" s="11">
        <v>122.4</v>
      </c>
      <c r="Z48" t="s">
        <v>52</v>
      </c>
      <c r="AA48">
        <v>123.9</v>
      </c>
      <c r="AF48" t="s">
        <v>52</v>
      </c>
      <c r="AG48">
        <v>61.857214178731901</v>
      </c>
    </row>
    <row r="49" spans="1:33" x14ac:dyDescent="0.3">
      <c r="A49" s="1" t="s">
        <v>59</v>
      </c>
      <c r="B49" s="11">
        <v>125.1</v>
      </c>
      <c r="Z49" t="s">
        <v>53</v>
      </c>
      <c r="AA49">
        <v>137.5</v>
      </c>
      <c r="AF49" t="s">
        <v>53</v>
      </c>
      <c r="AG49">
        <v>68.647029455816266</v>
      </c>
    </row>
    <row r="50" spans="1:33" x14ac:dyDescent="0.3">
      <c r="A50" s="1" t="s">
        <v>60</v>
      </c>
      <c r="B50" s="11">
        <v>124.6</v>
      </c>
      <c r="Z50" t="s">
        <v>54</v>
      </c>
      <c r="AA50">
        <v>154.9</v>
      </c>
      <c r="AF50" t="s">
        <v>54</v>
      </c>
      <c r="AG50">
        <v>77.333999001497745</v>
      </c>
    </row>
    <row r="51" spans="1:33" x14ac:dyDescent="0.3">
      <c r="A51" s="1" t="s">
        <v>61</v>
      </c>
      <c r="B51" s="11">
        <v>128.9</v>
      </c>
      <c r="Z51" t="s">
        <v>55</v>
      </c>
      <c r="AA51">
        <v>182.4</v>
      </c>
      <c r="AF51" t="s">
        <v>55</v>
      </c>
      <c r="AG51">
        <v>91.063404892660998</v>
      </c>
    </row>
    <row r="52" spans="1:33" x14ac:dyDescent="0.3">
      <c r="A52" s="1" t="s">
        <v>62</v>
      </c>
      <c r="B52" s="11">
        <v>130.6</v>
      </c>
      <c r="Z52" t="s">
        <v>56</v>
      </c>
      <c r="AA52">
        <v>200.3</v>
      </c>
      <c r="AF52" t="s">
        <v>56</v>
      </c>
      <c r="AG52">
        <v>100</v>
      </c>
    </row>
    <row r="53" spans="1:33" x14ac:dyDescent="0.3">
      <c r="A53" s="1" t="s">
        <v>63</v>
      </c>
      <c r="B53" s="11">
        <v>134.19999999999999</v>
      </c>
      <c r="AF53" t="s">
        <v>57</v>
      </c>
      <c r="AG53">
        <v>111.4</v>
      </c>
    </row>
    <row r="54" spans="1:33" x14ac:dyDescent="0.3">
      <c r="A54" s="1" t="s">
        <v>118</v>
      </c>
      <c r="B54" s="11">
        <v>143.30000000000001</v>
      </c>
      <c r="AF54" t="s">
        <v>58</v>
      </c>
      <c r="AG54">
        <v>122.4</v>
      </c>
    </row>
    <row r="55" spans="1:33" x14ac:dyDescent="0.3">
      <c r="AF55" t="s">
        <v>59</v>
      </c>
      <c r="AG55">
        <v>125.1</v>
      </c>
    </row>
    <row r="56" spans="1:33" x14ac:dyDescent="0.3">
      <c r="AF56" t="s">
        <v>60</v>
      </c>
      <c r="AG56">
        <v>124.6</v>
      </c>
    </row>
    <row r="57" spans="1:33" x14ac:dyDescent="0.3">
      <c r="AF57" t="s">
        <v>61</v>
      </c>
      <c r="AG57">
        <v>128.9</v>
      </c>
    </row>
    <row r="58" spans="1:33" x14ac:dyDescent="0.3">
      <c r="AF58" t="s">
        <v>62</v>
      </c>
      <c r="AG58">
        <v>130.6</v>
      </c>
    </row>
    <row r="59" spans="1:33" x14ac:dyDescent="0.3">
      <c r="AF59" t="s">
        <v>63</v>
      </c>
      <c r="AG59">
        <v>134.19999999999999</v>
      </c>
    </row>
    <row r="60" spans="1:33" x14ac:dyDescent="0.3">
      <c r="AF60" t="s">
        <v>118</v>
      </c>
      <c r="AG60">
        <v>143.30000000000001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4FD12-E1C2-4DB7-A8A2-DB181AFA9F68}">
  <dimension ref="A1:Z66"/>
  <sheetViews>
    <sheetView tabSelected="1" workbookViewId="0">
      <selection activeCell="M9" sqref="M9"/>
    </sheetView>
  </sheetViews>
  <sheetFormatPr defaultRowHeight="14.4" x14ac:dyDescent="0.3"/>
  <cols>
    <col min="3" max="3" width="16.21875" bestFit="1" customWidth="1"/>
    <col min="13" max="13" width="10.44140625" customWidth="1"/>
    <col min="17" max="17" width="12.5546875" bestFit="1" customWidth="1"/>
    <col min="25" max="25" width="11.88671875" customWidth="1"/>
  </cols>
  <sheetData>
    <row r="1" spans="1:26" x14ac:dyDescent="0.3">
      <c r="A1" t="s">
        <v>0</v>
      </c>
      <c r="M1" t="s">
        <v>1</v>
      </c>
    </row>
    <row r="2" spans="1:26" x14ac:dyDescent="0.3">
      <c r="H2" t="s">
        <v>2</v>
      </c>
    </row>
    <row r="3" spans="1:26" x14ac:dyDescent="0.3">
      <c r="B3" t="s">
        <v>3</v>
      </c>
      <c r="C3" t="s">
        <v>4</v>
      </c>
      <c r="M3" t="s">
        <v>5</v>
      </c>
    </row>
    <row r="4" spans="1:26" x14ac:dyDescent="0.3">
      <c r="B4" s="1" t="s">
        <v>6</v>
      </c>
      <c r="C4">
        <v>818</v>
      </c>
    </row>
    <row r="5" spans="1:26" x14ac:dyDescent="0.3">
      <c r="B5" s="1" t="s">
        <v>7</v>
      </c>
      <c r="C5">
        <v>883</v>
      </c>
      <c r="M5" t="s">
        <v>8</v>
      </c>
    </row>
    <row r="6" spans="1:26" x14ac:dyDescent="0.3">
      <c r="B6" s="1" t="s">
        <v>9</v>
      </c>
      <c r="C6">
        <v>1156</v>
      </c>
    </row>
    <row r="7" spans="1:26" x14ac:dyDescent="0.3">
      <c r="B7" s="1" t="s">
        <v>10</v>
      </c>
      <c r="C7">
        <v>1187</v>
      </c>
      <c r="M7" t="s">
        <v>11</v>
      </c>
    </row>
    <row r="8" spans="1:26" x14ac:dyDescent="0.3">
      <c r="B8" s="1" t="s">
        <v>12</v>
      </c>
      <c r="C8">
        <v>1391</v>
      </c>
      <c r="M8" t="s">
        <v>140</v>
      </c>
    </row>
    <row r="9" spans="1:26" ht="20.399999999999999" thickBot="1" x14ac:dyDescent="0.45">
      <c r="B9" s="1" t="s">
        <v>13</v>
      </c>
      <c r="C9">
        <v>1675</v>
      </c>
      <c r="M9" s="2" t="s">
        <v>14</v>
      </c>
    </row>
    <row r="10" spans="1:26" ht="24" thickTop="1" x14ac:dyDescent="0.45">
      <c r="B10" s="1" t="s">
        <v>15</v>
      </c>
      <c r="C10">
        <v>2037</v>
      </c>
      <c r="M10" s="3" t="s">
        <v>16</v>
      </c>
    </row>
    <row r="11" spans="1:26" x14ac:dyDescent="0.3">
      <c r="B11" s="1" t="s">
        <v>17</v>
      </c>
      <c r="C11">
        <v>2155</v>
      </c>
      <c r="M11" t="s">
        <v>138</v>
      </c>
      <c r="U11" t="s">
        <v>139</v>
      </c>
    </row>
    <row r="12" spans="1:26" x14ac:dyDescent="0.3">
      <c r="B12" s="1" t="s">
        <v>18</v>
      </c>
      <c r="C12">
        <v>2641</v>
      </c>
      <c r="M12" t="s">
        <v>3</v>
      </c>
      <c r="N12" t="s">
        <v>19</v>
      </c>
      <c r="O12" t="s">
        <v>20</v>
      </c>
      <c r="P12" t="s">
        <v>21</v>
      </c>
      <c r="Q12" t="s">
        <v>22</v>
      </c>
      <c r="R12" t="s">
        <v>23</v>
      </c>
      <c r="U12" t="s">
        <v>3</v>
      </c>
      <c r="V12" t="s">
        <v>19</v>
      </c>
      <c r="W12" t="s">
        <v>20</v>
      </c>
      <c r="X12" t="s">
        <v>21</v>
      </c>
      <c r="Y12" t="s">
        <v>22</v>
      </c>
      <c r="Z12" t="s">
        <v>23</v>
      </c>
    </row>
    <row r="13" spans="1:26" x14ac:dyDescent="0.3">
      <c r="B13" s="1" t="s">
        <v>24</v>
      </c>
      <c r="C13">
        <v>2928</v>
      </c>
      <c r="M13" s="1" t="s">
        <v>6</v>
      </c>
      <c r="N13">
        <v>818</v>
      </c>
      <c r="O13">
        <v>49.925112300000002</v>
      </c>
      <c r="P13" s="4">
        <f>Table3[[#This Row],[WPI]]/100</f>
        <v>0.49925112300000002</v>
      </c>
      <c r="Q13" s="5">
        <f>Table3[[#This Row],[Nominal Credit Flow]]/Table3[[#This Row],[WPI (Decimal form)]]</f>
        <v>1638.4540010338644</v>
      </c>
      <c r="R13" s="4">
        <f>LN(Table3[[#This Row],[Real Credit Flow (at 2011-12 Prices)]])</f>
        <v>7.4015083939174282</v>
      </c>
      <c r="U13" s="1" t="s">
        <v>6</v>
      </c>
      <c r="V13">
        <v>818</v>
      </c>
      <c r="W13">
        <v>4.0009962380082804</v>
      </c>
      <c r="X13" s="4">
        <f>Table32[[#This Row],[WPI]]/100</f>
        <v>4.0009962380082802E-2</v>
      </c>
      <c r="Y13" s="5">
        <f>Table32[[#This Row],[Nominal Credit Flow]]/Table32[[#This Row],[WPI (Decimal form)]]</f>
        <v>20444.908001393305</v>
      </c>
      <c r="Z13" s="4">
        <f>LN(Table32[[#This Row],[Real Credit Flow (at 2011-12 Prices)]])</f>
        <v>9.9254891329790471</v>
      </c>
    </row>
    <row r="14" spans="1:26" x14ac:dyDescent="0.3">
      <c r="B14" s="1" t="s">
        <v>25</v>
      </c>
      <c r="C14" s="6">
        <v>3436</v>
      </c>
      <c r="M14" s="1" t="s">
        <v>7</v>
      </c>
      <c r="N14">
        <v>883</v>
      </c>
      <c r="O14">
        <v>50.374438310700008</v>
      </c>
      <c r="P14" s="4">
        <f>Table3[[#This Row],[WPI]]/100</f>
        <v>0.50374438310700009</v>
      </c>
      <c r="Q14" s="5">
        <f>Table3[[#This Row],[Nominal Credit Flow]]/Table3[[#This Row],[WPI (Decimal form)]]</f>
        <v>1752.8731428305423</v>
      </c>
      <c r="R14" s="4">
        <f>LN(Table3[[#This Row],[Real Credit Flow (at 2011-12 Prices)]])</f>
        <v>7.4690115165471695</v>
      </c>
      <c r="U14" s="1" t="s">
        <v>7</v>
      </c>
      <c r="V14">
        <v>883</v>
      </c>
      <c r="W14">
        <v>4.0370052041503541</v>
      </c>
      <c r="X14" s="4">
        <f>Table32[[#This Row],[WPI]]/100</f>
        <v>4.037005204150354E-2</v>
      </c>
      <c r="Y14" s="5">
        <f>Table32[[#This Row],[Nominal Credit Flow]]/Table32[[#This Row],[WPI (Decimal form)]]</f>
        <v>21872.649534665143</v>
      </c>
      <c r="Z14" s="4">
        <f>LN(Table32[[#This Row],[Real Credit Flow (at 2011-12 Prices)]])</f>
        <v>9.9929922556087885</v>
      </c>
    </row>
    <row r="15" spans="1:26" x14ac:dyDescent="0.3">
      <c r="B15" s="1" t="s">
        <v>26</v>
      </c>
      <c r="C15" s="6">
        <v>4296</v>
      </c>
      <c r="M15" s="1" t="s">
        <v>9</v>
      </c>
      <c r="N15">
        <v>1156</v>
      </c>
      <c r="O15">
        <v>55.317024428400003</v>
      </c>
      <c r="P15" s="4">
        <f>Table3[[#This Row],[WPI]]/100</f>
        <v>0.55317024428400008</v>
      </c>
      <c r="Q15" s="5">
        <f>Table3[[#This Row],[Nominal Credit Flow]]/Table3[[#This Row],[WPI (Decimal form)]]</f>
        <v>2089.7725644955417</v>
      </c>
      <c r="R15" s="4">
        <f>LN(Table3[[#This Row],[Real Credit Flow (at 2011-12 Prices)]])</f>
        <v>7.6448105182219122</v>
      </c>
      <c r="U15" s="1" t="s">
        <v>9</v>
      </c>
      <c r="V15">
        <v>1156</v>
      </c>
      <c r="W15">
        <v>4.4331038317131739</v>
      </c>
      <c r="X15" s="4">
        <f>Table32[[#This Row],[WPI]]/100</f>
        <v>4.4331038317131741E-2</v>
      </c>
      <c r="Y15" s="5">
        <f>Table32[[#This Row],[Nominal Credit Flow]]/Table32[[#This Row],[WPI (Decimal form)]]</f>
        <v>26076.537881434269</v>
      </c>
      <c r="Z15" s="4">
        <f>LN(Table32[[#This Row],[Real Credit Flow (at 2011-12 Prices)]])</f>
        <v>10.16879125728353</v>
      </c>
    </row>
    <row r="16" spans="1:26" x14ac:dyDescent="0.3">
      <c r="B16" s="1" t="s">
        <v>27</v>
      </c>
      <c r="C16" s="7">
        <v>4352</v>
      </c>
      <c r="M16" s="1" t="s">
        <v>10</v>
      </c>
      <c r="N16">
        <v>1187</v>
      </c>
      <c r="O16">
        <v>70.793809241400012</v>
      </c>
      <c r="P16" s="4">
        <f>Table3[[#This Row],[WPI]]/100</f>
        <v>0.70793809241400008</v>
      </c>
      <c r="Q16" s="5">
        <f>Table3[[#This Row],[Nominal Credit Flow]]/Table3[[#This Row],[WPI (Decimal form)]]</f>
        <v>1676.7002831454447</v>
      </c>
      <c r="R16" s="4">
        <f>LN(Table3[[#This Row],[Real Credit Flow (at 2011-12 Prices)]])</f>
        <v>7.4245830238144137</v>
      </c>
      <c r="U16" s="1" t="s">
        <v>10</v>
      </c>
      <c r="V16">
        <v>1187</v>
      </c>
      <c r="W16">
        <v>5.6734126654957411</v>
      </c>
      <c r="X16" s="4">
        <f>Table32[[#This Row],[WPI]]/100</f>
        <v>5.6734126654957411E-2</v>
      </c>
      <c r="Y16" s="5">
        <f>Table32[[#This Row],[Nominal Credit Flow]]/Table32[[#This Row],[WPI (Decimal form)]]</f>
        <v>20922.151621704401</v>
      </c>
      <c r="Z16" s="4">
        <f>LN(Table32[[#This Row],[Real Credit Flow (at 2011-12 Prices)]])</f>
        <v>9.9485637628760326</v>
      </c>
    </row>
    <row r="17" spans="2:26" x14ac:dyDescent="0.3">
      <c r="B17" s="1" t="s">
        <v>28</v>
      </c>
      <c r="C17" s="8">
        <v>5244</v>
      </c>
      <c r="M17" s="1" t="s">
        <v>12</v>
      </c>
      <c r="N17">
        <v>1391</v>
      </c>
      <c r="O17">
        <v>88.61707433250001</v>
      </c>
      <c r="P17" s="4">
        <f>Table3[[#This Row],[WPI]]/100</f>
        <v>0.88617074332500012</v>
      </c>
      <c r="Q17" s="5">
        <f>Table3[[#This Row],[Nominal Credit Flow]]/Table3[[#This Row],[WPI (Decimal form)]]</f>
        <v>1569.6749305679296</v>
      </c>
      <c r="R17" s="4">
        <f>LN(Table3[[#This Row],[Real Credit Flow (at 2011-12 Prices)]])</f>
        <v>7.3586238263107449</v>
      </c>
      <c r="U17" s="1" t="s">
        <v>12</v>
      </c>
      <c r="V17">
        <v>1391</v>
      </c>
      <c r="W17">
        <v>7.1017683224646984</v>
      </c>
      <c r="X17" s="4">
        <f>Table32[[#This Row],[WPI]]/100</f>
        <v>7.101768322464698E-2</v>
      </c>
      <c r="Y17" s="5">
        <f>Table32[[#This Row],[Nominal Credit Flow]]/Table32[[#This Row],[WPI (Decimal form)]]</f>
        <v>19586.671049235913</v>
      </c>
      <c r="Z17" s="4">
        <f>LN(Table32[[#This Row],[Real Credit Flow (at 2011-12 Prices)]])</f>
        <v>9.8826045653723629</v>
      </c>
    </row>
    <row r="18" spans="2:26" x14ac:dyDescent="0.3">
      <c r="B18" s="1" t="s">
        <v>29</v>
      </c>
      <c r="C18" s="8">
        <v>6167</v>
      </c>
      <c r="M18" s="1" t="s">
        <v>13</v>
      </c>
      <c r="N18">
        <v>1675</v>
      </c>
      <c r="O18">
        <v>82.775836193400011</v>
      </c>
      <c r="P18" s="4">
        <f>Table3[[#This Row],[WPI]]/100</f>
        <v>0.8277583619340001</v>
      </c>
      <c r="Q18" s="5">
        <f>Table3[[#This Row],[Nominal Credit Flow]]/Table3[[#This Row],[WPI (Decimal form)]]</f>
        <v>2023.5373957279978</v>
      </c>
      <c r="R18" s="4">
        <f>LN(Table3[[#This Row],[Real Credit Flow (at 2011-12 Prices)]])</f>
        <v>7.6126024448607446</v>
      </c>
      <c r="U18" s="1" t="s">
        <v>13</v>
      </c>
      <c r="V18">
        <v>1675</v>
      </c>
      <c r="W18">
        <v>6.6336517626177294</v>
      </c>
      <c r="X18" s="4">
        <f>Table32[[#This Row],[WPI]]/100</f>
        <v>6.6336517626177288E-2</v>
      </c>
      <c r="Y18" s="5">
        <f>Table32[[#This Row],[Nominal Credit Flow]]/Table32[[#This Row],[WPI (Decimal form)]]</f>
        <v>25250.044167814776</v>
      </c>
      <c r="Z18" s="4">
        <f>LN(Table32[[#This Row],[Real Credit Flow (at 2011-12 Prices)]])</f>
        <v>10.136583183922363</v>
      </c>
    </row>
    <row r="19" spans="2:26" x14ac:dyDescent="0.3">
      <c r="B19" s="1" t="s">
        <v>30</v>
      </c>
      <c r="C19" s="8">
        <v>7159</v>
      </c>
      <c r="M19" s="1" t="s">
        <v>15</v>
      </c>
      <c r="N19">
        <v>2037</v>
      </c>
      <c r="O19">
        <v>83.474787765599999</v>
      </c>
      <c r="P19" s="4">
        <f>Table3[[#This Row],[WPI]]/100</f>
        <v>0.834747877656</v>
      </c>
      <c r="Q19" s="5">
        <f>Table3[[#This Row],[Nominal Credit Flow]]/Table3[[#This Row],[WPI (Decimal form)]]</f>
        <v>2440.25777665942</v>
      </c>
      <c r="R19" s="4">
        <f>LN(Table3[[#This Row],[Real Credit Flow (at 2011-12 Prices)]])</f>
        <v>7.7998589588789775</v>
      </c>
      <c r="U19" s="1" t="s">
        <v>15</v>
      </c>
      <c r="V19">
        <v>2037</v>
      </c>
      <c r="W19">
        <v>6.6896657099498436</v>
      </c>
      <c r="X19" s="4">
        <f>Table32[[#This Row],[WPI]]/100</f>
        <v>6.6896657099498436E-2</v>
      </c>
      <c r="Y19" s="5">
        <f>Table32[[#This Row],[Nominal Credit Flow]]/Table32[[#This Row],[WPI (Decimal form)]]</f>
        <v>30449.952035275506</v>
      </c>
      <c r="Z19" s="4">
        <f>LN(Table32[[#This Row],[Real Credit Flow (at 2011-12 Prices)]])</f>
        <v>10.323839697940596</v>
      </c>
    </row>
    <row r="20" spans="2:26" x14ac:dyDescent="0.3">
      <c r="B20" s="1" t="s">
        <v>31</v>
      </c>
      <c r="C20" s="8">
        <v>7720</v>
      </c>
      <c r="M20" s="1" t="s">
        <v>17</v>
      </c>
      <c r="N20">
        <v>2155</v>
      </c>
      <c r="O20">
        <v>91.762356407400006</v>
      </c>
      <c r="P20" s="4">
        <f>Table3[[#This Row],[WPI]]/100</f>
        <v>0.91762356407400003</v>
      </c>
      <c r="Q20" s="5">
        <f>Table3[[#This Row],[Nominal Credit Flow]]/Table3[[#This Row],[WPI (Decimal form)]]</f>
        <v>2348.4575640498851</v>
      </c>
      <c r="R20" s="4">
        <f>LN(Table3[[#This Row],[Real Credit Flow (at 2011-12 Prices)]])</f>
        <v>7.761514035919034</v>
      </c>
      <c r="U20" s="1" t="s">
        <v>17</v>
      </c>
      <c r="V20">
        <v>2155</v>
      </c>
      <c r="W20">
        <v>7.3538310854592197</v>
      </c>
      <c r="X20" s="4">
        <f>Table32[[#This Row],[WPI]]/100</f>
        <v>7.3538310854592198E-2</v>
      </c>
      <c r="Y20" s="5">
        <f>Table32[[#This Row],[Nominal Credit Flow]]/Table32[[#This Row],[WPI (Decimal form)]]</f>
        <v>29304.453351683536</v>
      </c>
      <c r="Z20" s="4">
        <f>LN(Table32[[#This Row],[Real Credit Flow (at 2011-12 Prices)]])</f>
        <v>10.285494774980652</v>
      </c>
    </row>
    <row r="21" spans="2:26" x14ac:dyDescent="0.3">
      <c r="B21" s="1" t="s">
        <v>32</v>
      </c>
      <c r="C21" s="8">
        <v>9198</v>
      </c>
      <c r="M21" s="1" t="s">
        <v>18</v>
      </c>
      <c r="N21">
        <v>2641</v>
      </c>
      <c r="O21">
        <v>90.614078824499998</v>
      </c>
      <c r="P21" s="4">
        <f>Table3[[#This Row],[WPI]]/100</f>
        <v>0.906140788245</v>
      </c>
      <c r="Q21" s="5">
        <f>Table3[[#This Row],[Nominal Credit Flow]]/Table3[[#This Row],[WPI (Decimal form)]]</f>
        <v>2914.5581285608491</v>
      </c>
      <c r="R21" s="4">
        <f>LN(Table3[[#This Row],[Real Credit Flow (at 2011-12 Prices)]])</f>
        <v>7.9774735018949992</v>
      </c>
      <c r="U21" s="1" t="s">
        <v>18</v>
      </c>
      <c r="V21">
        <v>2641</v>
      </c>
      <c r="W21">
        <v>7.2618081719850283</v>
      </c>
      <c r="X21" s="4">
        <f>Table32[[#This Row],[WPI]]/100</f>
        <v>7.2618081719850278E-2</v>
      </c>
      <c r="Y21" s="5">
        <f>Table32[[#This Row],[Nominal Credit Flow]]/Table32[[#This Row],[WPI (Decimal form)]]</f>
        <v>36368.35258453375</v>
      </c>
      <c r="Z21" s="4">
        <f>LN(Table32[[#This Row],[Real Credit Flow (at 2011-12 Prices)]])</f>
        <v>10.501454240956617</v>
      </c>
    </row>
    <row r="22" spans="2:26" x14ac:dyDescent="0.3">
      <c r="B22" s="1" t="s">
        <v>33</v>
      </c>
      <c r="C22" s="8">
        <v>9381</v>
      </c>
      <c r="M22" s="1" t="s">
        <v>24</v>
      </c>
      <c r="N22">
        <v>2928</v>
      </c>
      <c r="O22">
        <v>103.0953568995</v>
      </c>
      <c r="P22" s="4">
        <f>Table3[[#This Row],[WPI]]/100</f>
        <v>1.030953568995</v>
      </c>
      <c r="Q22" s="5">
        <f>Table3[[#This Row],[Nominal Credit Flow]]/Table3[[#This Row],[WPI (Decimal form)]]</f>
        <v>2840.0891059083187</v>
      </c>
      <c r="R22" s="4">
        <f>LN(Table3[[#This Row],[Real Credit Flow (at 2011-12 Prices)]])</f>
        <v>7.9515907059828876</v>
      </c>
      <c r="U22" s="1" t="s">
        <v>24</v>
      </c>
      <c r="V22">
        <v>2928</v>
      </c>
      <c r="W22">
        <v>8.2620572314870984</v>
      </c>
      <c r="X22" s="4">
        <f>Table32[[#This Row],[WPI]]/100</f>
        <v>8.262057231487098E-2</v>
      </c>
      <c r="Y22" s="5">
        <f>Table32[[#This Row],[Nominal Credit Flow]]/Table32[[#This Row],[WPI (Decimal form)]]</f>
        <v>35439.115440174523</v>
      </c>
      <c r="Z22" s="4">
        <f>LN(Table32[[#This Row],[Real Credit Flow (at 2011-12 Prices)]])</f>
        <v>10.475571445044507</v>
      </c>
    </row>
    <row r="23" spans="2:26" x14ac:dyDescent="0.3">
      <c r="B23" s="1" t="s">
        <v>34</v>
      </c>
      <c r="C23" s="8">
        <v>10628</v>
      </c>
      <c r="M23" s="1" t="s">
        <v>25</v>
      </c>
      <c r="N23" s="6">
        <v>3436</v>
      </c>
      <c r="O23" s="4">
        <v>118.5721417125</v>
      </c>
      <c r="P23" s="4">
        <f>Table3[[#This Row],[WPI]]/100</f>
        <v>1.1857214171249999</v>
      </c>
      <c r="Q23" s="5">
        <f>Table3[[#This Row],[Nominal Credit Flow]]/Table3[[#This Row],[WPI (Decimal form)]]</f>
        <v>2897.8138965653629</v>
      </c>
      <c r="R23" s="4">
        <f>LN(Table3[[#This Row],[Real Credit Flow (at 2011-12 Prices)]])</f>
        <v>7.9717119029322223</v>
      </c>
      <c r="U23" s="1" t="s">
        <v>25</v>
      </c>
      <c r="V23" s="6">
        <v>3436</v>
      </c>
      <c r="W23" s="4">
        <v>9.5023660652696655</v>
      </c>
      <c r="X23" s="4">
        <f>Table32[[#This Row],[WPI]]/100</f>
        <v>9.5023660652696657E-2</v>
      </c>
      <c r="Y23" s="5">
        <f>Table32[[#This Row],[Nominal Credit Flow]]/Table32[[#This Row],[WPI (Decimal form)]]</f>
        <v>36159.415206685058</v>
      </c>
      <c r="Z23" s="4">
        <f>LN(Table32[[#This Row],[Real Credit Flow (at 2011-12 Prices)]])</f>
        <v>10.495692641993841</v>
      </c>
    </row>
    <row r="24" spans="2:26" x14ac:dyDescent="0.3">
      <c r="B24" s="1" t="s">
        <v>35</v>
      </c>
      <c r="C24" s="8">
        <v>10188</v>
      </c>
      <c r="M24" s="1" t="s">
        <v>26</v>
      </c>
      <c r="N24" s="6">
        <v>4296</v>
      </c>
      <c r="O24" s="4">
        <v>132.0019969212</v>
      </c>
      <c r="P24" s="4">
        <f>Table3[[#This Row],[WPI]]/100</f>
        <v>1.320019969212</v>
      </c>
      <c r="Q24" s="5">
        <f>Table3[[#This Row],[Nominal Credit Flow]]/Table3[[#This Row],[WPI (Decimal form)]]</f>
        <v>3254.4962199053266</v>
      </c>
      <c r="R24" s="4">
        <f>LN(Table3[[#This Row],[Real Credit Flow (at 2011-12 Prices)]])</f>
        <v>8.087792771513941</v>
      </c>
      <c r="U24" s="1" t="s">
        <v>26</v>
      </c>
      <c r="V24" s="6">
        <v>4296</v>
      </c>
      <c r="W24" s="4">
        <v>10.578634053293893</v>
      </c>
      <c r="X24" s="4">
        <f>Table32[[#This Row],[WPI]]/100</f>
        <v>0.10578634053293894</v>
      </c>
      <c r="Y24" s="5">
        <f>Table32[[#This Row],[Nominal Credit Flow]]/Table32[[#This Row],[WPI (Decimal form)]]</f>
        <v>40610.157968952</v>
      </c>
      <c r="Z24" s="4">
        <f>LN(Table32[[#This Row],[Real Credit Flow (at 2011-12 Prices)]])</f>
        <v>10.61177351057556</v>
      </c>
    </row>
    <row r="25" spans="2:26" x14ac:dyDescent="0.3">
      <c r="B25" s="1" t="s">
        <v>36</v>
      </c>
      <c r="C25" s="8">
        <v>11538</v>
      </c>
      <c r="M25" s="1" t="s">
        <v>27</v>
      </c>
      <c r="N25" s="7">
        <v>4352</v>
      </c>
      <c r="O25" s="4">
        <v>53.270094824100006</v>
      </c>
      <c r="P25" s="4">
        <f>Table3[[#This Row],[WPI]]/100</f>
        <v>0.53270094824100012</v>
      </c>
      <c r="Q25" s="5">
        <f>Table3[[#This Row],[Nominal Credit Flow]]/Table3[[#This Row],[WPI (Decimal form)]]</f>
        <v>8169.6869779760646</v>
      </c>
      <c r="R25" s="4">
        <f>LN(Table3[[#This Row],[Real Credit Flow (at 2011-12 Prices)]])</f>
        <v>9.0081858735308433</v>
      </c>
      <c r="U25" s="1" t="s">
        <v>27</v>
      </c>
      <c r="V25" s="7">
        <v>4352</v>
      </c>
      <c r="W25" s="4">
        <v>11.287402534864583</v>
      </c>
      <c r="X25" s="4">
        <f>Table32[[#This Row],[WPI]]/100</f>
        <v>0.11287402534864582</v>
      </c>
      <c r="Y25" s="5">
        <f>Table32[[#This Row],[Nominal Credit Flow]]/Table32[[#This Row],[WPI (Decimal form)]]</f>
        <v>38556.257620453616</v>
      </c>
      <c r="Z25" s="4">
        <f>LN(Table32[[#This Row],[Real Credit Flow (at 2011-12 Prices)]])</f>
        <v>10.559873690603022</v>
      </c>
    </row>
    <row r="26" spans="2:26" x14ac:dyDescent="0.3">
      <c r="B26" s="1" t="s">
        <v>37</v>
      </c>
      <c r="C26" s="8">
        <v>12530</v>
      </c>
      <c r="M26" s="1" t="s">
        <v>28</v>
      </c>
      <c r="N26" s="8">
        <v>5244</v>
      </c>
      <c r="O26" s="4">
        <v>59.011482738600002</v>
      </c>
      <c r="P26" s="4">
        <f>Table3[[#This Row],[WPI]]/100</f>
        <v>0.59011482738599996</v>
      </c>
      <c r="Q26" s="5">
        <f>Table3[[#This Row],[Nominal Credit Flow]]/Table3[[#This Row],[WPI (Decimal form)]]</f>
        <v>8886.406096977882</v>
      </c>
      <c r="R26" s="4">
        <f>LN(Table3[[#This Row],[Real Credit Flow (at 2011-12 Prices)]])</f>
        <v>9.0922779832143661</v>
      </c>
      <c r="U26" s="1" t="s">
        <v>28</v>
      </c>
      <c r="V26" s="8">
        <v>5244</v>
      </c>
      <c r="W26" s="4">
        <v>12.503945450993379</v>
      </c>
      <c r="X26" s="4">
        <f>Table32[[#This Row],[WPI]]/100</f>
        <v>0.12503945450993378</v>
      </c>
      <c r="Y26" s="5">
        <f>Table32[[#This Row],[Nominal Credit Flow]]/Table32[[#This Row],[WPI (Decimal form)]]</f>
        <v>41938.762613390878</v>
      </c>
      <c r="Z26" s="4">
        <f>LN(Table32[[#This Row],[Real Credit Flow (at 2011-12 Prices)]])</f>
        <v>10.643965800286544</v>
      </c>
    </row>
    <row r="27" spans="2:26" x14ac:dyDescent="0.3">
      <c r="B27" s="1" t="s">
        <v>38</v>
      </c>
      <c r="C27" s="8">
        <v>15013</v>
      </c>
      <c r="M27" s="1" t="s">
        <v>29</v>
      </c>
      <c r="N27" s="8">
        <v>6167</v>
      </c>
      <c r="O27" s="4">
        <v>62.656015936500005</v>
      </c>
      <c r="P27" s="4">
        <f>Table3[[#This Row],[WPI]]/100</f>
        <v>0.62656015936500009</v>
      </c>
      <c r="Q27" s="5">
        <f>Table3[[#This Row],[Nominal Credit Flow]]/Table3[[#This Row],[WPI (Decimal form)]]</f>
        <v>9842.6302850951597</v>
      </c>
      <c r="R27" s="4">
        <f>LN(Table3[[#This Row],[Real Credit Flow (at 2011-12 Prices)]])</f>
        <v>9.1944782597224268</v>
      </c>
      <c r="U27" s="1" t="s">
        <v>29</v>
      </c>
      <c r="V27" s="8">
        <v>6167</v>
      </c>
      <c r="W27" s="4">
        <v>13.276185736883836</v>
      </c>
      <c r="X27" s="4">
        <f>Table32[[#This Row],[WPI]]/100</f>
        <v>0.13276185736883836</v>
      </c>
      <c r="Y27" s="5">
        <f>Table32[[#This Row],[Nominal Credit Flow]]/Table32[[#This Row],[WPI (Decimal form)]]</f>
        <v>46451.594774445417</v>
      </c>
      <c r="Z27" s="4">
        <f>LN(Table32[[#This Row],[Real Credit Flow (at 2011-12 Prices)]])</f>
        <v>10.746166076794605</v>
      </c>
    </row>
    <row r="28" spans="2:26" x14ac:dyDescent="0.3">
      <c r="B28" s="1" t="s">
        <v>39</v>
      </c>
      <c r="C28" s="8">
        <v>18773</v>
      </c>
      <c r="M28" s="1" t="s">
        <v>30</v>
      </c>
      <c r="N28" s="8">
        <v>7159</v>
      </c>
      <c r="O28" s="4">
        <v>62.755866161100002</v>
      </c>
      <c r="P28" s="4">
        <f>Table3[[#This Row],[WPI]]/100</f>
        <v>0.62755866161100005</v>
      </c>
      <c r="Q28" s="5">
        <f>Table3[[#This Row],[Nominal Credit Flow]]/Table3[[#This Row],[WPI (Decimal form)]]</f>
        <v>11407.698495662855</v>
      </c>
      <c r="R28" s="4">
        <f>LN(Table3[[#This Row],[Real Credit Flow (at 2011-12 Prices)]])</f>
        <v>9.3420437131027558</v>
      </c>
      <c r="U28" s="1" t="s">
        <v>30</v>
      </c>
      <c r="V28" s="8">
        <v>7159</v>
      </c>
      <c r="W28" s="4">
        <v>13.297343004990422</v>
      </c>
      <c r="X28" s="4">
        <f>Table32[[#This Row],[WPI]]/100</f>
        <v>0.13297343004990422</v>
      </c>
      <c r="Y28" s="5">
        <f>Table32[[#This Row],[Nominal Credit Flow]]/Table32[[#This Row],[WPI (Decimal form)]]</f>
        <v>53837.823069715996</v>
      </c>
      <c r="Z28" s="4">
        <f>LN(Table32[[#This Row],[Real Credit Flow (at 2011-12 Prices)]])</f>
        <v>10.893731530174934</v>
      </c>
    </row>
    <row r="29" spans="2:26" x14ac:dyDescent="0.3">
      <c r="B29" s="1" t="s">
        <v>40</v>
      </c>
      <c r="C29" s="8">
        <v>23692</v>
      </c>
      <c r="M29" s="1" t="s">
        <v>31</v>
      </c>
      <c r="N29" s="8">
        <v>7720</v>
      </c>
      <c r="O29" s="4">
        <v>68.447328963299995</v>
      </c>
      <c r="P29" s="4">
        <f>Table3[[#This Row],[WPI]]/100</f>
        <v>0.68447328963299991</v>
      </c>
      <c r="Q29" s="5">
        <f>Table3[[#This Row],[Nominal Credit Flow]]/Table3[[#This Row],[WPI (Decimal form)]]</f>
        <v>11278.745448400625</v>
      </c>
      <c r="R29" s="4">
        <f>LN(Table3[[#This Row],[Real Credit Flow (at 2011-12 Prices)]])</f>
        <v>9.3306752997533255</v>
      </c>
      <c r="U29" s="1" t="s">
        <v>31</v>
      </c>
      <c r="V29" s="8">
        <v>7720</v>
      </c>
      <c r="W29" s="4">
        <v>14.503307287065926</v>
      </c>
      <c r="X29" s="4">
        <f>Table32[[#This Row],[WPI]]/100</f>
        <v>0.14503307287065925</v>
      </c>
      <c r="Y29" s="5">
        <f>Table32[[#This Row],[Nominal Credit Flow]]/Table32[[#This Row],[WPI (Decimal form)]]</f>
        <v>53229.238319212265</v>
      </c>
      <c r="Z29" s="4">
        <f>LN(Table32[[#This Row],[Real Credit Flow (at 2011-12 Prices)]])</f>
        <v>10.882363116825504</v>
      </c>
    </row>
    <row r="30" spans="2:26" x14ac:dyDescent="0.3">
      <c r="B30" s="1" t="s">
        <v>41</v>
      </c>
      <c r="C30" s="8">
        <v>26345</v>
      </c>
      <c r="M30" s="1" t="s">
        <v>32</v>
      </c>
      <c r="N30" s="8">
        <v>9198</v>
      </c>
      <c r="O30" s="4">
        <v>76.185721369800007</v>
      </c>
      <c r="P30" s="4">
        <f>Table3[[#This Row],[WPI]]/100</f>
        <v>0.76185721369800008</v>
      </c>
      <c r="Q30" s="5">
        <f>Table3[[#This Row],[Nominal Credit Flow]]/Table3[[#This Row],[WPI (Decimal form)]]</f>
        <v>12073.128447985115</v>
      </c>
      <c r="R30" s="4">
        <f>LN(Table3[[#This Row],[Real Credit Flow (at 2011-12 Prices)]])</f>
        <v>9.3987374725522841</v>
      </c>
      <c r="U30" s="1" t="s">
        <v>32</v>
      </c>
      <c r="V30" s="8">
        <v>9198</v>
      </c>
      <c r="W30" s="4">
        <v>16.14299556532648</v>
      </c>
      <c r="X30" s="4">
        <f>Table32[[#This Row],[WPI]]/100</f>
        <v>0.16142995565326479</v>
      </c>
      <c r="Y30" s="5">
        <f>Table32[[#This Row],[Nominal Credit Flow]]/Table32[[#This Row],[WPI (Decimal form)]]</f>
        <v>56978.272482192668</v>
      </c>
      <c r="Z30" s="4">
        <f>LN(Table32[[#This Row],[Real Credit Flow (at 2011-12 Prices)]])</f>
        <v>10.950425289624464</v>
      </c>
    </row>
    <row r="31" spans="2:26" x14ac:dyDescent="0.3">
      <c r="B31" s="1" t="s">
        <v>42</v>
      </c>
      <c r="C31" s="8">
        <v>28656</v>
      </c>
      <c r="M31" s="1" t="s">
        <v>33</v>
      </c>
      <c r="N31" s="8">
        <v>9381</v>
      </c>
      <c r="O31" s="4">
        <v>79.9301047923</v>
      </c>
      <c r="P31" s="4">
        <f>Table3[[#This Row],[WPI]]/100</f>
        <v>0.79930104792300005</v>
      </c>
      <c r="Q31" s="5">
        <f>Table3[[#This Row],[Nominal Credit Flow]]/Table3[[#This Row],[WPI (Decimal form)]]</f>
        <v>11736.504067368256</v>
      </c>
      <c r="R31" s="4">
        <f>LN(Table3[[#This Row],[Real Credit Flow (at 2011-12 Prices)]])</f>
        <v>9.3704592694260551</v>
      </c>
      <c r="U31" s="1" t="s">
        <v>33</v>
      </c>
      <c r="V31" s="8">
        <v>9381</v>
      </c>
      <c r="W31" s="4">
        <v>16.936393119323519</v>
      </c>
      <c r="X31" s="4">
        <f>Table32[[#This Row],[WPI]]/100</f>
        <v>0.1693639311932352</v>
      </c>
      <c r="Y31" s="5">
        <f>Table32[[#This Row],[Nominal Credit Flow]]/Table32[[#This Row],[WPI (Decimal form)]]</f>
        <v>55389.597619204884</v>
      </c>
      <c r="Z31" s="4">
        <f>LN(Table32[[#This Row],[Real Credit Flow (at 2011-12 Prices)]])</f>
        <v>10.922147086498233</v>
      </c>
    </row>
    <row r="32" spans="2:26" x14ac:dyDescent="0.3">
      <c r="B32" s="1" t="s">
        <v>43</v>
      </c>
      <c r="C32" s="8">
        <v>32697</v>
      </c>
      <c r="M32" s="1" t="s">
        <v>34</v>
      </c>
      <c r="N32" s="8">
        <v>10628</v>
      </c>
      <c r="O32" s="4">
        <v>81.677483722800005</v>
      </c>
      <c r="P32" s="4">
        <f>Table3[[#This Row],[WPI]]/100</f>
        <v>0.81677483722800004</v>
      </c>
      <c r="Q32" s="5">
        <f>Table3[[#This Row],[Nominal Credit Flow]]/Table3[[#This Row],[WPI (Decimal form)]]</f>
        <v>13012.154042440498</v>
      </c>
      <c r="R32" s="4">
        <f>LN(Table3[[#This Row],[Real Credit Flow (at 2011-12 Prices)]])</f>
        <v>9.4736391260138308</v>
      </c>
      <c r="U32" s="1" t="s">
        <v>34</v>
      </c>
      <c r="V32" s="8">
        <v>10628</v>
      </c>
      <c r="W32" s="4">
        <v>17.306645311188806</v>
      </c>
      <c r="X32" s="4">
        <f>Table32[[#This Row],[WPI]]/100</f>
        <v>0.17306645311188806</v>
      </c>
      <c r="Y32" s="5">
        <f>Table32[[#This Row],[Nominal Credit Flow]]/Table32[[#This Row],[WPI (Decimal form)]]</f>
        <v>61409.937101611256</v>
      </c>
      <c r="Z32" s="4">
        <f>LN(Table32[[#This Row],[Real Credit Flow (at 2011-12 Prices)]])</f>
        <v>11.025326943086009</v>
      </c>
    </row>
    <row r="33" spans="2:26" x14ac:dyDescent="0.3">
      <c r="B33" s="1" t="s">
        <v>44</v>
      </c>
      <c r="C33" s="8">
        <v>45534</v>
      </c>
      <c r="M33" s="1" t="s">
        <v>35</v>
      </c>
      <c r="N33" s="8">
        <v>10188</v>
      </c>
      <c r="O33" s="4">
        <v>92.311532642700001</v>
      </c>
      <c r="P33" s="4">
        <f>Table3[[#This Row],[WPI]]/100</f>
        <v>0.923115326427</v>
      </c>
      <c r="Q33" s="5">
        <f>Table3[[#This Row],[Nominal Credit Flow]]/Table3[[#This Row],[WPI (Decimal form)]]</f>
        <v>11036.540839846697</v>
      </c>
      <c r="R33" s="4">
        <f>LN(Table3[[#This Row],[Real Credit Flow (at 2011-12 Prices)]])</f>
        <v>9.3089669410090412</v>
      </c>
      <c r="U33" s="1" t="s">
        <v>35</v>
      </c>
      <c r="V33" s="8">
        <v>10188</v>
      </c>
      <c r="W33" s="4">
        <v>19.559894364540408</v>
      </c>
      <c r="X33" s="4">
        <f>Table32[[#This Row],[WPI]]/100</f>
        <v>0.19559894364540409</v>
      </c>
      <c r="Y33" s="5">
        <f>Table32[[#This Row],[Nominal Credit Flow]]/Table32[[#This Row],[WPI (Decimal form)]]</f>
        <v>52086.170866390479</v>
      </c>
      <c r="Z33" s="4">
        <f>LN(Table32[[#This Row],[Real Credit Flow (at 2011-12 Prices)]])</f>
        <v>10.860654758081219</v>
      </c>
    </row>
    <row r="34" spans="2:26" x14ac:dyDescent="0.3">
      <c r="B34" s="1" t="s">
        <v>45</v>
      </c>
      <c r="C34" s="8">
        <v>48187</v>
      </c>
      <c r="M34" s="1" t="s">
        <v>36</v>
      </c>
      <c r="N34" s="8">
        <v>11538</v>
      </c>
      <c r="O34" s="4">
        <v>109.03644526320001</v>
      </c>
      <c r="P34" s="4">
        <f>Table3[[#This Row],[WPI]]/100</f>
        <v>1.090364452632</v>
      </c>
      <c r="Q34" s="5">
        <f>Table3[[#This Row],[Nominal Credit Flow]]/Table3[[#This Row],[WPI (Decimal form)]]</f>
        <v>10581.782973710073</v>
      </c>
      <c r="R34" s="4">
        <f>LN(Table3[[#This Row],[Real Credit Flow (at 2011-12 Prices)]])</f>
        <v>9.2668892142488577</v>
      </c>
      <c r="U34" s="1" t="s">
        <v>36</v>
      </c>
      <c r="V34" s="8">
        <v>11538</v>
      </c>
      <c r="W34" s="4">
        <v>23.103736772393859</v>
      </c>
      <c r="X34" s="4">
        <f>Table32[[#This Row],[WPI]]/100</f>
        <v>0.2310373677239386</v>
      </c>
      <c r="Y34" s="5">
        <f>Table32[[#This Row],[Nominal Credit Flow]]/Table32[[#This Row],[WPI (Decimal form)]]</f>
        <v>49939.973406321435</v>
      </c>
      <c r="Z34" s="4">
        <f>LN(Table32[[#This Row],[Real Credit Flow (at 2011-12 Prices)]])</f>
        <v>10.818577031321036</v>
      </c>
    </row>
    <row r="35" spans="2:26" x14ac:dyDescent="0.3">
      <c r="B35" s="1" t="s">
        <v>46</v>
      </c>
      <c r="C35" s="8">
        <v>54195</v>
      </c>
      <c r="M35" s="1" t="s">
        <v>37</v>
      </c>
      <c r="N35" s="8">
        <v>12530</v>
      </c>
      <c r="O35" s="4">
        <v>117.12431345580001</v>
      </c>
      <c r="P35" s="4">
        <f>Table3[[#This Row],[WPI]]/100</f>
        <v>1.1712431345580001</v>
      </c>
      <c r="Q35" s="5">
        <f>Table3[[#This Row],[Nominal Credit Flow]]/Table3[[#This Row],[WPI (Decimal form)]]</f>
        <v>10698.034959862138</v>
      </c>
      <c r="R35" s="4">
        <f>LN(Table3[[#This Row],[Real Credit Flow (at 2011-12 Prices)]])</f>
        <v>9.2778153549735105</v>
      </c>
      <c r="U35" s="1" t="s">
        <v>37</v>
      </c>
      <c r="V35" s="8">
        <v>12530</v>
      </c>
      <c r="W35" s="4">
        <v>24.817475489027469</v>
      </c>
      <c r="X35" s="4">
        <f>Table32[[#This Row],[WPI]]/100</f>
        <v>0.24817475489027468</v>
      </c>
      <c r="Y35" s="5">
        <f>Table32[[#This Row],[Nominal Credit Flow]]/Table32[[#This Row],[WPI (Decimal form)]]</f>
        <v>50488.616400728912</v>
      </c>
      <c r="Z35" s="4">
        <f>LN(Table32[[#This Row],[Real Credit Flow (at 2011-12 Prices)]])</f>
        <v>10.82950317204569</v>
      </c>
    </row>
    <row r="36" spans="2:26" x14ac:dyDescent="0.3">
      <c r="B36" s="1" t="s">
        <v>47</v>
      </c>
      <c r="C36" s="8">
        <v>65175</v>
      </c>
      <c r="M36" s="1" t="s">
        <v>38</v>
      </c>
      <c r="N36" s="8">
        <v>15013</v>
      </c>
      <c r="O36" s="4">
        <v>125.26210676070001</v>
      </c>
      <c r="P36" s="4">
        <f>Table3[[#This Row],[WPI]]/100</f>
        <v>1.252621067607</v>
      </c>
      <c r="Q36" s="5">
        <f>Table3[[#This Row],[Nominal Credit Flow]]/Table3[[#This Row],[WPI (Decimal form)]]</f>
        <v>11985.268640484188</v>
      </c>
      <c r="R36" s="4">
        <f>LN(Table3[[#This Row],[Real Credit Flow (at 2011-12 Prices)]])</f>
        <v>9.3914335613427014</v>
      </c>
      <c r="U36" s="1" t="s">
        <v>38</v>
      </c>
      <c r="V36" s="8">
        <v>15013</v>
      </c>
      <c r="W36" s="4">
        <v>26.541792839714379</v>
      </c>
      <c r="X36" s="4">
        <f>Table32[[#This Row],[WPI]]/100</f>
        <v>0.26541792839714379</v>
      </c>
      <c r="Y36" s="5">
        <f>Table32[[#This Row],[Nominal Credit Flow]]/Table32[[#This Row],[WPI (Decimal form)]]</f>
        <v>56563.624359000001</v>
      </c>
      <c r="Z36" s="4">
        <f>LN(Table32[[#This Row],[Real Credit Flow (at 2011-12 Prices)]])</f>
        <v>10.94312137841488</v>
      </c>
    </row>
    <row r="37" spans="2:26" x14ac:dyDescent="0.3">
      <c r="B37" s="1" t="s">
        <v>48</v>
      </c>
      <c r="C37" s="8">
        <v>83427</v>
      </c>
      <c r="M37" s="1" t="s">
        <v>39</v>
      </c>
      <c r="N37" s="8">
        <v>18773</v>
      </c>
      <c r="O37" s="4">
        <v>57.813280043399999</v>
      </c>
      <c r="P37" s="4">
        <f>Table3[[#This Row],[WPI]]/100</f>
        <v>0.57813280043399995</v>
      </c>
      <c r="Q37" s="5">
        <f>Table3[[#This Row],[Nominal Credit Flow]]/Table3[[#This Row],[WPI (Decimal form)]]</f>
        <v>32471.778086120092</v>
      </c>
      <c r="R37" s="4">
        <f>LN(Table3[[#This Row],[Real Credit Flow (at 2011-12 Prices)]])</f>
        <v>10.38812662448824</v>
      </c>
      <c r="U37" s="1" t="s">
        <v>39</v>
      </c>
      <c r="V37" s="8">
        <v>18773</v>
      </c>
      <c r="W37" s="4">
        <v>30.735396108389249</v>
      </c>
      <c r="X37" s="4">
        <f>Table32[[#This Row],[WPI]]/100</f>
        <v>0.30735396108389251</v>
      </c>
      <c r="Y37" s="5">
        <f>Table32[[#This Row],[Nominal Credit Flow]]/Table32[[#This Row],[WPI (Decimal form)]]</f>
        <v>61079.414541450773</v>
      </c>
      <c r="Z37" s="4">
        <f>LN(Table32[[#This Row],[Real Credit Flow (at 2011-12 Prices)]])</f>
        <v>11.019930174176134</v>
      </c>
    </row>
    <row r="38" spans="2:26" x14ac:dyDescent="0.3">
      <c r="B38" s="1" t="s">
        <v>49</v>
      </c>
      <c r="C38" s="8">
        <v>105303</v>
      </c>
      <c r="M38" s="1" t="s">
        <v>40</v>
      </c>
      <c r="N38" s="8">
        <v>23692</v>
      </c>
      <c r="O38" s="4">
        <v>62.5561657119</v>
      </c>
      <c r="P38" s="4">
        <f>Table3[[#This Row],[WPI]]/100</f>
        <v>0.62556165711900003</v>
      </c>
      <c r="Q38" s="5">
        <f>Table3[[#This Row],[Nominal Credit Flow]]/Table3[[#This Row],[WPI (Decimal form)]]</f>
        <v>37873.16522740954</v>
      </c>
      <c r="R38" s="4">
        <f>LN(Table3[[#This Row],[Real Credit Flow (at 2011-12 Prices)]])</f>
        <v>10.541998098797606</v>
      </c>
      <c r="U38" s="1" t="s">
        <v>40</v>
      </c>
      <c r="V38" s="8">
        <v>23692</v>
      </c>
      <c r="W38" s="4">
        <v>33.256866428162112</v>
      </c>
      <c r="X38" s="4">
        <f>Table32[[#This Row],[WPI]]/100</f>
        <v>0.33256866428162113</v>
      </c>
      <c r="Y38" s="5">
        <f>Table32[[#This Row],[Nominal Credit Flow]]/Table32[[#This Row],[WPI (Decimal form)]]</f>
        <v>71239.423747805267</v>
      </c>
      <c r="Z38" s="4">
        <f>LN(Table32[[#This Row],[Real Credit Flow (at 2011-12 Prices)]])</f>
        <v>11.173801648485499</v>
      </c>
    </row>
    <row r="39" spans="2:26" x14ac:dyDescent="0.3">
      <c r="B39" s="1" t="s">
        <v>50</v>
      </c>
      <c r="C39" s="8">
        <v>144021</v>
      </c>
      <c r="M39" s="1" t="s">
        <v>41</v>
      </c>
      <c r="N39" s="8">
        <v>26345</v>
      </c>
      <c r="O39" s="4">
        <v>67.798302503400009</v>
      </c>
      <c r="P39" s="4">
        <f>Table3[[#This Row],[WPI]]/100</f>
        <v>0.6779830250340001</v>
      </c>
      <c r="Q39" s="5">
        <f>Table3[[#This Row],[Nominal Credit Flow]]/Table3[[#This Row],[WPI (Decimal form)]]</f>
        <v>38857.9050318831</v>
      </c>
      <c r="R39" s="4">
        <f>LN(Table3[[#This Row],[Real Credit Flow (at 2011-12 Prices)]])</f>
        <v>10.567666810821562</v>
      </c>
      <c r="U39" s="1" t="s">
        <v>41</v>
      </c>
      <c r="V39" s="8">
        <v>26345</v>
      </c>
      <c r="W39" s="4">
        <v>36.043754676332128</v>
      </c>
      <c r="X39" s="4">
        <f>Table32[[#This Row],[WPI]]/100</f>
        <v>0.36043754676332129</v>
      </c>
      <c r="Y39" s="5">
        <f>Table32[[#This Row],[Nominal Credit Flow]]/Table32[[#This Row],[WPI (Decimal form)]]</f>
        <v>73091.719318851246</v>
      </c>
      <c r="Z39" s="4">
        <f>LN(Table32[[#This Row],[Real Credit Flow (at 2011-12 Prices)]])</f>
        <v>11.199470360509457</v>
      </c>
    </row>
    <row r="40" spans="2:26" x14ac:dyDescent="0.3">
      <c r="B40" s="1" t="s">
        <v>51</v>
      </c>
      <c r="C40" s="8">
        <v>189513</v>
      </c>
      <c r="M40" s="1" t="s">
        <v>42</v>
      </c>
      <c r="N40" s="8">
        <v>28656</v>
      </c>
      <c r="O40" s="4">
        <v>69.595606546200003</v>
      </c>
      <c r="P40" s="4">
        <f>Table3[[#This Row],[WPI]]/100</f>
        <v>0.69595606546200006</v>
      </c>
      <c r="Q40" s="5">
        <f>Table3[[#This Row],[Nominal Credit Flow]]/Table3[[#This Row],[WPI (Decimal form)]]</f>
        <v>41175.012938463493</v>
      </c>
      <c r="R40" s="4">
        <f>LN(Table3[[#This Row],[Real Credit Flow (at 2011-12 Prices)]])</f>
        <v>10.625586869276843</v>
      </c>
      <c r="U40" s="1" t="s">
        <v>42</v>
      </c>
      <c r="V40" s="8">
        <v>28656</v>
      </c>
      <c r="W40" s="4">
        <v>36.999259218561839</v>
      </c>
      <c r="X40" s="4">
        <f>Table32[[#This Row],[WPI]]/100</f>
        <v>0.36999259218561842</v>
      </c>
      <c r="Y40" s="5">
        <f>Table32[[#This Row],[Nominal Credit Flow]]/Table32[[#This Row],[WPI (Decimal form)]]</f>
        <v>77450.199288378775</v>
      </c>
      <c r="Z40" s="4">
        <f>LN(Table32[[#This Row],[Real Credit Flow (at 2011-12 Prices)]])</f>
        <v>11.257390418964736</v>
      </c>
    </row>
    <row r="41" spans="2:26" x14ac:dyDescent="0.3">
      <c r="B41" s="1" t="s">
        <v>52</v>
      </c>
      <c r="C41" s="8">
        <v>194953</v>
      </c>
      <c r="M41" s="1" t="s">
        <v>43</v>
      </c>
      <c r="N41" s="8">
        <v>32697</v>
      </c>
      <c r="O41" s="4">
        <v>77.9830254126</v>
      </c>
      <c r="P41" s="4">
        <f>Table3[[#This Row],[WPI]]/100</f>
        <v>0.77983025412600004</v>
      </c>
      <c r="Q41" s="5">
        <f>Table3[[#This Row],[Nominal Credit Flow]]/Table3[[#This Row],[WPI (Decimal form)]]</f>
        <v>41928.355340157177</v>
      </c>
      <c r="R41" s="4">
        <f>LN(Table3[[#This Row],[Real Credit Flow (at 2011-12 Prices)]])</f>
        <v>10.643717615454609</v>
      </c>
      <c r="U41" s="1" t="s">
        <v>43</v>
      </c>
      <c r="V41" s="8">
        <v>32697</v>
      </c>
      <c r="W41" s="4">
        <v>41.458280415633858</v>
      </c>
      <c r="X41" s="4">
        <f>Table32[[#This Row],[WPI]]/100</f>
        <v>0.41458280415633858</v>
      </c>
      <c r="Y41" s="5">
        <f>Table32[[#This Row],[Nominal Credit Flow]]/Table32[[#This Row],[WPI (Decimal form)]]</f>
        <v>78867.236345070429</v>
      </c>
      <c r="Z41" s="4">
        <f>LN(Table32[[#This Row],[Real Credit Flow (at 2011-12 Prices)]])</f>
        <v>11.275521165142502</v>
      </c>
    </row>
    <row r="42" spans="2:26" x14ac:dyDescent="0.3">
      <c r="B42" s="1" t="s">
        <v>53</v>
      </c>
      <c r="C42" s="8">
        <v>245976</v>
      </c>
      <c r="M42" s="1" t="s">
        <v>44</v>
      </c>
      <c r="N42" s="8">
        <v>45534</v>
      </c>
      <c r="O42" s="4">
        <v>78.881677433999997</v>
      </c>
      <c r="P42" s="4">
        <f>Table3[[#This Row],[WPI]]/100</f>
        <v>0.78881677433999997</v>
      </c>
      <c r="Q42" s="5">
        <f>Table3[[#This Row],[Nominal Credit Flow]]/Table3[[#This Row],[WPI (Decimal form)]]</f>
        <v>57724.431681993738</v>
      </c>
      <c r="R42" s="4">
        <f>LN(Table3[[#This Row],[Real Credit Flow (at 2011-12 Prices)]])</f>
        <v>10.963435788907773</v>
      </c>
      <c r="U42" s="1" t="s">
        <v>44</v>
      </c>
      <c r="V42" s="8">
        <v>45534</v>
      </c>
      <c r="W42" s="4">
        <v>41.936032686748717</v>
      </c>
      <c r="X42" s="4">
        <f>Table32[[#This Row],[WPI]]/100</f>
        <v>0.4193603268674872</v>
      </c>
      <c r="Y42" s="5">
        <f>Table32[[#This Row],[Nominal Credit Flow]]/Table32[[#This Row],[WPI (Decimal form)]]</f>
        <v>108579.65592531645</v>
      </c>
      <c r="Z42" s="4">
        <f>LN(Table32[[#This Row],[Real Credit Flow (at 2011-12 Prices)]])</f>
        <v>11.595239338595666</v>
      </c>
    </row>
    <row r="43" spans="2:26" x14ac:dyDescent="0.3">
      <c r="B43" s="1" t="s">
        <v>54</v>
      </c>
      <c r="C43" s="9">
        <v>384514</v>
      </c>
      <c r="M43" s="1" t="s">
        <v>45</v>
      </c>
      <c r="N43" s="8">
        <v>48187</v>
      </c>
      <c r="O43" s="4">
        <v>81.12830748750001</v>
      </c>
      <c r="P43" s="4">
        <f>Table3[[#This Row],[WPI]]/100</f>
        <v>0.81128307487500007</v>
      </c>
      <c r="Q43" s="5">
        <f>Table3[[#This Row],[Nominal Credit Flow]]/Table3[[#This Row],[WPI (Decimal form)]]</f>
        <v>59396.037575940434</v>
      </c>
      <c r="R43" s="4">
        <f>LN(Table3[[#This Row],[Real Credit Flow (at 2011-12 Prices)]])</f>
        <v>10.991982795649944</v>
      </c>
      <c r="U43" s="1" t="s">
        <v>45</v>
      </c>
      <c r="V43" s="8">
        <v>48187</v>
      </c>
      <c r="W43" s="4">
        <v>43.130413364535862</v>
      </c>
      <c r="X43" s="4">
        <f>Table32[[#This Row],[WPI]]/100</f>
        <v>0.43130413364535863</v>
      </c>
      <c r="Y43" s="5">
        <f>Table32[[#This Row],[Nominal Credit Flow]]/Table32[[#This Row],[WPI (Decimal form)]]</f>
        <v>111723.94660984616</v>
      </c>
      <c r="Z43" s="4">
        <f>LN(Table32[[#This Row],[Real Credit Flow (at 2011-12 Prices)]])</f>
        <v>11.623786345337837</v>
      </c>
    </row>
    <row r="44" spans="2:26" x14ac:dyDescent="0.3">
      <c r="B44" s="1" t="s">
        <v>55</v>
      </c>
      <c r="C44" s="9">
        <v>468291</v>
      </c>
      <c r="M44" s="1" t="s">
        <v>46</v>
      </c>
      <c r="N44" s="8">
        <v>54195</v>
      </c>
      <c r="O44" s="4">
        <v>84.073889113200011</v>
      </c>
      <c r="P44" s="4">
        <f>Table3[[#This Row],[WPI]]/100</f>
        <v>0.84073889113200007</v>
      </c>
      <c r="Q44" s="5">
        <f>Table3[[#This Row],[Nominal Credit Flow]]/Table3[[#This Row],[WPI (Decimal form)]]</f>
        <v>64461.155028798501</v>
      </c>
      <c r="R44" s="4">
        <f>LN(Table3[[#This Row],[Real Credit Flow (at 2011-12 Prices)]])</f>
        <v>11.073818073744397</v>
      </c>
      <c r="U44" s="1" t="s">
        <v>46</v>
      </c>
      <c r="V44" s="8">
        <v>54195</v>
      </c>
      <c r="W44" s="4">
        <v>44.69637914207901</v>
      </c>
      <c r="X44" s="4">
        <f>Table32[[#This Row],[WPI]]/100</f>
        <v>0.44696379142079012</v>
      </c>
      <c r="Y44" s="5">
        <f>Table32[[#This Row],[Nominal Credit Flow]]/Table32[[#This Row],[WPI (Decimal form)]]</f>
        <v>121251.43253266033</v>
      </c>
      <c r="Z44" s="4">
        <f>LN(Table32[[#This Row],[Real Credit Flow (at 2011-12 Prices)]])</f>
        <v>11.70562162343229</v>
      </c>
    </row>
    <row r="45" spans="2:26" x14ac:dyDescent="0.3">
      <c r="B45" s="1" t="s">
        <v>56</v>
      </c>
      <c r="C45" s="9">
        <v>511029</v>
      </c>
      <c r="M45" s="1" t="s">
        <v>47</v>
      </c>
      <c r="N45" s="8">
        <v>65175</v>
      </c>
      <c r="O45" s="4">
        <v>86.869695402000005</v>
      </c>
      <c r="P45" s="4">
        <f>Table3[[#This Row],[WPI]]/100</f>
        <v>0.86869695402000002</v>
      </c>
      <c r="Q45" s="5">
        <f>Table3[[#This Row],[Nominal Credit Flow]]/Table3[[#This Row],[WPI (Decimal form)]]</f>
        <v>75026.163840444962</v>
      </c>
      <c r="R45" s="4">
        <f>LN(Table3[[#This Row],[Real Credit Flow (at 2011-12 Prices)]])</f>
        <v>11.225592182889946</v>
      </c>
      <c r="U45" s="1" t="s">
        <v>47</v>
      </c>
      <c r="V45" s="8">
        <v>65175</v>
      </c>
      <c r="W45" s="4">
        <v>46.182719541103012</v>
      </c>
      <c r="X45" s="4">
        <f>Table32[[#This Row],[WPI]]/100</f>
        <v>0.46182719541103012</v>
      </c>
      <c r="Y45" s="5">
        <f>Table32[[#This Row],[Nominal Credit Flow]]/Table32[[#This Row],[WPI (Decimal form)]]</f>
        <v>141124.21409482759</v>
      </c>
      <c r="Z45" s="4">
        <f>LN(Table32[[#This Row],[Real Credit Flow (at 2011-12 Prices)]])</f>
        <v>11.857395732577839</v>
      </c>
    </row>
    <row r="46" spans="2:26" x14ac:dyDescent="0.3">
      <c r="B46" s="1" t="s">
        <v>57</v>
      </c>
      <c r="C46" s="9">
        <v>607375</v>
      </c>
      <c r="M46" s="1" t="s">
        <v>48</v>
      </c>
      <c r="N46" s="8">
        <v>83427</v>
      </c>
      <c r="O46" s="4">
        <v>90.614078824499998</v>
      </c>
      <c r="P46" s="4">
        <f>Table3[[#This Row],[WPI]]/100</f>
        <v>0.906140788245</v>
      </c>
      <c r="Q46" s="5">
        <f>Table3[[#This Row],[Nominal Credit Flow]]/Table3[[#This Row],[WPI (Decimal form)]]</f>
        <v>92068.474438260499</v>
      </c>
      <c r="R46" s="4">
        <f>LN(Table3[[#This Row],[Real Credit Flow (at 2011-12 Prices)]])</f>
        <v>11.430287866559087</v>
      </c>
      <c r="U46" s="1" t="s">
        <v>48</v>
      </c>
      <c r="V46" s="8">
        <v>83427</v>
      </c>
      <c r="W46" s="4">
        <v>48.173354004081595</v>
      </c>
      <c r="X46" s="4">
        <f>Table32[[#This Row],[WPI]]/100</f>
        <v>0.48173354004081598</v>
      </c>
      <c r="Y46" s="5">
        <f>Table32[[#This Row],[Nominal Credit Flow]]/Table32[[#This Row],[WPI (Decimal form)]]</f>
        <v>173180.8003090909</v>
      </c>
      <c r="Z46" s="4">
        <f>LN(Table32[[#This Row],[Real Credit Flow (at 2011-12 Prices)]])</f>
        <v>12.062091416246981</v>
      </c>
    </row>
    <row r="47" spans="2:26" x14ac:dyDescent="0.3">
      <c r="B47" s="1" t="s">
        <v>58</v>
      </c>
      <c r="C47" s="9">
        <v>730122</v>
      </c>
      <c r="M47" s="1" t="s">
        <v>49</v>
      </c>
      <c r="N47" s="8">
        <v>105303</v>
      </c>
      <c r="O47" s="4">
        <v>93.9091362363</v>
      </c>
      <c r="P47" s="4">
        <f>Table3[[#This Row],[WPI]]/100</f>
        <v>0.93909136236299995</v>
      </c>
      <c r="Q47" s="5">
        <f>Table3[[#This Row],[Nominal Credit Flow]]/Table3[[#This Row],[WPI (Decimal form)]]</f>
        <v>112132.85971987864</v>
      </c>
      <c r="R47" s="4">
        <f>LN(Table3[[#This Row],[Real Credit Flow (at 2011-12 Prices)]])</f>
        <v>11.627439694740511</v>
      </c>
      <c r="U47" s="1" t="s">
        <v>49</v>
      </c>
      <c r="V47" s="8">
        <v>105303</v>
      </c>
      <c r="W47" s="4">
        <v>49.925112331502739</v>
      </c>
      <c r="X47" s="4">
        <f>Table32[[#This Row],[WPI]]/100</f>
        <v>0.49925112331502741</v>
      </c>
      <c r="Y47" s="5">
        <f>Table32[[#This Row],[Nominal Credit Flow]]/Table32[[#This Row],[WPI (Decimal form)]]</f>
        <v>210921.90900000001</v>
      </c>
      <c r="Z47" s="4">
        <f>LN(Table32[[#This Row],[Real Credit Flow (at 2011-12 Prices)]])</f>
        <v>12.259243244428404</v>
      </c>
    </row>
    <row r="48" spans="2:26" x14ac:dyDescent="0.3">
      <c r="B48" s="1" t="s">
        <v>59</v>
      </c>
      <c r="C48" s="9">
        <v>845328</v>
      </c>
      <c r="M48" s="1" t="s">
        <v>50</v>
      </c>
      <c r="N48" s="8">
        <v>144021</v>
      </c>
      <c r="O48" s="4">
        <v>52.071892128900004</v>
      </c>
      <c r="P48" s="4">
        <f>Table3[[#This Row],[WPI]]/100</f>
        <v>0.52071892128899999</v>
      </c>
      <c r="Q48" s="5">
        <f>Table3[[#This Row],[Nominal Credit Flow]]/Table3[[#This Row],[WPI (Decimal form)]]</f>
        <v>276581.07687634433</v>
      </c>
      <c r="R48" s="4">
        <f>LN(Table3[[#This Row],[Real Credit Flow (at 2011-12 Prices)]])</f>
        <v>12.530259282554869</v>
      </c>
      <c r="U48" s="1" t="s">
        <v>50</v>
      </c>
      <c r="V48" s="8">
        <v>144021</v>
      </c>
      <c r="W48" s="4">
        <v>52.071892161757354</v>
      </c>
      <c r="X48" s="4">
        <f>Table32[[#This Row],[WPI]]/100</f>
        <v>0.52071892161757349</v>
      </c>
      <c r="Y48" s="5">
        <f>Table32[[#This Row],[Nominal Credit Flow]]/Table32[[#This Row],[WPI (Decimal form)]]</f>
        <v>276581.07670182176</v>
      </c>
      <c r="Z48" s="4">
        <f>LN(Table32[[#This Row],[Real Credit Flow (at 2011-12 Prices)]])</f>
        <v>12.53025928192387</v>
      </c>
    </row>
    <row r="49" spans="1:26" x14ac:dyDescent="0.3">
      <c r="B49" s="1" t="s">
        <v>60</v>
      </c>
      <c r="C49" s="9">
        <v>915509</v>
      </c>
      <c r="M49" s="1" t="s">
        <v>51</v>
      </c>
      <c r="N49" s="8">
        <v>189513</v>
      </c>
      <c r="O49" s="4">
        <v>57.064403358900002</v>
      </c>
      <c r="P49" s="4">
        <f>Table3[[#This Row],[WPI]]/100</f>
        <v>0.57064403358900007</v>
      </c>
      <c r="Q49" s="5">
        <f>Table3[[#This Row],[Nominal Credit Flow]]/Table3[[#This Row],[WPI (Decimal form)]]</f>
        <v>332103.70887097472</v>
      </c>
      <c r="R49" s="4">
        <f>LN(Table3[[#This Row],[Real Credit Flow (at 2011-12 Prices)]])</f>
        <v>12.713202575236759</v>
      </c>
      <c r="U49" s="1" t="s">
        <v>51</v>
      </c>
      <c r="V49" s="8">
        <v>189513</v>
      </c>
      <c r="W49" s="4">
        <v>57.064403394907629</v>
      </c>
      <c r="X49" s="4">
        <f>Table32[[#This Row],[WPI]]/100</f>
        <v>0.57064403394907626</v>
      </c>
      <c r="Y49" s="5">
        <f>Table32[[#This Row],[Nominal Credit Flow]]/Table32[[#This Row],[WPI (Decimal form)]]</f>
        <v>332103.70866141742</v>
      </c>
      <c r="Z49" s="4">
        <f>LN(Table32[[#This Row],[Real Credit Flow (at 2011-12 Prices)]])</f>
        <v>12.713202574605759</v>
      </c>
    </row>
    <row r="50" spans="1:26" x14ac:dyDescent="0.3">
      <c r="B50" s="1" t="s">
        <v>61</v>
      </c>
      <c r="C50" s="9">
        <v>1065755</v>
      </c>
      <c r="M50" s="1" t="s">
        <v>52</v>
      </c>
      <c r="N50" s="8">
        <v>194953</v>
      </c>
      <c r="O50" s="4">
        <v>61.857214139700005</v>
      </c>
      <c r="P50" s="4">
        <f>Table3[[#This Row],[WPI]]/100</f>
        <v>0.61857214139700001</v>
      </c>
      <c r="Q50" s="5">
        <f>Table3[[#This Row],[Nominal Credit Flow]]/Table3[[#This Row],[WPI (Decimal form)]]</f>
        <v>315166.14951283269</v>
      </c>
      <c r="R50" s="4">
        <f>LN(Table3[[#This Row],[Real Credit Flow (at 2011-12 Prices)]])</f>
        <v>12.660855237521186</v>
      </c>
      <c r="U50" s="1" t="s">
        <v>52</v>
      </c>
      <c r="V50" s="8">
        <v>194953</v>
      </c>
      <c r="W50" s="4">
        <v>61.857214178731901</v>
      </c>
      <c r="X50" s="4">
        <f>Table32[[#This Row],[WPI]]/100</f>
        <v>0.61857214178731901</v>
      </c>
      <c r="Y50" s="5">
        <f>Table32[[#This Row],[Nominal Credit Flow]]/Table32[[#This Row],[WPI (Decimal form)]]</f>
        <v>315166.1493139629</v>
      </c>
      <c r="Z50" s="4">
        <f>LN(Table32[[#This Row],[Real Credit Flow (at 2011-12 Prices)]])</f>
        <v>12.660855236890185</v>
      </c>
    </row>
    <row r="51" spans="1:26" x14ac:dyDescent="0.3">
      <c r="B51" s="1" t="s">
        <v>62</v>
      </c>
      <c r="C51" s="9">
        <v>1168503</v>
      </c>
      <c r="M51" s="1" t="s">
        <v>53</v>
      </c>
      <c r="N51" s="8">
        <v>245976</v>
      </c>
      <c r="O51" s="4">
        <v>68.647029412500004</v>
      </c>
      <c r="P51" s="4">
        <f>Table3[[#This Row],[WPI]]/100</f>
        <v>0.68647029412500005</v>
      </c>
      <c r="Q51" s="5">
        <f>Table3[[#This Row],[Nominal Credit Flow]]/Table3[[#This Row],[WPI (Decimal form)]]</f>
        <v>358319.94786246348</v>
      </c>
      <c r="R51" s="4">
        <f>LN(Table3[[#This Row],[Real Credit Flow (at 2011-12 Prices)]])</f>
        <v>12.789181575375656</v>
      </c>
      <c r="U51" s="1" t="s">
        <v>53</v>
      </c>
      <c r="V51" s="8">
        <v>245976</v>
      </c>
      <c r="W51" s="4">
        <v>68.647029455816266</v>
      </c>
      <c r="X51" s="4">
        <f>Table32[[#This Row],[WPI]]/100</f>
        <v>0.68647029455816266</v>
      </c>
      <c r="Y51" s="5">
        <f>Table32[[#This Row],[Nominal Credit Flow]]/Table32[[#This Row],[WPI (Decimal form)]]</f>
        <v>358319.94763636368</v>
      </c>
      <c r="Z51" s="4">
        <f>LN(Table32[[#This Row],[Real Credit Flow (at 2011-12 Prices)]])</f>
        <v>12.789181574744655</v>
      </c>
    </row>
    <row r="52" spans="1:26" x14ac:dyDescent="0.3">
      <c r="B52" s="1" t="s">
        <v>63</v>
      </c>
      <c r="C52" s="9">
        <v>1256830</v>
      </c>
      <c r="M52" s="1" t="s">
        <v>54</v>
      </c>
      <c r="N52" s="9">
        <v>384514</v>
      </c>
      <c r="O52" s="4">
        <v>77.3339989527</v>
      </c>
      <c r="P52" s="4">
        <f>Table3[[#This Row],[WPI]]/100</f>
        <v>0.773339989527</v>
      </c>
      <c r="Q52" s="5">
        <f>Table3[[#This Row],[Nominal Credit Flow]]/Table3[[#This Row],[WPI (Decimal form)]]</f>
        <v>497212.09973272082</v>
      </c>
      <c r="R52" s="4">
        <f>LN(Table3[[#This Row],[Real Credit Flow (at 2011-12 Prices)]])</f>
        <v>13.1167719740682</v>
      </c>
      <c r="U52" s="1" t="s">
        <v>54</v>
      </c>
      <c r="V52" s="9">
        <v>384514</v>
      </c>
      <c r="W52" s="4">
        <v>77.333999001497745</v>
      </c>
      <c r="X52" s="4">
        <f>Table32[[#This Row],[WPI]]/100</f>
        <v>0.77333999001497744</v>
      </c>
      <c r="Y52" s="5">
        <f>Table32[[#This Row],[Nominal Credit Flow]]/Table32[[#This Row],[WPI (Decimal form)]]</f>
        <v>497212.09941898007</v>
      </c>
      <c r="Z52" s="4">
        <f>LN(Table32[[#This Row],[Real Credit Flow (at 2011-12 Prices)]])</f>
        <v>13.116771973437201</v>
      </c>
    </row>
    <row r="53" spans="1:26" x14ac:dyDescent="0.3">
      <c r="M53" s="1" t="s">
        <v>55</v>
      </c>
      <c r="N53" s="9">
        <v>468291</v>
      </c>
      <c r="O53" s="4">
        <v>91.063404835200004</v>
      </c>
      <c r="P53" s="4">
        <f>Table3[[#This Row],[WPI]]/100</f>
        <v>0.91063404835200001</v>
      </c>
      <c r="Q53" s="5">
        <f>Table3[[#This Row],[Nominal Credit Flow]]/Table3[[#This Row],[WPI (Decimal form)]]</f>
        <v>514247.18946922681</v>
      </c>
      <c r="R53" s="4">
        <f>LN(Table3[[#This Row],[Real Credit Flow (at 2011-12 Prices)]])</f>
        <v>13.150459342199786</v>
      </c>
      <c r="U53" s="1" t="s">
        <v>55</v>
      </c>
      <c r="V53" s="9">
        <v>468291</v>
      </c>
      <c r="W53" s="4">
        <v>91.063404892660998</v>
      </c>
      <c r="X53" s="4">
        <f>Table32[[#This Row],[WPI]]/100</f>
        <v>0.91063404892660993</v>
      </c>
      <c r="Y53" s="5">
        <f>Table32[[#This Row],[Nominal Credit Flow]]/Table32[[#This Row],[WPI (Decimal form)]]</f>
        <v>514247.18914473691</v>
      </c>
      <c r="Z53" s="4">
        <f>LN(Table32[[#This Row],[Real Credit Flow (at 2011-12 Prices)]])</f>
        <v>13.150459341568787</v>
      </c>
    </row>
    <row r="54" spans="1:26" x14ac:dyDescent="0.3">
      <c r="M54" s="1" t="s">
        <v>56</v>
      </c>
      <c r="N54" s="9">
        <v>511029</v>
      </c>
      <c r="O54" s="4">
        <v>99.999999936900011</v>
      </c>
      <c r="P54" s="4">
        <f>Table3[[#This Row],[WPI]]/100</f>
        <v>0.99999999936900008</v>
      </c>
      <c r="Q54" s="5">
        <f>Table3[[#This Row],[Nominal Credit Flow]]/Table3[[#This Row],[WPI (Decimal form)]]</f>
        <v>511029.00032245927</v>
      </c>
      <c r="R54" s="4">
        <f>LN(Table3[[#This Row],[Real Credit Flow (at 2011-12 Prices)]])</f>
        <v>13.144181619674248</v>
      </c>
      <c r="U54" s="1" t="s">
        <v>56</v>
      </c>
      <c r="V54" s="9">
        <v>511029</v>
      </c>
      <c r="W54" s="4">
        <v>100</v>
      </c>
      <c r="X54" s="4">
        <f>Table32[[#This Row],[WPI]]/100</f>
        <v>1</v>
      </c>
      <c r="Y54" s="5">
        <f>Table32[[#This Row],[Nominal Credit Flow]]/Table32[[#This Row],[WPI (Decimal form)]]</f>
        <v>511029</v>
      </c>
      <c r="Z54" s="4">
        <f>LN(Table32[[#This Row],[Real Credit Flow (at 2011-12 Prices)]])</f>
        <v>13.144181619043248</v>
      </c>
    </row>
    <row r="55" spans="1:26" x14ac:dyDescent="0.3">
      <c r="M55" s="1" t="s">
        <v>57</v>
      </c>
      <c r="N55" s="9">
        <v>607375</v>
      </c>
      <c r="O55" s="4">
        <v>111.4</v>
      </c>
      <c r="P55" s="4">
        <f>Table3[[#This Row],[WPI]]/100</f>
        <v>1.1140000000000001</v>
      </c>
      <c r="Q55" s="5">
        <f>Table3[[#This Row],[Nominal Credit Flow]]/Table3[[#This Row],[WPI (Decimal form)]]</f>
        <v>545219.92818671453</v>
      </c>
      <c r="R55" s="4">
        <f>LN(Table3[[#This Row],[Real Credit Flow (at 2011-12 Prices)]])</f>
        <v>13.208944530203112</v>
      </c>
      <c r="U55" s="1" t="s">
        <v>57</v>
      </c>
      <c r="V55" s="9">
        <v>607375</v>
      </c>
      <c r="W55" s="4">
        <v>111.4</v>
      </c>
      <c r="X55" s="4">
        <f>Table32[[#This Row],[WPI]]/100</f>
        <v>1.1140000000000001</v>
      </c>
      <c r="Y55" s="5">
        <f>Table32[[#This Row],[Nominal Credit Flow]]/Table32[[#This Row],[WPI (Decimal form)]]</f>
        <v>545219.92818671453</v>
      </c>
      <c r="Z55" s="4">
        <f>LN(Table32[[#This Row],[Real Credit Flow (at 2011-12 Prices)]])</f>
        <v>13.208944530203112</v>
      </c>
    </row>
    <row r="56" spans="1:26" x14ac:dyDescent="0.3">
      <c r="M56" s="1" t="s">
        <v>58</v>
      </c>
      <c r="N56" s="9">
        <v>730122</v>
      </c>
      <c r="O56" s="4">
        <v>122.4</v>
      </c>
      <c r="P56" s="4">
        <f>Table3[[#This Row],[WPI]]/100</f>
        <v>1.224</v>
      </c>
      <c r="Q56" s="5">
        <f>Table3[[#This Row],[Nominal Credit Flow]]/Table3[[#This Row],[WPI (Decimal form)]]</f>
        <v>596504.90196078434</v>
      </c>
      <c r="R56" s="4">
        <f>LN(Table3[[#This Row],[Real Credit Flow (at 2011-12 Prices)]])</f>
        <v>13.298842738358569</v>
      </c>
      <c r="U56" s="1" t="s">
        <v>58</v>
      </c>
      <c r="V56" s="9">
        <v>730122</v>
      </c>
      <c r="W56" s="4">
        <v>122.4</v>
      </c>
      <c r="X56" s="4">
        <f>Table32[[#This Row],[WPI]]/100</f>
        <v>1.224</v>
      </c>
      <c r="Y56" s="5">
        <f>Table32[[#This Row],[Nominal Credit Flow]]/Table32[[#This Row],[WPI (Decimal form)]]</f>
        <v>596504.90196078434</v>
      </c>
      <c r="Z56" s="4">
        <f>LN(Table32[[#This Row],[Real Credit Flow (at 2011-12 Prices)]])</f>
        <v>13.298842738358569</v>
      </c>
    </row>
    <row r="57" spans="1:26" x14ac:dyDescent="0.3">
      <c r="M57" s="1" t="s">
        <v>59</v>
      </c>
      <c r="N57" s="9">
        <v>845328</v>
      </c>
      <c r="O57" s="4">
        <v>125.1</v>
      </c>
      <c r="P57" s="4">
        <f>Table3[[#This Row],[WPI]]/100</f>
        <v>1.2509999999999999</v>
      </c>
      <c r="Q57" s="5">
        <f>Table3[[#This Row],[Nominal Credit Flow]]/Table3[[#This Row],[WPI (Decimal form)]]</f>
        <v>675721.82254196645</v>
      </c>
      <c r="R57" s="4">
        <f>LN(Table3[[#This Row],[Real Credit Flow (at 2011-12 Prices)]])</f>
        <v>13.423536765218202</v>
      </c>
      <c r="U57" s="1" t="s">
        <v>59</v>
      </c>
      <c r="V57" s="9">
        <v>845328</v>
      </c>
      <c r="W57" s="4">
        <v>125.1</v>
      </c>
      <c r="X57" s="4">
        <f>Table32[[#This Row],[WPI]]/100</f>
        <v>1.2509999999999999</v>
      </c>
      <c r="Y57" s="5">
        <f>Table32[[#This Row],[Nominal Credit Flow]]/Table32[[#This Row],[WPI (Decimal form)]]</f>
        <v>675721.82254196645</v>
      </c>
      <c r="Z57" s="4">
        <f>LN(Table32[[#This Row],[Real Credit Flow (at 2011-12 Prices)]])</f>
        <v>13.423536765218202</v>
      </c>
    </row>
    <row r="58" spans="1:26" x14ac:dyDescent="0.3">
      <c r="M58" s="1" t="s">
        <v>60</v>
      </c>
      <c r="N58" s="9">
        <v>915509</v>
      </c>
      <c r="O58" s="4">
        <v>124.6</v>
      </c>
      <c r="P58" s="4">
        <f>Table3[[#This Row],[WPI]]/100</f>
        <v>1.246</v>
      </c>
      <c r="Q58" s="5">
        <f>Table3[[#This Row],[Nominal Credit Flow]]/Table3[[#This Row],[WPI (Decimal form)]]</f>
        <v>734758.42696629209</v>
      </c>
      <c r="R58" s="4">
        <f>LN(Table3[[#This Row],[Real Credit Flow (at 2011-12 Prices)]])</f>
        <v>13.50729705337673</v>
      </c>
      <c r="U58" s="1" t="s">
        <v>60</v>
      </c>
      <c r="V58" s="9">
        <v>915509</v>
      </c>
      <c r="W58" s="4">
        <v>124.6</v>
      </c>
      <c r="X58" s="4">
        <f>Table32[[#This Row],[WPI]]/100</f>
        <v>1.246</v>
      </c>
      <c r="Y58" s="5">
        <f>Table32[[#This Row],[Nominal Credit Flow]]/Table32[[#This Row],[WPI (Decimal form)]]</f>
        <v>734758.42696629209</v>
      </c>
      <c r="Z58" s="4">
        <f>LN(Table32[[#This Row],[Real Credit Flow (at 2011-12 Prices)]])</f>
        <v>13.50729705337673</v>
      </c>
    </row>
    <row r="59" spans="1:26" x14ac:dyDescent="0.3">
      <c r="M59" s="1" t="s">
        <v>61</v>
      </c>
      <c r="N59" s="9">
        <v>1065755</v>
      </c>
      <c r="O59" s="4">
        <v>128.9</v>
      </c>
      <c r="P59" s="4">
        <f>Table3[[#This Row],[WPI]]/100</f>
        <v>1.2890000000000001</v>
      </c>
      <c r="Q59" s="5">
        <f>Table3[[#This Row],[Nominal Credit Flow]]/Table3[[#This Row],[WPI (Decimal form)]]</f>
        <v>826807.60279286257</v>
      </c>
      <c r="R59" s="4">
        <f>LN(Table3[[#This Row],[Real Credit Flow (at 2011-12 Prices)]])</f>
        <v>13.625327302191186</v>
      </c>
      <c r="U59" s="1" t="s">
        <v>61</v>
      </c>
      <c r="V59" s="9">
        <v>1065755</v>
      </c>
      <c r="W59" s="4">
        <v>128.9</v>
      </c>
      <c r="X59" s="4">
        <f>Table32[[#This Row],[WPI]]/100</f>
        <v>1.2890000000000001</v>
      </c>
      <c r="Y59" s="5">
        <f>Table32[[#This Row],[Nominal Credit Flow]]/Table32[[#This Row],[WPI (Decimal form)]]</f>
        <v>826807.60279286257</v>
      </c>
      <c r="Z59" s="4">
        <f>LN(Table32[[#This Row],[Real Credit Flow (at 2011-12 Prices)]])</f>
        <v>13.625327302191186</v>
      </c>
    </row>
    <row r="60" spans="1:26" x14ac:dyDescent="0.3">
      <c r="M60" s="1" t="s">
        <v>62</v>
      </c>
      <c r="N60" s="9">
        <v>1168503</v>
      </c>
      <c r="O60" s="4">
        <v>130.6</v>
      </c>
      <c r="P60" s="4">
        <f>Table3[[#This Row],[WPI]]/100</f>
        <v>1.306</v>
      </c>
      <c r="Q60" s="5">
        <f>Table3[[#This Row],[Nominal Credit Flow]]/Table3[[#This Row],[WPI (Decimal form)]]</f>
        <v>894718.98928024503</v>
      </c>
      <c r="R60" s="4">
        <f>LN(Table3[[#This Row],[Real Credit Flow (at 2011-12 Prices)]])</f>
        <v>13.70426496949761</v>
      </c>
      <c r="U60" s="1" t="s">
        <v>62</v>
      </c>
      <c r="V60" s="9">
        <v>1168503</v>
      </c>
      <c r="W60" s="4">
        <v>130.6</v>
      </c>
      <c r="X60" s="4">
        <f>Table32[[#This Row],[WPI]]/100</f>
        <v>1.306</v>
      </c>
      <c r="Y60" s="5">
        <f>Table32[[#This Row],[Nominal Credit Flow]]/Table32[[#This Row],[WPI (Decimal form)]]</f>
        <v>894718.98928024503</v>
      </c>
      <c r="Z60" s="4">
        <f>LN(Table32[[#This Row],[Real Credit Flow (at 2011-12 Prices)]])</f>
        <v>13.70426496949761</v>
      </c>
    </row>
    <row r="61" spans="1:26" x14ac:dyDescent="0.3">
      <c r="M61" s="1" t="s">
        <v>63</v>
      </c>
      <c r="N61" s="9">
        <v>1256830</v>
      </c>
      <c r="O61" s="4">
        <v>134.19999999999999</v>
      </c>
      <c r="P61" s="4">
        <f>Table3[[#This Row],[WPI]]/100</f>
        <v>1.3419999999999999</v>
      </c>
      <c r="Q61" s="5">
        <f>Table3[[#This Row],[Nominal Credit Flow]]/Table3[[#This Row],[WPI (Decimal form)]]</f>
        <v>936535.02235469455</v>
      </c>
      <c r="R61" s="4">
        <f>LN(Table3[[#This Row],[Real Credit Flow (at 2011-12 Prices)]])</f>
        <v>13.749942197235574</v>
      </c>
      <c r="U61" s="1" t="s">
        <v>63</v>
      </c>
      <c r="V61" s="9">
        <v>1256830</v>
      </c>
      <c r="W61" s="4">
        <v>134.19999999999999</v>
      </c>
      <c r="X61" s="4">
        <f>Table32[[#This Row],[WPI]]/100</f>
        <v>1.3419999999999999</v>
      </c>
      <c r="Y61" s="5">
        <f>Table32[[#This Row],[Nominal Credit Flow]]/Table32[[#This Row],[WPI (Decimal form)]]</f>
        <v>936535.02235469455</v>
      </c>
      <c r="Z61" s="4">
        <f>LN(Table32[[#This Row],[Real Credit Flow (at 2011-12 Prices)]])</f>
        <v>13.749942197235574</v>
      </c>
    </row>
    <row r="62" spans="1:26" x14ac:dyDescent="0.3">
      <c r="M62" s="1"/>
      <c r="O62">
        <v>143.30000000000001</v>
      </c>
      <c r="P62" s="4">
        <f>Table3[[#This Row],[WPI]]/100</f>
        <v>1.4330000000000001</v>
      </c>
      <c r="Q62" s="5">
        <f>Table3[[#This Row],[Nominal Credit Flow]]/Table3[[#This Row],[WPI (Decimal form)]]</f>
        <v>0</v>
      </c>
      <c r="R62" s="4" t="e">
        <f>LN(Table3[[#This Row],[Real Credit Flow (at 2011-12 Prices)]])</f>
        <v>#NUM!</v>
      </c>
      <c r="U62" s="1"/>
      <c r="W62">
        <v>143.30000000000001</v>
      </c>
      <c r="X62" s="4">
        <f>Table32[[#This Row],[WPI]]/100</f>
        <v>1.4330000000000001</v>
      </c>
      <c r="Y62" s="5">
        <f>Table32[[#This Row],[Nominal Credit Flow]]/Table32[[#This Row],[WPI (Decimal form)]]</f>
        <v>0</v>
      </c>
      <c r="Z62" s="4" t="e">
        <f>LN(Table32[[#This Row],[Real Credit Flow (at 2011-12 Prices)]])</f>
        <v>#NUM!</v>
      </c>
    </row>
    <row r="63" spans="1:26" x14ac:dyDescent="0.3">
      <c r="A63" t="s">
        <v>64</v>
      </c>
    </row>
    <row r="64" spans="1:26" x14ac:dyDescent="0.3">
      <c r="A64" t="s">
        <v>65</v>
      </c>
    </row>
    <row r="65" spans="1:1" x14ac:dyDescent="0.3">
      <c r="A65" t="s">
        <v>66</v>
      </c>
    </row>
    <row r="66" spans="1:1" x14ac:dyDescent="0.3">
      <c r="A66" t="s">
        <v>67</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1st method</vt:lpstr>
      <vt:lpstr>2nd Method</vt:lpstr>
      <vt:lpstr>Institutional Credit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Raunak Mehrotra</dc:creator>
  <cp:lastModifiedBy>Raunak Mehrotra</cp:lastModifiedBy>
  <dcterms:created xsi:type="dcterms:W3CDTF">2021-01-03T14:34:10Z</dcterms:created>
  <dcterms:modified xsi:type="dcterms:W3CDTF">2021-01-03T14:52:15Z</dcterms:modified>
</cp:coreProperties>
</file>