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esktop\plots\"/>
    </mc:Choice>
  </mc:AlternateContent>
  <xr:revisionPtr revIDLastSave="0" documentId="13_ncr:1_{255D8253-4E50-49D4-BA4D-13E714765A41}" xr6:coauthVersionLast="47" xr6:coauthVersionMax="47" xr10:uidLastSave="{00000000-0000-0000-0000-000000000000}"/>
  <bookViews>
    <workbookView xWindow="-110" yWindow="-110" windowWidth="19420" windowHeight="10420" xr2:uid="{BAFD404F-9A74-4A9E-AFB1-FB6239E17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F74" i="1"/>
  <c r="C66" i="1"/>
  <c r="C65" i="1"/>
  <c r="D64" i="1"/>
  <c r="F65" i="1"/>
  <c r="F66" i="1"/>
  <c r="F67" i="1"/>
  <c r="F68" i="1"/>
  <c r="F69" i="1"/>
  <c r="F70" i="1"/>
  <c r="F71" i="1"/>
  <c r="F72" i="1"/>
  <c r="F73" i="1"/>
  <c r="F64" i="1"/>
  <c r="E65" i="1"/>
  <c r="E66" i="1"/>
  <c r="E67" i="1"/>
  <c r="E68" i="1"/>
  <c r="E69" i="1"/>
  <c r="E70" i="1"/>
  <c r="E71" i="1"/>
  <c r="E72" i="1"/>
  <c r="E73" i="1"/>
  <c r="E74" i="1"/>
  <c r="E64" i="1"/>
  <c r="D65" i="1"/>
  <c r="D66" i="1"/>
  <c r="D67" i="1"/>
  <c r="D68" i="1"/>
  <c r="D69" i="1"/>
  <c r="D70" i="1"/>
  <c r="D71" i="1"/>
  <c r="D72" i="1"/>
  <c r="D73" i="1"/>
  <c r="C67" i="1"/>
  <c r="C68" i="1"/>
  <c r="C69" i="1"/>
  <c r="C70" i="1"/>
  <c r="C71" i="1"/>
  <c r="C72" i="1"/>
  <c r="C73" i="1"/>
  <c r="C74" i="1"/>
  <c r="C64" i="1"/>
  <c r="C60" i="1"/>
  <c r="C59" i="1"/>
  <c r="C58" i="1"/>
  <c r="C57" i="1"/>
  <c r="C56" i="1"/>
  <c r="C55" i="1"/>
  <c r="C54" i="1"/>
  <c r="C53" i="1"/>
  <c r="C52" i="1"/>
  <c r="C51" i="1"/>
  <c r="C50" i="1"/>
  <c r="B60" i="1"/>
  <c r="B59" i="1"/>
  <c r="B58" i="1"/>
  <c r="B57" i="1"/>
  <c r="B56" i="1"/>
  <c r="B55" i="1"/>
  <c r="B54" i="1"/>
  <c r="B53" i="1"/>
  <c r="B52" i="1"/>
  <c r="B51" i="1"/>
  <c r="B50" i="1"/>
  <c r="E60" i="1"/>
  <c r="E59" i="1"/>
  <c r="E58" i="1"/>
  <c r="E57" i="1"/>
  <c r="E56" i="1"/>
  <c r="E55" i="1"/>
  <c r="E54" i="1"/>
  <c r="E53" i="1"/>
  <c r="E52" i="1"/>
  <c r="E51" i="1"/>
  <c r="E50" i="1"/>
  <c r="C49" i="1"/>
  <c r="B49" i="1"/>
</calcChain>
</file>

<file path=xl/sharedStrings.xml><?xml version="1.0" encoding="utf-8"?>
<sst xmlns="http://schemas.openxmlformats.org/spreadsheetml/2006/main" count="57" uniqueCount="51">
  <si>
    <t>Zeit</t>
  </si>
  <si>
    <t>Verbraucher</t>
  </si>
  <si>
    <t>Brennstoffzelle</t>
  </si>
  <si>
    <t>Puffer</t>
  </si>
  <si>
    <t>Brennstoffzufuhr</t>
  </si>
  <si>
    <t>Peripherer Verbrauch</t>
  </si>
  <si>
    <t>t</t>
  </si>
  <si>
    <t>I_nutz</t>
  </si>
  <si>
    <t>U_nutz</t>
  </si>
  <si>
    <t>P_nutz</t>
  </si>
  <si>
    <t>T_stack</t>
  </si>
  <si>
    <t>U_stack</t>
  </si>
  <si>
    <t>I_stack</t>
  </si>
  <si>
    <t>P_stack</t>
  </si>
  <si>
    <t>U_batt</t>
  </si>
  <si>
    <t>I_batt</t>
  </si>
  <si>
    <t>H2-Verbrauch</t>
  </si>
  <si>
    <t>Kompressor</t>
  </si>
  <si>
    <t>Kühlung</t>
  </si>
  <si>
    <t>min</t>
  </si>
  <si>
    <t>A</t>
  </si>
  <si>
    <t>V</t>
  </si>
  <si>
    <t>W</t>
  </si>
  <si>
    <t>°C</t>
  </si>
  <si>
    <t>Nl/min</t>
  </si>
  <si>
    <t>%</t>
  </si>
  <si>
    <t>Start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</si>
  <si>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</si>
  <si>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</si>
  <si>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</si>
  <si>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</si>
  <si>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</si>
  <si>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</si>
  <si>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</si>
  <si>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</si>
  <si>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</si>
  <si>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</si>
  <si>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</si>
  <si>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</si>
  <si>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</si>
  <si>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Wirkungsgrad:</t>
  </si>
  <si>
    <t>kwh/l</t>
  </si>
  <si>
    <t>p nutzverbraucher</t>
  </si>
  <si>
    <t>p stack</t>
  </si>
  <si>
    <t>Heizwert in w</t>
  </si>
  <si>
    <t>Brennwert in w</t>
  </si>
  <si>
    <t>Wirkungsgrade</t>
  </si>
  <si>
    <t>Stack Heizwert</t>
  </si>
  <si>
    <t>l/h h2 pro stunde  in liter</t>
  </si>
  <si>
    <t>Stack Brennwert</t>
  </si>
  <si>
    <t>Gesammt Brennwert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</si>
</sst>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7"/>
      <color rgb="FF2021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/>
      <bottom style="medium">
        <color rgb="FFDADCE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/>
    <xf numFmtId="0" fontId="2" fillId="0" borderId="7" xfId="0" applyFont="1" applyBorder="1"/>
    <xf numFmtId="0" fontId="1" fillId="0" borderId="0" xfId="0" applyFont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2" fontId="2" fillId="0" borderId="0" xfId="0" applyNumberFormat="1" applyFont="1"/>
    <xf numFmtId="2" fontId="2" fillId="0" borderId="6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2" fillId="0" borderId="10" xfId="0" applyNumberFormat="1" applyFont="1" applyBorder="1"/>
    <xf numFmtId="2" fontId="2" fillId="0" borderId="9" xfId="0" applyNumberFormat="1" applyFont="1" applyBorder="1"/>
    <xf numFmtId="2" fontId="2" fillId="0" borderId="8" xfId="0" applyNumberFormat="1" applyFont="1" applyBorder="1"/>
    <xf numFmtId="2" fontId="2" fillId="0" borderId="11" xfId="0" applyNumberFormat="1" applyFont="1" applyBorder="1"/>
    <xf numFmtId="2" fontId="2" fillId="2" borderId="0" xfId="0" applyNumberFormat="1" applyFont="1" applyFill="1"/>
    <xf numFmtId="2" fontId="2" fillId="2" borderId="6" xfId="0" applyNumberFormat="1" applyFont="1" applyFill="1" applyBorder="1"/>
    <xf numFmtId="2" fontId="2" fillId="2" borderId="5" xfId="0" applyNumberFormat="1" applyFont="1" applyFill="1" applyBorder="1"/>
    <xf numFmtId="2" fontId="2" fillId="2" borderId="7" xfId="0" applyNumberFormat="1" applyFont="1" applyFill="1" applyBorder="1"/>
    <xf numFmtId="2" fontId="2" fillId="4" borderId="0" xfId="0" applyNumberFormat="1" applyFont="1" applyFill="1"/>
    <xf numFmtId="2" fontId="2" fillId="4" borderId="10" xfId="0" applyNumberFormat="1" applyFont="1" applyFill="1" applyBorder="1"/>
    <xf numFmtId="2" fontId="2" fillId="5" borderId="0" xfId="0" applyNumberFormat="1" applyFont="1" applyFill="1"/>
    <xf numFmtId="2" fontId="2" fillId="6" borderId="10" xfId="0" applyNumberFormat="1" applyFont="1" applyFill="1" applyBorder="1"/>
    <xf numFmtId="2" fontId="2" fillId="6" borderId="0" xfId="0" applyNumberFormat="1" applyFont="1" applyFill="1"/>
    <xf numFmtId="0" fontId="0" fillId="7" borderId="0" xfId="0" applyFill="1"/>
    <xf numFmtId="164" fontId="4" fillId="8" borderId="18" xfId="0" applyNumberFormat="1" applyFont="1" applyFill="1" applyBorder="1" applyAlignment="1">
      <alignment vertical="center" wrapText="1"/>
    </xf>
    <xf numFmtId="165" fontId="4" fillId="8" borderId="18" xfId="0" applyNumberFormat="1" applyFont="1" applyFill="1" applyBorder="1" applyAlignment="1">
      <alignment vertical="center" wrapText="1"/>
    </xf>
    <xf numFmtId="2" fontId="2" fillId="3" borderId="14" xfId="0" applyNumberFormat="1" applyFont="1" applyFill="1" applyBorder="1"/>
    <xf numFmtId="2" fontId="2" fillId="0" borderId="17" xfId="0" applyNumberFormat="1" applyFont="1" applyBorder="1"/>
    <xf numFmtId="2" fontId="2" fillId="0" borderId="14" xfId="0" applyNumberFormat="1" applyFont="1" applyBorder="1"/>
    <xf numFmtId="2" fontId="2" fillId="3" borderId="17" xfId="0" applyNumberFormat="1" applyFont="1" applyFill="1" applyBorder="1"/>
    <xf numFmtId="2" fontId="2" fillId="2" borderId="14" xfId="0" applyNumberFormat="1" applyFont="1" applyFill="1" applyBorder="1"/>
    <xf numFmtId="2" fontId="2" fillId="3" borderId="12" xfId="0" applyNumberFormat="1" applyFont="1" applyFill="1" applyBorder="1"/>
    <xf numFmtId="2" fontId="2" fillId="0" borderId="16" xfId="0" applyNumberFormat="1" applyFont="1" applyBorder="1"/>
    <xf numFmtId="2" fontId="2" fillId="0" borderId="12" xfId="0" applyNumberFormat="1" applyFont="1" applyBorder="1"/>
    <xf numFmtId="2" fontId="2" fillId="3" borderId="16" xfId="0" applyNumberFormat="1" applyFont="1" applyFill="1" applyBorder="1"/>
    <xf numFmtId="2" fontId="2" fillId="2" borderId="12" xfId="0" applyNumberFormat="1" applyFont="1" applyFill="1" applyBorder="1"/>
    <xf numFmtId="2" fontId="2" fillId="3" borderId="13" xfId="0" applyNumberFormat="1" applyFont="1" applyFill="1" applyBorder="1"/>
    <xf numFmtId="2" fontId="2" fillId="0" borderId="15" xfId="0" applyNumberFormat="1" applyFont="1" applyBorder="1"/>
    <xf numFmtId="2" fontId="2" fillId="0" borderId="13" xfId="0" applyNumberFormat="1" applyFont="1" applyBorder="1"/>
    <xf numFmtId="2" fontId="2" fillId="3" borderId="15" xfId="0" applyNumberFormat="1" applyFont="1" applyFill="1" applyBorder="1"/>
    <xf numFmtId="2" fontId="2" fillId="2" borderId="13" xfId="0" applyNumberFormat="1" applyFont="1" applyFill="1" applyBorder="1"/>
    <xf numFmtId="2" fontId="0" fillId="0" borderId="0" xfId="0" applyNumberFormat="1"/>
    <xf numFmtId="0" fontId="1" fillId="0" borderId="1" xfId="0" applyFont="1" applyBorder="1"/>
    <xf numFmtId="0" fontId="1" fillId="0" borderId="3" xfId="0" applyFont="1" applyBorder="1"/>
  </cellXfs>
  <cellStyles count="1"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Grafische</a:t>
            </a:r>
            <a:r>
              <a:rPr lang="de-DE" baseline="0"/>
              <a:t> Darstellung der Mesergebnisse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P_Stack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Tabelle1!$G$28:$G$38</c:f>
              <c:numCache>
                <c:formatCode>0.00</c:formatCode>
                <c:ptCount val="11"/>
                <c:pt idx="0">
                  <c:v>5.21</c:v>
                </c:pt>
                <c:pt idx="1">
                  <c:v>6.27</c:v>
                </c:pt>
                <c:pt idx="2">
                  <c:v>10.71</c:v>
                </c:pt>
                <c:pt idx="3">
                  <c:v>16.27</c:v>
                </c:pt>
                <c:pt idx="4">
                  <c:v>21.95</c:v>
                </c:pt>
                <c:pt idx="5">
                  <c:v>27.23</c:v>
                </c:pt>
                <c:pt idx="6">
                  <c:v>33.17</c:v>
                </c:pt>
                <c:pt idx="7">
                  <c:v>38.729999999999997</c:v>
                </c:pt>
                <c:pt idx="8">
                  <c:v>44.1</c:v>
                </c:pt>
                <c:pt idx="9">
                  <c:v>50.8</c:v>
                </c:pt>
                <c:pt idx="10">
                  <c:v>54.3</c:v>
                </c:pt>
              </c:numCache>
            </c:numRef>
          </c:cat>
          <c:val>
            <c:numRef>
              <c:f>Tabelle1!$H$28:$H$38</c:f>
              <c:numCache>
                <c:formatCode>0.00</c:formatCode>
                <c:ptCount val="11"/>
                <c:pt idx="0">
                  <c:v>211.78649999999999</c:v>
                </c:pt>
                <c:pt idx="1">
                  <c:v>247.9785</c:v>
                </c:pt>
                <c:pt idx="2">
                  <c:v>399.2688</c:v>
                </c:pt>
                <c:pt idx="3">
                  <c:v>575.95799999999997</c:v>
                </c:pt>
                <c:pt idx="4">
                  <c:v>746.95849999999996</c:v>
                </c:pt>
                <c:pt idx="5">
                  <c:v>889.05949999999996</c:v>
                </c:pt>
                <c:pt idx="6">
                  <c:v>1030.5918999999999</c:v>
                </c:pt>
                <c:pt idx="7">
                  <c:v>1153.7666999999999</c:v>
                </c:pt>
                <c:pt idx="8">
                  <c:v>1274.49</c:v>
                </c:pt>
                <c:pt idx="9">
                  <c:v>1400.556</c:v>
                </c:pt>
                <c:pt idx="10">
                  <c:v>1506.825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4D7-89AA-EB02A3435B0F}"/>
            </c:ext>
          </c:extLst>
        </c:ser>
        <c:ser>
          <c:idx val="1"/>
          <c:order val="1"/>
          <c:tx>
            <c:v>P_Nutz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Tabelle1!$G$28:$G$38</c:f>
              <c:numCache>
                <c:formatCode>0.00</c:formatCode>
                <c:ptCount val="11"/>
                <c:pt idx="0">
                  <c:v>5.21</c:v>
                </c:pt>
                <c:pt idx="1">
                  <c:v>6.27</c:v>
                </c:pt>
                <c:pt idx="2">
                  <c:v>10.71</c:v>
                </c:pt>
                <c:pt idx="3">
                  <c:v>16.27</c:v>
                </c:pt>
                <c:pt idx="4">
                  <c:v>21.95</c:v>
                </c:pt>
                <c:pt idx="5">
                  <c:v>27.23</c:v>
                </c:pt>
                <c:pt idx="6">
                  <c:v>33.17</c:v>
                </c:pt>
                <c:pt idx="7">
                  <c:v>38.729999999999997</c:v>
                </c:pt>
                <c:pt idx="8">
                  <c:v>44.1</c:v>
                </c:pt>
                <c:pt idx="9">
                  <c:v>50.8</c:v>
                </c:pt>
                <c:pt idx="10">
                  <c:v>54.3</c:v>
                </c:pt>
              </c:numCache>
            </c:numRef>
          </c:cat>
          <c:val>
            <c:numRef>
              <c:f>Tabelle1!$D$28:$D$38</c:f>
              <c:numCache>
                <c:formatCode>0.00</c:formatCode>
                <c:ptCount val="11"/>
                <c:pt idx="0">
                  <c:v>0</c:v>
                </c:pt>
                <c:pt idx="1">
                  <c:v>37.549999999999997</c:v>
                </c:pt>
                <c:pt idx="2">
                  <c:v>176</c:v>
                </c:pt>
                <c:pt idx="3">
                  <c:v>332</c:v>
                </c:pt>
                <c:pt idx="4">
                  <c:v>475.5</c:v>
                </c:pt>
                <c:pt idx="5">
                  <c:v>608</c:v>
                </c:pt>
                <c:pt idx="6">
                  <c:v>722.5</c:v>
                </c:pt>
                <c:pt idx="7">
                  <c:v>825</c:v>
                </c:pt>
                <c:pt idx="8">
                  <c:v>927.5</c:v>
                </c:pt>
                <c:pt idx="9">
                  <c:v>1016</c:v>
                </c:pt>
                <c:pt idx="10">
                  <c:v>1096.5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0-44D7-89AA-EB02A343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71968"/>
        <c:axId val="129972296"/>
      </c:lineChart>
      <c:lineChart>
        <c:grouping val="standard"/>
        <c:varyColors val="0"/>
        <c:ser>
          <c:idx val="2"/>
          <c:order val="2"/>
          <c:tx>
            <c:v>U_Stack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Tabelle1!$G$28:$G$38</c:f>
              <c:numCache>
                <c:formatCode>0.00</c:formatCode>
                <c:ptCount val="11"/>
                <c:pt idx="0">
                  <c:v>5.21</c:v>
                </c:pt>
                <c:pt idx="1">
                  <c:v>6.27</c:v>
                </c:pt>
                <c:pt idx="2">
                  <c:v>10.71</c:v>
                </c:pt>
                <c:pt idx="3">
                  <c:v>16.27</c:v>
                </c:pt>
                <c:pt idx="4">
                  <c:v>21.95</c:v>
                </c:pt>
                <c:pt idx="5">
                  <c:v>27.23</c:v>
                </c:pt>
                <c:pt idx="6">
                  <c:v>33.17</c:v>
                </c:pt>
                <c:pt idx="7">
                  <c:v>38.729999999999997</c:v>
                </c:pt>
                <c:pt idx="8">
                  <c:v>44.1</c:v>
                </c:pt>
                <c:pt idx="9">
                  <c:v>50.8</c:v>
                </c:pt>
                <c:pt idx="10">
                  <c:v>54.3</c:v>
                </c:pt>
              </c:numCache>
            </c:numRef>
          </c:cat>
          <c:val>
            <c:numRef>
              <c:f>Tabelle1!$F$28:$F$38</c:f>
              <c:numCache>
                <c:formatCode>0.00</c:formatCode>
                <c:ptCount val="11"/>
                <c:pt idx="0">
                  <c:v>40.65</c:v>
                </c:pt>
                <c:pt idx="1">
                  <c:v>39.549999999999997</c:v>
                </c:pt>
                <c:pt idx="2">
                  <c:v>37.28</c:v>
                </c:pt>
                <c:pt idx="3">
                  <c:v>35.4</c:v>
                </c:pt>
                <c:pt idx="4">
                  <c:v>34.03</c:v>
                </c:pt>
                <c:pt idx="5">
                  <c:v>32.65</c:v>
                </c:pt>
                <c:pt idx="6">
                  <c:v>31.07</c:v>
                </c:pt>
                <c:pt idx="7">
                  <c:v>29.79</c:v>
                </c:pt>
                <c:pt idx="8">
                  <c:v>28.9</c:v>
                </c:pt>
                <c:pt idx="9">
                  <c:v>27.57</c:v>
                </c:pt>
                <c:pt idx="1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0-44D7-89AA-EB02A3435B0F}"/>
            </c:ext>
          </c:extLst>
        </c:ser>
        <c:ser>
          <c:idx val="3"/>
          <c:order val="3"/>
          <c:tx>
            <c:v>H2_Verbrauch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Tabelle1!$G$28:$G$38</c:f>
              <c:numCache>
                <c:formatCode>0.00</c:formatCode>
                <c:ptCount val="11"/>
                <c:pt idx="0">
                  <c:v>5.21</c:v>
                </c:pt>
                <c:pt idx="1">
                  <c:v>6.27</c:v>
                </c:pt>
                <c:pt idx="2">
                  <c:v>10.71</c:v>
                </c:pt>
                <c:pt idx="3">
                  <c:v>16.27</c:v>
                </c:pt>
                <c:pt idx="4">
                  <c:v>21.95</c:v>
                </c:pt>
                <c:pt idx="5">
                  <c:v>27.23</c:v>
                </c:pt>
                <c:pt idx="6">
                  <c:v>33.17</c:v>
                </c:pt>
                <c:pt idx="7">
                  <c:v>38.729999999999997</c:v>
                </c:pt>
                <c:pt idx="8">
                  <c:v>44.1</c:v>
                </c:pt>
                <c:pt idx="9">
                  <c:v>50.8</c:v>
                </c:pt>
                <c:pt idx="10">
                  <c:v>54.3</c:v>
                </c:pt>
              </c:numCache>
            </c:numRef>
          </c:cat>
          <c:val>
            <c:numRef>
              <c:f>Tabelle1!$K$28:$K$38</c:f>
              <c:numCache>
                <c:formatCode>0.00</c:formatCode>
                <c:ptCount val="11"/>
                <c:pt idx="0">
                  <c:v>0.65</c:v>
                </c:pt>
                <c:pt idx="1">
                  <c:v>1</c:v>
                </c:pt>
                <c:pt idx="2">
                  <c:v>2.35</c:v>
                </c:pt>
                <c:pt idx="3">
                  <c:v>4.0999999999999996</c:v>
                </c:pt>
                <c:pt idx="4">
                  <c:v>5.8</c:v>
                </c:pt>
                <c:pt idx="5">
                  <c:v>7.45</c:v>
                </c:pt>
                <c:pt idx="6">
                  <c:v>9.1999999999999993</c:v>
                </c:pt>
                <c:pt idx="7">
                  <c:v>11.4</c:v>
                </c:pt>
                <c:pt idx="8">
                  <c:v>12.75</c:v>
                </c:pt>
                <c:pt idx="9">
                  <c:v>15.3</c:v>
                </c:pt>
                <c:pt idx="10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0-44D7-89AA-EB02A343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81752"/>
        <c:axId val="442781424"/>
      </c:lineChart>
      <c:catAx>
        <c:axId val="1299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Stackstrom</a:t>
                </a:r>
                <a:r>
                  <a:rPr lang="de-DE" baseline="0"/>
                  <a:t> in A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72296"/>
        <c:crosses val="autoZero"/>
        <c:auto val="1"/>
        <c:lblAlgn val="ctr"/>
        <c:lblOffset val="100"/>
        <c:noMultiLvlLbl val="0"/>
      </c:catAx>
      <c:valAx>
        <c:axId val="1299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Leistung in 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71968"/>
        <c:crosses val="autoZero"/>
        <c:crossBetween val="between"/>
      </c:valAx>
      <c:valAx>
        <c:axId val="44278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H2 Verbrauch in l/min</a:t>
                </a:r>
                <a:br>
                  <a:rPr lang="de-DE"/>
                </a:br>
                <a:r>
                  <a:rPr lang="de-DE"/>
                  <a:t>Spannung</a:t>
                </a:r>
                <a:r>
                  <a:rPr lang="de-DE" baseline="0"/>
                  <a:t>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781752"/>
        <c:crosses val="max"/>
        <c:crossBetween val="between"/>
      </c:valAx>
      <c:catAx>
        <c:axId val="4427817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427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18143</xdr:colOff>
      <xdr:row>16</xdr:row>
      <xdr:rowOff>93437</xdr:rowOff>
    </xdr:from>
    <xdr:to>
      <xdr:col>23</xdr:col>
      <xdr:colOff>746125</xdr:colOff>
      <xdr:row>37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F40E8-4387-442C-879D-CF5BE6481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B16C7-4E1C-45D1-8240-17045C374E48}" name="Tabelle2" displayName="Tabelle2" ref="A5:M38" totalsRowShown="0" headerRowDxfId="15" dataDxfId="14" tableBorderDxfId="13">
  <autoFilter ref="A5:M38" xr:uid="{F74B16C7-4E1C-45D1-8240-17045C374E48}"/>
  <sortState xmlns:xlrd2="http://schemas.microsoft.com/office/spreadsheetml/2017/richdata2" ref="A6:M38">
    <sortCondition ref="A6:A38"/>
    <sortCondition ref="B6:B38"/>
  </sortState>
  <tableColumns count="13">
    <tableColumn id="1" xr3:uid="{92247F4B-34D5-4C80-B19B-02BBA35C4150}" name="Spalte1" dataDxfId="12"/>
    <tableColumn id="2" xr3:uid="{22B5110C-C41F-4841-AD87-E51C9C5D71C6}" name="Spalte2" dataDxfId="11"/>
    <tableColumn id="3" xr3:uid="{457C82F9-B8D8-4706-9FBE-414EB0DAAC4C}" name="Spalte3" dataDxfId="10"/>
    <tableColumn id="4" xr3:uid="{95ABF535-3CFC-4326-94FB-21A8F6F6D07F}" name="Spalte4" dataDxfId="9"/>
    <tableColumn id="5" xr3:uid="{54BFF8A2-96C2-4421-9F54-DA2CD1E6B789}" name="Spalte5" dataDxfId="8"/>
    <tableColumn id="6" xr3:uid="{562A7B7F-DFBC-4E26-98BE-48F2BC8D9B1C}" name="Spalte6" dataDxfId="7"/>
    <tableColumn id="7" xr3:uid="{FF0417C4-0D0F-48F2-815F-72FD0872A29D}" name="Spalte7" dataDxfId="6"/>
    <tableColumn id="8" xr3:uid="{57538F7E-5626-428D-B84C-8B5B8D42CA15}" name="Spalte8" dataDxfId="5"/>
    <tableColumn id="9" xr3:uid="{585457B2-E486-473E-ADA6-C3F90B3BB8B8}" name="Spalte9" dataDxfId="4"/>
    <tableColumn id="10" xr3:uid="{5686011A-D48B-4598-AEA4-FD83A029720F}" name="Spalte10" dataDxfId="3"/>
    <tableColumn id="11" xr3:uid="{AC0FD545-AA69-4F2A-8972-C182C16CB37B}" name="Spalte11" dataDxfId="2"/>
    <tableColumn id="12" xr3:uid="{47B10EB1-86F3-41CD-9EC2-0502208BF5E3}" name="Spalte12" dataDxfId="1"/>
    <tableColumn id="13" xr3:uid="{06905C2D-291A-4CEB-9CB2-7EE40A4F15F5}" name="Spalte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3AEB-AE1E-458C-841C-D1A30CA2CA9D}">
  <dimension ref="A1:M77"/>
  <sheetViews>
    <sheetView tabSelected="1" topLeftCell="A46" zoomScale="70" zoomScaleNormal="70" workbookViewId="0">
      <selection activeCell="D75" sqref="D75"/>
    </sheetView>
  </sheetViews>
  <sheetFormatPr baseColWidth="10" defaultRowHeight="14.5" x14ac:dyDescent="0.35"/>
  <cols>
    <col min="1" max="1" width="14" customWidth="1"/>
    <col min="2" max="2" width="13.54296875" bestFit="1" customWidth="1"/>
    <col min="3" max="3" width="14.26953125" customWidth="1"/>
    <col min="4" max="4" width="12.90625" bestFit="1" customWidth="1"/>
    <col min="5" max="5" width="22.1796875" bestFit="1" customWidth="1"/>
    <col min="6" max="6" width="16.90625" customWidth="1"/>
    <col min="11" max="11" width="18.453125" customWidth="1"/>
    <col min="12" max="12" width="22.7265625" customWidth="1"/>
  </cols>
  <sheetData>
    <row r="1" spans="1:13" ht="15.5" x14ac:dyDescent="0.35">
      <c r="A1" s="51" t="s">
        <v>0</v>
      </c>
      <c r="B1" s="52"/>
      <c r="C1" s="1" t="s">
        <v>1</v>
      </c>
      <c r="D1" s="3"/>
      <c r="E1" s="4"/>
      <c r="F1" s="1" t="s">
        <v>2</v>
      </c>
      <c r="G1" s="5"/>
      <c r="H1" s="4"/>
      <c r="I1" s="51" t="s">
        <v>3</v>
      </c>
      <c r="J1" s="52"/>
      <c r="K1" s="6" t="s">
        <v>4</v>
      </c>
      <c r="L1" s="1" t="s">
        <v>5</v>
      </c>
      <c r="M1" s="4"/>
    </row>
    <row r="2" spans="1:13" ht="15.5" x14ac:dyDescent="0.35">
      <c r="A2" s="7" t="s">
        <v>6</v>
      </c>
      <c r="B2" s="8" t="s">
        <v>7</v>
      </c>
      <c r="C2" s="9" t="s">
        <v>8</v>
      </c>
      <c r="D2" s="2" t="s">
        <v>9</v>
      </c>
      <c r="E2" s="8" t="s">
        <v>10</v>
      </c>
      <c r="F2" s="7" t="s">
        <v>11</v>
      </c>
      <c r="G2" s="2" t="s">
        <v>12</v>
      </c>
      <c r="H2" s="8" t="s">
        <v>13</v>
      </c>
      <c r="I2" s="7" t="s">
        <v>14</v>
      </c>
      <c r="J2" s="8" t="s">
        <v>15</v>
      </c>
      <c r="K2" s="10" t="s">
        <v>16</v>
      </c>
      <c r="L2" s="7" t="s">
        <v>17</v>
      </c>
      <c r="M2" s="8" t="s">
        <v>18</v>
      </c>
    </row>
    <row r="3" spans="1:13" x14ac:dyDescent="0.35">
      <c r="A3" s="7" t="s">
        <v>19</v>
      </c>
      <c r="B3" s="8" t="s">
        <v>20</v>
      </c>
      <c r="C3" s="7" t="s">
        <v>21</v>
      </c>
      <c r="D3" s="2" t="s">
        <v>22</v>
      </c>
      <c r="E3" s="8" t="s">
        <v>23</v>
      </c>
      <c r="F3" s="7" t="s">
        <v>21</v>
      </c>
      <c r="G3" s="2" t="s">
        <v>20</v>
      </c>
      <c r="H3" s="8" t="s">
        <v>22</v>
      </c>
      <c r="I3" s="7" t="s">
        <v>21</v>
      </c>
      <c r="J3" s="8" t="s">
        <v>20</v>
      </c>
      <c r="K3" s="10" t="s">
        <v>24</v>
      </c>
      <c r="L3" s="7" t="s">
        <v>25</v>
      </c>
      <c r="M3" s="8" t="s">
        <v>25</v>
      </c>
    </row>
    <row r="4" spans="1:13" x14ac:dyDescent="0.35">
      <c r="A4" s="7" t="s">
        <v>26</v>
      </c>
      <c r="B4" s="8">
        <v>0</v>
      </c>
      <c r="C4" s="7">
        <v>39.1</v>
      </c>
      <c r="D4" s="2">
        <v>0</v>
      </c>
      <c r="E4" s="8">
        <v>27.6</v>
      </c>
      <c r="F4" s="7">
        <v>40.700000000000003</v>
      </c>
      <c r="G4" s="2">
        <v>5.24</v>
      </c>
      <c r="H4" s="8">
        <v>213.268</v>
      </c>
      <c r="I4" s="7">
        <v>27.65</v>
      </c>
      <c r="J4" s="8">
        <v>0.97</v>
      </c>
      <c r="K4" s="10">
        <v>0.65</v>
      </c>
      <c r="L4" s="7">
        <v>43</v>
      </c>
      <c r="M4" s="8">
        <v>35</v>
      </c>
    </row>
    <row r="5" spans="1:13" ht="15.5" hidden="1" x14ac:dyDescent="0.35">
      <c r="A5" s="11" t="s">
        <v>27</v>
      </c>
      <c r="B5" s="12" t="s">
        <v>28</v>
      </c>
      <c r="C5" s="13" t="s">
        <v>29</v>
      </c>
      <c r="D5" s="2" t="s">
        <v>30</v>
      </c>
      <c r="E5" s="8" t="s">
        <v>31</v>
      </c>
      <c r="F5" s="13" t="s">
        <v>32</v>
      </c>
      <c r="G5" s="11" t="s">
        <v>33</v>
      </c>
      <c r="H5" s="8" t="s">
        <v>34</v>
      </c>
      <c r="I5" s="13" t="s">
        <v>35</v>
      </c>
      <c r="J5" s="12" t="s">
        <v>36</v>
      </c>
      <c r="K5" s="14" t="s">
        <v>37</v>
      </c>
      <c r="L5" s="13" t="s">
        <v>38</v>
      </c>
      <c r="M5" s="2" t="s">
        <v>39</v>
      </c>
    </row>
    <row r="6" spans="1:13" x14ac:dyDescent="0.35">
      <c r="A6" s="15">
        <v>1</v>
      </c>
      <c r="B6" s="16">
        <v>0</v>
      </c>
      <c r="C6" s="17">
        <v>39</v>
      </c>
      <c r="D6" s="15">
        <v>0</v>
      </c>
      <c r="E6" s="16">
        <v>27.6</v>
      </c>
      <c r="F6" s="17">
        <v>40.6</v>
      </c>
      <c r="G6" s="15">
        <v>5.25</v>
      </c>
      <c r="H6" s="16">
        <v>213.15</v>
      </c>
      <c r="I6" s="17">
        <v>27.65</v>
      </c>
      <c r="J6" s="16">
        <v>0.97</v>
      </c>
      <c r="K6" s="18">
        <v>0.65</v>
      </c>
      <c r="L6" s="17">
        <v>43</v>
      </c>
      <c r="M6" s="15">
        <v>35</v>
      </c>
    </row>
    <row r="7" spans="1:13" x14ac:dyDescent="0.35">
      <c r="A7" s="15">
        <v>1</v>
      </c>
      <c r="B7" s="16">
        <v>1</v>
      </c>
      <c r="C7" s="17">
        <v>37.4</v>
      </c>
      <c r="D7" s="15">
        <v>37.4</v>
      </c>
      <c r="E7" s="16">
        <v>28.16</v>
      </c>
      <c r="F7" s="17">
        <v>39.450000000000003</v>
      </c>
      <c r="G7" s="15">
        <v>6.27</v>
      </c>
      <c r="H7" s="16">
        <v>247.35149999999999</v>
      </c>
      <c r="I7" s="17">
        <v>27.65</v>
      </c>
      <c r="J7" s="16">
        <v>0.94</v>
      </c>
      <c r="K7" s="18">
        <v>1</v>
      </c>
      <c r="L7" s="17">
        <v>45</v>
      </c>
      <c r="M7" s="15">
        <v>35</v>
      </c>
    </row>
    <row r="8" spans="1:13" x14ac:dyDescent="0.35">
      <c r="A8" s="19">
        <v>1</v>
      </c>
      <c r="B8" s="20">
        <v>5</v>
      </c>
      <c r="C8" s="21">
        <v>34.9</v>
      </c>
      <c r="D8" s="19">
        <v>174.5</v>
      </c>
      <c r="E8" s="20">
        <v>30.3</v>
      </c>
      <c r="F8" s="21">
        <v>37.130000000000003</v>
      </c>
      <c r="G8" s="19">
        <v>10.7</v>
      </c>
      <c r="H8" s="20">
        <v>397.291</v>
      </c>
      <c r="I8" s="21">
        <v>27.65</v>
      </c>
      <c r="J8" s="20">
        <v>0.91</v>
      </c>
      <c r="K8" s="22">
        <v>2.35</v>
      </c>
      <c r="L8" s="21">
        <v>56</v>
      </c>
      <c r="M8" s="19">
        <v>35</v>
      </c>
    </row>
    <row r="9" spans="1:13" x14ac:dyDescent="0.35">
      <c r="A9" s="15">
        <v>1</v>
      </c>
      <c r="B9" s="16">
        <v>10</v>
      </c>
      <c r="C9" s="17">
        <v>33.1</v>
      </c>
      <c r="D9" s="15">
        <v>331</v>
      </c>
      <c r="E9" s="16">
        <v>35</v>
      </c>
      <c r="F9" s="17">
        <v>35.299999999999997</v>
      </c>
      <c r="G9" s="15">
        <v>16.309999999999999</v>
      </c>
      <c r="H9" s="16">
        <v>575.74300000000005</v>
      </c>
      <c r="I9" s="17">
        <v>27.65</v>
      </c>
      <c r="J9" s="16">
        <v>0.89</v>
      </c>
      <c r="K9" s="18">
        <v>4.0999999999999996</v>
      </c>
      <c r="L9" s="17">
        <v>64</v>
      </c>
      <c r="M9" s="15">
        <v>35</v>
      </c>
    </row>
    <row r="10" spans="1:13" x14ac:dyDescent="0.35">
      <c r="A10" s="15">
        <v>1</v>
      </c>
      <c r="B10" s="16">
        <v>15</v>
      </c>
      <c r="C10" s="17">
        <v>31.6</v>
      </c>
      <c r="D10" s="15">
        <v>474</v>
      </c>
      <c r="E10" s="16">
        <v>40.1</v>
      </c>
      <c r="F10" s="17">
        <v>31.8</v>
      </c>
      <c r="G10" s="15">
        <v>22</v>
      </c>
      <c r="H10" s="16">
        <v>699.6</v>
      </c>
      <c r="I10" s="17">
        <v>27.65</v>
      </c>
      <c r="J10" s="16">
        <v>0.89</v>
      </c>
      <c r="K10" s="18">
        <v>5.8</v>
      </c>
      <c r="L10" s="17">
        <v>67</v>
      </c>
      <c r="M10" s="15">
        <v>35</v>
      </c>
    </row>
    <row r="11" spans="1:13" x14ac:dyDescent="0.35">
      <c r="A11" s="19">
        <v>1</v>
      </c>
      <c r="B11" s="20">
        <v>20</v>
      </c>
      <c r="C11" s="21">
        <v>30.1</v>
      </c>
      <c r="D11" s="19">
        <v>602</v>
      </c>
      <c r="E11" s="20">
        <v>46</v>
      </c>
      <c r="F11" s="21">
        <v>32.35</v>
      </c>
      <c r="G11" s="19">
        <v>27.36</v>
      </c>
      <c r="H11" s="20">
        <v>885.096</v>
      </c>
      <c r="I11" s="21">
        <v>27.65</v>
      </c>
      <c r="J11" s="20">
        <v>0.85</v>
      </c>
      <c r="K11" s="22">
        <v>7.45</v>
      </c>
      <c r="L11" s="21">
        <v>68</v>
      </c>
      <c r="M11" s="19">
        <v>35</v>
      </c>
    </row>
    <row r="12" spans="1:13" x14ac:dyDescent="0.35">
      <c r="A12" s="15">
        <v>1</v>
      </c>
      <c r="B12" s="16">
        <v>25</v>
      </c>
      <c r="C12" s="17">
        <v>28.6</v>
      </c>
      <c r="D12" s="15">
        <v>715</v>
      </c>
      <c r="E12" s="16">
        <v>52.85</v>
      </c>
      <c r="F12" s="17">
        <v>30.92</v>
      </c>
      <c r="G12" s="15">
        <v>33.21</v>
      </c>
      <c r="H12" s="16">
        <v>1026.8532</v>
      </c>
      <c r="I12" s="17">
        <v>27.65</v>
      </c>
      <c r="J12" s="16">
        <v>0.86</v>
      </c>
      <c r="K12" s="18">
        <v>9.15</v>
      </c>
      <c r="L12" s="17">
        <v>71</v>
      </c>
      <c r="M12" s="15">
        <v>35</v>
      </c>
    </row>
    <row r="13" spans="1:13" x14ac:dyDescent="0.35">
      <c r="A13" s="15">
        <v>1</v>
      </c>
      <c r="B13" s="16">
        <v>30</v>
      </c>
      <c r="C13" s="17">
        <v>27.3</v>
      </c>
      <c r="D13" s="15">
        <v>819</v>
      </c>
      <c r="E13" s="16">
        <v>58.53</v>
      </c>
      <c r="F13" s="17">
        <v>29.5</v>
      </c>
      <c r="G13" s="15">
        <v>38.76</v>
      </c>
      <c r="H13" s="16">
        <v>1143.42</v>
      </c>
      <c r="I13" s="17">
        <v>27.03</v>
      </c>
      <c r="J13" s="16">
        <v>0.59</v>
      </c>
      <c r="K13" s="18">
        <v>10.95</v>
      </c>
      <c r="L13" s="17">
        <v>74</v>
      </c>
      <c r="M13" s="15">
        <v>38</v>
      </c>
    </row>
    <row r="14" spans="1:13" x14ac:dyDescent="0.35">
      <c r="A14" s="19">
        <v>1</v>
      </c>
      <c r="B14" s="20">
        <v>35</v>
      </c>
      <c r="C14" s="21">
        <v>26.5</v>
      </c>
      <c r="D14" s="19">
        <v>927.5</v>
      </c>
      <c r="E14" s="20">
        <v>63.82</v>
      </c>
      <c r="F14" s="21">
        <v>28.8</v>
      </c>
      <c r="G14" s="19">
        <v>44.1</v>
      </c>
      <c r="H14" s="20">
        <v>1270.08</v>
      </c>
      <c r="I14" s="21">
        <v>26.54</v>
      </c>
      <c r="J14" s="20">
        <v>0.36</v>
      </c>
      <c r="K14" s="22">
        <v>12.9</v>
      </c>
      <c r="L14" s="21">
        <v>78</v>
      </c>
      <c r="M14" s="19">
        <v>40</v>
      </c>
    </row>
    <row r="15" spans="1:13" x14ac:dyDescent="0.35">
      <c r="A15" s="15">
        <v>1</v>
      </c>
      <c r="B15" s="16">
        <v>40</v>
      </c>
      <c r="C15" s="17">
        <v>25.5</v>
      </c>
      <c r="D15" s="15">
        <v>1020</v>
      </c>
      <c r="E15" s="16">
        <v>63.9</v>
      </c>
      <c r="F15" s="17">
        <v>27.8</v>
      </c>
      <c r="G15" s="15">
        <v>49.7</v>
      </c>
      <c r="H15" s="16">
        <v>1381.66</v>
      </c>
      <c r="I15" s="17">
        <v>26</v>
      </c>
      <c r="J15" s="16">
        <v>0</v>
      </c>
      <c r="K15" s="18">
        <v>14.5</v>
      </c>
      <c r="L15" s="17">
        <v>82</v>
      </c>
      <c r="M15" s="15">
        <v>42</v>
      </c>
    </row>
    <row r="16" spans="1:13" x14ac:dyDescent="0.35">
      <c r="A16" s="15">
        <v>1</v>
      </c>
      <c r="B16" s="16">
        <v>43</v>
      </c>
      <c r="C16" s="17">
        <v>25.8</v>
      </c>
      <c r="D16" s="15">
        <v>1109.4000000000001</v>
      </c>
      <c r="E16" s="16">
        <v>64.900000000000006</v>
      </c>
      <c r="F16" s="17">
        <v>28</v>
      </c>
      <c r="G16" s="15">
        <v>53.53</v>
      </c>
      <c r="H16" s="16">
        <v>1498.84</v>
      </c>
      <c r="I16" s="17">
        <v>26.95</v>
      </c>
      <c r="J16" s="16">
        <v>0.16</v>
      </c>
      <c r="K16" s="18">
        <v>15.65</v>
      </c>
      <c r="L16" s="17">
        <v>85</v>
      </c>
      <c r="M16" s="15">
        <v>50</v>
      </c>
    </row>
    <row r="17" spans="1:13" x14ac:dyDescent="0.35">
      <c r="A17" s="19">
        <v>2</v>
      </c>
      <c r="B17" s="20">
        <v>0</v>
      </c>
      <c r="C17" s="21">
        <v>38.9</v>
      </c>
      <c r="D17" s="19">
        <v>0</v>
      </c>
      <c r="E17" s="20">
        <v>27.6</v>
      </c>
      <c r="F17" s="21">
        <v>40.549999999999997</v>
      </c>
      <c r="G17" s="19">
        <v>5.23</v>
      </c>
      <c r="H17" s="20">
        <v>212.07650000000001</v>
      </c>
      <c r="I17" s="21">
        <v>27.64</v>
      </c>
      <c r="J17" s="20">
        <v>0.97</v>
      </c>
      <c r="K17" s="22">
        <v>0.65</v>
      </c>
      <c r="L17" s="21">
        <v>43</v>
      </c>
      <c r="M17" s="19">
        <v>35</v>
      </c>
    </row>
    <row r="18" spans="1:13" x14ac:dyDescent="0.35">
      <c r="A18" s="15">
        <v>2</v>
      </c>
      <c r="B18" s="16">
        <v>1</v>
      </c>
      <c r="C18" s="17">
        <v>37.6</v>
      </c>
      <c r="D18" s="15">
        <v>37.6</v>
      </c>
      <c r="E18" s="16">
        <v>28.52</v>
      </c>
      <c r="F18" s="17">
        <v>39.6</v>
      </c>
      <c r="G18" s="15">
        <v>6.3</v>
      </c>
      <c r="H18" s="16">
        <v>249.48</v>
      </c>
      <c r="I18" s="17">
        <v>27.65</v>
      </c>
      <c r="J18" s="16">
        <v>0.95</v>
      </c>
      <c r="K18" s="18">
        <v>1</v>
      </c>
      <c r="L18" s="17">
        <v>45</v>
      </c>
      <c r="M18" s="15">
        <v>35</v>
      </c>
    </row>
    <row r="19" spans="1:13" x14ac:dyDescent="0.35">
      <c r="A19" s="15">
        <v>2</v>
      </c>
      <c r="B19" s="16">
        <v>5</v>
      </c>
      <c r="C19" s="17">
        <v>35</v>
      </c>
      <c r="D19" s="15">
        <v>175</v>
      </c>
      <c r="E19" s="16">
        <v>31.3</v>
      </c>
      <c r="F19" s="17">
        <v>37.130000000000003</v>
      </c>
      <c r="G19" s="15">
        <v>10.7</v>
      </c>
      <c r="H19" s="16">
        <v>397.291</v>
      </c>
      <c r="I19" s="17">
        <v>27.65</v>
      </c>
      <c r="J19" s="16">
        <v>0.93</v>
      </c>
      <c r="K19" s="18">
        <v>2.35</v>
      </c>
      <c r="L19" s="17">
        <v>56</v>
      </c>
      <c r="M19" s="15">
        <v>35</v>
      </c>
    </row>
    <row r="20" spans="1:13" x14ac:dyDescent="0.35">
      <c r="A20" s="19">
        <v>2</v>
      </c>
      <c r="B20" s="20">
        <v>10</v>
      </c>
      <c r="C20" s="21">
        <v>33.1</v>
      </c>
      <c r="D20" s="19">
        <v>331</v>
      </c>
      <c r="E20" s="20">
        <v>36.4</v>
      </c>
      <c r="F20" s="21">
        <v>35.5</v>
      </c>
      <c r="G20" s="19">
        <v>16.3</v>
      </c>
      <c r="H20" s="20">
        <v>578.65</v>
      </c>
      <c r="I20" s="21">
        <v>27.65</v>
      </c>
      <c r="J20" s="20">
        <v>0.92</v>
      </c>
      <c r="K20" s="22">
        <v>4.0999999999999996</v>
      </c>
      <c r="L20" s="21">
        <v>64</v>
      </c>
      <c r="M20" s="19">
        <v>35</v>
      </c>
    </row>
    <row r="21" spans="1:13" x14ac:dyDescent="0.35">
      <c r="A21" s="15">
        <v>2</v>
      </c>
      <c r="B21" s="16">
        <v>15</v>
      </c>
      <c r="C21" s="17">
        <v>31.7</v>
      </c>
      <c r="D21" s="15">
        <v>475.5</v>
      </c>
      <c r="E21" s="16">
        <v>41.7</v>
      </c>
      <c r="F21" s="17">
        <v>33.9</v>
      </c>
      <c r="G21" s="15">
        <v>22</v>
      </c>
      <c r="H21" s="16">
        <v>745.8</v>
      </c>
      <c r="I21" s="17">
        <v>27.65</v>
      </c>
      <c r="J21" s="16">
        <v>0.88</v>
      </c>
      <c r="K21" s="18">
        <v>5.8</v>
      </c>
      <c r="L21" s="17">
        <v>67</v>
      </c>
      <c r="M21" s="15">
        <v>35</v>
      </c>
    </row>
    <row r="22" spans="1:13" x14ac:dyDescent="0.35">
      <c r="A22" s="15">
        <v>2</v>
      </c>
      <c r="B22" s="16">
        <v>20</v>
      </c>
      <c r="C22" s="17">
        <v>30.2</v>
      </c>
      <c r="D22" s="15">
        <v>604</v>
      </c>
      <c r="E22" s="16">
        <v>48.19</v>
      </c>
      <c r="F22" s="17">
        <v>35.5</v>
      </c>
      <c r="G22" s="15">
        <v>27.35</v>
      </c>
      <c r="H22" s="16">
        <v>970.92499999999995</v>
      </c>
      <c r="I22" s="17">
        <v>27.65</v>
      </c>
      <c r="J22" s="16">
        <v>0.88</v>
      </c>
      <c r="K22" s="18">
        <v>7.45</v>
      </c>
      <c r="L22" s="17">
        <v>68</v>
      </c>
      <c r="M22" s="15">
        <v>35</v>
      </c>
    </row>
    <row r="23" spans="1:13" x14ac:dyDescent="0.35">
      <c r="A23" s="19">
        <v>2</v>
      </c>
      <c r="B23" s="20">
        <v>25</v>
      </c>
      <c r="C23" s="21">
        <v>28.7</v>
      </c>
      <c r="D23" s="19">
        <v>717.5</v>
      </c>
      <c r="E23" s="20">
        <v>54.86</v>
      </c>
      <c r="F23" s="21">
        <v>31.07</v>
      </c>
      <c r="G23" s="19">
        <v>33.15</v>
      </c>
      <c r="H23" s="20">
        <v>1029.9704999999999</v>
      </c>
      <c r="I23" s="21">
        <v>27.65</v>
      </c>
      <c r="J23" s="20">
        <v>0.85</v>
      </c>
      <c r="K23" s="22">
        <v>9.15</v>
      </c>
      <c r="L23" s="21">
        <v>71</v>
      </c>
      <c r="M23" s="19">
        <v>35</v>
      </c>
    </row>
    <row r="24" spans="1:13" x14ac:dyDescent="0.35">
      <c r="A24" s="15">
        <v>2</v>
      </c>
      <c r="B24" s="16">
        <v>30</v>
      </c>
      <c r="C24" s="17">
        <v>27.5</v>
      </c>
      <c r="D24" s="15">
        <v>825</v>
      </c>
      <c r="E24" s="16">
        <v>59.8</v>
      </c>
      <c r="F24" s="17">
        <v>29.8</v>
      </c>
      <c r="G24" s="15">
        <v>38.65</v>
      </c>
      <c r="H24" s="16">
        <v>1151.77</v>
      </c>
      <c r="I24" s="17">
        <v>27.15</v>
      </c>
      <c r="J24" s="16">
        <v>0.7</v>
      </c>
      <c r="K24" s="18">
        <v>12.5</v>
      </c>
      <c r="L24" s="17">
        <v>74</v>
      </c>
      <c r="M24" s="15">
        <v>38</v>
      </c>
    </row>
    <row r="25" spans="1:13" x14ac:dyDescent="0.35">
      <c r="A25" s="15">
        <v>2</v>
      </c>
      <c r="B25" s="16">
        <v>35</v>
      </c>
      <c r="C25" s="17">
        <v>26.6</v>
      </c>
      <c r="D25" s="15">
        <v>931</v>
      </c>
      <c r="E25" s="16">
        <v>64.680000000000007</v>
      </c>
      <c r="F25" s="17">
        <v>28.8</v>
      </c>
      <c r="G25" s="15">
        <v>44.3</v>
      </c>
      <c r="H25" s="16">
        <v>1275.8399999999999</v>
      </c>
      <c r="I25" s="17">
        <v>26.63</v>
      </c>
      <c r="J25" s="16">
        <v>0.3</v>
      </c>
      <c r="K25" s="18">
        <v>13.05</v>
      </c>
      <c r="L25" s="17">
        <v>78</v>
      </c>
      <c r="M25" s="15">
        <v>40</v>
      </c>
    </row>
    <row r="26" spans="1:13" x14ac:dyDescent="0.35">
      <c r="A26" s="19">
        <v>2</v>
      </c>
      <c r="B26" s="20">
        <v>40</v>
      </c>
      <c r="C26" s="21">
        <v>25.7</v>
      </c>
      <c r="D26" s="19">
        <v>1028</v>
      </c>
      <c r="E26" s="20">
        <v>66.930000000000007</v>
      </c>
      <c r="F26" s="21">
        <v>28</v>
      </c>
      <c r="G26" s="19">
        <v>50</v>
      </c>
      <c r="H26" s="20">
        <v>1400</v>
      </c>
      <c r="I26" s="21">
        <v>26.07</v>
      </c>
      <c r="J26" s="20">
        <v>0.1</v>
      </c>
      <c r="K26" s="22">
        <v>14.6</v>
      </c>
      <c r="L26" s="21">
        <v>82</v>
      </c>
      <c r="M26" s="19">
        <v>42</v>
      </c>
    </row>
    <row r="27" spans="1:13" x14ac:dyDescent="0.35">
      <c r="A27" s="15">
        <v>2</v>
      </c>
      <c r="B27" s="16">
        <v>43</v>
      </c>
      <c r="C27" s="17">
        <v>25.2</v>
      </c>
      <c r="D27" s="15">
        <v>1083.5999999999999</v>
      </c>
      <c r="E27" s="16">
        <v>67.2</v>
      </c>
      <c r="F27" s="17">
        <v>27.5</v>
      </c>
      <c r="G27" s="15">
        <v>54.7</v>
      </c>
      <c r="H27" s="16">
        <v>1504.25</v>
      </c>
      <c r="I27" s="17">
        <v>25.93</v>
      </c>
      <c r="J27" s="16">
        <v>-0.1</v>
      </c>
      <c r="K27" s="18">
        <v>15.9</v>
      </c>
      <c r="L27" s="17">
        <v>85</v>
      </c>
      <c r="M27" s="15">
        <v>53</v>
      </c>
    </row>
    <row r="28" spans="1:13" x14ac:dyDescent="0.35">
      <c r="A28" s="15">
        <v>3</v>
      </c>
      <c r="B28" s="16">
        <v>0</v>
      </c>
      <c r="C28" s="17">
        <v>39</v>
      </c>
      <c r="D28" s="15">
        <v>0</v>
      </c>
      <c r="E28" s="16">
        <v>27.8</v>
      </c>
      <c r="F28" s="17">
        <v>40.65</v>
      </c>
      <c r="G28" s="27">
        <v>5.21</v>
      </c>
      <c r="H28" s="16">
        <v>211.78649999999999</v>
      </c>
      <c r="I28" s="17">
        <v>27.64</v>
      </c>
      <c r="J28" s="16">
        <v>0.97</v>
      </c>
      <c r="K28" s="18">
        <v>0.65</v>
      </c>
      <c r="L28" s="17">
        <v>43</v>
      </c>
      <c r="M28" s="15">
        <v>35</v>
      </c>
    </row>
    <row r="29" spans="1:13" x14ac:dyDescent="0.35">
      <c r="A29" s="19">
        <v>3</v>
      </c>
      <c r="B29" s="20">
        <v>1</v>
      </c>
      <c r="C29" s="21">
        <v>37.549999999999997</v>
      </c>
      <c r="D29" s="19">
        <v>37.549999999999997</v>
      </c>
      <c r="E29" s="20">
        <v>28.71</v>
      </c>
      <c r="F29" s="21">
        <v>39.549999999999997</v>
      </c>
      <c r="G29" s="30">
        <v>6.27</v>
      </c>
      <c r="H29" s="20">
        <v>247.9785</v>
      </c>
      <c r="I29" s="21">
        <v>27.65</v>
      </c>
      <c r="J29" s="20">
        <v>0.93</v>
      </c>
      <c r="K29" s="22">
        <v>1</v>
      </c>
      <c r="L29" s="21">
        <v>45</v>
      </c>
      <c r="M29" s="19">
        <v>35</v>
      </c>
    </row>
    <row r="30" spans="1:13" x14ac:dyDescent="0.35">
      <c r="A30" s="15">
        <v>3</v>
      </c>
      <c r="B30" s="16">
        <v>5</v>
      </c>
      <c r="C30" s="17">
        <v>35.200000000000003</v>
      </c>
      <c r="D30" s="15">
        <v>176</v>
      </c>
      <c r="E30" s="16">
        <v>32</v>
      </c>
      <c r="F30" s="17">
        <v>37.28</v>
      </c>
      <c r="G30" s="27">
        <v>10.71</v>
      </c>
      <c r="H30" s="16">
        <v>399.2688</v>
      </c>
      <c r="I30" s="17">
        <v>27.65</v>
      </c>
      <c r="J30" s="16">
        <v>0.91</v>
      </c>
      <c r="K30" s="18">
        <v>2.35</v>
      </c>
      <c r="L30" s="17">
        <v>56</v>
      </c>
      <c r="M30" s="15">
        <v>35</v>
      </c>
    </row>
    <row r="31" spans="1:13" x14ac:dyDescent="0.35">
      <c r="A31" s="15">
        <v>3</v>
      </c>
      <c r="B31" s="16">
        <v>10</v>
      </c>
      <c r="C31" s="17">
        <v>33.200000000000003</v>
      </c>
      <c r="D31" s="15">
        <v>332</v>
      </c>
      <c r="E31" s="16">
        <v>37.200000000000003</v>
      </c>
      <c r="F31" s="17">
        <v>35.4</v>
      </c>
      <c r="G31" s="31">
        <v>16.27</v>
      </c>
      <c r="H31" s="16">
        <v>575.95799999999997</v>
      </c>
      <c r="I31" s="17">
        <v>27.65</v>
      </c>
      <c r="J31" s="16">
        <v>0.89</v>
      </c>
      <c r="K31" s="18">
        <v>4.0999999999999996</v>
      </c>
      <c r="L31" s="17">
        <v>64</v>
      </c>
      <c r="M31" s="15">
        <v>35</v>
      </c>
    </row>
    <row r="32" spans="1:13" x14ac:dyDescent="0.35">
      <c r="A32" s="19">
        <v>3</v>
      </c>
      <c r="B32" s="20">
        <v>15</v>
      </c>
      <c r="C32" s="21">
        <v>31.7</v>
      </c>
      <c r="D32" s="19">
        <v>475.5</v>
      </c>
      <c r="E32" s="20">
        <v>43</v>
      </c>
      <c r="F32" s="21">
        <v>34.03</v>
      </c>
      <c r="G32" s="28">
        <v>21.95</v>
      </c>
      <c r="H32" s="20">
        <v>746.95849999999996</v>
      </c>
      <c r="I32" s="21">
        <v>27.65</v>
      </c>
      <c r="J32" s="20">
        <v>0.88</v>
      </c>
      <c r="K32" s="22">
        <v>5.8</v>
      </c>
      <c r="L32" s="21">
        <v>67</v>
      </c>
      <c r="M32" s="19">
        <v>35</v>
      </c>
    </row>
    <row r="33" spans="1:13" x14ac:dyDescent="0.35">
      <c r="A33" s="15">
        <v>3</v>
      </c>
      <c r="B33" s="16">
        <v>20</v>
      </c>
      <c r="C33" s="17">
        <v>30.4</v>
      </c>
      <c r="D33" s="15">
        <v>608</v>
      </c>
      <c r="E33" s="16">
        <v>49.28</v>
      </c>
      <c r="F33" s="17">
        <v>32.65</v>
      </c>
      <c r="G33" s="31">
        <v>27.23</v>
      </c>
      <c r="H33" s="16">
        <v>889.05949999999996</v>
      </c>
      <c r="I33" s="17">
        <v>27.65</v>
      </c>
      <c r="J33" s="16">
        <v>0.85</v>
      </c>
      <c r="K33" s="18">
        <v>7.45</v>
      </c>
      <c r="L33" s="17">
        <v>68</v>
      </c>
      <c r="M33" s="15">
        <v>35</v>
      </c>
    </row>
    <row r="34" spans="1:13" x14ac:dyDescent="0.35">
      <c r="A34" s="15">
        <v>3</v>
      </c>
      <c r="B34" s="16">
        <v>25</v>
      </c>
      <c r="C34" s="17">
        <v>28.9</v>
      </c>
      <c r="D34" s="15">
        <v>722.5</v>
      </c>
      <c r="E34" s="16">
        <v>55.5</v>
      </c>
      <c r="F34" s="17">
        <v>31.07</v>
      </c>
      <c r="G34" s="27">
        <v>33.17</v>
      </c>
      <c r="H34" s="16">
        <v>1030.5918999999999</v>
      </c>
      <c r="I34" s="17">
        <v>27.65</v>
      </c>
      <c r="J34" s="16">
        <v>0.84</v>
      </c>
      <c r="K34" s="18">
        <v>9.1999999999999993</v>
      </c>
      <c r="L34" s="17">
        <v>71</v>
      </c>
      <c r="M34" s="15">
        <v>35</v>
      </c>
    </row>
    <row r="35" spans="1:13" x14ac:dyDescent="0.35">
      <c r="A35" s="19">
        <v>3</v>
      </c>
      <c r="B35" s="20">
        <v>30</v>
      </c>
      <c r="C35" s="21">
        <v>27.5</v>
      </c>
      <c r="D35" s="19">
        <v>825</v>
      </c>
      <c r="E35" s="20">
        <v>60.56</v>
      </c>
      <c r="F35" s="21">
        <v>29.79</v>
      </c>
      <c r="G35" s="30">
        <v>38.729999999999997</v>
      </c>
      <c r="H35" s="20">
        <v>1153.7666999999999</v>
      </c>
      <c r="I35" s="21">
        <v>27.18</v>
      </c>
      <c r="J35" s="20">
        <v>0.73</v>
      </c>
      <c r="K35" s="22">
        <v>11.4</v>
      </c>
      <c r="L35" s="21">
        <v>74</v>
      </c>
      <c r="M35" s="19">
        <v>38</v>
      </c>
    </row>
    <row r="36" spans="1:13" x14ac:dyDescent="0.35">
      <c r="A36" s="23">
        <v>3</v>
      </c>
      <c r="B36" s="24">
        <v>35</v>
      </c>
      <c r="C36" s="25">
        <v>26.5</v>
      </c>
      <c r="D36" s="23">
        <v>927.5</v>
      </c>
      <c r="E36" s="24">
        <v>64.680000000000007</v>
      </c>
      <c r="F36" s="25">
        <v>28.9</v>
      </c>
      <c r="G36" s="29">
        <v>44.1</v>
      </c>
      <c r="H36" s="24">
        <v>1274.49</v>
      </c>
      <c r="I36" s="25">
        <v>26.64</v>
      </c>
      <c r="J36" s="24">
        <v>0.41</v>
      </c>
      <c r="K36" s="26">
        <v>12.75</v>
      </c>
      <c r="L36" s="25">
        <v>78</v>
      </c>
      <c r="M36" s="23">
        <v>40</v>
      </c>
    </row>
    <row r="37" spans="1:13" x14ac:dyDescent="0.35">
      <c r="A37" s="15">
        <v>3</v>
      </c>
      <c r="B37" s="16">
        <v>40</v>
      </c>
      <c r="C37" s="17">
        <v>25.4</v>
      </c>
      <c r="D37" s="15">
        <v>1016</v>
      </c>
      <c r="E37" s="16">
        <v>67.2</v>
      </c>
      <c r="F37" s="17">
        <v>27.57</v>
      </c>
      <c r="G37" s="31">
        <v>50.8</v>
      </c>
      <c r="H37" s="16">
        <v>1400.556</v>
      </c>
      <c r="I37" s="17">
        <v>25.99</v>
      </c>
      <c r="J37" s="16">
        <v>0</v>
      </c>
      <c r="K37" s="18">
        <v>15.3</v>
      </c>
      <c r="L37" s="17">
        <v>82</v>
      </c>
      <c r="M37" s="15">
        <v>42</v>
      </c>
    </row>
    <row r="38" spans="1:13" x14ac:dyDescent="0.35">
      <c r="A38" s="15">
        <v>3</v>
      </c>
      <c r="B38" s="16">
        <v>43</v>
      </c>
      <c r="C38" s="17">
        <v>25.5</v>
      </c>
      <c r="D38" s="15">
        <v>1096.5</v>
      </c>
      <c r="E38" s="16">
        <v>65.3</v>
      </c>
      <c r="F38" s="17">
        <v>27.75</v>
      </c>
      <c r="G38" s="27">
        <v>54.3</v>
      </c>
      <c r="H38" s="16">
        <v>1506.825</v>
      </c>
      <c r="I38" s="17">
        <v>25.91</v>
      </c>
      <c r="J38" s="16">
        <v>-0.1</v>
      </c>
      <c r="K38" s="18">
        <v>15.9</v>
      </c>
      <c r="L38" s="17">
        <v>85</v>
      </c>
      <c r="M38" s="15">
        <v>53</v>
      </c>
    </row>
    <row r="47" spans="1:13" x14ac:dyDescent="0.35">
      <c r="B47" t="s">
        <v>41</v>
      </c>
    </row>
    <row r="48" spans="1:13" x14ac:dyDescent="0.35">
      <c r="B48" t="s">
        <v>45</v>
      </c>
      <c r="C48" t="s">
        <v>44</v>
      </c>
    </row>
    <row r="49" spans="1:7" ht="15" thickBot="1" x14ac:dyDescent="0.4">
      <c r="A49" s="32" t="s">
        <v>40</v>
      </c>
      <c r="B49" s="33">
        <f>3.54*10^-3</f>
        <v>3.5400000000000002E-3</v>
      </c>
      <c r="C49" s="34">
        <f>3*10^-3</f>
        <v>3.0000000000000001E-3</v>
      </c>
      <c r="E49" s="10" t="s">
        <v>48</v>
      </c>
      <c r="F49" t="s">
        <v>42</v>
      </c>
      <c r="G49" t="s">
        <v>43</v>
      </c>
    </row>
    <row r="50" spans="1:7" x14ac:dyDescent="0.35">
      <c r="B50">
        <f>B49*E50*1000</f>
        <v>138.06</v>
      </c>
      <c r="C50">
        <f>C49*E50*1000</f>
        <v>117</v>
      </c>
      <c r="E50" s="35">
        <f>0.65*60</f>
        <v>39</v>
      </c>
      <c r="F50" s="40">
        <v>0</v>
      </c>
      <c r="G50" s="45">
        <v>211.78649999999999</v>
      </c>
    </row>
    <row r="51" spans="1:7" x14ac:dyDescent="0.35">
      <c r="B51">
        <f>B49*E51*1000</f>
        <v>212.4</v>
      </c>
      <c r="C51">
        <f>C49*E51*1000</f>
        <v>180</v>
      </c>
      <c r="E51" s="36">
        <f>1*60</f>
        <v>60</v>
      </c>
      <c r="F51" s="41">
        <v>37.549999999999997</v>
      </c>
      <c r="G51" s="46">
        <v>247.9785</v>
      </c>
    </row>
    <row r="52" spans="1:7" x14ac:dyDescent="0.35">
      <c r="B52">
        <f>B49*E52*1000</f>
        <v>499.14000000000004</v>
      </c>
      <c r="C52">
        <f>C49*E52*1000</f>
        <v>423</v>
      </c>
      <c r="E52" s="35">
        <f>2.35*60</f>
        <v>141</v>
      </c>
      <c r="F52" s="40">
        <v>176</v>
      </c>
      <c r="G52" s="45">
        <v>399.2688</v>
      </c>
    </row>
    <row r="53" spans="1:7" x14ac:dyDescent="0.35">
      <c r="B53">
        <f>B49*E53*1000</f>
        <v>870.83999999999992</v>
      </c>
      <c r="C53">
        <f>C49*E53*1000</f>
        <v>737.99999999999989</v>
      </c>
      <c r="E53" s="37">
        <f>4.1*60</f>
        <v>245.99999999999997</v>
      </c>
      <c r="F53" s="42">
        <v>332</v>
      </c>
      <c r="G53" s="47">
        <v>575.95799999999997</v>
      </c>
    </row>
    <row r="54" spans="1:7" x14ac:dyDescent="0.35">
      <c r="B54">
        <f>B49*E54*1000</f>
        <v>1231.92</v>
      </c>
      <c r="C54">
        <f>C49*E54*1000</f>
        <v>1044</v>
      </c>
      <c r="E54" s="38">
        <f>5.8*60</f>
        <v>348</v>
      </c>
      <c r="F54" s="43">
        <v>475.5</v>
      </c>
      <c r="G54" s="48">
        <v>746.95849999999996</v>
      </c>
    </row>
    <row r="55" spans="1:7" x14ac:dyDescent="0.35">
      <c r="B55">
        <f>B49*E55*1000</f>
        <v>1582.38</v>
      </c>
      <c r="C55">
        <f>C49*E55*1000</f>
        <v>1341</v>
      </c>
      <c r="E55" s="37">
        <f>7.45*60</f>
        <v>447</v>
      </c>
      <c r="F55" s="42">
        <v>608</v>
      </c>
      <c r="G55" s="47">
        <v>889.05949999999996</v>
      </c>
    </row>
    <row r="56" spans="1:7" x14ac:dyDescent="0.35">
      <c r="B56">
        <f>B49*E56*1000</f>
        <v>1954.08</v>
      </c>
      <c r="C56">
        <f>C49*E56*1000</f>
        <v>1656.0000000000002</v>
      </c>
      <c r="E56" s="35">
        <f>9.2*60</f>
        <v>552</v>
      </c>
      <c r="F56" s="40">
        <v>722.5</v>
      </c>
      <c r="G56" s="45">
        <v>1030.5918999999999</v>
      </c>
    </row>
    <row r="57" spans="1:7" x14ac:dyDescent="0.35">
      <c r="B57">
        <f>B49*E57*1000</f>
        <v>2421.36</v>
      </c>
      <c r="C57">
        <f>C49*E57*1000</f>
        <v>2052</v>
      </c>
      <c r="E57" s="36">
        <f>11.4*60</f>
        <v>684</v>
      </c>
      <c r="F57" s="41">
        <v>825</v>
      </c>
      <c r="G57" s="46">
        <v>1153.7666999999999</v>
      </c>
    </row>
    <row r="58" spans="1:7" x14ac:dyDescent="0.35">
      <c r="B58">
        <f>B49*E58*1000</f>
        <v>2708.1</v>
      </c>
      <c r="C58">
        <f>C49*E58*1000</f>
        <v>2295</v>
      </c>
      <c r="E58" s="39">
        <f>12.75*60</f>
        <v>765</v>
      </c>
      <c r="F58" s="44">
        <v>927.5</v>
      </c>
      <c r="G58" s="49">
        <v>1274.49</v>
      </c>
    </row>
    <row r="59" spans="1:7" x14ac:dyDescent="0.35">
      <c r="B59">
        <f>B49*E59*1000</f>
        <v>3249.72</v>
      </c>
      <c r="C59">
        <f>C49*E59*1000</f>
        <v>2754</v>
      </c>
      <c r="E59" s="37">
        <f>15.3*60</f>
        <v>918</v>
      </c>
      <c r="F59" s="42">
        <v>1016</v>
      </c>
      <c r="G59" s="47">
        <v>1400.556</v>
      </c>
    </row>
    <row r="60" spans="1:7" x14ac:dyDescent="0.35">
      <c r="B60">
        <f>B49*E60*1000</f>
        <v>3377.1600000000003</v>
      </c>
      <c r="C60">
        <f>C49*E60*1000</f>
        <v>2862</v>
      </c>
      <c r="E60" s="38">
        <f>15.9*60</f>
        <v>954</v>
      </c>
      <c r="F60" s="43">
        <v>1096.5</v>
      </c>
      <c r="G60" s="48">
        <v>1506.825</v>
      </c>
    </row>
    <row r="63" spans="1:7" x14ac:dyDescent="0.35">
      <c r="B63" t="s">
        <v>46</v>
      </c>
      <c r="C63" t="s">
        <v>49</v>
      </c>
      <c r="D63" t="s">
        <v>47</v>
      </c>
      <c r="E63" t="s">
        <v>50</v>
      </c>
    </row>
    <row r="64" spans="1:7" x14ac:dyDescent="0.35">
      <c r="C64" s="50">
        <f>G50/B50</f>
        <v>1.5340178183398521</v>
      </c>
      <c r="D64">
        <f>G50/C50</f>
        <v>1.8101410256410255</v>
      </c>
      <c r="E64">
        <f>F50/B50</f>
        <v>0</v>
      </c>
      <c r="F64">
        <f>F50/C50</f>
        <v>0</v>
      </c>
    </row>
    <row r="65" spans="3:6" x14ac:dyDescent="0.35">
      <c r="C65" s="50">
        <f>G51/B51</f>
        <v>1.1675070621468926</v>
      </c>
      <c r="D65">
        <f t="shared" ref="D65:D74" si="0">G51/C51</f>
        <v>1.3776583333333332</v>
      </c>
      <c r="E65">
        <f>F51/B51</f>
        <v>0.17678907721280601</v>
      </c>
      <c r="F65">
        <f t="shared" ref="F65:F74" si="1">F51/C51</f>
        <v>0.20861111111111111</v>
      </c>
    </row>
    <row r="66" spans="3:6" x14ac:dyDescent="0.35">
      <c r="C66" s="50">
        <f>G52/B52</f>
        <v>0.7999134511359538</v>
      </c>
      <c r="D66">
        <f t="shared" si="0"/>
        <v>0.94389787234042555</v>
      </c>
      <c r="E66">
        <f t="shared" ref="E66:E74" si="2">F52/B52</f>
        <v>0.35260648315101972</v>
      </c>
      <c r="F66">
        <f t="shared" si="1"/>
        <v>0.4160756501182033</v>
      </c>
    </row>
    <row r="67" spans="3:6" x14ac:dyDescent="0.35">
      <c r="C67" s="50">
        <f t="shared" ref="C67:C74" si="3">G53/B53</f>
        <v>0.66138211382113821</v>
      </c>
      <c r="D67">
        <f t="shared" si="0"/>
        <v>0.78043089430894319</v>
      </c>
      <c r="E67">
        <f t="shared" si="2"/>
        <v>0.38124110054659871</v>
      </c>
      <c r="F67">
        <f t="shared" si="1"/>
        <v>0.44986449864498651</v>
      </c>
    </row>
    <row r="68" spans="3:6" x14ac:dyDescent="0.35">
      <c r="C68" s="50">
        <f t="shared" si="3"/>
        <v>0.6063368562893694</v>
      </c>
      <c r="D68">
        <f t="shared" si="0"/>
        <v>0.71547749042145592</v>
      </c>
      <c r="E68">
        <f t="shared" si="2"/>
        <v>0.3859828560296123</v>
      </c>
      <c r="F68">
        <f t="shared" si="1"/>
        <v>0.45545977011494254</v>
      </c>
    </row>
    <row r="69" spans="3:6" x14ac:dyDescent="0.35">
      <c r="C69" s="50">
        <f t="shared" si="3"/>
        <v>0.56184955573250417</v>
      </c>
      <c r="D69">
        <f t="shared" si="0"/>
        <v>0.66298247576435487</v>
      </c>
      <c r="E69">
        <f t="shared" si="2"/>
        <v>0.38423134771673045</v>
      </c>
      <c r="F69">
        <f t="shared" si="1"/>
        <v>0.45339299030574198</v>
      </c>
    </row>
    <row r="70" spans="3:6" x14ac:dyDescent="0.35">
      <c r="C70" s="50">
        <f t="shared" si="3"/>
        <v>0.52740517276672394</v>
      </c>
      <c r="D70">
        <f t="shared" si="0"/>
        <v>0.6223381038647342</v>
      </c>
      <c r="E70">
        <f t="shared" si="2"/>
        <v>0.3697392123147466</v>
      </c>
      <c r="F70">
        <f t="shared" si="1"/>
        <v>0.43629227053140091</v>
      </c>
    </row>
    <row r="71" spans="3:6" x14ac:dyDescent="0.35">
      <c r="C71" s="50">
        <f t="shared" si="3"/>
        <v>0.47649531668153428</v>
      </c>
      <c r="D71">
        <f t="shared" si="0"/>
        <v>0.56226447368421051</v>
      </c>
      <c r="E71">
        <f t="shared" si="2"/>
        <v>0.34071761324214489</v>
      </c>
      <c r="F71">
        <f t="shared" si="1"/>
        <v>0.40204678362573099</v>
      </c>
    </row>
    <row r="72" spans="3:6" x14ac:dyDescent="0.35">
      <c r="C72" s="50">
        <f t="shared" si="3"/>
        <v>0.47062146892655371</v>
      </c>
      <c r="D72">
        <f t="shared" si="0"/>
        <v>0.55533333333333335</v>
      </c>
      <c r="E72">
        <f t="shared" si="2"/>
        <v>0.34249104538237141</v>
      </c>
      <c r="F72">
        <f t="shared" si="1"/>
        <v>0.40413943355119825</v>
      </c>
    </row>
    <row r="73" spans="3:6" x14ac:dyDescent="0.35">
      <c r="C73" s="50">
        <f t="shared" si="3"/>
        <v>0.43097743805620181</v>
      </c>
      <c r="D73">
        <f t="shared" si="0"/>
        <v>0.50855337690631808</v>
      </c>
      <c r="E73">
        <f t="shared" si="2"/>
        <v>0.31264231995371911</v>
      </c>
      <c r="F73">
        <f t="shared" si="1"/>
        <v>0.36891793754538854</v>
      </c>
    </row>
    <row r="74" spans="3:6" x14ac:dyDescent="0.35">
      <c r="C74" s="50">
        <f t="shared" si="3"/>
        <v>0.44618111075578293</v>
      </c>
      <c r="D74">
        <f>G60/C60</f>
        <v>0.52649371069182394</v>
      </c>
      <c r="E74">
        <f t="shared" si="2"/>
        <v>0.32468109298937564</v>
      </c>
      <c r="F74">
        <f>F60/C60</f>
        <v>0.3831236897274633</v>
      </c>
    </row>
    <row r="75" spans="3:6" x14ac:dyDescent="0.35">
      <c r="C75" s="50"/>
    </row>
    <row r="76" spans="3:6" x14ac:dyDescent="0.35">
      <c r="C76" s="50"/>
    </row>
    <row r="77" spans="3:6" x14ac:dyDescent="0.35">
      <c r="C77" s="50"/>
    </row>
  </sheetData>
  <mergeCells count="2">
    <mergeCell ref="A1:B1"/>
    <mergeCell ref="I1:J1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2023-06-26T08:08:47Z</dcterms:created>
  <dcterms:modified xsi:type="dcterms:W3CDTF">2023-06-27T08:11:10Z</dcterms:modified>
</cp:coreProperties>
</file>