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3"/>
  </bookViews>
  <sheets>
    <sheet r:id="rId1" sheetId="1" name="Opdracht_1_voorbeeld"/>
    <sheet r:id="rId2" sheetId="2" name="Opdracht_1_CBS"/>
    <sheet r:id="rId3" sheetId="3" name="Opdracht_2_input_output"/>
    <sheet r:id="rId4" sheetId="4" name="Opdracht_2_berekening en output"/>
  </sheets>
  <calcPr fullCalcOnLoad="1"/>
</workbook>
</file>

<file path=xl/sharedStrings.xml><?xml version="1.0" encoding="utf-8"?>
<sst xmlns="http://schemas.openxmlformats.org/spreadsheetml/2006/main" count="332" uniqueCount="132">
  <si>
    <t>Eventueel output opdracht 3</t>
  </si>
  <si>
    <t>Toepassing</t>
  </si>
  <si>
    <t>Jaar</t>
  </si>
  <si>
    <t>Inkomsten</t>
  </si>
  <si>
    <t xml:space="preserve">Kosten </t>
  </si>
  <si>
    <t>EBITDA</t>
  </si>
  <si>
    <t xml:space="preserve">Afschrijvingskosten </t>
  </si>
  <si>
    <t>Financieringskosten</t>
  </si>
  <si>
    <t>Belasting</t>
  </si>
  <si>
    <t>Winst na belasting</t>
  </si>
  <si>
    <t>Cashflow IRR</t>
  </si>
  <si>
    <t>Cashflow REV</t>
  </si>
  <si>
    <t>TVT</t>
  </si>
  <si>
    <t>Algemeen</t>
  </si>
  <si>
    <t>Inflatie</t>
  </si>
  <si>
    <t>inputs</t>
  </si>
  <si>
    <t xml:space="preserve">Afschrijving </t>
  </si>
  <si>
    <t>Lineair</t>
  </si>
  <si>
    <t>output</t>
  </si>
  <si>
    <t xml:space="preserve">Eigen Vermogen </t>
  </si>
  <si>
    <t>Stamgegevens</t>
  </si>
  <si>
    <t xml:space="preserve">Rente VV </t>
  </si>
  <si>
    <t>1.</t>
  </si>
  <si>
    <t>Infrarood</t>
  </si>
  <si>
    <t>Ja</t>
  </si>
  <si>
    <t>Termijn</t>
  </si>
  <si>
    <t>jaar</t>
  </si>
  <si>
    <t>Herinvestering</t>
  </si>
  <si>
    <t>Investering</t>
  </si>
  <si>
    <t>Subsidie (eenmalig)</t>
  </si>
  <si>
    <t>Restwaarde</t>
  </si>
  <si>
    <t>Besparing</t>
  </si>
  <si>
    <t>Subsidie (jaarlijks)</t>
  </si>
  <si>
    <t>Kosten</t>
  </si>
  <si>
    <t xml:space="preserve">Eenmalige kosten </t>
  </si>
  <si>
    <t>Vaste exploitatiekosten</t>
  </si>
  <si>
    <t>Financiering</t>
  </si>
  <si>
    <t>Totale investering</t>
  </si>
  <si>
    <t>Afschrijving</t>
  </si>
  <si>
    <t>Aflossing</t>
  </si>
  <si>
    <t>IRR</t>
  </si>
  <si>
    <t>REV</t>
  </si>
  <si>
    <t>Energiekentallen utiliteitsbouw dienstensector; bouwjaarklasse</t>
  </si>
  <si>
    <t>M2</t>
  </si>
  <si>
    <t>INPUT UIT tab Opdracht_1</t>
  </si>
  <si>
    <t xml:space="preserve">categorie </t>
  </si>
  <si>
    <t>Detailhandel met koeling</t>
  </si>
  <si>
    <t>bouwjaar</t>
  </si>
  <si>
    <t>LEGENDA</t>
  </si>
  <si>
    <t>Gemiddelde hoogte plafond</t>
  </si>
  <si>
    <t>Detailhandel zonder koeling</t>
  </si>
  <si>
    <t>categorie</t>
  </si>
  <si>
    <t>INPUTS</t>
  </si>
  <si>
    <t>Groothandel zonder koeling</t>
  </si>
  <si>
    <t>Oppervlakte</t>
  </si>
  <si>
    <t>OUTPUTS</t>
  </si>
  <si>
    <t>Autobedrijf: showroom en garage</t>
  </si>
  <si>
    <t>Gemiddeld verbruik (aardgas) per m2</t>
  </si>
  <si>
    <t>STAMGEGEVENS</t>
  </si>
  <si>
    <t>Autobedrijf: autoschadeherstelbedrijven</t>
  </si>
  <si>
    <t>Gemiddeld verbruik (elektriciteit) per m2</t>
  </si>
  <si>
    <t>Horeca: café</t>
  </si>
  <si>
    <t>Horeca: restaurant</t>
  </si>
  <si>
    <t>Gemiddeld verbruik (aardgas) per m3</t>
  </si>
  <si>
    <t>Horeca: cafetaria</t>
  </si>
  <si>
    <t>Gemiddeld verbruik (elektriciteit) per m3</t>
  </si>
  <si>
    <t>Horeca: hotels, motels</t>
  </si>
  <si>
    <t>Kantoor: overheid</t>
  </si>
  <si>
    <t>Onderwerp</t>
  </si>
  <si>
    <t>Gemiddeld aardgasverbruik</t>
  </si>
  <si>
    <t>Gemiddeld elektriciteitsverbruik</t>
  </si>
  <si>
    <t>Kantoor: overig</t>
  </si>
  <si>
    <t>Oppervlakteklasse</t>
  </si>
  <si>
    <t>0 tot 250 m²</t>
  </si>
  <si>
    <t>250 tot 500 m²</t>
  </si>
  <si>
    <t>500 tot 1 000 m²</t>
  </si>
  <si>
    <t>1 000 tot 2 500 m²</t>
  </si>
  <si>
    <t>2 500 tot 5 000 m²</t>
  </si>
  <si>
    <t>Onderwijs: primair</t>
  </si>
  <si>
    <t>Utiliteitsbouw dienstensector</t>
  </si>
  <si>
    <t>Bouwjaarklasse</t>
  </si>
  <si>
    <t>m3/m2</t>
  </si>
  <si>
    <t>kWh/m2</t>
  </si>
  <si>
    <t>Gezondheidszorg: bijeenkomst</t>
  </si>
  <si>
    <t>CATEGORIE</t>
  </si>
  <si>
    <t>MIN</t>
  </si>
  <si>
    <t>MAX</t>
  </si>
  <si>
    <t>CAT</t>
  </si>
  <si>
    <t>Gezondheidszorg: praktijk</t>
  </si>
  <si>
    <t>.</t>
  </si>
  <si>
    <t>Gezondheidszorg: tehuis</t>
  </si>
  <si>
    <t>Recreatie: binnensport</t>
  </si>
  <si>
    <t>Recreatie: buitensport</t>
  </si>
  <si>
    <t>Overig: religie</t>
  </si>
  <si>
    <t>Lists</t>
  </si>
  <si>
    <t>Voorbeeld</t>
  </si>
  <si>
    <t>INPUT</t>
  </si>
  <si>
    <t>OUTPUT</t>
  </si>
  <si>
    <t>Nee</t>
  </si>
  <si>
    <t>per m2</t>
  </si>
  <si>
    <t>per m3</t>
  </si>
  <si>
    <t>Totaal</t>
  </si>
  <si>
    <t>Gegevens</t>
  </si>
  <si>
    <t>Huidig verbruik</t>
  </si>
  <si>
    <t>Per m2</t>
  </si>
  <si>
    <t>Per m3</t>
  </si>
  <si>
    <t>Naam</t>
  </si>
  <si>
    <t>Bedrijf  X</t>
  </si>
  <si>
    <t>Gas (m3)</t>
  </si>
  <si>
    <t>Gemiddeld verbruik</t>
  </si>
  <si>
    <t>Straat + postcode</t>
  </si>
  <si>
    <t>Nassau Ouwerkerkstraat 3</t>
  </si>
  <si>
    <t>Elektriciteit (kWh)</t>
  </si>
  <si>
    <t>Postcode</t>
  </si>
  <si>
    <t>2596CC</t>
  </si>
  <si>
    <t>Plaats</t>
  </si>
  <si>
    <t>Den Haag</t>
  </si>
  <si>
    <t>Verbruik (huidig)</t>
  </si>
  <si>
    <t>Gas</t>
  </si>
  <si>
    <t>m3</t>
  </si>
  <si>
    <t>elektriciteit</t>
  </si>
  <si>
    <t>kWh</t>
  </si>
  <si>
    <t>energetische waarde gas-elektra</t>
  </si>
  <si>
    <t>factor</t>
  </si>
  <si>
    <t>Totaal (factor)</t>
  </si>
  <si>
    <t>Pand</t>
  </si>
  <si>
    <t>Verdiepingen</t>
  </si>
  <si>
    <t>Bouwjaar</t>
  </si>
  <si>
    <t>Categorie</t>
  </si>
  <si>
    <t>m2</t>
  </si>
  <si>
    <t>Hoogte (etage)</t>
  </si>
  <si>
    <t>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</si>
</sst>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2">
    <numFmt numFmtId="164" formatCode="#,##0%"/>
    <numFmt numFmtId="165" formatCode="#,##0.00%"/>
  </numFmts>
  <fonts count="7" x14ac:knownFonts="1">
    <font>
      <sz val="11"/>
      <color theme="1"/>
      <name val="Calibri"/>
      <family val="2"/>
      <scheme val="minor"/>
    </font>
    <font>
      <b/>
      <sz val="12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2"/>
      <color rgb="FFffffff"/>
      <name val="Calibri"/>
      <family val="2"/>
    </font>
    <font>
      <sz val="12"/>
      <color rgb="FF000000"/>
      <name val="Calibri"/>
      <family val="2"/>
    </font>
    <font>
      <b/>
      <u/>
      <sz val="20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dae3f3"/>
      </patternFill>
    </fill>
    <fill>
      <patternFill patternType="solid">
        <fgColor rgb="FFf4b183"/>
      </patternFill>
    </fill>
    <fill>
      <patternFill patternType="solid">
        <fgColor rgb="FFfff2cc"/>
      </patternFill>
    </fill>
    <fill>
      <patternFill patternType="solid">
        <fgColor rgb="FF70ad47"/>
      </patternFill>
    </fill>
    <fill>
      <patternFill patternType="solid">
        <fgColor rgb="FFfbe5d6"/>
      </patternFill>
    </fill>
    <fill>
      <patternFill patternType="solid">
        <fgColor rgb="FFffffff"/>
      </patternFill>
    </fill>
    <fill>
      <patternFill patternType="solid">
        <fgColor rgb="FF548235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000000"/>
      </top>
      <bottom style="thin">
        <color rgb="FFc6c6c6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c6c6c6"/>
      </bottom>
      <diagonal/>
    </border>
    <border>
      <left style="medium">
        <color rgb="FF000000"/>
      </left>
      <right style="medium">
        <color rgb="FF000000"/>
      </right>
      <top style="thin">
        <color rgb="FFc6c6c6"/>
      </top>
      <bottom style="thin">
        <color rgb="FFc6c6c6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c6c6c6"/>
      </top>
      <bottom style="medium">
        <color rgb="FF000000"/>
      </bottom>
      <diagonal/>
    </border>
  </borders>
  <cellStyleXfs count="1">
    <xf numFmtId="0" fontId="0" fillId="0" borderId="0"/>
  </cellStyleXfs>
  <cellXfs count="80">
    <xf xfId="0" numFmtId="0" borderId="0" fontId="0" fillId="0"/>
    <xf xfId="0" numFmtId="0" borderId="0" fontId="0" fillId="0" applyAlignment="1">
      <alignment horizontal="general"/>
    </xf>
    <xf xfId="0" numFmtId="0" borderId="1" applyBorder="1" fontId="1" applyFont="1" fillId="0" applyAlignment="1">
      <alignment horizontal="right"/>
    </xf>
    <xf xfId="0" numFmtId="3" applyNumberFormat="1" borderId="1" applyBorder="1" fontId="2" applyFont="1" fillId="0" applyAlignment="1">
      <alignment horizontal="right"/>
    </xf>
    <xf xfId="0" numFmtId="4" applyNumberFormat="1" borderId="1" applyBorder="1" fontId="2" applyFont="1" fillId="0" applyAlignment="1">
      <alignment horizontal="right"/>
    </xf>
    <xf xfId="0" numFmtId="3" applyNumberFormat="1" borderId="2" applyBorder="1" fontId="3" applyFont="1" fillId="2" applyFill="1" applyAlignment="1">
      <alignment horizontal="left"/>
    </xf>
    <xf xfId="0" numFmtId="4" applyNumberFormat="1" borderId="2" applyBorder="1" fontId="3" applyFont="1" fillId="2" applyFill="1" applyAlignment="1">
      <alignment horizontal="left"/>
    </xf>
    <xf xfId="0" numFmtId="3" applyNumberFormat="1" borderId="1" applyBorder="1" fontId="4" applyFont="1" fillId="0" applyAlignment="1">
      <alignment horizontal="right"/>
    </xf>
    <xf xfId="0" numFmtId="0" borderId="2" applyBorder="1" fontId="3" applyFont="1" fillId="2" applyFill="1" applyAlignment="1">
      <alignment horizontal="left"/>
    </xf>
    <xf xfId="0" numFmtId="0" borderId="2" applyBorder="1" fontId="1" applyFont="1" fillId="3" applyFill="1" applyAlignment="1">
      <alignment horizontal="left"/>
    </xf>
    <xf xfId="0" numFmtId="3" applyNumberFormat="1" borderId="2" applyBorder="1" fontId="5" applyFont="1" fillId="3" applyFill="1" applyAlignment="1">
      <alignment horizontal="left"/>
    </xf>
    <xf xfId="0" numFmtId="4" applyNumberFormat="1" borderId="2" applyBorder="1" fontId="5" applyFont="1" fillId="3" applyFill="1" applyAlignment="1">
      <alignment horizontal="left"/>
    </xf>
    <xf xfId="0" numFmtId="0" borderId="2" applyBorder="1" fontId="1" applyFont="1" fillId="3" applyFill="1" applyAlignment="1">
      <alignment horizontal="right"/>
    </xf>
    <xf xfId="0" numFmtId="3" applyNumberFormat="1" borderId="2" applyBorder="1" fontId="5" applyFont="1" fillId="3" applyFill="1" applyAlignment="1">
      <alignment horizontal="right"/>
    </xf>
    <xf xfId="0" numFmtId="0" borderId="2" applyBorder="1" fontId="5" applyFont="1" fillId="3" applyFill="1" applyAlignment="1">
      <alignment horizontal="left"/>
    </xf>
    <xf xfId="0" numFmtId="3" applyNumberFormat="1" borderId="2" applyBorder="1" fontId="1" applyFont="1" fillId="3" applyFill="1" applyAlignment="1">
      <alignment horizontal="right"/>
    </xf>
    <xf xfId="0" numFmtId="0" borderId="2" applyBorder="1" fontId="1" applyFont="1" fillId="2" applyFill="1" applyAlignment="1">
      <alignment horizontal="right"/>
    </xf>
    <xf xfId="0" numFmtId="0" borderId="3" applyBorder="1" fontId="1" applyFont="1" fillId="3" applyFill="1" applyAlignment="1">
      <alignment horizontal="left"/>
    </xf>
    <xf xfId="0" numFmtId="3" applyNumberFormat="1" borderId="3" applyBorder="1" fontId="5" applyFont="1" fillId="3" applyFill="1" applyAlignment="1">
      <alignment horizontal="right"/>
    </xf>
    <xf xfId="0" numFmtId="0" borderId="2" applyBorder="1" fontId="5" applyFont="1" fillId="3" applyFill="1" applyAlignment="1">
      <alignment horizontal="left"/>
    </xf>
    <xf xfId="0" numFmtId="0" borderId="4" applyBorder="1" fontId="1" applyFont="1" fillId="3" applyFill="1" applyAlignment="1">
      <alignment horizontal="left"/>
    </xf>
    <xf xfId="0" numFmtId="3" applyNumberFormat="1" borderId="4" applyBorder="1" fontId="1" applyFont="1" fillId="3" applyFill="1" applyAlignment="1">
      <alignment horizontal="right"/>
    </xf>
    <xf xfId="0" numFmtId="4" applyNumberFormat="1" borderId="2" applyBorder="1" fontId="5" applyFont="1" fillId="3" applyFill="1" applyAlignment="1">
      <alignment horizontal="right"/>
    </xf>
    <xf xfId="0" numFmtId="4" applyNumberFormat="1" borderId="1" applyBorder="1" fontId="3" applyFont="1" fillId="0" applyAlignment="1">
      <alignment horizontal="right"/>
    </xf>
    <xf xfId="0" numFmtId="3" applyNumberFormat="1" borderId="2" applyBorder="1" fontId="3" applyFont="1" fillId="2" applyFill="1" applyAlignment="1">
      <alignment horizontal="right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3" applyNumberFormat="1" borderId="0" fontId="0" fillId="0" applyAlignment="1">
      <alignment horizontal="right"/>
    </xf>
    <xf xfId="0" numFmtId="0" borderId="0" fontId="0" fillId="0" applyAlignment="1">
      <alignment horizontal="left"/>
    </xf>
    <xf xfId="0" numFmtId="0" borderId="1" applyBorder="1" fontId="1" applyFont="1" fillId="0" applyAlignment="1">
      <alignment horizontal="left"/>
    </xf>
    <xf xfId="0" numFmtId="0" borderId="2" applyBorder="1" fontId="3" applyFont="1" fillId="4" applyFill="1" applyAlignment="1">
      <alignment horizontal="left"/>
    </xf>
    <xf xfId="0" numFmtId="164" applyNumberFormat="1" borderId="2" applyBorder="1" fontId="3" applyFont="1" fillId="4" applyFill="1" applyAlignment="1">
      <alignment horizontal="right"/>
    </xf>
    <xf xfId="0" numFmtId="0" borderId="2" applyBorder="1" fontId="3" applyFont="1" fillId="5" applyFill="1" applyAlignment="1">
      <alignment horizontal="left"/>
    </xf>
    <xf xfId="0" numFmtId="3" applyNumberFormat="1" borderId="2" applyBorder="1" fontId="3" applyFont="1" fillId="4" applyFill="1" applyAlignment="1">
      <alignment horizontal="right"/>
    </xf>
    <xf xfId="0" numFmtId="165" applyNumberFormat="1" borderId="2" applyBorder="1" fontId="3" applyFont="1" fillId="4" applyFill="1" applyAlignment="1">
      <alignment horizontal="right"/>
    </xf>
    <xf xfId="0" numFmtId="3" applyNumberFormat="1" borderId="1" applyBorder="1" fontId="1" applyFont="1" fillId="0" applyAlignment="1">
      <alignment horizontal="right"/>
    </xf>
    <xf xfId="0" numFmtId="3" applyNumberFormat="1" borderId="2" applyBorder="1" fontId="3" applyFont="1" fillId="5" applyFill="1" applyAlignment="1">
      <alignment horizontal="right"/>
    </xf>
    <xf xfId="0" numFmtId="3" applyNumberFormat="1" borderId="2" applyBorder="1" fontId="3" applyFont="1" fillId="6" applyFill="1" applyAlignment="1">
      <alignment horizontal="right"/>
    </xf>
    <xf xfId="0" numFmtId="0" borderId="2" applyBorder="1" fontId="3" applyFont="1" fillId="7" applyFill="1" applyAlignment="1">
      <alignment horizontal="left"/>
    </xf>
    <xf xfId="0" numFmtId="3" applyNumberFormat="1" borderId="2" applyBorder="1" fontId="3" applyFont="1" fillId="7" applyFill="1" applyAlignment="1">
      <alignment horizontal="right"/>
    </xf>
    <xf xfId="0" numFmtId="0" borderId="2" applyBorder="1" fontId="1" applyFont="1" fillId="2" applyFill="1" applyAlignment="1">
      <alignment horizontal="left"/>
    </xf>
    <xf xfId="0" numFmtId="165" applyNumberFormat="1" borderId="2" applyBorder="1" fontId="1" applyFont="1" fillId="3" applyFill="1" applyAlignment="1">
      <alignment horizontal="right"/>
    </xf>
    <xf xfId="0" numFmtId="4" applyNumberFormat="1" borderId="2" applyBorder="1" fontId="1" applyFont="1" fillId="3" applyFill="1" applyAlignment="1">
      <alignment horizontal="right"/>
    </xf>
    <xf xfId="0" numFmtId="0" borderId="0" fontId="0" fillId="0" applyAlignment="1">
      <alignment horizontal="left"/>
    </xf>
    <xf xfId="0" numFmtId="3" applyNumberFormat="1" borderId="1" applyBorder="1" fontId="2" applyFont="1" fillId="0" applyAlignment="1">
      <alignment horizontal="left"/>
    </xf>
    <xf xfId="0" numFmtId="3" applyNumberFormat="1" borderId="5" applyBorder="1" fontId="1" applyFont="1" fillId="8" applyFill="1" applyAlignment="1">
      <alignment horizontal="left"/>
    </xf>
    <xf xfId="0" numFmtId="3" applyNumberFormat="1" borderId="1" applyBorder="1" fontId="3" applyFont="1" fillId="0" applyAlignment="1">
      <alignment horizontal="right"/>
    </xf>
    <xf xfId="0" numFmtId="3" applyNumberFormat="1" borderId="6" applyBorder="1" fontId="3" applyFont="1" fillId="8" applyFill="1" applyAlignment="1">
      <alignment horizontal="right"/>
    </xf>
    <xf xfId="0" numFmtId="3" applyNumberFormat="1" borderId="2" applyBorder="1" fontId="3" applyFont="1" fillId="3" applyFill="1" applyAlignment="1">
      <alignment horizontal="right"/>
    </xf>
    <xf xfId="0" numFmtId="4" applyNumberFormat="1" borderId="7" applyBorder="1" fontId="3" applyFont="1" fillId="0" applyAlignment="1">
      <alignment horizontal="left"/>
    </xf>
    <xf xfId="0" numFmtId="3" applyNumberFormat="1" borderId="6" applyBorder="1" fontId="3" applyFont="1" fillId="8" applyFill="1" applyAlignment="1">
      <alignment horizontal="left"/>
    </xf>
    <xf xfId="0" numFmtId="4" applyNumberFormat="1" borderId="6" applyBorder="1" fontId="3" applyFont="1" fillId="5" applyFill="1" applyAlignment="1">
      <alignment horizontal="left"/>
    </xf>
    <xf xfId="0" numFmtId="3" applyNumberFormat="1" borderId="8" applyBorder="1" fontId="3" applyFont="1" fillId="8" applyFill="1" applyAlignment="1">
      <alignment horizontal="right"/>
    </xf>
    <xf xfId="0" numFmtId="4" applyNumberFormat="1" borderId="6" applyBorder="1" fontId="3" applyFont="1" fillId="3" applyFill="1" applyAlignment="1">
      <alignment horizontal="left"/>
    </xf>
    <xf xfId="0" numFmtId="4" applyNumberFormat="1" borderId="2" applyBorder="1" fontId="3" applyFont="1" fillId="3" applyFill="1" applyAlignment="1">
      <alignment horizontal="right"/>
    </xf>
    <xf xfId="0" numFmtId="4" applyNumberFormat="1" borderId="8" applyBorder="1" fontId="3" applyFont="1" fillId="4" applyFill="1" applyAlignment="1">
      <alignment horizontal="left"/>
    </xf>
    <xf xfId="0" numFmtId="3" applyNumberFormat="1" borderId="2" applyBorder="1" fontId="3" applyFont="1" fillId="4" applyFill="1" applyAlignment="1">
      <alignment horizontal="left"/>
    </xf>
    <xf xfId="0" numFmtId="4" applyNumberFormat="1" borderId="2" applyBorder="1" fontId="3" applyFont="1" fillId="4" applyFill="1" applyAlignment="1">
      <alignment horizontal="left"/>
    </xf>
    <xf xfId="0" numFmtId="4" applyNumberFormat="1" borderId="2" applyBorder="1" fontId="3" applyFont="1" fillId="4" applyFill="1" applyAlignment="1">
      <alignment horizontal="right"/>
    </xf>
    <xf xfId="0" numFmtId="4" applyNumberFormat="1" borderId="0" fontId="0" fillId="0" applyAlignment="1">
      <alignment horizontal="right"/>
    </xf>
    <xf xfId="0" numFmtId="4" applyNumberFormat="1" borderId="0" fontId="0" fillId="0" applyAlignment="1">
      <alignment horizontal="left"/>
    </xf>
    <xf xfId="0" numFmtId="0" borderId="1" applyBorder="1" fontId="6" applyFont="1" fillId="0" applyAlignment="1">
      <alignment horizontal="left"/>
    </xf>
    <xf xfId="0" numFmtId="0" borderId="7" applyBorder="1" fontId="3" applyFont="1" fillId="0" applyAlignment="1">
      <alignment horizontal="left"/>
    </xf>
    <xf xfId="0" numFmtId="0" borderId="2" applyBorder="1" fontId="3" applyFont="1" fillId="2" applyFill="1" applyAlignment="1">
      <alignment horizontal="right"/>
    </xf>
    <xf xfId="0" numFmtId="0" borderId="6" applyBorder="1" fontId="3" applyFont="1" fillId="5" applyFill="1" applyAlignment="1">
      <alignment horizontal="left"/>
    </xf>
    <xf xfId="0" numFmtId="4" applyNumberFormat="1" borderId="1" applyBorder="1" fontId="1" applyFont="1" fillId="0" applyAlignment="1">
      <alignment horizontal="left"/>
    </xf>
    <xf xfId="0" numFmtId="3" applyNumberFormat="1" borderId="1" applyBorder="1" fontId="1" applyFont="1" fillId="0" applyAlignment="1">
      <alignment horizontal="left"/>
    </xf>
    <xf xfId="0" numFmtId="0" borderId="8" applyBorder="1" fontId="3" applyFont="1" fillId="3" applyFill="1" applyAlignment="1">
      <alignment horizontal="left"/>
    </xf>
    <xf xfId="0" numFmtId="3" applyNumberFormat="1" borderId="2" applyBorder="1" fontId="1" applyFont="1" fillId="2" applyFill="1" applyAlignment="1">
      <alignment horizontal="right"/>
    </xf>
    <xf xfId="0" numFmtId="4" applyNumberFormat="1" borderId="2" applyBorder="1" fontId="1" applyFont="1" fillId="2" applyFill="1" applyAlignment="1">
      <alignment horizontal="right"/>
    </xf>
    <xf xfId="0" numFmtId="3" applyNumberFormat="1" borderId="2" applyBorder="1" fontId="3" applyFont="1" fillId="5" applyFill="1" applyAlignment="1">
      <alignment horizontal="left"/>
    </xf>
    <xf xfId="0" numFmtId="3" applyNumberFormat="1" borderId="2" applyBorder="1" fontId="3" applyFont="1" fillId="7" applyFill="1" applyAlignment="1">
      <alignment horizontal="left"/>
    </xf>
    <xf xfId="0" numFmtId="4" applyNumberFormat="1" borderId="2" applyBorder="1" fontId="3" applyFont="1" fillId="7" applyFill="1" applyAlignment="1">
      <alignment horizontal="left"/>
    </xf>
    <xf xfId="0" numFmtId="3" applyNumberFormat="1" borderId="2" applyBorder="1" fontId="1" applyFont="1" fillId="7" applyFill="1" applyAlignment="1">
      <alignment horizontal="right"/>
    </xf>
    <xf xfId="0" numFmtId="4" applyNumberFormat="1" borderId="2" applyBorder="1" fontId="1" applyFont="1" fillId="7" applyFill="1" applyAlignment="1">
      <alignment horizontal="right"/>
    </xf>
    <xf xfId="0" numFmtId="4" applyNumberFormat="1" borderId="2" applyBorder="1" fontId="3" applyFont="1" fillId="7" applyFill="1" applyAlignment="1">
      <alignment horizontal="right"/>
    </xf>
    <xf xfId="0" numFmtId="0" borderId="2" applyBorder="1" fontId="3" applyFont="1" fillId="2" applyFill="1" applyAlignment="1">
      <alignment horizontal="right"/>
    </xf>
    <xf xfId="0" numFmtId="3" applyNumberFormat="1" borderId="0" fontId="0" fillId="0" applyAlignment="1">
      <alignment horizontal="general"/>
    </xf>
    <xf xfId="0" numFmtId="164" applyNumberFormat="1" borderId="2" applyBorder="1" fontId="3" applyFont="1" fillId="7" applyFill="1" applyAlignment="1">
      <alignment horizontal="right"/>
    </xf>
    <xf xfId="0" numFmtId="4" applyNumberFormat="1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sharedStrings.xml" Type="http://schemas.openxmlformats.org/officeDocument/2006/relationships/sharedStrings" Id="rId5"/><Relationship Target="styles.xml" Type="http://schemas.openxmlformats.org/officeDocument/2006/relationships/styles" Id="rId6"/><Relationship Target="theme/theme1.xml" Type="http://schemas.openxmlformats.org/officeDocument/2006/relationships/theme" Id="rId7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G50"/>
  <sheetViews>
    <sheetView workbookViewId="0"/>
  </sheetViews>
  <sheetFormatPr defaultRowHeight="15" x14ac:dyDescent="0.25"/>
  <cols>
    <col min="1" max="1" style="25" width="4.576428571428571" customWidth="1" bestFit="1"/>
    <col min="2" max="2" style="25" width="3.4335714285714283" customWidth="1" bestFit="1"/>
    <col min="3" max="3" style="25" width="28.576428571428572" customWidth="1" bestFit="1"/>
    <col min="4" max="4" style="26" width="24.862142857142857" customWidth="1" bestFit="1"/>
    <col min="5" max="5" style="25" width="6.576428571428571" customWidth="1" bestFit="1"/>
    <col min="6" max="6" style="25" width="3.4335714285714283" customWidth="1" bestFit="1"/>
    <col min="7" max="7" style="25" width="9.005" customWidth="1" bestFit="1"/>
    <col min="8" max="8" style="25" width="3.5764285714285715" customWidth="1" bestFit="1"/>
    <col min="9" max="9" style="25" width="26.576428571428572" customWidth="1" bestFit="1"/>
    <col min="10" max="10" style="26" width="12.147857142857141" customWidth="1" bestFit="1"/>
    <col min="11" max="11" style="79" width="14.576428571428572" customWidth="1" bestFit="1"/>
    <col min="12" max="12" style="26" width="14.147857142857141" customWidth="1" bestFit="1"/>
    <col min="13" max="13" style="25" width="4.576428571428571" customWidth="1" bestFit="1"/>
    <col min="14" max="14" style="25" width="12.005" customWidth="1" bestFit="1"/>
    <col min="15" max="15" style="25" width="4.147857142857143" customWidth="1" bestFit="1"/>
    <col min="16" max="16" style="25" width="13.576428571428572" customWidth="1" bestFit="1"/>
    <col min="17" max="17" style="25" width="13.576428571428572" customWidth="1" bestFit="1"/>
    <col min="18" max="18" style="25" width="13.576428571428572" customWidth="1" bestFit="1"/>
    <col min="19" max="19" style="25" width="13.576428571428572" customWidth="1" bestFit="1"/>
    <col min="20" max="20" style="25" width="13.576428571428572" customWidth="1" bestFit="1"/>
    <col min="21" max="21" style="25" width="13.576428571428572" customWidth="1" bestFit="1"/>
    <col min="22" max="22" style="25" width="13.576428571428572" customWidth="1" bestFit="1"/>
    <col min="23" max="23" style="25" width="13.576428571428572" customWidth="1" bestFit="1"/>
    <col min="24" max="24" style="25" width="13.576428571428572" customWidth="1" bestFit="1"/>
    <col min="25" max="25" style="25" width="13.576428571428572" customWidth="1" bestFit="1"/>
    <col min="26" max="26" style="25" width="13.576428571428572" customWidth="1" bestFit="1"/>
    <col min="27" max="27" style="25" width="13.576428571428572" customWidth="1" bestFit="1"/>
    <col min="28" max="28" style="25" width="13.576428571428572" customWidth="1" bestFit="1"/>
    <col min="29" max="29" style="25" width="13.576428571428572" customWidth="1" bestFit="1"/>
    <col min="30" max="30" style="25" width="13.576428571428572" customWidth="1" bestFit="1"/>
    <col min="31" max="31" style="79" width="13.576428571428572" customWidth="1" bestFit="1"/>
    <col min="32" max="32" style="79" width="13.576428571428572" customWidth="1" bestFit="1"/>
    <col min="33" max="33" style="26" width="12.147857142857141" customWidth="1" bestFit="1"/>
  </cols>
  <sheetData>
    <row x14ac:dyDescent="0.25" r="1" customHeight="1" ht="18.75">
      <c r="A1" s="1"/>
      <c r="B1" s="1"/>
      <c r="C1" s="1"/>
      <c r="D1" s="3"/>
      <c r="E1" s="1"/>
      <c r="F1" s="1"/>
      <c r="G1" s="1"/>
      <c r="H1" s="1"/>
      <c r="I1" s="1"/>
      <c r="J1" s="3"/>
      <c r="K1" s="4"/>
      <c r="L1" s="3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 t="s">
        <v>94</v>
      </c>
      <c r="AA1" s="1"/>
      <c r="AB1" s="1"/>
      <c r="AC1" s="1"/>
      <c r="AD1" s="1"/>
      <c r="AE1" s="4"/>
      <c r="AF1" s="4"/>
      <c r="AG1" s="3"/>
    </row>
    <row x14ac:dyDescent="0.25" r="2" customHeight="1" ht="30.75">
      <c r="A2" s="1"/>
      <c r="B2" s="1"/>
      <c r="C2" s="61" t="s">
        <v>95</v>
      </c>
      <c r="D2" s="3"/>
      <c r="E2" s="1"/>
      <c r="F2" s="1"/>
      <c r="G2" s="1"/>
      <c r="H2" s="1"/>
      <c r="I2" s="1"/>
      <c r="J2" s="3"/>
      <c r="K2" s="4"/>
      <c r="L2" s="3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4"/>
      <c r="AF2" s="4"/>
      <c r="AG2" s="3"/>
    </row>
    <row x14ac:dyDescent="0.25" r="3" customHeight="1" ht="20.25">
      <c r="A3" s="1"/>
      <c r="B3" s="1"/>
      <c r="C3" s="29" t="s">
        <v>96</v>
      </c>
      <c r="D3" s="3"/>
      <c r="E3" s="1"/>
      <c r="F3" s="1"/>
      <c r="G3" s="62" t="s">
        <v>48</v>
      </c>
      <c r="H3" s="1"/>
      <c r="I3" s="29" t="s">
        <v>97</v>
      </c>
      <c r="J3" s="3"/>
      <c r="K3" s="4"/>
      <c r="L3" s="3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 t="s">
        <v>24</v>
      </c>
      <c r="AA3" s="1"/>
      <c r="AB3" s="1"/>
      <c r="AC3" s="1"/>
      <c r="AD3" s="1"/>
      <c r="AE3" s="4"/>
      <c r="AF3" s="4"/>
      <c r="AG3" s="3"/>
    </row>
    <row x14ac:dyDescent="0.25" r="4" customHeight="1" ht="20.25">
      <c r="A4" s="1"/>
      <c r="B4" s="8"/>
      <c r="C4" s="8"/>
      <c r="D4" s="5"/>
      <c r="E4" s="63"/>
      <c r="F4" s="8"/>
      <c r="G4" s="64" t="s">
        <v>52</v>
      </c>
      <c r="H4" s="8"/>
      <c r="I4" s="8"/>
      <c r="J4" s="5"/>
      <c r="K4" s="6"/>
      <c r="L4" s="5"/>
      <c r="M4" s="8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 t="s">
        <v>98</v>
      </c>
      <c r="AA4" s="1"/>
      <c r="AB4" s="1"/>
      <c r="AC4" s="1"/>
      <c r="AD4" s="1"/>
      <c r="AE4" s="65" t="s">
        <v>99</v>
      </c>
      <c r="AF4" s="65" t="s">
        <v>100</v>
      </c>
      <c r="AG4" s="66" t="s">
        <v>101</v>
      </c>
    </row>
    <row x14ac:dyDescent="0.25" r="5" customHeight="1" ht="20.25">
      <c r="A5" s="1"/>
      <c r="B5" s="8"/>
      <c r="C5" s="40" t="s">
        <v>102</v>
      </c>
      <c r="D5" s="5"/>
      <c r="E5" s="63"/>
      <c r="F5" s="8"/>
      <c r="G5" s="67" t="s">
        <v>55</v>
      </c>
      <c r="H5" s="8"/>
      <c r="I5" s="40" t="s">
        <v>103</v>
      </c>
      <c r="J5" s="68" t="s">
        <v>104</v>
      </c>
      <c r="K5" s="69" t="s">
        <v>105</v>
      </c>
      <c r="L5" s="68" t="s">
        <v>101</v>
      </c>
      <c r="M5" s="8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 t="s">
        <v>103</v>
      </c>
      <c r="AE5" s="23">
        <f>J8</f>
      </c>
      <c r="AF5" s="23">
        <f>K8</f>
      </c>
      <c r="AG5" s="46">
        <f>D13*D15+D14</f>
      </c>
    </row>
    <row x14ac:dyDescent="0.25" r="6" customHeight="1" ht="19.5">
      <c r="A6" s="1"/>
      <c r="B6" s="8"/>
      <c r="C6" s="8" t="s">
        <v>106</v>
      </c>
      <c r="D6" s="70" t="s">
        <v>107</v>
      </c>
      <c r="E6" s="63"/>
      <c r="F6" s="8"/>
      <c r="G6" s="1"/>
      <c r="H6" s="8"/>
      <c r="I6" s="8" t="s">
        <v>108</v>
      </c>
      <c r="J6" s="48">
        <f>D13/D22</f>
      </c>
      <c r="K6" s="54">
        <f>D13/(D22*D23)</f>
      </c>
      <c r="L6" s="48">
        <f>D13</f>
      </c>
      <c r="M6" s="8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 t="s">
        <v>109</v>
      </c>
      <c r="AE6" s="23">
        <f>J13</f>
      </c>
      <c r="AF6" s="23">
        <f>K13</f>
      </c>
      <c r="AG6" s="46">
        <f>(J11*D15+J12)*Opdracht_1_voorbeeld!D22</f>
      </c>
    </row>
    <row x14ac:dyDescent="0.25" r="7" customHeight="1" ht="18.75">
      <c r="A7" s="1"/>
      <c r="B7" s="8"/>
      <c r="C7" s="8" t="s">
        <v>110</v>
      </c>
      <c r="D7" s="70" t="s">
        <v>111</v>
      </c>
      <c r="E7" s="63"/>
      <c r="F7" s="8"/>
      <c r="G7" s="1"/>
      <c r="H7" s="8"/>
      <c r="I7" s="8" t="s">
        <v>112</v>
      </c>
      <c r="J7" s="54">
        <f>D14/D22</f>
      </c>
      <c r="K7" s="54">
        <f>D14/(D22*D23)</f>
      </c>
      <c r="L7" s="48">
        <f>D14</f>
      </c>
      <c r="M7" s="8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4"/>
      <c r="AF7" s="4"/>
      <c r="AG7" s="3"/>
    </row>
    <row x14ac:dyDescent="0.25" r="8" customHeight="1" ht="18.75">
      <c r="A8" s="1"/>
      <c r="B8" s="8"/>
      <c r="C8" s="8" t="s">
        <v>113</v>
      </c>
      <c r="D8" s="70" t="s">
        <v>114</v>
      </c>
      <c r="E8" s="63"/>
      <c r="F8" s="8"/>
      <c r="G8" s="1"/>
      <c r="H8" s="8"/>
      <c r="I8" s="8" t="s">
        <v>101</v>
      </c>
      <c r="J8" s="54">
        <f>(D14+D13*D15)/D22</f>
      </c>
      <c r="K8" s="54">
        <f>(D14+D13*D15)/(D22*D23)</f>
      </c>
      <c r="L8" s="48">
        <f>D14+D13*D15</f>
      </c>
      <c r="M8" s="8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4"/>
      <c r="AF8" s="4"/>
      <c r="AG8" s="3"/>
    </row>
    <row x14ac:dyDescent="0.25" r="9" customHeight="1" ht="18.75">
      <c r="A9" s="1"/>
      <c r="B9" s="8"/>
      <c r="C9" s="8" t="s">
        <v>115</v>
      </c>
      <c r="D9" s="70" t="s">
        <v>116</v>
      </c>
      <c r="E9" s="63"/>
      <c r="F9" s="8"/>
      <c r="G9" s="1"/>
      <c r="H9" s="8"/>
      <c r="I9" s="8"/>
      <c r="J9" s="5"/>
      <c r="K9" s="6"/>
      <c r="L9" s="5"/>
      <c r="M9" s="8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4"/>
      <c r="AF9" s="4"/>
      <c r="AG9" s="3"/>
    </row>
    <row x14ac:dyDescent="0.25" r="10" customHeight="1" ht="20.25">
      <c r="A10" s="1"/>
      <c r="B10" s="8"/>
      <c r="C10" s="8"/>
      <c r="D10" s="5"/>
      <c r="E10" s="63"/>
      <c r="F10" s="8"/>
      <c r="G10" s="1"/>
      <c r="H10" s="8"/>
      <c r="I10" s="40" t="s">
        <v>109</v>
      </c>
      <c r="J10" s="68" t="s">
        <v>104</v>
      </c>
      <c r="K10" s="69" t="s">
        <v>105</v>
      </c>
      <c r="L10" s="68" t="s">
        <v>101</v>
      </c>
      <c r="M10" s="8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4"/>
      <c r="AF10" s="4"/>
      <c r="AG10" s="3"/>
    </row>
    <row x14ac:dyDescent="0.25" r="11" customHeight="1" ht="18.75">
      <c r="A11" s="1"/>
      <c r="B11" s="8"/>
      <c r="C11" s="8"/>
      <c r="D11" s="5"/>
      <c r="E11" s="63"/>
      <c r="F11" s="8"/>
      <c r="G11" s="1"/>
      <c r="H11" s="8"/>
      <c r="I11" s="8" t="s">
        <v>108</v>
      </c>
      <c r="J11" s="54">
        <f>Opdracht_1_CBS!B6</f>
      </c>
      <c r="K11" s="54">
        <f>Opdracht_1_CBS!B9</f>
      </c>
      <c r="L11" s="48">
        <f>J11*D22</f>
      </c>
      <c r="M11" s="8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4"/>
      <c r="AF11" s="4"/>
      <c r="AG11" s="3"/>
    </row>
    <row x14ac:dyDescent="0.25" r="12" customHeight="1" ht="20.25">
      <c r="A12" s="1"/>
      <c r="B12" s="8"/>
      <c r="C12" s="40" t="s">
        <v>117</v>
      </c>
      <c r="D12" s="5"/>
      <c r="E12" s="63"/>
      <c r="F12" s="8"/>
      <c r="G12" s="1"/>
      <c r="H12" s="8"/>
      <c r="I12" s="8" t="s">
        <v>112</v>
      </c>
      <c r="J12" s="48">
        <f>Opdracht_1_CBS!B7</f>
      </c>
      <c r="K12" s="54">
        <f>Opdracht_1_CBS!B10</f>
      </c>
      <c r="L12" s="48">
        <f>J12*D22</f>
      </c>
      <c r="M12" s="8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4"/>
      <c r="AF12" s="4"/>
      <c r="AG12" s="3"/>
    </row>
    <row x14ac:dyDescent="0.25" r="13" customHeight="1" ht="18.75">
      <c r="A13" s="1"/>
      <c r="B13" s="8"/>
      <c r="C13" s="8" t="s">
        <v>118</v>
      </c>
      <c r="D13" s="36">
        <v>130000</v>
      </c>
      <c r="E13" s="63" t="s">
        <v>119</v>
      </c>
      <c r="F13" s="8"/>
      <c r="G13" s="1"/>
      <c r="H13" s="8"/>
      <c r="I13" s="8" t="s">
        <v>101</v>
      </c>
      <c r="J13" s="48">
        <f>J12+J11*D15</f>
      </c>
      <c r="K13" s="54">
        <f>K12+K11*D15</f>
      </c>
      <c r="L13" s="48">
        <f>L12+L11*D15</f>
      </c>
      <c r="M13" s="8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4"/>
      <c r="AF13" s="4"/>
      <c r="AG13" s="3"/>
    </row>
    <row x14ac:dyDescent="0.25" r="14" customHeight="1" ht="18.75">
      <c r="A14" s="1"/>
      <c r="B14" s="8"/>
      <c r="C14" s="8" t="s">
        <v>120</v>
      </c>
      <c r="D14" s="36">
        <v>27400</v>
      </c>
      <c r="E14" s="63" t="s">
        <v>121</v>
      </c>
      <c r="F14" s="8"/>
      <c r="G14" s="1"/>
      <c r="H14" s="8"/>
      <c r="I14" s="8"/>
      <c r="J14" s="5"/>
      <c r="K14" s="6"/>
      <c r="L14" s="5"/>
      <c r="M14" s="8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4"/>
      <c r="AF14" s="4"/>
      <c r="AG14" s="3"/>
    </row>
    <row x14ac:dyDescent="0.25" r="15" customHeight="1" ht="18.75">
      <c r="A15" s="1"/>
      <c r="B15" s="8"/>
      <c r="C15" s="8" t="s">
        <v>122</v>
      </c>
      <c r="D15" s="36">
        <v>10</v>
      </c>
      <c r="E15" s="63" t="s">
        <v>123</v>
      </c>
      <c r="F15" s="8"/>
      <c r="G15" s="1"/>
      <c r="H15" s="1"/>
      <c r="I15" s="1"/>
      <c r="J15" s="3"/>
      <c r="K15" s="4"/>
      <c r="L15" s="3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4"/>
      <c r="AF15" s="4"/>
      <c r="AG15" s="3"/>
    </row>
    <row x14ac:dyDescent="0.25" r="16" customHeight="1" ht="18.75">
      <c r="A16" s="1"/>
      <c r="B16" s="8"/>
      <c r="C16" s="8" t="s">
        <v>124</v>
      </c>
      <c r="D16" s="48">
        <f>D15*D14</f>
      </c>
      <c r="E16" s="63" t="s">
        <v>121</v>
      </c>
      <c r="F16" s="8"/>
      <c r="G16" s="1"/>
      <c r="H16" s="38"/>
      <c r="I16" s="1" t="s">
        <v>46</v>
      </c>
      <c r="J16" s="71"/>
      <c r="K16" s="72"/>
      <c r="L16" s="71"/>
      <c r="M16" s="38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4"/>
      <c r="AF16" s="4"/>
      <c r="AG16" s="3"/>
    </row>
    <row x14ac:dyDescent="0.25" r="17" customHeight="1" ht="20.25">
      <c r="A17" s="1"/>
      <c r="B17" s="8"/>
      <c r="C17" s="8"/>
      <c r="D17" s="5"/>
      <c r="E17" s="63"/>
      <c r="F17" s="8"/>
      <c r="G17" s="1"/>
      <c r="H17" s="38"/>
      <c r="I17" s="1" t="s">
        <v>50</v>
      </c>
      <c r="J17" s="73"/>
      <c r="K17" s="74"/>
      <c r="L17" s="73"/>
      <c r="M17" s="38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4"/>
      <c r="AF17" s="4"/>
      <c r="AG17" s="3"/>
    </row>
    <row x14ac:dyDescent="0.25" r="18" customHeight="1" ht="20.25">
      <c r="A18" s="1"/>
      <c r="B18" s="8"/>
      <c r="C18" s="40" t="s">
        <v>125</v>
      </c>
      <c r="D18" s="5"/>
      <c r="E18" s="63"/>
      <c r="F18" s="8"/>
      <c r="G18" s="1"/>
      <c r="H18" s="38"/>
      <c r="I18" s="1" t="s">
        <v>53</v>
      </c>
      <c r="J18" s="75"/>
      <c r="K18" s="75"/>
      <c r="L18" s="75"/>
      <c r="M18" s="38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4"/>
      <c r="AF18" s="4"/>
      <c r="AG18" s="3"/>
    </row>
    <row x14ac:dyDescent="0.25" r="19" customHeight="1" ht="18.75">
      <c r="A19" s="1"/>
      <c r="B19" s="8"/>
      <c r="C19" s="8" t="s">
        <v>126</v>
      </c>
      <c r="D19" s="36">
        <v>3</v>
      </c>
      <c r="E19" s="63"/>
      <c r="F19" s="8"/>
      <c r="G19" s="1"/>
      <c r="H19" s="38"/>
      <c r="I19" s="1" t="s">
        <v>56</v>
      </c>
      <c r="J19" s="71"/>
      <c r="K19" s="72"/>
      <c r="L19" s="71"/>
      <c r="M19" s="38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4"/>
      <c r="AF19" s="4"/>
      <c r="AG19" s="3"/>
    </row>
    <row x14ac:dyDescent="0.25" r="20" customHeight="1" ht="18.75">
      <c r="A20" s="1"/>
      <c r="B20" s="8"/>
      <c r="C20" s="8" t="s">
        <v>127</v>
      </c>
      <c r="D20" s="36">
        <v>2022</v>
      </c>
      <c r="E20" s="76">
        <f>VLOOKUP(D20,#REF!,3,TRUE)</f>
      </c>
      <c r="F20" s="8"/>
      <c r="G20" s="1"/>
      <c r="H20" s="38"/>
      <c r="I20" s="1" t="s">
        <v>59</v>
      </c>
      <c r="J20" s="75"/>
      <c r="K20" s="39"/>
      <c r="L20" s="71"/>
      <c r="M20" s="38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4"/>
      <c r="AF20" s="4"/>
      <c r="AG20" s="3"/>
    </row>
    <row x14ac:dyDescent="0.25" r="21" customHeight="1" ht="18.75">
      <c r="A21" s="1"/>
      <c r="B21" s="8"/>
      <c r="C21" s="8" t="s">
        <v>128</v>
      </c>
      <c r="D21" s="77" t="s">
        <v>50</v>
      </c>
      <c r="E21" s="8"/>
      <c r="F21" s="8"/>
      <c r="G21" s="1"/>
      <c r="H21" s="38"/>
      <c r="I21" s="1" t="s">
        <v>61</v>
      </c>
      <c r="J21" s="71"/>
      <c r="K21" s="72"/>
      <c r="L21" s="71"/>
      <c r="M21" s="38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4"/>
      <c r="AF21" s="4"/>
      <c r="AG21" s="3"/>
    </row>
    <row x14ac:dyDescent="0.25" r="22" customHeight="1" ht="20.25">
      <c r="A22" s="1"/>
      <c r="B22" s="8"/>
      <c r="C22" s="8" t="s">
        <v>54</v>
      </c>
      <c r="D22" s="36">
        <v>50000</v>
      </c>
      <c r="E22" s="63" t="s">
        <v>129</v>
      </c>
      <c r="F22" s="8"/>
      <c r="G22" s="1"/>
      <c r="H22" s="38"/>
      <c r="I22" s="1" t="s">
        <v>62</v>
      </c>
      <c r="J22" s="73"/>
      <c r="K22" s="74"/>
      <c r="L22" s="73"/>
      <c r="M22" s="38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4"/>
      <c r="AF22" s="4"/>
      <c r="AG22" s="3"/>
    </row>
    <row x14ac:dyDescent="0.25" r="23" customHeight="1" ht="20.25">
      <c r="A23" s="1"/>
      <c r="B23" s="8"/>
      <c r="C23" s="8" t="s">
        <v>130</v>
      </c>
      <c r="D23" s="36">
        <v>3</v>
      </c>
      <c r="E23" s="63" t="s">
        <v>131</v>
      </c>
      <c r="F23" s="8"/>
      <c r="G23" s="1"/>
      <c r="H23" s="38"/>
      <c r="I23" s="1" t="s">
        <v>64</v>
      </c>
      <c r="J23" s="78"/>
      <c r="K23" s="78"/>
      <c r="L23" s="71"/>
      <c r="M23" s="38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4"/>
      <c r="AF23" s="4"/>
      <c r="AG23" s="3"/>
    </row>
    <row x14ac:dyDescent="0.25" r="24" customHeight="1" ht="18.75">
      <c r="A24" s="1"/>
      <c r="B24" s="8"/>
      <c r="C24" s="8"/>
      <c r="D24" s="5"/>
      <c r="E24" s="63"/>
      <c r="F24" s="8"/>
      <c r="G24" s="1"/>
      <c r="H24" s="38"/>
      <c r="I24" s="1" t="s">
        <v>66</v>
      </c>
      <c r="J24" s="75"/>
      <c r="K24" s="75"/>
      <c r="L24" s="39"/>
      <c r="M24" s="38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4"/>
      <c r="AF24" s="4"/>
      <c r="AG24" s="3"/>
    </row>
    <row x14ac:dyDescent="0.25" r="25" customHeight="1" ht="18.75">
      <c r="A25" s="1"/>
      <c r="B25" s="1"/>
      <c r="C25" s="38"/>
      <c r="D25" s="71"/>
      <c r="E25" s="75"/>
      <c r="F25" s="75"/>
      <c r="G25" s="39"/>
      <c r="H25" s="38"/>
      <c r="I25" s="1" t="s">
        <v>67</v>
      </c>
      <c r="J25" s="3"/>
      <c r="K25" s="4"/>
      <c r="L25" s="3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4"/>
      <c r="AF25" s="4"/>
      <c r="AG25" s="3"/>
    </row>
    <row x14ac:dyDescent="0.25" r="26" customHeight="1" ht="18.75">
      <c r="A26" s="1"/>
      <c r="B26" s="1"/>
      <c r="C26" s="38"/>
      <c r="D26" s="71"/>
      <c r="E26" s="38"/>
      <c r="F26" s="38"/>
      <c r="G26" s="38"/>
      <c r="H26" s="38"/>
      <c r="I26" s="1" t="s">
        <v>71</v>
      </c>
      <c r="J26" s="3"/>
      <c r="K26" s="4"/>
      <c r="L26" s="3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4"/>
      <c r="AF26" s="4"/>
      <c r="AG26" s="3"/>
    </row>
    <row x14ac:dyDescent="0.25" r="27" customHeight="1" ht="18.75">
      <c r="A27" s="1"/>
      <c r="B27" s="1"/>
      <c r="C27" s="38"/>
      <c r="D27" s="71"/>
      <c r="E27" s="38"/>
      <c r="F27" s="38"/>
      <c r="G27" s="38"/>
      <c r="H27" s="38"/>
      <c r="I27" s="1" t="s">
        <v>78</v>
      </c>
      <c r="J27" s="3"/>
      <c r="K27" s="4"/>
      <c r="L27" s="3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4"/>
      <c r="AF27" s="4"/>
      <c r="AG27" s="3"/>
    </row>
    <row x14ac:dyDescent="0.25" r="28" customHeight="1" ht="18.75">
      <c r="A28" s="1"/>
      <c r="B28" s="1"/>
      <c r="C28" s="38"/>
      <c r="D28" s="71"/>
      <c r="E28" s="38"/>
      <c r="F28" s="38"/>
      <c r="G28" s="38"/>
      <c r="H28" s="38"/>
      <c r="I28" s="1" t="s">
        <v>83</v>
      </c>
      <c r="J28" s="3"/>
      <c r="K28" s="4"/>
      <c r="L28" s="3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4"/>
      <c r="AF28" s="4"/>
      <c r="AG28" s="3"/>
    </row>
    <row x14ac:dyDescent="0.25" r="29" customHeight="1" ht="18.75">
      <c r="A29" s="1"/>
      <c r="B29" s="1"/>
      <c r="C29" s="38"/>
      <c r="D29" s="71"/>
      <c r="E29" s="38"/>
      <c r="F29" s="38"/>
      <c r="G29" s="38"/>
      <c r="H29" s="38"/>
      <c r="I29" s="1" t="s">
        <v>88</v>
      </c>
      <c r="J29" s="3"/>
      <c r="K29" s="4"/>
      <c r="L29" s="3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4"/>
      <c r="AF29" s="4"/>
      <c r="AG29" s="3"/>
    </row>
    <row x14ac:dyDescent="0.25" r="30" customHeight="1" ht="18.75">
      <c r="A30" s="1"/>
      <c r="B30" s="1"/>
      <c r="C30" s="38"/>
      <c r="D30" s="71"/>
      <c r="E30" s="38"/>
      <c r="F30" s="38"/>
      <c r="G30" s="38"/>
      <c r="H30" s="38"/>
      <c r="I30" s="1" t="s">
        <v>90</v>
      </c>
      <c r="J30" s="3"/>
      <c r="K30" s="4"/>
      <c r="L30" s="3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4"/>
      <c r="AF30" s="4"/>
      <c r="AG30" s="3"/>
    </row>
    <row x14ac:dyDescent="0.25" r="31" customHeight="1" ht="18.75">
      <c r="A31" s="1"/>
      <c r="B31" s="1"/>
      <c r="C31" s="38"/>
      <c r="D31" s="71"/>
      <c r="E31" s="38"/>
      <c r="F31" s="38"/>
      <c r="G31" s="38"/>
      <c r="H31" s="38"/>
      <c r="I31" s="1" t="s">
        <v>91</v>
      </c>
      <c r="J31" s="3"/>
      <c r="K31" s="4"/>
      <c r="L31" s="3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4"/>
      <c r="AF31" s="4"/>
      <c r="AG31" s="3"/>
    </row>
    <row x14ac:dyDescent="0.25" r="32" customHeight="1" ht="18.75">
      <c r="A32" s="1"/>
      <c r="B32" s="1"/>
      <c r="C32" s="1"/>
      <c r="D32" s="3"/>
      <c r="E32" s="1"/>
      <c r="F32" s="1"/>
      <c r="G32" s="1"/>
      <c r="H32" s="1"/>
      <c r="I32" s="1" t="s">
        <v>92</v>
      </c>
      <c r="J32" s="3"/>
      <c r="K32" s="4"/>
      <c r="L32" s="3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4"/>
      <c r="AF32" s="4"/>
      <c r="AG32" s="3"/>
    </row>
    <row x14ac:dyDescent="0.25" r="33" customHeight="1" ht="18.75">
      <c r="A33" s="1"/>
      <c r="B33" s="1"/>
      <c r="C33" s="1"/>
      <c r="D33" s="3"/>
      <c r="E33" s="1"/>
      <c r="F33" s="1"/>
      <c r="G33" s="1"/>
      <c r="H33" s="1"/>
      <c r="I33" s="1" t="s">
        <v>93</v>
      </c>
      <c r="J33" s="3"/>
      <c r="K33" s="4"/>
      <c r="L33" s="3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4"/>
      <c r="AF33" s="4"/>
      <c r="AG33" s="3"/>
    </row>
    <row x14ac:dyDescent="0.25" r="34" customHeight="1" ht="18.75">
      <c r="A34" s="1"/>
      <c r="B34" s="1"/>
      <c r="C34" s="1"/>
      <c r="D34" s="3"/>
      <c r="E34" s="1"/>
      <c r="F34" s="1"/>
      <c r="G34" s="1"/>
      <c r="H34" s="1"/>
      <c r="I34" s="1"/>
      <c r="J34" s="3"/>
      <c r="K34" s="4"/>
      <c r="L34" s="3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4"/>
      <c r="AF34" s="4"/>
      <c r="AG34" s="3"/>
    </row>
    <row x14ac:dyDescent="0.25" r="35" customHeight="1" ht="18.75">
      <c r="A35" s="1"/>
      <c r="B35" s="1"/>
      <c r="C35" s="1"/>
      <c r="D35" s="3"/>
      <c r="E35" s="1"/>
      <c r="F35" s="1"/>
      <c r="G35" s="1"/>
      <c r="H35" s="1"/>
      <c r="I35" s="1"/>
      <c r="J35" s="3"/>
      <c r="K35" s="4"/>
      <c r="L35" s="3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4"/>
      <c r="AF35" s="4"/>
      <c r="AG35" s="3"/>
    </row>
    <row x14ac:dyDescent="0.25" r="36" customHeight="1" ht="18.75">
      <c r="A36" s="1"/>
      <c r="B36" s="1"/>
      <c r="C36" s="1"/>
      <c r="D36" s="3"/>
      <c r="E36" s="1"/>
      <c r="F36" s="1"/>
      <c r="G36" s="1"/>
      <c r="H36" s="1"/>
      <c r="I36" s="1"/>
      <c r="J36" s="3"/>
      <c r="K36" s="4"/>
      <c r="L36" s="3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4"/>
      <c r="AF36" s="4"/>
      <c r="AG36" s="3"/>
    </row>
    <row x14ac:dyDescent="0.25" r="37" customHeight="1" ht="18.75">
      <c r="A37" s="1"/>
      <c r="B37" s="1"/>
      <c r="C37" s="1"/>
      <c r="D37" s="3"/>
      <c r="E37" s="1"/>
      <c r="F37" s="1"/>
      <c r="G37" s="1"/>
      <c r="H37" s="1"/>
      <c r="I37" s="1"/>
      <c r="J37" s="3"/>
      <c r="K37" s="4"/>
      <c r="L37" s="3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4"/>
      <c r="AF37" s="4"/>
      <c r="AG37" s="3"/>
    </row>
    <row x14ac:dyDescent="0.25" r="38" customHeight="1" ht="18.75">
      <c r="A38" s="1"/>
      <c r="B38" s="1"/>
      <c r="C38" s="1"/>
      <c r="D38" s="3"/>
      <c r="E38" s="1"/>
      <c r="F38" s="1"/>
      <c r="G38" s="1"/>
      <c r="H38" s="1"/>
      <c r="I38" s="1"/>
      <c r="J38" s="3"/>
      <c r="K38" s="4"/>
      <c r="L38" s="3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4"/>
      <c r="AF38" s="4"/>
      <c r="AG38" s="3"/>
    </row>
    <row x14ac:dyDescent="0.25" r="39" customHeight="1" ht="18.75">
      <c r="A39" s="1"/>
      <c r="B39" s="1"/>
      <c r="C39" s="1"/>
      <c r="D39" s="3"/>
      <c r="E39" s="1"/>
      <c r="F39" s="1"/>
      <c r="G39" s="1"/>
      <c r="H39" s="1"/>
      <c r="I39" s="1"/>
      <c r="J39" s="3"/>
      <c r="K39" s="4"/>
      <c r="L39" s="3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4"/>
      <c r="AF39" s="4"/>
      <c r="AG39" s="3"/>
    </row>
    <row x14ac:dyDescent="0.25" r="40" customHeight="1" ht="18.75">
      <c r="A40" s="1"/>
      <c r="B40" s="1"/>
      <c r="C40" s="1"/>
      <c r="D40" s="3"/>
      <c r="E40" s="1"/>
      <c r="F40" s="1"/>
      <c r="G40" s="1"/>
      <c r="H40" s="1"/>
      <c r="I40" s="1"/>
      <c r="J40" s="3"/>
      <c r="K40" s="4"/>
      <c r="L40" s="3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4"/>
      <c r="AF40" s="4"/>
      <c r="AG40" s="3"/>
    </row>
    <row x14ac:dyDescent="0.25" r="41" customHeight="1" ht="18.75">
      <c r="A41" s="1"/>
      <c r="B41" s="1"/>
      <c r="C41" s="1"/>
      <c r="D41" s="3"/>
      <c r="E41" s="1"/>
      <c r="F41" s="1"/>
      <c r="G41" s="1"/>
      <c r="H41" s="1"/>
      <c r="I41" s="1"/>
      <c r="J41" s="3"/>
      <c r="K41" s="4"/>
      <c r="L41" s="3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4"/>
      <c r="AF41" s="4"/>
      <c r="AG41" s="3"/>
    </row>
    <row x14ac:dyDescent="0.25" r="42" customHeight="1" ht="18.75">
      <c r="A42" s="1"/>
      <c r="B42" s="1"/>
      <c r="C42" s="1"/>
      <c r="D42" s="3"/>
      <c r="E42" s="1"/>
      <c r="F42" s="1"/>
      <c r="G42" s="1"/>
      <c r="H42" s="1"/>
      <c r="I42" s="1"/>
      <c r="J42" s="3"/>
      <c r="K42" s="4"/>
      <c r="L42" s="3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4"/>
      <c r="AF42" s="4"/>
      <c r="AG42" s="3"/>
    </row>
    <row x14ac:dyDescent="0.25" r="43" customHeight="1" ht="18.75">
      <c r="A43" s="1"/>
      <c r="B43" s="1"/>
      <c r="C43" s="1"/>
      <c r="D43" s="3"/>
      <c r="E43" s="1"/>
      <c r="F43" s="1"/>
      <c r="G43" s="1"/>
      <c r="H43" s="1"/>
      <c r="I43" s="1"/>
      <c r="J43" s="3"/>
      <c r="K43" s="4"/>
      <c r="L43" s="3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4"/>
      <c r="AF43" s="4"/>
      <c r="AG43" s="3"/>
    </row>
    <row x14ac:dyDescent="0.25" r="44" customHeight="1" ht="18.75">
      <c r="A44" s="1"/>
      <c r="B44" s="1"/>
      <c r="C44" s="1"/>
      <c r="D44" s="3"/>
      <c r="E44" s="1"/>
      <c r="F44" s="1"/>
      <c r="G44" s="1"/>
      <c r="H44" s="1"/>
      <c r="I44" s="1"/>
      <c r="J44" s="3"/>
      <c r="K44" s="4"/>
      <c r="L44" s="3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4"/>
      <c r="AF44" s="4"/>
      <c r="AG44" s="3"/>
    </row>
    <row x14ac:dyDescent="0.25" r="45" customHeight="1" ht="18.75">
      <c r="A45" s="1"/>
      <c r="B45" s="1"/>
      <c r="C45" s="1"/>
      <c r="D45" s="3"/>
      <c r="E45" s="1"/>
      <c r="F45" s="1"/>
      <c r="G45" s="1"/>
      <c r="H45" s="1"/>
      <c r="I45" s="1"/>
      <c r="J45" s="3"/>
      <c r="K45" s="4"/>
      <c r="L45" s="3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4"/>
      <c r="AF45" s="4"/>
      <c r="AG45" s="3"/>
    </row>
    <row x14ac:dyDescent="0.25" r="46" customHeight="1" ht="18.75">
      <c r="A46" s="1"/>
      <c r="B46" s="1"/>
      <c r="C46" s="1"/>
      <c r="D46" s="3"/>
      <c r="E46" s="1"/>
      <c r="F46" s="1"/>
      <c r="G46" s="1"/>
      <c r="H46" s="1"/>
      <c r="I46" s="1"/>
      <c r="J46" s="3"/>
      <c r="K46" s="4"/>
      <c r="L46" s="3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4"/>
      <c r="AF46" s="4"/>
      <c r="AG46" s="3"/>
    </row>
    <row x14ac:dyDescent="0.25" r="47" customHeight="1" ht="18.75">
      <c r="A47" s="1"/>
      <c r="B47" s="1"/>
      <c r="C47" s="1"/>
      <c r="D47" s="3"/>
      <c r="E47" s="1"/>
      <c r="F47" s="1"/>
      <c r="G47" s="1"/>
      <c r="H47" s="1"/>
      <c r="I47" s="1"/>
      <c r="J47" s="3"/>
      <c r="K47" s="4"/>
      <c r="L47" s="3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4"/>
      <c r="AF47" s="4"/>
      <c r="AG47" s="3"/>
    </row>
    <row x14ac:dyDescent="0.25" r="48" customHeight="1" ht="18.75">
      <c r="A48" s="1"/>
      <c r="B48" s="1"/>
      <c r="C48" s="1"/>
      <c r="D48" s="3"/>
      <c r="E48" s="1"/>
      <c r="F48" s="1"/>
      <c r="G48" s="1"/>
      <c r="H48" s="1"/>
      <c r="I48" s="1"/>
      <c r="J48" s="3"/>
      <c r="K48" s="4"/>
      <c r="L48" s="3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4"/>
      <c r="AF48" s="4"/>
      <c r="AG48" s="3"/>
    </row>
    <row x14ac:dyDescent="0.25" r="49" customHeight="1" ht="18.75">
      <c r="A49" s="1"/>
      <c r="B49" s="1"/>
      <c r="C49" s="1"/>
      <c r="D49" s="3"/>
      <c r="E49" s="1"/>
      <c r="F49" s="1"/>
      <c r="G49" s="1"/>
      <c r="H49" s="1"/>
      <c r="I49" s="1"/>
      <c r="J49" s="3"/>
      <c r="K49" s="4"/>
      <c r="L49" s="3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4"/>
      <c r="AF49" s="4"/>
      <c r="AG49" s="3"/>
    </row>
    <row x14ac:dyDescent="0.25" r="50" customHeight="1" ht="18.75">
      <c r="A50" s="1"/>
      <c r="B50" s="1"/>
      <c r="C50" s="1"/>
      <c r="D50" s="3"/>
      <c r="E50" s="1"/>
      <c r="F50" s="1"/>
      <c r="G50" s="1"/>
      <c r="H50" s="1"/>
      <c r="I50" s="1"/>
      <c r="J50" s="3"/>
      <c r="K50" s="4"/>
      <c r="L50" s="3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4"/>
      <c r="AF50" s="4"/>
      <c r="AG50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Y87"/>
  <sheetViews>
    <sheetView workbookViewId="0"/>
  </sheetViews>
  <sheetFormatPr defaultRowHeight="15" x14ac:dyDescent="0.25"/>
  <cols>
    <col min="1" max="1" style="43" width="40.14785714285715" customWidth="1" bestFit="1"/>
    <col min="2" max="2" style="27" width="23.862142857142857" customWidth="1" bestFit="1"/>
    <col min="3" max="3" style="27" width="8.147857142857141" customWidth="1" bestFit="1"/>
    <col min="4" max="4" style="27" width="7.576428571428571" customWidth="1" bestFit="1"/>
    <col min="5" max="5" style="59" width="24.005" customWidth="1" bestFit="1"/>
    <col min="6" max="6" style="27" width="24.005" customWidth="1" bestFit="1"/>
    <col min="7" max="7" style="59" width="24.005" customWidth="1" bestFit="1"/>
    <col min="8" max="8" style="59" width="24.005" customWidth="1" bestFit="1"/>
    <col min="9" max="9" style="59" width="24.005" customWidth="1" bestFit="1"/>
    <col min="10" max="10" style="59" width="27.862142857142857" customWidth="1" bestFit="1"/>
    <col min="11" max="11" style="59" width="27.862142857142857" customWidth="1" bestFit="1"/>
    <col min="12" max="12" style="59" width="27.862142857142857" customWidth="1" bestFit="1"/>
    <col min="13" max="13" style="59" width="27.862142857142857" customWidth="1" bestFit="1"/>
    <col min="14" max="14" style="60" width="27.862142857142857" customWidth="1" bestFit="1"/>
    <col min="15" max="15" style="25" width="13.576428571428572" customWidth="1" bestFit="1"/>
    <col min="16" max="16" style="25" width="13.576428571428572" customWidth="1" bestFit="1"/>
    <col min="17" max="17" style="25" width="13.576428571428572" customWidth="1" bestFit="1"/>
    <col min="18" max="18" style="25" width="13.576428571428572" customWidth="1" bestFit="1"/>
    <col min="19" max="19" style="25" width="13.576428571428572" customWidth="1" bestFit="1"/>
    <col min="20" max="20" style="25" width="13.576428571428572" customWidth="1" bestFit="1"/>
    <col min="21" max="21" style="25" width="13.576428571428572" customWidth="1" bestFit="1"/>
    <col min="22" max="22" style="25" width="13.576428571428572" customWidth="1" bestFit="1"/>
    <col min="23" max="23" style="26" width="13.576428571428572" customWidth="1" bestFit="1"/>
    <col min="24" max="24" style="26" width="13.576428571428572" customWidth="1" bestFit="1"/>
    <col min="25" max="25" style="26" width="13.576428571428572" customWidth="1" bestFit="1"/>
  </cols>
  <sheetData>
    <row x14ac:dyDescent="0.25" r="1" customHeight="1" ht="18.75">
      <c r="A1" s="28" t="s">
        <v>42</v>
      </c>
      <c r="B1" s="3"/>
      <c r="C1" s="3"/>
      <c r="D1" s="3"/>
      <c r="E1" s="4"/>
      <c r="F1" s="3"/>
      <c r="G1" s="4"/>
      <c r="H1" s="4"/>
      <c r="I1" s="4"/>
      <c r="J1" s="4"/>
      <c r="K1" s="4"/>
      <c r="L1" s="4"/>
      <c r="M1" s="4"/>
      <c r="N1" s="4"/>
      <c r="O1" s="1"/>
      <c r="P1" s="1"/>
      <c r="Q1" s="1"/>
      <c r="R1" s="1"/>
      <c r="S1" s="1"/>
      <c r="T1" s="1"/>
      <c r="U1" s="1"/>
      <c r="V1" s="1"/>
      <c r="W1" s="44" t="s">
        <v>43</v>
      </c>
      <c r="X1" s="3"/>
      <c r="Y1" s="3"/>
    </row>
    <row x14ac:dyDescent="0.25" r="2" customHeight="1" ht="21">
      <c r="A2" s="28"/>
      <c r="B2" s="45" t="s">
        <v>44</v>
      </c>
      <c r="C2" s="3" t="s">
        <v>45</v>
      </c>
      <c r="D2" s="3"/>
      <c r="E2" s="4"/>
      <c r="F2" s="3"/>
      <c r="G2" s="4"/>
      <c r="H2" s="4"/>
      <c r="I2" s="4"/>
      <c r="J2" s="4"/>
      <c r="K2" s="4"/>
      <c r="L2" s="4"/>
      <c r="M2" s="4"/>
      <c r="N2" s="4"/>
      <c r="O2" s="1"/>
      <c r="P2" s="1"/>
      <c r="Q2" s="1"/>
      <c r="R2" s="1" t="s">
        <v>46</v>
      </c>
      <c r="S2" s="1"/>
      <c r="T2" s="1"/>
      <c r="U2" s="1"/>
      <c r="V2" s="1"/>
      <c r="W2" s="46">
        <v>0</v>
      </c>
      <c r="X2" s="46">
        <v>250</v>
      </c>
      <c r="Y2" s="46">
        <v>1</v>
      </c>
    </row>
    <row x14ac:dyDescent="0.25" r="3" customHeight="1" ht="20.25">
      <c r="A3" s="28" t="s">
        <v>47</v>
      </c>
      <c r="B3" s="47">
        <f>Opdracht_1_voorbeeld!D20</f>
      </c>
      <c r="C3" s="48">
        <f>VLOOKUP($B$3,$B$16:$D$19,3,TRUE)</f>
      </c>
      <c r="D3" s="3"/>
      <c r="E3" s="49" t="s">
        <v>48</v>
      </c>
      <c r="F3" s="3" t="s">
        <v>49</v>
      </c>
      <c r="G3" s="23">
        <v>2.7</v>
      </c>
      <c r="H3" s="4"/>
      <c r="I3" s="4"/>
      <c r="J3" s="4"/>
      <c r="K3" s="4"/>
      <c r="L3" s="4"/>
      <c r="M3" s="4"/>
      <c r="N3" s="4"/>
      <c r="O3" s="1"/>
      <c r="P3" s="1"/>
      <c r="Q3" s="1"/>
      <c r="R3" s="1" t="s">
        <v>50</v>
      </c>
      <c r="S3" s="1"/>
      <c r="T3" s="1"/>
      <c r="U3" s="1"/>
      <c r="V3" s="1"/>
      <c r="W3" s="46">
        <v>251</v>
      </c>
      <c r="X3" s="46">
        <v>500</v>
      </c>
      <c r="Y3" s="46">
        <v>2</v>
      </c>
    </row>
    <row x14ac:dyDescent="0.25" r="4" customHeight="1" ht="19.5">
      <c r="A4" s="28" t="s">
        <v>51</v>
      </c>
      <c r="B4" s="50">
        <f>Opdracht_1_voorbeeld!D21</f>
      </c>
      <c r="C4" s="3"/>
      <c r="D4" s="3"/>
      <c r="E4" s="51" t="s">
        <v>52</v>
      </c>
      <c r="F4" s="3"/>
      <c r="G4" s="4"/>
      <c r="H4" s="4"/>
      <c r="I4" s="4"/>
      <c r="J4" s="4"/>
      <c r="K4" s="4"/>
      <c r="L4" s="4"/>
      <c r="M4" s="4"/>
      <c r="N4" s="4"/>
      <c r="O4" s="1"/>
      <c r="P4" s="1"/>
      <c r="Q4" s="1"/>
      <c r="R4" s="1" t="s">
        <v>53</v>
      </c>
      <c r="S4" s="1"/>
      <c r="T4" s="1"/>
      <c r="U4" s="1"/>
      <c r="V4" s="1"/>
      <c r="W4" s="46">
        <v>501</v>
      </c>
      <c r="X4" s="46">
        <v>1000</v>
      </c>
      <c r="Y4" s="46">
        <v>3</v>
      </c>
    </row>
    <row x14ac:dyDescent="0.25" r="5" customHeight="1" ht="19.5">
      <c r="A5" s="28" t="s">
        <v>54</v>
      </c>
      <c r="B5" s="52">
        <f>Opdracht_1_voorbeeld!D22</f>
      </c>
      <c r="C5" s="48">
        <f>VLOOKUP($B$5,$W$2:$Y$6,3,TRUE)</f>
      </c>
      <c r="D5" s="3"/>
      <c r="E5" s="53" t="s">
        <v>55</v>
      </c>
      <c r="F5" s="3"/>
      <c r="G5" s="4"/>
      <c r="H5" s="4"/>
      <c r="I5" s="4"/>
      <c r="J5" s="4"/>
      <c r="K5" s="4"/>
      <c r="L5" s="4"/>
      <c r="M5" s="4"/>
      <c r="N5" s="4"/>
      <c r="O5" s="1"/>
      <c r="P5" s="1"/>
      <c r="Q5" s="1"/>
      <c r="R5" s="1" t="s">
        <v>56</v>
      </c>
      <c r="S5" s="1"/>
      <c r="T5" s="1"/>
      <c r="U5" s="1"/>
      <c r="V5" s="1"/>
      <c r="W5" s="46">
        <v>1001</v>
      </c>
      <c r="X5" s="46">
        <v>2500</v>
      </c>
      <c r="Y5" s="46">
        <v>4</v>
      </c>
    </row>
    <row x14ac:dyDescent="0.25" r="6" customHeight="1" ht="20.25">
      <c r="A6" s="28" t="s">
        <v>57</v>
      </c>
      <c r="B6" s="54">
        <f>INDEX(A16:I87,MATCH(1,(B4=A16:A87)*(C3=D16:D87),0),C5+4)</f>
      </c>
      <c r="C6" s="3"/>
      <c r="D6" s="3"/>
      <c r="E6" s="55" t="s">
        <v>58</v>
      </c>
      <c r="F6" s="3"/>
      <c r="G6" s="4"/>
      <c r="H6" s="4"/>
      <c r="I6" s="4"/>
      <c r="J6" s="4"/>
      <c r="K6" s="4"/>
      <c r="L6" s="4"/>
      <c r="M6" s="4"/>
      <c r="N6" s="4"/>
      <c r="O6" s="1"/>
      <c r="P6" s="1"/>
      <c r="Q6" s="1"/>
      <c r="R6" s="1" t="s">
        <v>59</v>
      </c>
      <c r="S6" s="1"/>
      <c r="T6" s="1"/>
      <c r="U6" s="1"/>
      <c r="V6" s="1"/>
      <c r="W6" s="46">
        <v>2501</v>
      </c>
      <c r="X6" s="46">
        <v>5000</v>
      </c>
      <c r="Y6" s="46">
        <v>5</v>
      </c>
    </row>
    <row x14ac:dyDescent="0.25" r="7" customHeight="1" ht="19.5">
      <c r="A7" s="28" t="s">
        <v>60</v>
      </c>
      <c r="B7" s="54">
        <f>INDEX(A16:N87,MATCH(1,(B4=A16:A87)*(C3=D16:D87),0),(C5+9))</f>
      </c>
      <c r="C7" s="3"/>
      <c r="D7" s="3"/>
      <c r="E7" s="4"/>
      <c r="F7" s="3"/>
      <c r="G7" s="4"/>
      <c r="H7" s="4"/>
      <c r="I7" s="4"/>
      <c r="J7" s="4"/>
      <c r="K7" s="4"/>
      <c r="L7" s="4"/>
      <c r="M7" s="4"/>
      <c r="N7" s="4"/>
      <c r="O7" s="1"/>
      <c r="P7" s="1"/>
      <c r="Q7" s="1"/>
      <c r="R7" s="1" t="s">
        <v>61</v>
      </c>
      <c r="S7" s="1"/>
      <c r="T7" s="1"/>
      <c r="U7" s="1"/>
      <c r="V7" s="1"/>
      <c r="W7" s="3"/>
      <c r="X7" s="3"/>
      <c r="Y7" s="3"/>
    </row>
    <row x14ac:dyDescent="0.25" r="8" customHeight="1" ht="18.75">
      <c r="A8" s="28"/>
      <c r="B8" s="3"/>
      <c r="C8" s="3"/>
      <c r="D8" s="3"/>
      <c r="E8" s="4"/>
      <c r="F8" s="3"/>
      <c r="G8" s="4"/>
      <c r="H8" s="4"/>
      <c r="I8" s="4"/>
      <c r="J8" s="4"/>
      <c r="K8" s="4"/>
      <c r="L8" s="4"/>
      <c r="M8" s="4"/>
      <c r="N8" s="4"/>
      <c r="O8" s="1"/>
      <c r="P8" s="1"/>
      <c r="Q8" s="1"/>
      <c r="R8" s="1" t="s">
        <v>62</v>
      </c>
      <c r="S8" s="1"/>
      <c r="T8" s="1"/>
      <c r="U8" s="1"/>
      <c r="V8" s="1"/>
      <c r="W8" s="3"/>
      <c r="X8" s="3"/>
      <c r="Y8" s="3"/>
    </row>
    <row x14ac:dyDescent="0.25" r="9" customHeight="1" ht="19.5">
      <c r="A9" s="28" t="s">
        <v>63</v>
      </c>
      <c r="B9" s="54">
        <f>B6/G3</f>
      </c>
      <c r="C9" s="3"/>
      <c r="D9" s="3"/>
      <c r="E9" s="4"/>
      <c r="F9" s="3"/>
      <c r="G9" s="4"/>
      <c r="H9" s="4"/>
      <c r="I9" s="4"/>
      <c r="J9" s="4"/>
      <c r="K9" s="4"/>
      <c r="L9" s="4"/>
      <c r="M9" s="4"/>
      <c r="N9" s="4"/>
      <c r="O9" s="1"/>
      <c r="P9" s="1"/>
      <c r="Q9" s="1"/>
      <c r="R9" s="1" t="s">
        <v>64</v>
      </c>
      <c r="S9" s="1"/>
      <c r="T9" s="1"/>
      <c r="U9" s="1"/>
      <c r="V9" s="1"/>
      <c r="W9" s="3"/>
      <c r="X9" s="3"/>
      <c r="Y9" s="3"/>
    </row>
    <row x14ac:dyDescent="0.25" r="10" customHeight="1" ht="19.5">
      <c r="A10" s="28" t="s">
        <v>65</v>
      </c>
      <c r="B10" s="54">
        <f>B7/G3</f>
      </c>
      <c r="C10" s="3"/>
      <c r="D10" s="3"/>
      <c r="E10" s="4"/>
      <c r="F10" s="3"/>
      <c r="G10" s="4"/>
      <c r="H10" s="4"/>
      <c r="I10" s="4"/>
      <c r="J10" s="4"/>
      <c r="K10" s="4"/>
      <c r="L10" s="4"/>
      <c r="M10" s="4"/>
      <c r="N10" s="4"/>
      <c r="O10" s="1"/>
      <c r="P10" s="1"/>
      <c r="Q10" s="1"/>
      <c r="R10" s="1" t="s">
        <v>66</v>
      </c>
      <c r="S10" s="1"/>
      <c r="T10" s="1"/>
      <c r="U10" s="1"/>
      <c r="V10" s="1"/>
      <c r="W10" s="3"/>
      <c r="X10" s="3"/>
      <c r="Y10" s="3"/>
    </row>
    <row x14ac:dyDescent="0.25" r="11" customHeight="1" ht="18.75">
      <c r="A11" s="28"/>
      <c r="B11" s="3"/>
      <c r="C11" s="3"/>
      <c r="D11" s="3"/>
      <c r="E11" s="4"/>
      <c r="F11" s="3"/>
      <c r="G11" s="4"/>
      <c r="H11" s="4"/>
      <c r="I11" s="4"/>
      <c r="J11" s="4"/>
      <c r="K11" s="4"/>
      <c r="L11" s="4"/>
      <c r="M11" s="4"/>
      <c r="N11" s="4"/>
      <c r="O11" s="1"/>
      <c r="P11" s="1"/>
      <c r="Q11" s="1"/>
      <c r="R11" s="1" t="s">
        <v>67</v>
      </c>
      <c r="S11" s="1"/>
      <c r="T11" s="1"/>
      <c r="U11" s="1"/>
      <c r="V11" s="1"/>
      <c r="W11" s="3"/>
      <c r="X11" s="3"/>
      <c r="Y11" s="3"/>
    </row>
    <row x14ac:dyDescent="0.25" r="12" customHeight="1" ht="19.5">
      <c r="A12" s="30"/>
      <c r="B12" s="56" t="s">
        <v>68</v>
      </c>
      <c r="C12" s="56"/>
      <c r="D12" s="56"/>
      <c r="E12" s="57" t="s">
        <v>69</v>
      </c>
      <c r="F12" s="56" t="s">
        <v>69</v>
      </c>
      <c r="G12" s="57" t="s">
        <v>69</v>
      </c>
      <c r="H12" s="57" t="s">
        <v>69</v>
      </c>
      <c r="I12" s="57" t="s">
        <v>69</v>
      </c>
      <c r="J12" s="57" t="s">
        <v>70</v>
      </c>
      <c r="K12" s="57" t="s">
        <v>70</v>
      </c>
      <c r="L12" s="57" t="s">
        <v>70</v>
      </c>
      <c r="M12" s="57" t="s">
        <v>70</v>
      </c>
      <c r="N12" s="57" t="s">
        <v>70</v>
      </c>
      <c r="O12" s="1"/>
      <c r="P12" s="1"/>
      <c r="Q12" s="1"/>
      <c r="R12" s="1" t="s">
        <v>71</v>
      </c>
      <c r="S12" s="1"/>
      <c r="T12" s="1"/>
      <c r="U12" s="1"/>
      <c r="V12" s="1"/>
      <c r="W12" s="3"/>
      <c r="X12" s="3"/>
      <c r="Y12" s="3"/>
    </row>
    <row x14ac:dyDescent="0.25" r="13" customHeight="1" ht="19.5">
      <c r="A13" s="30"/>
      <c r="B13" s="56" t="s">
        <v>72</v>
      </c>
      <c r="C13" s="56"/>
      <c r="D13" s="56"/>
      <c r="E13" s="57" t="s">
        <v>73</v>
      </c>
      <c r="F13" s="56" t="s">
        <v>74</v>
      </c>
      <c r="G13" s="57" t="s">
        <v>75</v>
      </c>
      <c r="H13" s="57" t="s">
        <v>76</v>
      </c>
      <c r="I13" s="57" t="s">
        <v>77</v>
      </c>
      <c r="J13" s="57" t="s">
        <v>73</v>
      </c>
      <c r="K13" s="57" t="s">
        <v>74</v>
      </c>
      <c r="L13" s="57" t="s">
        <v>75</v>
      </c>
      <c r="M13" s="57" t="s">
        <v>76</v>
      </c>
      <c r="N13" s="57" t="s">
        <v>77</v>
      </c>
      <c r="O13" s="1"/>
      <c r="P13" s="1"/>
      <c r="Q13" s="1"/>
      <c r="R13" s="1" t="s">
        <v>78</v>
      </c>
      <c r="S13" s="1"/>
      <c r="T13" s="1"/>
      <c r="U13" s="1"/>
      <c r="V13" s="1"/>
      <c r="W13" s="3"/>
      <c r="X13" s="3"/>
      <c r="Y13" s="3"/>
    </row>
    <row x14ac:dyDescent="0.25" r="14" customHeight="1" ht="19.5">
      <c r="A14" s="30" t="s">
        <v>79</v>
      </c>
      <c r="B14" s="56" t="s">
        <v>80</v>
      </c>
      <c r="C14" s="56"/>
      <c r="D14" s="56"/>
      <c r="E14" s="57" t="s">
        <v>81</v>
      </c>
      <c r="F14" s="56" t="s">
        <v>81</v>
      </c>
      <c r="G14" s="57" t="s">
        <v>81</v>
      </c>
      <c r="H14" s="57" t="s">
        <v>81</v>
      </c>
      <c r="I14" s="57" t="s">
        <v>81</v>
      </c>
      <c r="J14" s="57" t="s">
        <v>82</v>
      </c>
      <c r="K14" s="57" t="s">
        <v>82</v>
      </c>
      <c r="L14" s="57" t="s">
        <v>82</v>
      </c>
      <c r="M14" s="57" t="s">
        <v>82</v>
      </c>
      <c r="N14" s="57" t="s">
        <v>82</v>
      </c>
      <c r="O14" s="1"/>
      <c r="P14" s="1"/>
      <c r="Q14" s="1"/>
      <c r="R14" s="1" t="s">
        <v>83</v>
      </c>
      <c r="S14" s="1"/>
      <c r="T14" s="1"/>
      <c r="U14" s="1"/>
      <c r="V14" s="1"/>
      <c r="W14" s="3"/>
      <c r="X14" s="3"/>
      <c r="Y14" s="3"/>
    </row>
    <row x14ac:dyDescent="0.25" r="15" customHeight="1" ht="19.5">
      <c r="A15" s="30" t="s">
        <v>84</v>
      </c>
      <c r="B15" s="56" t="s">
        <v>85</v>
      </c>
      <c r="C15" s="56" t="s">
        <v>86</v>
      </c>
      <c r="D15" s="56" t="s">
        <v>87</v>
      </c>
      <c r="E15" s="33">
        <v>1</v>
      </c>
      <c r="F15" s="33">
        <v>2</v>
      </c>
      <c r="G15" s="33">
        <v>3</v>
      </c>
      <c r="H15" s="33">
        <v>4</v>
      </c>
      <c r="I15" s="33">
        <v>5</v>
      </c>
      <c r="J15" s="33">
        <v>1</v>
      </c>
      <c r="K15" s="33">
        <v>2</v>
      </c>
      <c r="L15" s="33">
        <v>3</v>
      </c>
      <c r="M15" s="33">
        <v>4</v>
      </c>
      <c r="N15" s="33">
        <v>5</v>
      </c>
      <c r="O15" s="1"/>
      <c r="P15" s="1"/>
      <c r="Q15" s="1"/>
      <c r="R15" s="1" t="s">
        <v>88</v>
      </c>
      <c r="S15" s="1"/>
      <c r="T15" s="1"/>
      <c r="U15" s="1"/>
      <c r="V15" s="1"/>
      <c r="W15" s="3"/>
      <c r="X15" s="3"/>
      <c r="Y15" s="3"/>
    </row>
    <row x14ac:dyDescent="0.25" r="16" customHeight="1" ht="19.5">
      <c r="A16" s="30" t="s">
        <v>46</v>
      </c>
      <c r="B16" s="33">
        <v>0</v>
      </c>
      <c r="C16" s="33">
        <v>1921</v>
      </c>
      <c r="D16" s="33">
        <v>1</v>
      </c>
      <c r="E16" s="58">
        <v>19.8</v>
      </c>
      <c r="F16" s="58">
        <v>18.6</v>
      </c>
      <c r="G16" s="58">
        <v>16.5</v>
      </c>
      <c r="H16" s="33">
        <v>12</v>
      </c>
      <c r="I16" s="33">
        <v>12</v>
      </c>
      <c r="J16" s="58">
        <v>219.7</v>
      </c>
      <c r="K16" s="58">
        <v>186.8</v>
      </c>
      <c r="L16" s="58">
        <v>224.1</v>
      </c>
      <c r="M16" s="58">
        <v>237.2</v>
      </c>
      <c r="N16" s="57" t="s">
        <v>89</v>
      </c>
      <c r="O16" s="1"/>
      <c r="P16" s="1"/>
      <c r="Q16" s="1"/>
      <c r="R16" s="1" t="s">
        <v>90</v>
      </c>
      <c r="S16" s="1"/>
      <c r="T16" s="1"/>
      <c r="U16" s="1"/>
      <c r="V16" s="1"/>
      <c r="W16" s="3"/>
      <c r="X16" s="3"/>
      <c r="Y16" s="3"/>
    </row>
    <row x14ac:dyDescent="0.25" r="17" customHeight="1" ht="19.5">
      <c r="A17" s="30" t="s">
        <v>46</v>
      </c>
      <c r="B17" s="33">
        <v>1922</v>
      </c>
      <c r="C17" s="33">
        <v>1976</v>
      </c>
      <c r="D17" s="33">
        <v>2</v>
      </c>
      <c r="E17" s="58">
        <v>20.2</v>
      </c>
      <c r="F17" s="58">
        <v>17.8</v>
      </c>
      <c r="G17" s="58">
        <v>15.7</v>
      </c>
      <c r="H17" s="33">
        <v>12</v>
      </c>
      <c r="I17" s="33">
        <v>12</v>
      </c>
      <c r="J17" s="33">
        <v>232</v>
      </c>
      <c r="K17" s="58">
        <v>179.8</v>
      </c>
      <c r="L17" s="58">
        <v>252.2</v>
      </c>
      <c r="M17" s="58">
        <v>289.3</v>
      </c>
      <c r="N17" s="58">
        <v>217.9</v>
      </c>
      <c r="O17" s="1"/>
      <c r="P17" s="1"/>
      <c r="Q17" s="1"/>
      <c r="R17" s="1" t="s">
        <v>91</v>
      </c>
      <c r="S17" s="1"/>
      <c r="T17" s="1"/>
      <c r="U17" s="1"/>
      <c r="V17" s="1"/>
      <c r="W17" s="3"/>
      <c r="X17" s="3"/>
      <c r="Y17" s="3"/>
    </row>
    <row x14ac:dyDescent="0.25" r="18" customHeight="1" ht="19.5">
      <c r="A18" s="30" t="s">
        <v>46</v>
      </c>
      <c r="B18" s="33">
        <v>1977</v>
      </c>
      <c r="C18" s="33">
        <v>1993</v>
      </c>
      <c r="D18" s="33">
        <v>3</v>
      </c>
      <c r="E18" s="58">
        <v>16.4</v>
      </c>
      <c r="F18" s="58">
        <v>17.9</v>
      </c>
      <c r="G18" s="58">
        <v>12.6</v>
      </c>
      <c r="H18" s="33">
        <v>12</v>
      </c>
      <c r="I18" s="33">
        <v>12</v>
      </c>
      <c r="J18" s="58">
        <v>243.2</v>
      </c>
      <c r="K18" s="58">
        <v>169.2</v>
      </c>
      <c r="L18" s="58">
        <v>256.7</v>
      </c>
      <c r="M18" s="58">
        <v>293.8</v>
      </c>
      <c r="N18" s="57" t="s">
        <v>89</v>
      </c>
      <c r="O18" s="1"/>
      <c r="P18" s="1"/>
      <c r="Q18" s="1"/>
      <c r="R18" s="1" t="s">
        <v>92</v>
      </c>
      <c r="S18" s="1"/>
      <c r="T18" s="1"/>
      <c r="U18" s="1"/>
      <c r="V18" s="1"/>
      <c r="W18" s="3"/>
      <c r="X18" s="3"/>
      <c r="Y18" s="3"/>
    </row>
    <row x14ac:dyDescent="0.25" r="19" customHeight="1" ht="19.5">
      <c r="A19" s="30" t="s">
        <v>46</v>
      </c>
      <c r="B19" s="33">
        <v>1994</v>
      </c>
      <c r="C19" s="33">
        <v>2025</v>
      </c>
      <c r="D19" s="33">
        <v>4</v>
      </c>
      <c r="E19" s="58">
        <v>14.4</v>
      </c>
      <c r="F19" s="58">
        <v>12.5</v>
      </c>
      <c r="G19" s="58">
        <v>9.9</v>
      </c>
      <c r="H19" s="58">
        <v>9.3</v>
      </c>
      <c r="I19" s="58">
        <v>5.9</v>
      </c>
      <c r="J19" s="58">
        <v>233.9</v>
      </c>
      <c r="K19" s="58">
        <v>148.9</v>
      </c>
      <c r="L19" s="58">
        <v>221.1</v>
      </c>
      <c r="M19" s="58">
        <v>265.3</v>
      </c>
      <c r="N19" s="58">
        <v>196.9</v>
      </c>
      <c r="O19" s="1"/>
      <c r="P19" s="1"/>
      <c r="Q19" s="1"/>
      <c r="R19" s="1" t="s">
        <v>93</v>
      </c>
      <c r="S19" s="1"/>
      <c r="T19" s="1"/>
      <c r="U19" s="1"/>
      <c r="V19" s="1"/>
      <c r="W19" s="3"/>
      <c r="X19" s="3"/>
      <c r="Y19" s="3"/>
    </row>
    <row x14ac:dyDescent="0.25" r="20" customHeight="1" ht="19.5">
      <c r="A20" s="30" t="s">
        <v>50</v>
      </c>
      <c r="B20" s="33">
        <v>0</v>
      </c>
      <c r="C20" s="33">
        <v>1921</v>
      </c>
      <c r="D20" s="33">
        <v>1</v>
      </c>
      <c r="E20" s="58">
        <v>17.8</v>
      </c>
      <c r="F20" s="58">
        <v>12.8</v>
      </c>
      <c r="G20" s="58">
        <v>9.7</v>
      </c>
      <c r="H20" s="58">
        <v>7.6</v>
      </c>
      <c r="I20" s="58">
        <v>7.6</v>
      </c>
      <c r="J20" s="58">
        <v>98.7</v>
      </c>
      <c r="K20" s="58">
        <v>80.1</v>
      </c>
      <c r="L20" s="58">
        <v>70.3</v>
      </c>
      <c r="M20" s="58">
        <v>73.2</v>
      </c>
      <c r="N20" s="57" t="s">
        <v>89</v>
      </c>
      <c r="O20" s="1"/>
      <c r="P20" s="1"/>
      <c r="Q20" s="1"/>
      <c r="R20" s="1"/>
      <c r="S20" s="1"/>
      <c r="T20" s="1"/>
      <c r="U20" s="1"/>
      <c r="V20" s="1"/>
      <c r="W20" s="3"/>
      <c r="X20" s="3"/>
      <c r="Y20" s="3"/>
    </row>
    <row x14ac:dyDescent="0.25" r="21" customHeight="1" ht="19.5">
      <c r="A21" s="30" t="s">
        <v>50</v>
      </c>
      <c r="B21" s="33">
        <v>1922</v>
      </c>
      <c r="C21" s="33">
        <v>1976</v>
      </c>
      <c r="D21" s="33">
        <v>2</v>
      </c>
      <c r="E21" s="58">
        <v>18.1</v>
      </c>
      <c r="F21" s="58">
        <v>12.6</v>
      </c>
      <c r="G21" s="58">
        <v>9.4</v>
      </c>
      <c r="H21" s="58">
        <v>7.5</v>
      </c>
      <c r="I21" s="58">
        <v>7.3</v>
      </c>
      <c r="J21" s="58">
        <v>101.4</v>
      </c>
      <c r="K21" s="58">
        <v>82.2</v>
      </c>
      <c r="L21" s="58">
        <v>67.7</v>
      </c>
      <c r="M21" s="33">
        <v>73</v>
      </c>
      <c r="N21" s="33">
        <v>71</v>
      </c>
      <c r="O21" s="1"/>
      <c r="P21" s="1"/>
      <c r="Q21" s="1"/>
      <c r="R21" s="1"/>
      <c r="S21" s="1"/>
      <c r="T21" s="1"/>
      <c r="U21" s="1"/>
      <c r="V21" s="1"/>
      <c r="W21" s="3"/>
      <c r="X21" s="3"/>
      <c r="Y21" s="3"/>
    </row>
    <row x14ac:dyDescent="0.25" r="22" customHeight="1" ht="19.5">
      <c r="A22" s="30" t="s">
        <v>50</v>
      </c>
      <c r="B22" s="33">
        <v>1977</v>
      </c>
      <c r="C22" s="33">
        <v>1993</v>
      </c>
      <c r="D22" s="33">
        <v>3</v>
      </c>
      <c r="E22" s="58">
        <v>14.9</v>
      </c>
      <c r="F22" s="58">
        <v>10.7</v>
      </c>
      <c r="G22" s="58">
        <v>8.6</v>
      </c>
      <c r="H22" s="58">
        <v>7.6</v>
      </c>
      <c r="I22" s="58">
        <v>6.2</v>
      </c>
      <c r="J22" s="58">
        <v>119.9</v>
      </c>
      <c r="K22" s="58">
        <v>90.1</v>
      </c>
      <c r="L22" s="33">
        <v>72</v>
      </c>
      <c r="M22" s="58">
        <v>80.1</v>
      </c>
      <c r="N22" s="58">
        <v>59.1</v>
      </c>
      <c r="O22" s="1"/>
      <c r="P22" s="1"/>
      <c r="Q22" s="1"/>
      <c r="R22" s="1"/>
      <c r="S22" s="1"/>
      <c r="T22" s="1"/>
      <c r="U22" s="1"/>
      <c r="V22" s="1"/>
      <c r="W22" s="3"/>
      <c r="X22" s="3"/>
      <c r="Y22" s="3"/>
    </row>
    <row x14ac:dyDescent="0.25" r="23" customHeight="1" ht="19.5">
      <c r="A23" s="30" t="s">
        <v>50</v>
      </c>
      <c r="B23" s="33">
        <v>1994</v>
      </c>
      <c r="C23" s="33">
        <v>2025</v>
      </c>
      <c r="D23" s="33">
        <v>4</v>
      </c>
      <c r="E23" s="58">
        <v>12.8</v>
      </c>
      <c r="F23" s="58">
        <v>8.8</v>
      </c>
      <c r="G23" s="58">
        <v>6.9</v>
      </c>
      <c r="H23" s="58">
        <v>5.8</v>
      </c>
      <c r="I23" s="58">
        <v>5.5</v>
      </c>
      <c r="J23" s="58">
        <v>116.4</v>
      </c>
      <c r="K23" s="58">
        <v>94.7</v>
      </c>
      <c r="L23" s="58">
        <v>74.6</v>
      </c>
      <c r="M23" s="58">
        <v>76.9</v>
      </c>
      <c r="N23" s="33">
        <v>75</v>
      </c>
      <c r="O23" s="1"/>
      <c r="P23" s="1"/>
      <c r="Q23" s="1"/>
      <c r="R23" s="1"/>
      <c r="S23" s="1"/>
      <c r="T23" s="1"/>
      <c r="U23" s="1"/>
      <c r="V23" s="1"/>
      <c r="W23" s="3"/>
      <c r="X23" s="3"/>
      <c r="Y23" s="3"/>
    </row>
    <row x14ac:dyDescent="0.25" r="24" customHeight="1" ht="19.5">
      <c r="A24" s="30" t="s">
        <v>53</v>
      </c>
      <c r="B24" s="33">
        <v>0</v>
      </c>
      <c r="C24" s="33">
        <v>1921</v>
      </c>
      <c r="D24" s="33">
        <v>1</v>
      </c>
      <c r="E24" s="58">
        <v>18.9</v>
      </c>
      <c r="F24" s="58">
        <v>15.8</v>
      </c>
      <c r="G24" s="58">
        <v>10.5</v>
      </c>
      <c r="H24" s="58">
        <v>10.5</v>
      </c>
      <c r="I24" s="58">
        <v>10.5</v>
      </c>
      <c r="J24" s="58">
        <v>64.9</v>
      </c>
      <c r="K24" s="58">
        <v>46.3</v>
      </c>
      <c r="L24" s="58">
        <v>40.2</v>
      </c>
      <c r="M24" s="57" t="s">
        <v>89</v>
      </c>
      <c r="N24" s="57" t="s">
        <v>89</v>
      </c>
      <c r="O24" s="1"/>
      <c r="P24" s="1"/>
      <c r="Q24" s="1"/>
      <c r="R24" s="1"/>
      <c r="S24" s="1"/>
      <c r="T24" s="1"/>
      <c r="U24" s="1"/>
      <c r="V24" s="1"/>
      <c r="W24" s="3"/>
      <c r="X24" s="3"/>
      <c r="Y24" s="3"/>
    </row>
    <row x14ac:dyDescent="0.25" r="25" customHeight="1" ht="18.75">
      <c r="A25" s="30" t="s">
        <v>53</v>
      </c>
      <c r="B25" s="33">
        <v>1922</v>
      </c>
      <c r="C25" s="33">
        <v>1976</v>
      </c>
      <c r="D25" s="33">
        <v>2</v>
      </c>
      <c r="E25" s="33">
        <v>21</v>
      </c>
      <c r="F25" s="58">
        <v>14.8</v>
      </c>
      <c r="G25" s="58">
        <v>10.7</v>
      </c>
      <c r="H25" s="58">
        <v>7.8</v>
      </c>
      <c r="I25" s="58">
        <v>7.5</v>
      </c>
      <c r="J25" s="58">
        <v>67.8</v>
      </c>
      <c r="K25" s="58">
        <v>52.3</v>
      </c>
      <c r="L25" s="58">
        <v>44.5</v>
      </c>
      <c r="M25" s="58">
        <v>44.1</v>
      </c>
      <c r="N25" s="58">
        <v>41.6</v>
      </c>
      <c r="O25" s="1"/>
      <c r="P25" s="1"/>
      <c r="Q25" s="1"/>
      <c r="R25" s="1"/>
      <c r="S25" s="1"/>
      <c r="T25" s="1"/>
      <c r="U25" s="1"/>
      <c r="V25" s="1"/>
      <c r="W25" s="3"/>
      <c r="X25" s="3"/>
      <c r="Y25" s="3"/>
    </row>
    <row x14ac:dyDescent="0.25" r="26" customHeight="1" ht="18.75">
      <c r="A26" s="30" t="s">
        <v>53</v>
      </c>
      <c r="B26" s="33">
        <v>1977</v>
      </c>
      <c r="C26" s="33">
        <v>1993</v>
      </c>
      <c r="D26" s="33">
        <v>3</v>
      </c>
      <c r="E26" s="58">
        <v>16.3</v>
      </c>
      <c r="F26" s="58">
        <v>11.4</v>
      </c>
      <c r="G26" s="58">
        <v>9.9</v>
      </c>
      <c r="H26" s="58">
        <v>8.6</v>
      </c>
      <c r="I26" s="58">
        <v>6.6</v>
      </c>
      <c r="J26" s="58">
        <v>68.8</v>
      </c>
      <c r="K26" s="58">
        <v>52.2</v>
      </c>
      <c r="L26" s="58">
        <v>48.7</v>
      </c>
      <c r="M26" s="58">
        <v>47.6</v>
      </c>
      <c r="N26" s="58">
        <v>49.5</v>
      </c>
      <c r="O26" s="1"/>
      <c r="P26" s="1"/>
      <c r="Q26" s="1"/>
      <c r="R26" s="1"/>
      <c r="S26" s="1"/>
      <c r="T26" s="1"/>
      <c r="U26" s="1"/>
      <c r="V26" s="1"/>
      <c r="W26" s="3"/>
      <c r="X26" s="3"/>
      <c r="Y26" s="3"/>
    </row>
    <row x14ac:dyDescent="0.25" r="27" customHeight="1" ht="18.75">
      <c r="A27" s="30" t="s">
        <v>53</v>
      </c>
      <c r="B27" s="33">
        <v>1994</v>
      </c>
      <c r="C27" s="33">
        <v>2025</v>
      </c>
      <c r="D27" s="33">
        <v>4</v>
      </c>
      <c r="E27" s="58">
        <v>11.7</v>
      </c>
      <c r="F27" s="58">
        <v>9.1</v>
      </c>
      <c r="G27" s="58">
        <v>7.4</v>
      </c>
      <c r="H27" s="58">
        <v>6.2</v>
      </c>
      <c r="I27" s="58">
        <v>6.3</v>
      </c>
      <c r="J27" s="58">
        <v>59.4</v>
      </c>
      <c r="K27" s="58">
        <v>50.5</v>
      </c>
      <c r="L27" s="33">
        <v>46</v>
      </c>
      <c r="M27" s="58">
        <v>48.7</v>
      </c>
      <c r="N27" s="58">
        <v>54.3</v>
      </c>
      <c r="O27" s="1"/>
      <c r="P27" s="1"/>
      <c r="Q27" s="1"/>
      <c r="R27" s="1"/>
      <c r="S27" s="1"/>
      <c r="T27" s="1"/>
      <c r="U27" s="1"/>
      <c r="V27" s="1"/>
      <c r="W27" s="3"/>
      <c r="X27" s="3"/>
      <c r="Y27" s="3"/>
    </row>
    <row x14ac:dyDescent="0.25" r="28" customHeight="1" ht="18.75">
      <c r="A28" s="30" t="s">
        <v>56</v>
      </c>
      <c r="B28" s="33">
        <v>0</v>
      </c>
      <c r="C28" s="33">
        <v>1921</v>
      </c>
      <c r="D28" s="33">
        <v>1</v>
      </c>
      <c r="E28" s="33">
        <v>19</v>
      </c>
      <c r="F28" s="58">
        <v>13.4</v>
      </c>
      <c r="G28" s="58">
        <v>9.3</v>
      </c>
      <c r="H28" s="58">
        <v>9.3</v>
      </c>
      <c r="I28" s="58">
        <v>9.3</v>
      </c>
      <c r="J28" s="33">
        <v>59</v>
      </c>
      <c r="K28" s="58">
        <v>39.8</v>
      </c>
      <c r="L28" s="58">
        <v>33.3</v>
      </c>
      <c r="M28" s="57" t="s">
        <v>89</v>
      </c>
      <c r="N28" s="57" t="s">
        <v>89</v>
      </c>
      <c r="O28" s="1"/>
      <c r="P28" s="1"/>
      <c r="Q28" s="1"/>
      <c r="R28" s="1"/>
      <c r="S28" s="1"/>
      <c r="T28" s="1"/>
      <c r="U28" s="1"/>
      <c r="V28" s="1"/>
      <c r="W28" s="3"/>
      <c r="X28" s="3"/>
      <c r="Y28" s="3"/>
    </row>
    <row x14ac:dyDescent="0.25" r="29" customHeight="1" ht="18.75">
      <c r="A29" s="30" t="s">
        <v>56</v>
      </c>
      <c r="B29" s="33">
        <v>1922</v>
      </c>
      <c r="C29" s="33">
        <v>1976</v>
      </c>
      <c r="D29" s="33">
        <v>2</v>
      </c>
      <c r="E29" s="58">
        <v>20.3</v>
      </c>
      <c r="F29" s="58">
        <v>12.3</v>
      </c>
      <c r="G29" s="58">
        <v>9.6</v>
      </c>
      <c r="H29" s="58">
        <v>8.7</v>
      </c>
      <c r="I29" s="58">
        <v>9.2</v>
      </c>
      <c r="J29" s="58">
        <v>66.1</v>
      </c>
      <c r="K29" s="58">
        <v>44.6</v>
      </c>
      <c r="L29" s="58">
        <v>39.5</v>
      </c>
      <c r="M29" s="58">
        <v>41.9</v>
      </c>
      <c r="N29" s="58">
        <v>39.9</v>
      </c>
      <c r="O29" s="1"/>
      <c r="P29" s="1"/>
      <c r="Q29" s="1"/>
      <c r="R29" s="1"/>
      <c r="S29" s="1"/>
      <c r="T29" s="1"/>
      <c r="U29" s="1"/>
      <c r="V29" s="1"/>
      <c r="W29" s="3"/>
      <c r="X29" s="3"/>
      <c r="Y29" s="3"/>
    </row>
    <row x14ac:dyDescent="0.25" r="30" customHeight="1" ht="18.75">
      <c r="A30" s="30" t="s">
        <v>56</v>
      </c>
      <c r="B30" s="33">
        <v>1977</v>
      </c>
      <c r="C30" s="33">
        <v>1993</v>
      </c>
      <c r="D30" s="33">
        <v>3</v>
      </c>
      <c r="E30" s="58">
        <v>16.5</v>
      </c>
      <c r="F30" s="58">
        <v>10.7</v>
      </c>
      <c r="G30" s="58">
        <v>8.9</v>
      </c>
      <c r="H30" s="58">
        <v>9.1</v>
      </c>
      <c r="I30" s="58">
        <v>9.4</v>
      </c>
      <c r="J30" s="58">
        <v>60.7</v>
      </c>
      <c r="K30" s="58">
        <v>46.1</v>
      </c>
      <c r="L30" s="58">
        <v>46.1</v>
      </c>
      <c r="M30" s="58">
        <v>46.9</v>
      </c>
      <c r="N30" s="58">
        <v>54.7</v>
      </c>
      <c r="O30" s="1"/>
      <c r="P30" s="1"/>
      <c r="Q30" s="1"/>
      <c r="R30" s="1"/>
      <c r="S30" s="1"/>
      <c r="T30" s="1"/>
      <c r="U30" s="1"/>
      <c r="V30" s="1"/>
      <c r="W30" s="3"/>
      <c r="X30" s="3"/>
      <c r="Y30" s="3"/>
    </row>
    <row x14ac:dyDescent="0.25" r="31" customHeight="1" ht="18.75">
      <c r="A31" s="30" t="s">
        <v>56</v>
      </c>
      <c r="B31" s="33">
        <v>1994</v>
      </c>
      <c r="C31" s="33">
        <v>2025</v>
      </c>
      <c r="D31" s="33">
        <v>4</v>
      </c>
      <c r="E31" s="58">
        <v>13.5</v>
      </c>
      <c r="F31" s="58">
        <v>9.1</v>
      </c>
      <c r="G31" s="58">
        <v>7.7</v>
      </c>
      <c r="H31" s="33">
        <v>8</v>
      </c>
      <c r="I31" s="58">
        <v>7.1</v>
      </c>
      <c r="J31" s="58">
        <v>51.2</v>
      </c>
      <c r="K31" s="58">
        <v>43.3</v>
      </c>
      <c r="L31" s="58">
        <v>44.9</v>
      </c>
      <c r="M31" s="33">
        <v>51</v>
      </c>
      <c r="N31" s="58">
        <v>54.9</v>
      </c>
      <c r="O31" s="1"/>
      <c r="P31" s="1"/>
      <c r="Q31" s="1"/>
      <c r="R31" s="1"/>
      <c r="S31" s="1"/>
      <c r="T31" s="1"/>
      <c r="U31" s="1"/>
      <c r="V31" s="1"/>
      <c r="W31" s="3"/>
      <c r="X31" s="3"/>
      <c r="Y31" s="3"/>
    </row>
    <row x14ac:dyDescent="0.25" r="32" customHeight="1" ht="18.75">
      <c r="A32" s="30" t="s">
        <v>59</v>
      </c>
      <c r="B32" s="33">
        <v>0</v>
      </c>
      <c r="C32" s="33">
        <v>1921</v>
      </c>
      <c r="D32" s="33">
        <v>1</v>
      </c>
      <c r="E32" s="58">
        <v>18.6</v>
      </c>
      <c r="F32" s="58">
        <v>12.7</v>
      </c>
      <c r="G32" s="58">
        <v>12.7</v>
      </c>
      <c r="H32" s="58">
        <v>12.7</v>
      </c>
      <c r="I32" s="58">
        <v>12.7</v>
      </c>
      <c r="J32" s="58">
        <v>49.3</v>
      </c>
      <c r="K32" s="58">
        <v>37.9</v>
      </c>
      <c r="L32" s="57" t="s">
        <v>89</v>
      </c>
      <c r="M32" s="57" t="s">
        <v>89</v>
      </c>
      <c r="N32" s="57" t="s">
        <v>89</v>
      </c>
      <c r="O32" s="1"/>
      <c r="P32" s="1"/>
      <c r="Q32" s="1"/>
      <c r="R32" s="1"/>
      <c r="S32" s="1"/>
      <c r="T32" s="1"/>
      <c r="U32" s="1"/>
      <c r="V32" s="1"/>
      <c r="W32" s="3"/>
      <c r="X32" s="3"/>
      <c r="Y32" s="3"/>
    </row>
    <row x14ac:dyDescent="0.25" r="33" customHeight="1" ht="18.75">
      <c r="A33" s="30" t="s">
        <v>59</v>
      </c>
      <c r="B33" s="33">
        <v>1922</v>
      </c>
      <c r="C33" s="33">
        <v>1976</v>
      </c>
      <c r="D33" s="33">
        <v>2</v>
      </c>
      <c r="E33" s="58">
        <v>20.4</v>
      </c>
      <c r="F33" s="58">
        <v>13.6</v>
      </c>
      <c r="G33" s="58">
        <v>12.2</v>
      </c>
      <c r="H33" s="58">
        <v>11.5</v>
      </c>
      <c r="I33" s="58">
        <v>11.5</v>
      </c>
      <c r="J33" s="58">
        <v>68.3</v>
      </c>
      <c r="K33" s="58">
        <v>50.4</v>
      </c>
      <c r="L33" s="58">
        <v>47.4</v>
      </c>
      <c r="M33" s="58">
        <v>46.9</v>
      </c>
      <c r="N33" s="57" t="s">
        <v>89</v>
      </c>
      <c r="O33" s="1"/>
      <c r="P33" s="1"/>
      <c r="Q33" s="1"/>
      <c r="R33" s="1"/>
      <c r="S33" s="1"/>
      <c r="T33" s="1"/>
      <c r="U33" s="1"/>
      <c r="V33" s="1"/>
      <c r="W33" s="3"/>
      <c r="X33" s="3"/>
      <c r="Y33" s="3"/>
    </row>
    <row x14ac:dyDescent="0.25" r="34" customHeight="1" ht="18.75">
      <c r="A34" s="30" t="s">
        <v>59</v>
      </c>
      <c r="B34" s="33">
        <v>1977</v>
      </c>
      <c r="C34" s="33">
        <v>1993</v>
      </c>
      <c r="D34" s="33">
        <v>3</v>
      </c>
      <c r="E34" s="58">
        <v>16.5</v>
      </c>
      <c r="F34" s="58">
        <v>12.1</v>
      </c>
      <c r="G34" s="58">
        <v>13.2</v>
      </c>
      <c r="H34" s="58">
        <v>13.2</v>
      </c>
      <c r="I34" s="58">
        <v>13.2</v>
      </c>
      <c r="J34" s="58">
        <v>70.2</v>
      </c>
      <c r="K34" s="58">
        <v>56.4</v>
      </c>
      <c r="L34" s="58">
        <v>56.8</v>
      </c>
      <c r="M34" s="58">
        <v>58.8</v>
      </c>
      <c r="N34" s="57" t="s">
        <v>89</v>
      </c>
      <c r="O34" s="1"/>
      <c r="P34" s="1"/>
      <c r="Q34" s="1"/>
      <c r="R34" s="1"/>
      <c r="S34" s="1"/>
      <c r="T34" s="1"/>
      <c r="U34" s="1"/>
      <c r="V34" s="1"/>
      <c r="W34" s="3"/>
      <c r="X34" s="3"/>
      <c r="Y34" s="3"/>
    </row>
    <row x14ac:dyDescent="0.25" r="35" customHeight="1" ht="18.75">
      <c r="A35" s="30" t="s">
        <v>59</v>
      </c>
      <c r="B35" s="33">
        <v>1994</v>
      </c>
      <c r="C35" s="33">
        <v>2025</v>
      </c>
      <c r="D35" s="33">
        <v>4</v>
      </c>
      <c r="E35" s="58">
        <v>11.8</v>
      </c>
      <c r="F35" s="58">
        <v>10.8</v>
      </c>
      <c r="G35" s="58">
        <v>11.1</v>
      </c>
      <c r="H35" s="58">
        <v>12.4</v>
      </c>
      <c r="I35" s="33">
        <v>9</v>
      </c>
      <c r="J35" s="58">
        <v>54.1</v>
      </c>
      <c r="K35" s="58">
        <v>53.3</v>
      </c>
      <c r="L35" s="58">
        <v>54.4</v>
      </c>
      <c r="M35" s="58">
        <v>59.3</v>
      </c>
      <c r="N35" s="58">
        <v>55.2</v>
      </c>
      <c r="O35" s="1"/>
      <c r="P35" s="1"/>
      <c r="Q35" s="1"/>
      <c r="R35" s="1"/>
      <c r="S35" s="1"/>
      <c r="T35" s="1"/>
      <c r="U35" s="1"/>
      <c r="V35" s="1"/>
      <c r="W35" s="3"/>
      <c r="X35" s="3"/>
      <c r="Y35" s="3"/>
    </row>
    <row x14ac:dyDescent="0.25" r="36" customHeight="1" ht="18.75">
      <c r="A36" s="30" t="s">
        <v>61</v>
      </c>
      <c r="B36" s="33">
        <v>0</v>
      </c>
      <c r="C36" s="33">
        <v>1921</v>
      </c>
      <c r="D36" s="33">
        <v>1</v>
      </c>
      <c r="E36" s="58">
        <v>23.1</v>
      </c>
      <c r="F36" s="33">
        <v>17</v>
      </c>
      <c r="G36" s="58">
        <v>14.7</v>
      </c>
      <c r="H36" s="58">
        <v>11.8</v>
      </c>
      <c r="I36" s="58">
        <v>11.8</v>
      </c>
      <c r="J36" s="58">
        <v>167.4</v>
      </c>
      <c r="K36" s="58">
        <v>120.5</v>
      </c>
      <c r="L36" s="58">
        <v>93.9</v>
      </c>
      <c r="M36" s="58">
        <v>75.9</v>
      </c>
      <c r="N36" s="57" t="s">
        <v>89</v>
      </c>
      <c r="O36" s="1"/>
      <c r="P36" s="1"/>
      <c r="Q36" s="1"/>
      <c r="R36" s="1"/>
      <c r="S36" s="1"/>
      <c r="T36" s="1"/>
      <c r="U36" s="1"/>
      <c r="V36" s="1"/>
      <c r="W36" s="3"/>
      <c r="X36" s="3"/>
      <c r="Y36" s="3"/>
    </row>
    <row x14ac:dyDescent="0.25" r="37" customHeight="1" ht="18.75">
      <c r="A37" s="30" t="s">
        <v>61</v>
      </c>
      <c r="B37" s="33">
        <v>1922</v>
      </c>
      <c r="C37" s="33">
        <v>1976</v>
      </c>
      <c r="D37" s="33">
        <v>2</v>
      </c>
      <c r="E37" s="58">
        <v>23.5</v>
      </c>
      <c r="F37" s="58">
        <v>17.6</v>
      </c>
      <c r="G37" s="58">
        <v>14.8</v>
      </c>
      <c r="H37" s="58">
        <v>10.6</v>
      </c>
      <c r="I37" s="58">
        <v>10.6</v>
      </c>
      <c r="J37" s="58">
        <v>137.5</v>
      </c>
      <c r="K37" s="58">
        <v>109.9</v>
      </c>
      <c r="L37" s="58">
        <v>85.4</v>
      </c>
      <c r="M37" s="58">
        <v>63.6</v>
      </c>
      <c r="N37" s="57" t="s">
        <v>89</v>
      </c>
      <c r="O37" s="1"/>
      <c r="P37" s="1"/>
      <c r="Q37" s="1"/>
      <c r="R37" s="1"/>
      <c r="S37" s="1"/>
      <c r="T37" s="1"/>
      <c r="U37" s="1"/>
      <c r="V37" s="1"/>
      <c r="W37" s="3"/>
      <c r="X37" s="3"/>
      <c r="Y37" s="3"/>
    </row>
    <row x14ac:dyDescent="0.25" r="38" customHeight="1" ht="18.75">
      <c r="A38" s="30" t="s">
        <v>61</v>
      </c>
      <c r="B38" s="33">
        <v>1977</v>
      </c>
      <c r="C38" s="33">
        <v>1993</v>
      </c>
      <c r="D38" s="33">
        <v>3</v>
      </c>
      <c r="E38" s="58">
        <v>18.9</v>
      </c>
      <c r="F38" s="58">
        <v>16.8</v>
      </c>
      <c r="G38" s="58">
        <v>13.6</v>
      </c>
      <c r="H38" s="58">
        <v>13.6</v>
      </c>
      <c r="I38" s="58">
        <v>13.6</v>
      </c>
      <c r="J38" s="33">
        <v>124</v>
      </c>
      <c r="K38" s="58">
        <v>125.8</v>
      </c>
      <c r="L38" s="58">
        <v>104.8</v>
      </c>
      <c r="M38" s="57" t="s">
        <v>89</v>
      </c>
      <c r="N38" s="57" t="s">
        <v>89</v>
      </c>
      <c r="O38" s="1"/>
      <c r="P38" s="1"/>
      <c r="Q38" s="1"/>
      <c r="R38" s="1"/>
      <c r="S38" s="1"/>
      <c r="T38" s="1"/>
      <c r="U38" s="1"/>
      <c r="V38" s="1"/>
      <c r="W38" s="3"/>
      <c r="X38" s="3"/>
      <c r="Y38" s="3"/>
    </row>
    <row x14ac:dyDescent="0.25" r="39" customHeight="1" ht="18.75">
      <c r="A39" s="30" t="s">
        <v>61</v>
      </c>
      <c r="B39" s="33">
        <v>1994</v>
      </c>
      <c r="C39" s="33">
        <v>2025</v>
      </c>
      <c r="D39" s="33">
        <v>4</v>
      </c>
      <c r="E39" s="58">
        <v>17.6</v>
      </c>
      <c r="F39" s="58">
        <v>20.4</v>
      </c>
      <c r="G39" s="58">
        <v>12.7</v>
      </c>
      <c r="H39" s="58">
        <v>12.7</v>
      </c>
      <c r="I39" s="58">
        <v>12.7</v>
      </c>
      <c r="J39" s="58">
        <v>102.6</v>
      </c>
      <c r="K39" s="58">
        <v>135.7</v>
      </c>
      <c r="L39" s="58">
        <v>90.1</v>
      </c>
      <c r="M39" s="57" t="s">
        <v>89</v>
      </c>
      <c r="N39" s="57" t="s">
        <v>89</v>
      </c>
      <c r="O39" s="1"/>
      <c r="P39" s="1"/>
      <c r="Q39" s="1"/>
      <c r="R39" s="1"/>
      <c r="S39" s="1"/>
      <c r="T39" s="1"/>
      <c r="U39" s="1"/>
      <c r="V39" s="1"/>
      <c r="W39" s="3"/>
      <c r="X39" s="3"/>
      <c r="Y39" s="3"/>
    </row>
    <row x14ac:dyDescent="0.25" r="40" customHeight="1" ht="18.75">
      <c r="A40" s="30" t="s">
        <v>62</v>
      </c>
      <c r="B40" s="33">
        <v>0</v>
      </c>
      <c r="C40" s="33">
        <v>1921</v>
      </c>
      <c r="D40" s="33">
        <v>1</v>
      </c>
      <c r="E40" s="58">
        <v>40.5</v>
      </c>
      <c r="F40" s="58">
        <v>31.1</v>
      </c>
      <c r="G40" s="58">
        <v>24.3</v>
      </c>
      <c r="H40" s="58">
        <v>17.9</v>
      </c>
      <c r="I40" s="58">
        <v>17.9</v>
      </c>
      <c r="J40" s="58">
        <v>260.4</v>
      </c>
      <c r="K40" s="58">
        <v>185.1</v>
      </c>
      <c r="L40" s="58">
        <v>135.7</v>
      </c>
      <c r="M40" s="58">
        <v>94.7</v>
      </c>
      <c r="N40" s="57" t="s">
        <v>89</v>
      </c>
      <c r="O40" s="1"/>
      <c r="P40" s="1"/>
      <c r="Q40" s="1"/>
      <c r="R40" s="1"/>
      <c r="S40" s="1"/>
      <c r="T40" s="1"/>
      <c r="U40" s="1"/>
      <c r="V40" s="1"/>
      <c r="W40" s="3"/>
      <c r="X40" s="3"/>
      <c r="Y40" s="3"/>
    </row>
    <row x14ac:dyDescent="0.25" r="41" customHeight="1" ht="18.75">
      <c r="A41" s="30" t="s">
        <v>62</v>
      </c>
      <c r="B41" s="33">
        <v>1922</v>
      </c>
      <c r="C41" s="33">
        <v>1976</v>
      </c>
      <c r="D41" s="33">
        <v>2</v>
      </c>
      <c r="E41" s="58">
        <v>39.5</v>
      </c>
      <c r="F41" s="58">
        <v>34.5</v>
      </c>
      <c r="G41" s="58">
        <v>26.5</v>
      </c>
      <c r="H41" s="58">
        <v>20.4</v>
      </c>
      <c r="I41" s="58">
        <v>20.4</v>
      </c>
      <c r="J41" s="58">
        <v>217.7</v>
      </c>
      <c r="K41" s="33">
        <v>169</v>
      </c>
      <c r="L41" s="58">
        <v>138.9</v>
      </c>
      <c r="M41" s="58">
        <v>123.2</v>
      </c>
      <c r="N41" s="57" t="s">
        <v>89</v>
      </c>
      <c r="O41" s="1"/>
      <c r="P41" s="1"/>
      <c r="Q41" s="1"/>
      <c r="R41" s="1"/>
      <c r="S41" s="1"/>
      <c r="T41" s="1"/>
      <c r="U41" s="1"/>
      <c r="V41" s="1"/>
      <c r="W41" s="3"/>
      <c r="X41" s="3"/>
      <c r="Y41" s="3"/>
    </row>
    <row x14ac:dyDescent="0.25" r="42" customHeight="1" ht="18.75">
      <c r="A42" s="30" t="s">
        <v>62</v>
      </c>
      <c r="B42" s="33">
        <v>1977</v>
      </c>
      <c r="C42" s="33">
        <v>1993</v>
      </c>
      <c r="D42" s="33">
        <v>3</v>
      </c>
      <c r="E42" s="58">
        <v>33.4</v>
      </c>
      <c r="F42" s="58">
        <v>35.9</v>
      </c>
      <c r="G42" s="58">
        <v>29.1</v>
      </c>
      <c r="H42" s="58">
        <v>29.1</v>
      </c>
      <c r="I42" s="58">
        <v>29.1</v>
      </c>
      <c r="J42" s="58">
        <v>214.5</v>
      </c>
      <c r="K42" s="58">
        <v>205.8</v>
      </c>
      <c r="L42" s="58">
        <v>169.3</v>
      </c>
      <c r="M42" s="57" t="s">
        <v>89</v>
      </c>
      <c r="N42" s="57" t="s">
        <v>89</v>
      </c>
      <c r="O42" s="1"/>
      <c r="P42" s="1"/>
      <c r="Q42" s="1"/>
      <c r="R42" s="1"/>
      <c r="S42" s="1"/>
      <c r="T42" s="1"/>
      <c r="U42" s="1"/>
      <c r="V42" s="1"/>
      <c r="W42" s="3"/>
      <c r="X42" s="3"/>
      <c r="Y42" s="3"/>
    </row>
    <row x14ac:dyDescent="0.25" r="43" customHeight="1" ht="18.75">
      <c r="A43" s="30" t="s">
        <v>62</v>
      </c>
      <c r="B43" s="33">
        <v>1994</v>
      </c>
      <c r="C43" s="33">
        <v>2025</v>
      </c>
      <c r="D43" s="33">
        <v>4</v>
      </c>
      <c r="E43" s="58">
        <v>26.1</v>
      </c>
      <c r="F43" s="33">
        <v>33</v>
      </c>
      <c r="G43" s="33">
        <v>31</v>
      </c>
      <c r="H43" s="58">
        <v>38.2</v>
      </c>
      <c r="I43" s="58">
        <v>38.2</v>
      </c>
      <c r="J43" s="58">
        <v>177.4</v>
      </c>
      <c r="K43" s="58">
        <v>217.5</v>
      </c>
      <c r="L43" s="58">
        <v>199.5</v>
      </c>
      <c r="M43" s="58">
        <v>159.2</v>
      </c>
      <c r="N43" s="57" t="s">
        <v>89</v>
      </c>
      <c r="O43" s="1"/>
      <c r="P43" s="1"/>
      <c r="Q43" s="1"/>
      <c r="R43" s="1"/>
      <c r="S43" s="1"/>
      <c r="T43" s="1"/>
      <c r="U43" s="1"/>
      <c r="V43" s="1"/>
      <c r="W43" s="3"/>
      <c r="X43" s="3"/>
      <c r="Y43" s="3"/>
    </row>
    <row x14ac:dyDescent="0.25" r="44" customHeight="1" ht="18.75">
      <c r="A44" s="30" t="s">
        <v>64</v>
      </c>
      <c r="B44" s="33">
        <v>0</v>
      </c>
      <c r="C44" s="33">
        <v>1921</v>
      </c>
      <c r="D44" s="33">
        <v>1</v>
      </c>
      <c r="E44" s="58">
        <v>40.3</v>
      </c>
      <c r="F44" s="58">
        <v>25.8</v>
      </c>
      <c r="G44" s="33">
        <v>19</v>
      </c>
      <c r="H44" s="33">
        <v>19</v>
      </c>
      <c r="I44" s="33">
        <v>19</v>
      </c>
      <c r="J44" s="58">
        <v>264.9</v>
      </c>
      <c r="K44" s="58">
        <v>161.2</v>
      </c>
      <c r="L44" s="58">
        <v>158.2</v>
      </c>
      <c r="M44" s="57" t="s">
        <v>89</v>
      </c>
      <c r="N44" s="57" t="s">
        <v>89</v>
      </c>
      <c r="O44" s="1"/>
      <c r="P44" s="1"/>
      <c r="Q44" s="1"/>
      <c r="R44" s="1"/>
      <c r="S44" s="1"/>
      <c r="T44" s="1"/>
      <c r="U44" s="1"/>
      <c r="V44" s="1"/>
      <c r="W44" s="3"/>
      <c r="X44" s="3"/>
      <c r="Y44" s="3"/>
    </row>
    <row x14ac:dyDescent="0.25" r="45" customHeight="1" ht="18.75">
      <c r="A45" s="30" t="s">
        <v>64</v>
      </c>
      <c r="B45" s="33">
        <v>1922</v>
      </c>
      <c r="C45" s="33">
        <v>1976</v>
      </c>
      <c r="D45" s="33">
        <v>2</v>
      </c>
      <c r="E45" s="58">
        <v>36.6</v>
      </c>
      <c r="F45" s="58">
        <v>36.1</v>
      </c>
      <c r="G45" s="58">
        <v>28.5</v>
      </c>
      <c r="H45" s="58">
        <v>28.5</v>
      </c>
      <c r="I45" s="58">
        <v>28.5</v>
      </c>
      <c r="J45" s="58">
        <v>258.8</v>
      </c>
      <c r="K45" s="58">
        <v>153.5</v>
      </c>
      <c r="L45" s="58">
        <v>150.5</v>
      </c>
      <c r="M45" s="57" t="s">
        <v>89</v>
      </c>
      <c r="N45" s="57" t="s">
        <v>89</v>
      </c>
      <c r="O45" s="1"/>
      <c r="P45" s="1"/>
      <c r="Q45" s="1"/>
      <c r="R45" s="1"/>
      <c r="S45" s="1"/>
      <c r="T45" s="1"/>
      <c r="U45" s="1"/>
      <c r="V45" s="1"/>
      <c r="W45" s="3"/>
      <c r="X45" s="3"/>
      <c r="Y45" s="3"/>
    </row>
    <row x14ac:dyDescent="0.25" r="46" customHeight="1" ht="18.75">
      <c r="A46" s="30" t="s">
        <v>64</v>
      </c>
      <c r="B46" s="33">
        <v>1977</v>
      </c>
      <c r="C46" s="33">
        <v>1993</v>
      </c>
      <c r="D46" s="33">
        <v>3</v>
      </c>
      <c r="E46" s="58">
        <v>31.3</v>
      </c>
      <c r="F46" s="58">
        <v>36.5</v>
      </c>
      <c r="G46" s="58">
        <v>36.5</v>
      </c>
      <c r="H46" s="58">
        <v>36.5</v>
      </c>
      <c r="I46" s="58">
        <v>36.5</v>
      </c>
      <c r="J46" s="58">
        <v>295.2</v>
      </c>
      <c r="K46" s="58">
        <v>211.4</v>
      </c>
      <c r="L46" s="57" t="s">
        <v>89</v>
      </c>
      <c r="M46" s="57" t="s">
        <v>89</v>
      </c>
      <c r="N46" s="57" t="s">
        <v>89</v>
      </c>
      <c r="O46" s="1"/>
      <c r="P46" s="1"/>
      <c r="Q46" s="1"/>
      <c r="R46" s="1"/>
      <c r="S46" s="1"/>
      <c r="T46" s="1"/>
      <c r="U46" s="1"/>
      <c r="V46" s="1"/>
      <c r="W46" s="3"/>
      <c r="X46" s="3"/>
      <c r="Y46" s="3"/>
    </row>
    <row x14ac:dyDescent="0.25" r="47" customHeight="1" ht="18.75">
      <c r="A47" s="30" t="s">
        <v>64</v>
      </c>
      <c r="B47" s="33">
        <v>1994</v>
      </c>
      <c r="C47" s="33">
        <v>2025</v>
      </c>
      <c r="D47" s="33">
        <v>4</v>
      </c>
      <c r="E47" s="58">
        <v>25.3</v>
      </c>
      <c r="F47" s="58">
        <v>22.1</v>
      </c>
      <c r="G47" s="33">
        <v>27</v>
      </c>
      <c r="H47" s="33">
        <v>27</v>
      </c>
      <c r="I47" s="33">
        <v>27</v>
      </c>
      <c r="J47" s="58">
        <v>256.3</v>
      </c>
      <c r="K47" s="58">
        <v>218.8</v>
      </c>
      <c r="L47" s="57" t="s">
        <v>89</v>
      </c>
      <c r="M47" s="57" t="s">
        <v>89</v>
      </c>
      <c r="N47" s="57" t="s">
        <v>89</v>
      </c>
      <c r="O47" s="1"/>
      <c r="P47" s="1"/>
      <c r="Q47" s="1"/>
      <c r="R47" s="1"/>
      <c r="S47" s="1"/>
      <c r="T47" s="1"/>
      <c r="U47" s="1"/>
      <c r="V47" s="1"/>
      <c r="W47" s="3"/>
      <c r="X47" s="3"/>
      <c r="Y47" s="3"/>
    </row>
    <row x14ac:dyDescent="0.25" r="48" customHeight="1" ht="18.75">
      <c r="A48" s="30" t="s">
        <v>66</v>
      </c>
      <c r="B48" s="33">
        <v>0</v>
      </c>
      <c r="C48" s="33">
        <v>1921</v>
      </c>
      <c r="D48" s="33">
        <v>1</v>
      </c>
      <c r="E48" s="58">
        <v>25.1</v>
      </c>
      <c r="F48" s="58">
        <v>23.5</v>
      </c>
      <c r="G48" s="58">
        <v>21.4</v>
      </c>
      <c r="H48" s="58">
        <v>21.8</v>
      </c>
      <c r="I48" s="58">
        <v>21.8</v>
      </c>
      <c r="J48" s="58">
        <v>93.2</v>
      </c>
      <c r="K48" s="58">
        <v>68.5</v>
      </c>
      <c r="L48" s="58">
        <v>82.9</v>
      </c>
      <c r="M48" s="33">
        <v>94</v>
      </c>
      <c r="N48" s="58">
        <v>101.5</v>
      </c>
      <c r="O48" s="1"/>
      <c r="P48" s="1"/>
      <c r="Q48" s="1"/>
      <c r="R48" s="1"/>
      <c r="S48" s="1"/>
      <c r="T48" s="1"/>
      <c r="U48" s="1"/>
      <c r="V48" s="1"/>
      <c r="W48" s="3"/>
      <c r="X48" s="3"/>
      <c r="Y48" s="3"/>
    </row>
    <row x14ac:dyDescent="0.25" r="49" customHeight="1" ht="18.75">
      <c r="A49" s="30" t="s">
        <v>66</v>
      </c>
      <c r="B49" s="33">
        <v>1922</v>
      </c>
      <c r="C49" s="33">
        <v>1976</v>
      </c>
      <c r="D49" s="33">
        <v>2</v>
      </c>
      <c r="E49" s="58">
        <v>17.4</v>
      </c>
      <c r="F49" s="58">
        <v>21.5</v>
      </c>
      <c r="G49" s="58">
        <v>26.3</v>
      </c>
      <c r="H49" s="58">
        <v>22.1</v>
      </c>
      <c r="I49" s="58">
        <v>22.9</v>
      </c>
      <c r="J49" s="58">
        <v>62.7</v>
      </c>
      <c r="K49" s="58">
        <v>75.5</v>
      </c>
      <c r="L49" s="58">
        <v>80.4</v>
      </c>
      <c r="M49" s="58">
        <v>94.9</v>
      </c>
      <c r="N49" s="58">
        <v>97.5</v>
      </c>
      <c r="O49" s="1"/>
      <c r="P49" s="1"/>
      <c r="Q49" s="1"/>
      <c r="R49" s="1"/>
      <c r="S49" s="1"/>
      <c r="T49" s="1"/>
      <c r="U49" s="1"/>
      <c r="V49" s="1"/>
      <c r="W49" s="3"/>
      <c r="X49" s="3"/>
      <c r="Y49" s="3"/>
    </row>
    <row x14ac:dyDescent="0.25" r="50" customHeight="1" ht="18.75">
      <c r="A50" s="30" t="s">
        <v>66</v>
      </c>
      <c r="B50" s="33">
        <v>1977</v>
      </c>
      <c r="C50" s="33">
        <v>1993</v>
      </c>
      <c r="D50" s="33">
        <v>3</v>
      </c>
      <c r="E50" s="58">
        <v>16.3</v>
      </c>
      <c r="F50" s="58">
        <v>16.3</v>
      </c>
      <c r="G50" s="58">
        <v>22.1</v>
      </c>
      <c r="H50" s="58">
        <v>19.7</v>
      </c>
      <c r="I50" s="58">
        <v>19.7</v>
      </c>
      <c r="J50" s="58">
        <v>42.7</v>
      </c>
      <c r="K50" s="57" t="s">
        <v>89</v>
      </c>
      <c r="L50" s="58">
        <v>100.7</v>
      </c>
      <c r="M50" s="58">
        <v>119.4</v>
      </c>
      <c r="N50" s="58">
        <v>110.8</v>
      </c>
      <c r="O50" s="1"/>
      <c r="P50" s="1"/>
      <c r="Q50" s="1"/>
      <c r="R50" s="1"/>
      <c r="S50" s="1"/>
      <c r="T50" s="1"/>
      <c r="U50" s="1"/>
      <c r="V50" s="1"/>
      <c r="W50" s="3"/>
      <c r="X50" s="3"/>
      <c r="Y50" s="3"/>
    </row>
    <row x14ac:dyDescent="0.25" r="51" customHeight="1" ht="18.75">
      <c r="A51" s="30" t="s">
        <v>66</v>
      </c>
      <c r="B51" s="33">
        <v>1994</v>
      </c>
      <c r="C51" s="33">
        <v>2025</v>
      </c>
      <c r="D51" s="33">
        <v>4</v>
      </c>
      <c r="E51" s="58">
        <v>22.6</v>
      </c>
      <c r="F51" s="58">
        <v>22.6</v>
      </c>
      <c r="G51" s="33">
        <v>21</v>
      </c>
      <c r="H51" s="58">
        <v>21.1</v>
      </c>
      <c r="I51" s="58">
        <v>21.1</v>
      </c>
      <c r="J51" s="58">
        <v>45.5</v>
      </c>
      <c r="K51" s="58">
        <v>73.9</v>
      </c>
      <c r="L51" s="58">
        <v>103.3</v>
      </c>
      <c r="M51" s="58">
        <v>93.1</v>
      </c>
      <c r="N51" s="58">
        <v>124.2</v>
      </c>
      <c r="O51" s="1"/>
      <c r="P51" s="1"/>
      <c r="Q51" s="1"/>
      <c r="R51" s="1"/>
      <c r="S51" s="1"/>
      <c r="T51" s="1"/>
      <c r="U51" s="1"/>
      <c r="V51" s="1"/>
      <c r="W51" s="3"/>
      <c r="X51" s="3"/>
      <c r="Y51" s="3"/>
    </row>
    <row x14ac:dyDescent="0.25" r="52" customHeight="1" ht="18.75">
      <c r="A52" s="30" t="s">
        <v>67</v>
      </c>
      <c r="B52" s="33">
        <v>0</v>
      </c>
      <c r="C52" s="33">
        <v>1921</v>
      </c>
      <c r="D52" s="33">
        <v>1</v>
      </c>
      <c r="E52" s="58">
        <v>22.4</v>
      </c>
      <c r="F52" s="58">
        <v>19.3</v>
      </c>
      <c r="G52" s="58">
        <v>17.3</v>
      </c>
      <c r="H52" s="58">
        <v>13.8</v>
      </c>
      <c r="I52" s="58">
        <v>13.8</v>
      </c>
      <c r="J52" s="58">
        <v>56.1</v>
      </c>
      <c r="K52" s="58">
        <v>51.3</v>
      </c>
      <c r="L52" s="58">
        <v>42.7</v>
      </c>
      <c r="M52" s="58">
        <v>53.9</v>
      </c>
      <c r="N52" s="57" t="s">
        <v>89</v>
      </c>
      <c r="O52" s="1"/>
      <c r="P52" s="1"/>
      <c r="Q52" s="1"/>
      <c r="R52" s="1"/>
      <c r="S52" s="1"/>
      <c r="T52" s="1"/>
      <c r="U52" s="1"/>
      <c r="V52" s="1"/>
      <c r="W52" s="3"/>
      <c r="X52" s="3"/>
      <c r="Y52" s="3"/>
    </row>
    <row x14ac:dyDescent="0.25" r="53" customHeight="1" ht="18.75">
      <c r="A53" s="30" t="s">
        <v>67</v>
      </c>
      <c r="B53" s="33">
        <v>1922</v>
      </c>
      <c r="C53" s="33">
        <v>1976</v>
      </c>
      <c r="D53" s="33">
        <v>2</v>
      </c>
      <c r="E53" s="58">
        <v>17.7</v>
      </c>
      <c r="F53" s="58">
        <v>17.5</v>
      </c>
      <c r="G53" s="33">
        <v>15</v>
      </c>
      <c r="H53" s="58">
        <v>13.2</v>
      </c>
      <c r="I53" s="33">
        <v>11</v>
      </c>
      <c r="J53" s="58">
        <v>58.9</v>
      </c>
      <c r="K53" s="58">
        <v>46.1</v>
      </c>
      <c r="L53" s="58">
        <v>47.7</v>
      </c>
      <c r="M53" s="58">
        <v>48.1</v>
      </c>
      <c r="N53" s="58">
        <v>81.9</v>
      </c>
      <c r="O53" s="1"/>
      <c r="P53" s="1"/>
      <c r="Q53" s="1"/>
      <c r="R53" s="1"/>
      <c r="S53" s="1"/>
      <c r="T53" s="1"/>
      <c r="U53" s="1"/>
      <c r="V53" s="1"/>
      <c r="W53" s="3"/>
      <c r="X53" s="3"/>
      <c r="Y53" s="3"/>
    </row>
    <row x14ac:dyDescent="0.25" r="54" customHeight="1" ht="18.75">
      <c r="A54" s="30" t="s">
        <v>67</v>
      </c>
      <c r="B54" s="33">
        <v>1977</v>
      </c>
      <c r="C54" s="33">
        <v>1993</v>
      </c>
      <c r="D54" s="33">
        <v>3</v>
      </c>
      <c r="E54" s="58">
        <v>16.3</v>
      </c>
      <c r="F54" s="58">
        <v>17.6</v>
      </c>
      <c r="G54" s="58">
        <v>14.7</v>
      </c>
      <c r="H54" s="58">
        <v>12.4</v>
      </c>
      <c r="I54" s="58">
        <v>11.3</v>
      </c>
      <c r="J54" s="58">
        <v>55.1</v>
      </c>
      <c r="K54" s="58">
        <v>47.3</v>
      </c>
      <c r="L54" s="58">
        <v>50.4</v>
      </c>
      <c r="M54" s="58">
        <v>64.7</v>
      </c>
      <c r="N54" s="58">
        <v>80.9</v>
      </c>
      <c r="O54" s="1"/>
      <c r="P54" s="1"/>
      <c r="Q54" s="1"/>
      <c r="R54" s="1"/>
      <c r="S54" s="1"/>
      <c r="T54" s="1"/>
      <c r="U54" s="1"/>
      <c r="V54" s="1"/>
      <c r="W54" s="3"/>
      <c r="X54" s="3"/>
      <c r="Y54" s="3"/>
    </row>
    <row x14ac:dyDescent="0.25" r="55" customHeight="1" ht="18.75">
      <c r="A55" s="30" t="s">
        <v>67</v>
      </c>
      <c r="B55" s="33">
        <v>1994</v>
      </c>
      <c r="C55" s="33">
        <v>2025</v>
      </c>
      <c r="D55" s="33">
        <v>4</v>
      </c>
      <c r="E55" s="58">
        <v>17.8</v>
      </c>
      <c r="F55" s="58">
        <v>17.1</v>
      </c>
      <c r="G55" s="58">
        <v>13.7</v>
      </c>
      <c r="H55" s="58">
        <v>10.7</v>
      </c>
      <c r="I55" s="58">
        <v>14.5</v>
      </c>
      <c r="J55" s="58">
        <v>73.6</v>
      </c>
      <c r="K55" s="58">
        <v>56.9</v>
      </c>
      <c r="L55" s="58">
        <v>65.6</v>
      </c>
      <c r="M55" s="58">
        <v>62.3</v>
      </c>
      <c r="N55" s="58">
        <v>89.9</v>
      </c>
      <c r="O55" s="1"/>
      <c r="P55" s="1"/>
      <c r="Q55" s="1"/>
      <c r="R55" s="1"/>
      <c r="S55" s="1"/>
      <c r="T55" s="1"/>
      <c r="U55" s="1"/>
      <c r="V55" s="1"/>
      <c r="W55" s="3"/>
      <c r="X55" s="3"/>
      <c r="Y55" s="3"/>
    </row>
    <row x14ac:dyDescent="0.25" r="56" customHeight="1" ht="18.75">
      <c r="A56" s="30" t="s">
        <v>71</v>
      </c>
      <c r="B56" s="33">
        <v>0</v>
      </c>
      <c r="C56" s="33">
        <v>1921</v>
      </c>
      <c r="D56" s="33">
        <v>1</v>
      </c>
      <c r="E56" s="58">
        <v>19.9</v>
      </c>
      <c r="F56" s="58">
        <v>16.5</v>
      </c>
      <c r="G56" s="58">
        <v>14.2</v>
      </c>
      <c r="H56" s="58">
        <v>12.3</v>
      </c>
      <c r="I56" s="58">
        <v>12.3</v>
      </c>
      <c r="J56" s="58">
        <v>58.1</v>
      </c>
      <c r="K56" s="58">
        <v>44.6</v>
      </c>
      <c r="L56" s="58">
        <v>45.7</v>
      </c>
      <c r="M56" s="33">
        <v>55</v>
      </c>
      <c r="N56" s="57" t="s">
        <v>89</v>
      </c>
      <c r="O56" s="1"/>
      <c r="P56" s="1"/>
      <c r="Q56" s="1"/>
      <c r="R56" s="1"/>
      <c r="S56" s="1"/>
      <c r="T56" s="1"/>
      <c r="U56" s="1"/>
      <c r="V56" s="1"/>
      <c r="W56" s="3"/>
      <c r="X56" s="3"/>
      <c r="Y56" s="3"/>
    </row>
    <row x14ac:dyDescent="0.25" r="57" customHeight="1" ht="18.75">
      <c r="A57" s="30" t="s">
        <v>71</v>
      </c>
      <c r="B57" s="33">
        <v>1922</v>
      </c>
      <c r="C57" s="33">
        <v>1976</v>
      </c>
      <c r="D57" s="33">
        <v>2</v>
      </c>
      <c r="E57" s="33">
        <v>20</v>
      </c>
      <c r="F57" s="58">
        <v>16.5</v>
      </c>
      <c r="G57" s="33">
        <v>14</v>
      </c>
      <c r="H57" s="58">
        <v>11.9</v>
      </c>
      <c r="I57" s="33">
        <v>13</v>
      </c>
      <c r="J57" s="58">
        <v>57.2</v>
      </c>
      <c r="K57" s="58">
        <v>49.9</v>
      </c>
      <c r="L57" s="58">
        <v>51.8</v>
      </c>
      <c r="M57" s="58">
        <v>58.3</v>
      </c>
      <c r="N57" s="58">
        <v>65.9</v>
      </c>
      <c r="O57" s="1"/>
      <c r="P57" s="1"/>
      <c r="Q57" s="1"/>
      <c r="R57" s="1"/>
      <c r="S57" s="1"/>
      <c r="T57" s="1"/>
      <c r="U57" s="1"/>
      <c r="V57" s="1"/>
      <c r="W57" s="3"/>
      <c r="X57" s="3"/>
      <c r="Y57" s="3"/>
    </row>
    <row x14ac:dyDescent="0.25" r="58" customHeight="1" ht="18.75">
      <c r="A58" s="30" t="s">
        <v>71</v>
      </c>
      <c r="B58" s="33">
        <v>1977</v>
      </c>
      <c r="C58" s="33">
        <v>1993</v>
      </c>
      <c r="D58" s="33">
        <v>3</v>
      </c>
      <c r="E58" s="58">
        <v>16.1</v>
      </c>
      <c r="F58" s="58">
        <v>14.3</v>
      </c>
      <c r="G58" s="58">
        <v>12.1</v>
      </c>
      <c r="H58" s="33">
        <v>11</v>
      </c>
      <c r="I58" s="58">
        <v>11.1</v>
      </c>
      <c r="J58" s="58">
        <v>58.7</v>
      </c>
      <c r="K58" s="33">
        <v>57</v>
      </c>
      <c r="L58" s="58">
        <v>59.3</v>
      </c>
      <c r="M58" s="33">
        <v>66</v>
      </c>
      <c r="N58" s="58">
        <v>73.9</v>
      </c>
      <c r="O58" s="1"/>
      <c r="P58" s="1"/>
      <c r="Q58" s="1"/>
      <c r="R58" s="1"/>
      <c r="S58" s="1"/>
      <c r="T58" s="1"/>
      <c r="U58" s="1"/>
      <c r="V58" s="1"/>
      <c r="W58" s="3"/>
      <c r="X58" s="3"/>
      <c r="Y58" s="3"/>
    </row>
    <row x14ac:dyDescent="0.25" r="59" customHeight="1" ht="18.75">
      <c r="A59" s="30" t="s">
        <v>71</v>
      </c>
      <c r="B59" s="33">
        <v>1994</v>
      </c>
      <c r="C59" s="33">
        <v>2025</v>
      </c>
      <c r="D59" s="33">
        <v>4</v>
      </c>
      <c r="E59" s="33">
        <v>12</v>
      </c>
      <c r="F59" s="58">
        <v>11.4</v>
      </c>
      <c r="G59" s="58">
        <v>11.1</v>
      </c>
      <c r="H59" s="58">
        <v>10.3</v>
      </c>
      <c r="I59" s="58">
        <v>9.7</v>
      </c>
      <c r="J59" s="58">
        <v>55.9</v>
      </c>
      <c r="K59" s="58">
        <v>53.8</v>
      </c>
      <c r="L59" s="58">
        <v>60.8</v>
      </c>
      <c r="M59" s="58">
        <v>71.4</v>
      </c>
      <c r="N59" s="58">
        <v>81.2</v>
      </c>
      <c r="O59" s="1"/>
      <c r="P59" s="1"/>
      <c r="Q59" s="1"/>
      <c r="R59" s="1"/>
      <c r="S59" s="1"/>
      <c r="T59" s="1"/>
      <c r="U59" s="1"/>
      <c r="V59" s="1"/>
      <c r="W59" s="3"/>
      <c r="X59" s="3"/>
      <c r="Y59" s="3"/>
    </row>
    <row x14ac:dyDescent="0.25" r="60" customHeight="1" ht="18.75">
      <c r="A60" s="30" t="s">
        <v>78</v>
      </c>
      <c r="B60" s="33">
        <v>0</v>
      </c>
      <c r="C60" s="33">
        <v>1921</v>
      </c>
      <c r="D60" s="33">
        <v>1</v>
      </c>
      <c r="E60" s="57" t="s">
        <v>89</v>
      </c>
      <c r="F60" s="56" t="s">
        <v>89</v>
      </c>
      <c r="G60" s="58">
        <v>16.1</v>
      </c>
      <c r="H60" s="58">
        <v>12.9</v>
      </c>
      <c r="I60" s="58">
        <v>12.9</v>
      </c>
      <c r="J60" s="57" t="s">
        <v>89</v>
      </c>
      <c r="K60" s="57" t="s">
        <v>89</v>
      </c>
      <c r="L60" s="58">
        <v>35.6</v>
      </c>
      <c r="M60" s="58">
        <v>24.8</v>
      </c>
      <c r="N60" s="58">
        <v>24.8</v>
      </c>
      <c r="O60" s="1"/>
      <c r="P60" s="1"/>
      <c r="Q60" s="1"/>
      <c r="R60" s="1"/>
      <c r="S60" s="1"/>
      <c r="T60" s="1"/>
      <c r="U60" s="1"/>
      <c r="V60" s="1"/>
      <c r="W60" s="3"/>
      <c r="X60" s="3"/>
      <c r="Y60" s="3"/>
    </row>
    <row x14ac:dyDescent="0.25" r="61" customHeight="1" ht="18.75">
      <c r="A61" s="30" t="s">
        <v>78</v>
      </c>
      <c r="B61" s="33">
        <v>1922</v>
      </c>
      <c r="C61" s="33">
        <v>1976</v>
      </c>
      <c r="D61" s="33">
        <v>2</v>
      </c>
      <c r="E61" s="57" t="s">
        <v>89</v>
      </c>
      <c r="F61" s="58">
        <v>15.9</v>
      </c>
      <c r="G61" s="33">
        <v>14</v>
      </c>
      <c r="H61" s="58">
        <v>11.7</v>
      </c>
      <c r="I61" s="58">
        <v>8.1</v>
      </c>
      <c r="J61" s="57" t="s">
        <v>89</v>
      </c>
      <c r="K61" s="58">
        <v>32.3</v>
      </c>
      <c r="L61" s="58">
        <v>28.1</v>
      </c>
      <c r="M61" s="58">
        <v>25.1</v>
      </c>
      <c r="N61" s="58">
        <v>18.6</v>
      </c>
      <c r="O61" s="1"/>
      <c r="P61" s="1"/>
      <c r="Q61" s="1"/>
      <c r="R61" s="1"/>
      <c r="S61" s="1"/>
      <c r="T61" s="1"/>
      <c r="U61" s="1"/>
      <c r="V61" s="1"/>
      <c r="W61" s="3"/>
      <c r="X61" s="3"/>
      <c r="Y61" s="3"/>
    </row>
    <row x14ac:dyDescent="0.25" r="62" customHeight="1" ht="18.75">
      <c r="A62" s="30" t="s">
        <v>78</v>
      </c>
      <c r="B62" s="33">
        <v>1977</v>
      </c>
      <c r="C62" s="33">
        <v>1993</v>
      </c>
      <c r="D62" s="33">
        <v>3</v>
      </c>
      <c r="E62" s="57" t="s">
        <v>89</v>
      </c>
      <c r="F62" s="58">
        <v>17.1</v>
      </c>
      <c r="G62" s="33">
        <v>13</v>
      </c>
      <c r="H62" s="58">
        <v>9.7</v>
      </c>
      <c r="I62" s="58">
        <v>6.8</v>
      </c>
      <c r="J62" s="57" t="s">
        <v>89</v>
      </c>
      <c r="K62" s="58">
        <v>34.3</v>
      </c>
      <c r="L62" s="58">
        <v>29.8</v>
      </c>
      <c r="M62" s="58">
        <v>27.3</v>
      </c>
      <c r="N62" s="58">
        <v>21.1</v>
      </c>
      <c r="O62" s="1"/>
      <c r="P62" s="1"/>
      <c r="Q62" s="1"/>
      <c r="R62" s="1"/>
      <c r="S62" s="1"/>
      <c r="T62" s="1"/>
      <c r="U62" s="1"/>
      <c r="V62" s="1"/>
      <c r="W62" s="3"/>
      <c r="X62" s="3"/>
      <c r="Y62" s="3"/>
    </row>
    <row x14ac:dyDescent="0.25" r="63" customHeight="1" ht="18.75">
      <c r="A63" s="30" t="s">
        <v>78</v>
      </c>
      <c r="B63" s="33">
        <v>1994</v>
      </c>
      <c r="C63" s="33">
        <v>2025</v>
      </c>
      <c r="D63" s="33">
        <v>4</v>
      </c>
      <c r="E63" s="58">
        <v>19.8</v>
      </c>
      <c r="F63" s="58">
        <v>16.3</v>
      </c>
      <c r="G63" s="58">
        <v>13.8</v>
      </c>
      <c r="H63" s="58">
        <v>8.6</v>
      </c>
      <c r="I63" s="58">
        <v>19.6</v>
      </c>
      <c r="J63" s="58">
        <v>40.2</v>
      </c>
      <c r="K63" s="58">
        <v>40.5</v>
      </c>
      <c r="L63" s="58">
        <v>34.7</v>
      </c>
      <c r="M63" s="58">
        <v>34.3</v>
      </c>
      <c r="N63" s="33">
        <v>37</v>
      </c>
      <c r="O63" s="1"/>
      <c r="P63" s="1"/>
      <c r="Q63" s="1"/>
      <c r="R63" s="1"/>
      <c r="S63" s="1"/>
      <c r="T63" s="1"/>
      <c r="U63" s="1"/>
      <c r="V63" s="1"/>
      <c r="W63" s="3"/>
      <c r="X63" s="3"/>
      <c r="Y63" s="3"/>
    </row>
    <row x14ac:dyDescent="0.25" r="64" customHeight="1" ht="18.75">
      <c r="A64" s="30" t="s">
        <v>83</v>
      </c>
      <c r="B64" s="33">
        <v>0</v>
      </c>
      <c r="C64" s="33">
        <v>1921</v>
      </c>
      <c r="D64" s="33">
        <v>1</v>
      </c>
      <c r="E64" s="58">
        <v>19.6</v>
      </c>
      <c r="F64" s="58">
        <v>17.2</v>
      </c>
      <c r="G64" s="58">
        <v>15.7</v>
      </c>
      <c r="H64" s="58">
        <v>12.8</v>
      </c>
      <c r="I64" s="58">
        <v>12.8</v>
      </c>
      <c r="J64" s="58">
        <v>46.7</v>
      </c>
      <c r="K64" s="58">
        <v>38.6</v>
      </c>
      <c r="L64" s="58">
        <v>41.8</v>
      </c>
      <c r="M64" s="33">
        <v>34</v>
      </c>
      <c r="N64" s="57" t="s">
        <v>89</v>
      </c>
      <c r="O64" s="1"/>
      <c r="P64" s="1"/>
      <c r="Q64" s="1"/>
      <c r="R64" s="1"/>
      <c r="S64" s="1"/>
      <c r="T64" s="1"/>
      <c r="U64" s="1"/>
      <c r="V64" s="1"/>
      <c r="W64" s="3"/>
      <c r="X64" s="3"/>
      <c r="Y64" s="3"/>
    </row>
    <row x14ac:dyDescent="0.25" r="65" customHeight="1" ht="18.75">
      <c r="A65" s="30" t="s">
        <v>83</v>
      </c>
      <c r="B65" s="33">
        <v>1922</v>
      </c>
      <c r="C65" s="33">
        <v>1976</v>
      </c>
      <c r="D65" s="33">
        <v>2</v>
      </c>
      <c r="E65" s="58">
        <v>15.9</v>
      </c>
      <c r="F65" s="58">
        <v>15.5</v>
      </c>
      <c r="G65" s="58">
        <v>13.6</v>
      </c>
      <c r="H65" s="58">
        <v>12.7</v>
      </c>
      <c r="I65" s="58">
        <v>12.7</v>
      </c>
      <c r="J65" s="58">
        <v>43.4</v>
      </c>
      <c r="K65" s="58">
        <v>36.4</v>
      </c>
      <c r="L65" s="58">
        <v>37.7</v>
      </c>
      <c r="M65" s="58">
        <v>31.8</v>
      </c>
      <c r="N65" s="57" t="s">
        <v>89</v>
      </c>
      <c r="O65" s="1"/>
      <c r="P65" s="1"/>
      <c r="Q65" s="1"/>
      <c r="R65" s="1"/>
      <c r="S65" s="1"/>
      <c r="T65" s="1"/>
      <c r="U65" s="1"/>
      <c r="V65" s="1"/>
      <c r="W65" s="3"/>
      <c r="X65" s="3"/>
      <c r="Y65" s="3"/>
    </row>
    <row x14ac:dyDescent="0.25" r="66" customHeight="1" ht="18.75">
      <c r="A66" s="30" t="s">
        <v>83</v>
      </c>
      <c r="B66" s="33">
        <v>1977</v>
      </c>
      <c r="C66" s="33">
        <v>1993</v>
      </c>
      <c r="D66" s="33">
        <v>3</v>
      </c>
      <c r="E66" s="58">
        <v>14.4</v>
      </c>
      <c r="F66" s="58">
        <v>13.1</v>
      </c>
      <c r="G66" s="58">
        <v>11.6</v>
      </c>
      <c r="H66" s="58">
        <v>10.4</v>
      </c>
      <c r="I66" s="58">
        <v>10.4</v>
      </c>
      <c r="J66" s="58">
        <v>41.2</v>
      </c>
      <c r="K66" s="58">
        <v>42.9</v>
      </c>
      <c r="L66" s="58">
        <v>43.5</v>
      </c>
      <c r="M66" s="58">
        <v>39.5</v>
      </c>
      <c r="N66" s="57" t="s">
        <v>89</v>
      </c>
      <c r="O66" s="1"/>
      <c r="P66" s="1"/>
      <c r="Q66" s="1"/>
      <c r="R66" s="1"/>
      <c r="S66" s="1"/>
      <c r="T66" s="1"/>
      <c r="U66" s="1"/>
      <c r="V66" s="1"/>
      <c r="W66" s="3"/>
      <c r="X66" s="3"/>
      <c r="Y66" s="3"/>
    </row>
    <row x14ac:dyDescent="0.25" r="67" customHeight="1" ht="18.75">
      <c r="A67" s="30" t="s">
        <v>83</v>
      </c>
      <c r="B67" s="33">
        <v>1994</v>
      </c>
      <c r="C67" s="33">
        <v>2025</v>
      </c>
      <c r="D67" s="33">
        <v>4</v>
      </c>
      <c r="E67" s="58">
        <v>16.4</v>
      </c>
      <c r="F67" s="58">
        <v>15.8</v>
      </c>
      <c r="G67" s="58">
        <v>13.6</v>
      </c>
      <c r="H67" s="58">
        <v>19.6</v>
      </c>
      <c r="I67" s="58">
        <v>19.6</v>
      </c>
      <c r="J67" s="58">
        <v>44.9</v>
      </c>
      <c r="K67" s="58">
        <v>47.7</v>
      </c>
      <c r="L67" s="58">
        <v>42.7</v>
      </c>
      <c r="M67" s="58">
        <v>44.2</v>
      </c>
      <c r="N67" s="57" t="s">
        <v>89</v>
      </c>
      <c r="O67" s="1"/>
      <c r="P67" s="1"/>
      <c r="Q67" s="1"/>
      <c r="R67" s="1"/>
      <c r="S67" s="1"/>
      <c r="T67" s="1"/>
      <c r="U67" s="1"/>
      <c r="V67" s="1"/>
      <c r="W67" s="3"/>
      <c r="X67" s="3"/>
      <c r="Y67" s="3"/>
    </row>
    <row x14ac:dyDescent="0.25" r="68" customHeight="1" ht="18.75">
      <c r="A68" s="30" t="s">
        <v>88</v>
      </c>
      <c r="B68" s="33">
        <v>0</v>
      </c>
      <c r="C68" s="33">
        <v>1921</v>
      </c>
      <c r="D68" s="33">
        <v>1</v>
      </c>
      <c r="E68" s="58">
        <v>19.4</v>
      </c>
      <c r="F68" s="33">
        <v>16</v>
      </c>
      <c r="G68" s="58">
        <v>14.7</v>
      </c>
      <c r="H68" s="58">
        <v>14.7</v>
      </c>
      <c r="I68" s="58">
        <v>14.7</v>
      </c>
      <c r="J68" s="58">
        <v>60.9</v>
      </c>
      <c r="K68" s="58">
        <v>42.6</v>
      </c>
      <c r="L68" s="58">
        <v>34.7</v>
      </c>
      <c r="M68" s="57" t="s">
        <v>89</v>
      </c>
      <c r="N68" s="57" t="s">
        <v>89</v>
      </c>
      <c r="O68" s="1"/>
      <c r="P68" s="1"/>
      <c r="Q68" s="1"/>
      <c r="R68" s="1"/>
      <c r="S68" s="1"/>
      <c r="T68" s="1"/>
      <c r="U68" s="1"/>
      <c r="V68" s="1"/>
      <c r="W68" s="3"/>
      <c r="X68" s="3"/>
      <c r="Y68" s="3"/>
    </row>
    <row x14ac:dyDescent="0.25" r="69" customHeight="1" ht="18.75">
      <c r="A69" s="30" t="s">
        <v>88</v>
      </c>
      <c r="B69" s="33">
        <v>1922</v>
      </c>
      <c r="C69" s="33">
        <v>1976</v>
      </c>
      <c r="D69" s="33">
        <v>2</v>
      </c>
      <c r="E69" s="33">
        <v>16</v>
      </c>
      <c r="F69" s="58">
        <v>13.8</v>
      </c>
      <c r="G69" s="58">
        <v>13.3</v>
      </c>
      <c r="H69" s="58">
        <v>12.2</v>
      </c>
      <c r="I69" s="58">
        <v>12.2</v>
      </c>
      <c r="J69" s="58">
        <v>57.2</v>
      </c>
      <c r="K69" s="58">
        <v>49.4</v>
      </c>
      <c r="L69" s="58">
        <v>48.4</v>
      </c>
      <c r="M69" s="58">
        <v>52.1</v>
      </c>
      <c r="N69" s="57" t="s">
        <v>89</v>
      </c>
      <c r="O69" s="1"/>
      <c r="P69" s="1"/>
      <c r="Q69" s="1"/>
      <c r="R69" s="1"/>
      <c r="S69" s="1"/>
      <c r="T69" s="1"/>
      <c r="U69" s="1"/>
      <c r="V69" s="1"/>
      <c r="W69" s="3"/>
      <c r="X69" s="3"/>
      <c r="Y69" s="3"/>
    </row>
    <row x14ac:dyDescent="0.25" r="70" customHeight="1" ht="18.75">
      <c r="A70" s="30" t="s">
        <v>88</v>
      </c>
      <c r="B70" s="33">
        <v>1977</v>
      </c>
      <c r="C70" s="33">
        <v>1993</v>
      </c>
      <c r="D70" s="33">
        <v>3</v>
      </c>
      <c r="E70" s="58">
        <v>12.9</v>
      </c>
      <c r="F70" s="58">
        <v>11.5</v>
      </c>
      <c r="G70" s="58">
        <v>11.5</v>
      </c>
      <c r="H70" s="58">
        <v>11.1</v>
      </c>
      <c r="I70" s="58">
        <v>11.1</v>
      </c>
      <c r="J70" s="58">
        <v>62.2</v>
      </c>
      <c r="K70" s="58">
        <v>56.2</v>
      </c>
      <c r="L70" s="58">
        <v>57.6</v>
      </c>
      <c r="M70" s="58">
        <v>55.6</v>
      </c>
      <c r="N70" s="57" t="s">
        <v>89</v>
      </c>
      <c r="O70" s="1"/>
      <c r="P70" s="1"/>
      <c r="Q70" s="1"/>
      <c r="R70" s="1"/>
      <c r="S70" s="1"/>
      <c r="T70" s="1"/>
      <c r="U70" s="1"/>
      <c r="V70" s="1"/>
      <c r="W70" s="3"/>
      <c r="X70" s="3"/>
      <c r="Y70" s="3"/>
    </row>
    <row x14ac:dyDescent="0.25" r="71" customHeight="1" ht="18.75">
      <c r="A71" s="30" t="s">
        <v>88</v>
      </c>
      <c r="B71" s="33">
        <v>1994</v>
      </c>
      <c r="C71" s="33">
        <v>2025</v>
      </c>
      <c r="D71" s="33">
        <v>4</v>
      </c>
      <c r="E71" s="58">
        <v>16.7</v>
      </c>
      <c r="F71" s="58">
        <v>12.7</v>
      </c>
      <c r="G71" s="58">
        <v>13.6</v>
      </c>
      <c r="H71" s="33">
        <v>24</v>
      </c>
      <c r="I71" s="33">
        <v>24</v>
      </c>
      <c r="J71" s="58">
        <v>61.7</v>
      </c>
      <c r="K71" s="58">
        <v>60.5</v>
      </c>
      <c r="L71" s="58">
        <v>64.2</v>
      </c>
      <c r="M71" s="58">
        <v>67.2</v>
      </c>
      <c r="N71" s="57" t="s">
        <v>89</v>
      </c>
      <c r="O71" s="1"/>
      <c r="P71" s="1"/>
      <c r="Q71" s="1"/>
      <c r="R71" s="1"/>
      <c r="S71" s="1"/>
      <c r="T71" s="1"/>
      <c r="U71" s="1"/>
      <c r="V71" s="1"/>
      <c r="W71" s="3"/>
      <c r="X71" s="3"/>
      <c r="Y71" s="3"/>
    </row>
    <row x14ac:dyDescent="0.25" r="72" customHeight="1" ht="18.75">
      <c r="A72" s="30" t="s">
        <v>90</v>
      </c>
      <c r="B72" s="33">
        <v>0</v>
      </c>
      <c r="C72" s="33">
        <v>1921</v>
      </c>
      <c r="D72" s="33">
        <v>1</v>
      </c>
      <c r="E72" s="58">
        <v>21.9</v>
      </c>
      <c r="F72" s="58">
        <v>19.3</v>
      </c>
      <c r="G72" s="58">
        <v>19.8</v>
      </c>
      <c r="H72" s="58">
        <v>18.9</v>
      </c>
      <c r="I72" s="58">
        <v>18.9</v>
      </c>
      <c r="J72" s="58">
        <v>65.5</v>
      </c>
      <c r="K72" s="58">
        <v>58.8</v>
      </c>
      <c r="L72" s="58">
        <v>54.2</v>
      </c>
      <c r="M72" s="58">
        <v>48.2</v>
      </c>
      <c r="N72" s="57" t="s">
        <v>89</v>
      </c>
      <c r="O72" s="1"/>
      <c r="P72" s="1"/>
      <c r="Q72" s="1"/>
      <c r="R72" s="1"/>
      <c r="S72" s="1"/>
      <c r="T72" s="1"/>
      <c r="U72" s="1"/>
      <c r="V72" s="1"/>
      <c r="W72" s="3"/>
      <c r="X72" s="3"/>
      <c r="Y72" s="3"/>
    </row>
    <row x14ac:dyDescent="0.25" r="73" customHeight="1" ht="18.75">
      <c r="A73" s="30" t="s">
        <v>90</v>
      </c>
      <c r="B73" s="33">
        <v>1922</v>
      </c>
      <c r="C73" s="33">
        <v>1976</v>
      </c>
      <c r="D73" s="33">
        <v>2</v>
      </c>
      <c r="E73" s="58">
        <v>18.9</v>
      </c>
      <c r="F73" s="58">
        <v>18.9</v>
      </c>
      <c r="G73" s="58">
        <v>17.5</v>
      </c>
      <c r="H73" s="58">
        <v>16.6</v>
      </c>
      <c r="I73" s="58">
        <v>18.1</v>
      </c>
      <c r="J73" s="58">
        <v>46.8</v>
      </c>
      <c r="K73" s="58">
        <v>46.9</v>
      </c>
      <c r="L73" s="58">
        <v>46.5</v>
      </c>
      <c r="M73" s="58">
        <v>53.9</v>
      </c>
      <c r="N73" s="58">
        <v>60.8</v>
      </c>
      <c r="O73" s="1"/>
      <c r="P73" s="1"/>
      <c r="Q73" s="1"/>
      <c r="R73" s="1"/>
      <c r="S73" s="1"/>
      <c r="T73" s="1"/>
      <c r="U73" s="1"/>
      <c r="V73" s="1"/>
      <c r="W73" s="3"/>
      <c r="X73" s="3"/>
      <c r="Y73" s="3"/>
    </row>
    <row x14ac:dyDescent="0.25" r="74" customHeight="1" ht="18.75">
      <c r="A74" s="30" t="s">
        <v>90</v>
      </c>
      <c r="B74" s="33">
        <v>1977</v>
      </c>
      <c r="C74" s="33">
        <v>1993</v>
      </c>
      <c r="D74" s="33">
        <v>3</v>
      </c>
      <c r="E74" s="58">
        <v>16.2</v>
      </c>
      <c r="F74" s="58">
        <v>18.6</v>
      </c>
      <c r="G74" s="58">
        <v>15.2</v>
      </c>
      <c r="H74" s="58">
        <v>13.6</v>
      </c>
      <c r="I74" s="58">
        <v>15.5</v>
      </c>
      <c r="J74" s="58">
        <v>49.5</v>
      </c>
      <c r="K74" s="58">
        <v>51.9</v>
      </c>
      <c r="L74" s="58">
        <v>54.3</v>
      </c>
      <c r="M74" s="58">
        <v>56.8</v>
      </c>
      <c r="N74" s="58">
        <v>65.4</v>
      </c>
      <c r="O74" s="1"/>
      <c r="P74" s="1"/>
      <c r="Q74" s="1"/>
      <c r="R74" s="1"/>
      <c r="S74" s="1"/>
      <c r="T74" s="1"/>
      <c r="U74" s="1"/>
      <c r="V74" s="1"/>
      <c r="W74" s="3"/>
      <c r="X74" s="3"/>
      <c r="Y74" s="3"/>
    </row>
    <row x14ac:dyDescent="0.25" r="75" customHeight="1" ht="18.75">
      <c r="A75" s="30" t="s">
        <v>90</v>
      </c>
      <c r="B75" s="33">
        <v>1994</v>
      </c>
      <c r="C75" s="33">
        <v>2025</v>
      </c>
      <c r="D75" s="33">
        <v>4</v>
      </c>
      <c r="E75" s="58">
        <v>21.3</v>
      </c>
      <c r="F75" s="58">
        <v>19.6</v>
      </c>
      <c r="G75" s="58">
        <v>16.7</v>
      </c>
      <c r="H75" s="58">
        <v>21.7</v>
      </c>
      <c r="I75" s="58">
        <v>19.2</v>
      </c>
      <c r="J75" s="58">
        <v>49.9</v>
      </c>
      <c r="K75" s="58">
        <v>62.9</v>
      </c>
      <c r="L75" s="58">
        <v>59.3</v>
      </c>
      <c r="M75" s="58">
        <v>61.4</v>
      </c>
      <c r="N75" s="58">
        <v>71.5</v>
      </c>
      <c r="O75" s="1"/>
      <c r="P75" s="1"/>
      <c r="Q75" s="1"/>
      <c r="R75" s="1"/>
      <c r="S75" s="1"/>
      <c r="T75" s="1"/>
      <c r="U75" s="1"/>
      <c r="V75" s="1"/>
      <c r="W75" s="3"/>
      <c r="X75" s="3"/>
      <c r="Y75" s="3"/>
    </row>
    <row x14ac:dyDescent="0.25" r="76" customHeight="1" ht="18.75">
      <c r="A76" s="30" t="s">
        <v>91</v>
      </c>
      <c r="B76" s="33">
        <v>0</v>
      </c>
      <c r="C76" s="33">
        <v>1921</v>
      </c>
      <c r="D76" s="33">
        <v>1</v>
      </c>
      <c r="E76" s="58">
        <v>19.7</v>
      </c>
      <c r="F76" s="58">
        <v>18.1</v>
      </c>
      <c r="G76" s="58">
        <v>14.6</v>
      </c>
      <c r="H76" s="58">
        <v>14.6</v>
      </c>
      <c r="I76" s="58">
        <v>14.6</v>
      </c>
      <c r="J76" s="58">
        <v>54.2</v>
      </c>
      <c r="K76" s="58">
        <v>55.3</v>
      </c>
      <c r="L76" s="58">
        <v>53.4</v>
      </c>
      <c r="M76" s="57" t="s">
        <v>89</v>
      </c>
      <c r="N76" s="57" t="s">
        <v>89</v>
      </c>
      <c r="O76" s="1"/>
      <c r="P76" s="1"/>
      <c r="Q76" s="1"/>
      <c r="R76" s="1"/>
      <c r="S76" s="1"/>
      <c r="T76" s="1"/>
      <c r="U76" s="1"/>
      <c r="V76" s="1"/>
      <c r="W76" s="3"/>
      <c r="X76" s="3"/>
      <c r="Y76" s="3"/>
    </row>
    <row x14ac:dyDescent="0.25" r="77" customHeight="1" ht="18.75">
      <c r="A77" s="30" t="s">
        <v>91</v>
      </c>
      <c r="B77" s="33">
        <v>1922</v>
      </c>
      <c r="C77" s="33">
        <v>1976</v>
      </c>
      <c r="D77" s="33">
        <v>2</v>
      </c>
      <c r="E77" s="58">
        <v>15.7</v>
      </c>
      <c r="F77" s="58">
        <v>16.6</v>
      </c>
      <c r="G77" s="58">
        <v>14.5</v>
      </c>
      <c r="H77" s="58">
        <v>12.4</v>
      </c>
      <c r="I77" s="58">
        <v>9.2</v>
      </c>
      <c r="J77" s="33">
        <v>56</v>
      </c>
      <c r="K77" s="58">
        <v>37.9</v>
      </c>
      <c r="L77" s="58">
        <v>48.8</v>
      </c>
      <c r="M77" s="58">
        <v>50.6</v>
      </c>
      <c r="N77" s="58">
        <v>48.9</v>
      </c>
      <c r="O77" s="1"/>
      <c r="P77" s="1"/>
      <c r="Q77" s="1"/>
      <c r="R77" s="1"/>
      <c r="S77" s="1"/>
      <c r="T77" s="1"/>
      <c r="U77" s="1"/>
      <c r="V77" s="1"/>
      <c r="W77" s="3"/>
      <c r="X77" s="3"/>
      <c r="Y77" s="3"/>
    </row>
    <row x14ac:dyDescent="0.25" r="78" customHeight="1" ht="18.75">
      <c r="A78" s="30" t="s">
        <v>91</v>
      </c>
      <c r="B78" s="33">
        <v>1977</v>
      </c>
      <c r="C78" s="33">
        <v>1993</v>
      </c>
      <c r="D78" s="33">
        <v>3</v>
      </c>
      <c r="E78" s="58">
        <v>14.3</v>
      </c>
      <c r="F78" s="33">
        <v>13</v>
      </c>
      <c r="G78" s="58">
        <v>10.4</v>
      </c>
      <c r="H78" s="58">
        <v>9.5</v>
      </c>
      <c r="I78" s="58">
        <v>9.2</v>
      </c>
      <c r="J78" s="58">
        <v>54.2</v>
      </c>
      <c r="K78" s="33">
        <v>42</v>
      </c>
      <c r="L78" s="58">
        <v>51.4</v>
      </c>
      <c r="M78" s="58">
        <v>57.9</v>
      </c>
      <c r="N78" s="58">
        <v>52.1</v>
      </c>
      <c r="O78" s="1"/>
      <c r="P78" s="1"/>
      <c r="Q78" s="1"/>
      <c r="R78" s="1"/>
      <c r="S78" s="1"/>
      <c r="T78" s="1"/>
      <c r="U78" s="1"/>
      <c r="V78" s="1"/>
      <c r="W78" s="3"/>
      <c r="X78" s="3"/>
      <c r="Y78" s="3"/>
    </row>
    <row x14ac:dyDescent="0.25" r="79" customHeight="1" ht="18.75">
      <c r="A79" s="30" t="s">
        <v>91</v>
      </c>
      <c r="B79" s="33">
        <v>1994</v>
      </c>
      <c r="C79" s="33">
        <v>2025</v>
      </c>
      <c r="D79" s="33">
        <v>4</v>
      </c>
      <c r="E79" s="58">
        <v>16.4</v>
      </c>
      <c r="F79" s="58">
        <v>11.6</v>
      </c>
      <c r="G79" s="58">
        <v>12.2</v>
      </c>
      <c r="H79" s="58">
        <v>10.5</v>
      </c>
      <c r="I79" s="58">
        <v>21.4</v>
      </c>
      <c r="J79" s="58">
        <v>54.3</v>
      </c>
      <c r="K79" s="58">
        <v>52.4</v>
      </c>
      <c r="L79" s="58">
        <v>58.6</v>
      </c>
      <c r="M79" s="58">
        <v>68.1</v>
      </c>
      <c r="N79" s="58">
        <v>66.6</v>
      </c>
      <c r="O79" s="1"/>
      <c r="P79" s="1"/>
      <c r="Q79" s="1"/>
      <c r="R79" s="1"/>
      <c r="S79" s="1"/>
      <c r="T79" s="1"/>
      <c r="U79" s="1"/>
      <c r="V79" s="1"/>
      <c r="W79" s="3"/>
      <c r="X79" s="3"/>
      <c r="Y79" s="3"/>
    </row>
    <row x14ac:dyDescent="0.25" r="80" customHeight="1" ht="18.75">
      <c r="A80" s="30" t="s">
        <v>92</v>
      </c>
      <c r="B80" s="33">
        <v>0</v>
      </c>
      <c r="C80" s="33">
        <v>1921</v>
      </c>
      <c r="D80" s="33">
        <v>1</v>
      </c>
      <c r="E80" s="58">
        <v>18.6</v>
      </c>
      <c r="F80" s="58">
        <v>17.3</v>
      </c>
      <c r="G80" s="58">
        <v>17.3</v>
      </c>
      <c r="H80" s="58">
        <v>17.3</v>
      </c>
      <c r="I80" s="58">
        <v>17.3</v>
      </c>
      <c r="J80" s="33">
        <v>97</v>
      </c>
      <c r="K80" s="58">
        <v>67.6</v>
      </c>
      <c r="L80" s="57" t="s">
        <v>89</v>
      </c>
      <c r="M80" s="57" t="s">
        <v>89</v>
      </c>
      <c r="N80" s="57" t="s">
        <v>89</v>
      </c>
      <c r="O80" s="1"/>
      <c r="P80" s="1"/>
      <c r="Q80" s="1"/>
      <c r="R80" s="1"/>
      <c r="S80" s="1"/>
      <c r="T80" s="1"/>
      <c r="U80" s="1"/>
      <c r="V80" s="1"/>
      <c r="W80" s="3"/>
      <c r="X80" s="3"/>
      <c r="Y80" s="3"/>
    </row>
    <row x14ac:dyDescent="0.25" r="81" customHeight="1" ht="18.75">
      <c r="A81" s="30" t="s">
        <v>92</v>
      </c>
      <c r="B81" s="33">
        <v>1922</v>
      </c>
      <c r="C81" s="33">
        <v>1976</v>
      </c>
      <c r="D81" s="33">
        <v>2</v>
      </c>
      <c r="E81" s="58">
        <v>16.5</v>
      </c>
      <c r="F81" s="58">
        <v>15.7</v>
      </c>
      <c r="G81" s="58">
        <v>13.9</v>
      </c>
      <c r="H81" s="33">
        <v>9</v>
      </c>
      <c r="I81" s="33">
        <v>9</v>
      </c>
      <c r="J81" s="33">
        <v>88</v>
      </c>
      <c r="K81" s="58">
        <v>76.5</v>
      </c>
      <c r="L81" s="58">
        <v>61.6</v>
      </c>
      <c r="M81" s="58">
        <v>45.2</v>
      </c>
      <c r="N81" s="57" t="s">
        <v>89</v>
      </c>
      <c r="O81" s="1"/>
      <c r="P81" s="1"/>
      <c r="Q81" s="1"/>
      <c r="R81" s="1"/>
      <c r="S81" s="1"/>
      <c r="T81" s="1"/>
      <c r="U81" s="1"/>
      <c r="V81" s="1"/>
      <c r="W81" s="3"/>
      <c r="X81" s="3"/>
      <c r="Y81" s="3"/>
    </row>
    <row x14ac:dyDescent="0.25" r="82" customHeight="1" ht="18.75">
      <c r="A82" s="30" t="s">
        <v>92</v>
      </c>
      <c r="B82" s="33">
        <v>1977</v>
      </c>
      <c r="C82" s="33">
        <v>1993</v>
      </c>
      <c r="D82" s="33">
        <v>3</v>
      </c>
      <c r="E82" s="58">
        <v>14.2</v>
      </c>
      <c r="F82" s="58">
        <v>14.4</v>
      </c>
      <c r="G82" s="58">
        <v>12.4</v>
      </c>
      <c r="H82" s="58">
        <v>9.8</v>
      </c>
      <c r="I82" s="58">
        <v>9.8</v>
      </c>
      <c r="J82" s="58">
        <v>93.3</v>
      </c>
      <c r="K82" s="58">
        <v>82.9</v>
      </c>
      <c r="L82" s="58">
        <v>62.8</v>
      </c>
      <c r="M82" s="58">
        <v>49.3</v>
      </c>
      <c r="N82" s="57" t="s">
        <v>89</v>
      </c>
      <c r="O82" s="1"/>
      <c r="P82" s="1"/>
      <c r="Q82" s="1"/>
      <c r="R82" s="1"/>
      <c r="S82" s="1"/>
      <c r="T82" s="1"/>
      <c r="U82" s="1"/>
      <c r="V82" s="1"/>
      <c r="W82" s="3"/>
      <c r="X82" s="3"/>
      <c r="Y82" s="3"/>
    </row>
    <row x14ac:dyDescent="0.25" r="83" customHeight="1" ht="18.75">
      <c r="A83" s="30" t="s">
        <v>92</v>
      </c>
      <c r="B83" s="33">
        <v>1994</v>
      </c>
      <c r="C83" s="33">
        <v>2025</v>
      </c>
      <c r="D83" s="33">
        <v>4</v>
      </c>
      <c r="E83" s="58">
        <v>14.8</v>
      </c>
      <c r="F83" s="58">
        <v>15.5</v>
      </c>
      <c r="G83" s="58">
        <v>10.7</v>
      </c>
      <c r="H83" s="58">
        <v>19.4</v>
      </c>
      <c r="I83" s="58">
        <v>19.4</v>
      </c>
      <c r="J83" s="58">
        <v>77.6</v>
      </c>
      <c r="K83" s="58">
        <v>84.2</v>
      </c>
      <c r="L83" s="58">
        <v>73.4</v>
      </c>
      <c r="M83" s="58">
        <v>58.2</v>
      </c>
      <c r="N83" s="57" t="s">
        <v>89</v>
      </c>
      <c r="O83" s="1"/>
      <c r="P83" s="1"/>
      <c r="Q83" s="1"/>
      <c r="R83" s="1"/>
      <c r="S83" s="1"/>
      <c r="T83" s="1"/>
      <c r="U83" s="1"/>
      <c r="V83" s="1"/>
      <c r="W83" s="3"/>
      <c r="X83" s="3"/>
      <c r="Y83" s="3"/>
    </row>
    <row x14ac:dyDescent="0.25" r="84" customHeight="1" ht="18.75">
      <c r="A84" s="30" t="s">
        <v>93</v>
      </c>
      <c r="B84" s="33">
        <v>0</v>
      </c>
      <c r="C84" s="33">
        <v>1921</v>
      </c>
      <c r="D84" s="33">
        <v>1</v>
      </c>
      <c r="E84" s="58">
        <v>19.4</v>
      </c>
      <c r="F84" s="33">
        <v>16</v>
      </c>
      <c r="G84" s="58">
        <v>13.4</v>
      </c>
      <c r="H84" s="58">
        <v>10.4</v>
      </c>
      <c r="I84" s="58">
        <v>10.4</v>
      </c>
      <c r="J84" s="58">
        <v>23.9</v>
      </c>
      <c r="K84" s="33">
        <v>19</v>
      </c>
      <c r="L84" s="58">
        <v>17.4</v>
      </c>
      <c r="M84" s="58">
        <v>16.4</v>
      </c>
      <c r="N84" s="57" t="s">
        <v>89</v>
      </c>
      <c r="O84" s="1"/>
      <c r="P84" s="1"/>
      <c r="Q84" s="1"/>
      <c r="R84" s="1"/>
      <c r="S84" s="1"/>
      <c r="T84" s="1"/>
      <c r="U84" s="1"/>
      <c r="V84" s="1"/>
      <c r="W84" s="3"/>
      <c r="X84" s="3"/>
      <c r="Y84" s="3"/>
    </row>
    <row x14ac:dyDescent="0.25" r="85" customHeight="1" ht="18.75">
      <c r="A85" s="30" t="s">
        <v>93</v>
      </c>
      <c r="B85" s="33">
        <v>1922</v>
      </c>
      <c r="C85" s="33">
        <v>1976</v>
      </c>
      <c r="D85" s="33">
        <v>2</v>
      </c>
      <c r="E85" s="58">
        <v>18.7</v>
      </c>
      <c r="F85" s="58">
        <v>16.5</v>
      </c>
      <c r="G85" s="58">
        <v>14.5</v>
      </c>
      <c r="H85" s="58">
        <v>10.6</v>
      </c>
      <c r="I85" s="58">
        <v>10.6</v>
      </c>
      <c r="J85" s="58">
        <v>25.4</v>
      </c>
      <c r="K85" s="58">
        <v>19.7</v>
      </c>
      <c r="L85" s="58">
        <v>17.5</v>
      </c>
      <c r="M85" s="58">
        <v>15.7</v>
      </c>
      <c r="N85" s="57" t="s">
        <v>89</v>
      </c>
      <c r="O85" s="1"/>
      <c r="P85" s="1"/>
      <c r="Q85" s="1"/>
      <c r="R85" s="1"/>
      <c r="S85" s="1"/>
      <c r="T85" s="1"/>
      <c r="U85" s="1"/>
      <c r="V85" s="1"/>
      <c r="W85" s="3"/>
      <c r="X85" s="3"/>
      <c r="Y85" s="3"/>
    </row>
    <row x14ac:dyDescent="0.25" r="86" customHeight="1" ht="18.75">
      <c r="A86" s="30" t="s">
        <v>93</v>
      </c>
      <c r="B86" s="33">
        <v>1977</v>
      </c>
      <c r="C86" s="33">
        <v>1993</v>
      </c>
      <c r="D86" s="33">
        <v>3</v>
      </c>
      <c r="E86" s="58">
        <v>16.9</v>
      </c>
      <c r="F86" s="58">
        <v>14.1</v>
      </c>
      <c r="G86" s="58">
        <v>12.6</v>
      </c>
      <c r="H86" s="58">
        <v>8.6</v>
      </c>
      <c r="I86" s="58">
        <v>8.6</v>
      </c>
      <c r="J86" s="33">
        <v>30</v>
      </c>
      <c r="K86" s="58">
        <v>21.2</v>
      </c>
      <c r="L86" s="58">
        <v>19.5</v>
      </c>
      <c r="M86" s="58">
        <v>21.4</v>
      </c>
      <c r="N86" s="57" t="s">
        <v>89</v>
      </c>
      <c r="O86" s="1"/>
      <c r="P86" s="1"/>
      <c r="Q86" s="1"/>
      <c r="R86" s="1"/>
      <c r="S86" s="1"/>
      <c r="T86" s="1"/>
      <c r="U86" s="1"/>
      <c r="V86" s="1"/>
      <c r="W86" s="3"/>
      <c r="X86" s="3"/>
      <c r="Y86" s="3"/>
    </row>
    <row x14ac:dyDescent="0.25" r="87" customHeight="1" ht="18.75">
      <c r="A87" s="30" t="s">
        <v>93</v>
      </c>
      <c r="B87" s="33">
        <v>1994</v>
      </c>
      <c r="C87" s="33">
        <v>2025</v>
      </c>
      <c r="D87" s="33">
        <v>4</v>
      </c>
      <c r="E87" s="58">
        <v>13.2</v>
      </c>
      <c r="F87" s="33">
        <v>13</v>
      </c>
      <c r="G87" s="58">
        <v>10.7</v>
      </c>
      <c r="H87" s="58">
        <v>8.2</v>
      </c>
      <c r="I87" s="58">
        <v>8.2</v>
      </c>
      <c r="J87" s="58">
        <v>25.8</v>
      </c>
      <c r="K87" s="58">
        <v>22.5</v>
      </c>
      <c r="L87" s="58">
        <v>20.5</v>
      </c>
      <c r="M87" s="58">
        <v>21.2</v>
      </c>
      <c r="N87" s="57" t="s">
        <v>89</v>
      </c>
      <c r="O87" s="1"/>
      <c r="P87" s="1"/>
      <c r="Q87" s="1"/>
      <c r="R87" s="1"/>
      <c r="S87" s="1"/>
      <c r="T87" s="1"/>
      <c r="U87" s="1"/>
      <c r="V87" s="1"/>
      <c r="W87" s="3"/>
      <c r="X87" s="3"/>
      <c r="Y87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E57"/>
  <sheetViews>
    <sheetView workbookViewId="0"/>
  </sheetViews>
  <sheetFormatPr defaultRowHeight="15" x14ac:dyDescent="0.25"/>
  <cols>
    <col min="1" max="1" style="25" width="5.862142857142857" customWidth="1" bestFit="1"/>
    <col min="2" max="2" style="43" width="22.576428571428572" customWidth="1" bestFit="1"/>
    <col min="3" max="3" style="27" width="14.576428571428572" customWidth="1" bestFit="1"/>
    <col min="4" max="4" style="43" width="5.005" customWidth="1" bestFit="1"/>
    <col min="5" max="5" style="25" width="13.147857142857141" customWidth="1" bestFit="1"/>
  </cols>
  <sheetData>
    <row x14ac:dyDescent="0.25" r="1" customHeight="1" ht="18.75">
      <c r="A1" s="1"/>
      <c r="B1" s="28"/>
      <c r="C1" s="4"/>
      <c r="D1" s="28"/>
      <c r="E1" s="1"/>
    </row>
    <row x14ac:dyDescent="0.25" r="2" customHeight="1" ht="18.75">
      <c r="A2" s="1"/>
      <c r="B2" s="29" t="s">
        <v>1</v>
      </c>
      <c r="C2" s="4"/>
      <c r="D2" s="28"/>
      <c r="E2" s="1"/>
    </row>
    <row x14ac:dyDescent="0.25" r="3" customHeight="1" ht="18.75">
      <c r="A3" s="1"/>
      <c r="B3" s="28"/>
      <c r="C3" s="4"/>
      <c r="D3" s="28"/>
      <c r="E3" s="1"/>
    </row>
    <row x14ac:dyDescent="0.25" r="4" customHeight="1" ht="18.75">
      <c r="A4" s="1"/>
      <c r="B4" s="29" t="s">
        <v>13</v>
      </c>
      <c r="C4" s="4"/>
      <c r="D4" s="28"/>
      <c r="E4" s="1"/>
    </row>
    <row x14ac:dyDescent="0.25" r="5" customHeight="1" ht="18.75">
      <c r="A5" s="1"/>
      <c r="B5" s="30" t="s">
        <v>14</v>
      </c>
      <c r="C5" s="31">
        <v>0.02</v>
      </c>
      <c r="D5" s="30"/>
      <c r="E5" s="32" t="s">
        <v>15</v>
      </c>
    </row>
    <row x14ac:dyDescent="0.25" r="6" customHeight="1" ht="18.75">
      <c r="A6" s="1"/>
      <c r="B6" s="30" t="s">
        <v>16</v>
      </c>
      <c r="C6" s="33" t="s">
        <v>17</v>
      </c>
      <c r="D6" s="30"/>
      <c r="E6" s="14" t="s">
        <v>18</v>
      </c>
    </row>
    <row x14ac:dyDescent="0.25" r="7" customHeight="1" ht="18.75">
      <c r="A7" s="1"/>
      <c r="B7" s="30" t="s">
        <v>19</v>
      </c>
      <c r="C7" s="31">
        <v>0.2</v>
      </c>
      <c r="D7" s="30"/>
      <c r="E7" s="30" t="s">
        <v>20</v>
      </c>
    </row>
    <row x14ac:dyDescent="0.25" r="8" customHeight="1" ht="18.75">
      <c r="A8" s="1"/>
      <c r="B8" s="30" t="s">
        <v>21</v>
      </c>
      <c r="C8" s="34">
        <v>0.04</v>
      </c>
      <c r="D8" s="30"/>
      <c r="E8" s="1"/>
    </row>
    <row x14ac:dyDescent="0.25" r="9" customHeight="1" ht="18.75">
      <c r="A9" s="1"/>
      <c r="B9" s="30" t="s">
        <v>8</v>
      </c>
      <c r="C9" s="34">
        <v>0.165</v>
      </c>
      <c r="D9" s="30"/>
      <c r="E9" s="1"/>
    </row>
    <row x14ac:dyDescent="0.25" r="10" customHeight="1" ht="18.75">
      <c r="A10" s="1"/>
      <c r="B10" s="28"/>
      <c r="C10" s="4"/>
      <c r="D10" s="28"/>
      <c r="E10" s="1"/>
    </row>
    <row x14ac:dyDescent="0.25" r="11" customHeight="1" ht="18.75">
      <c r="A11" s="1"/>
      <c r="B11" s="28"/>
      <c r="C11" s="4"/>
      <c r="D11" s="28"/>
      <c r="E11" s="1"/>
    </row>
    <row x14ac:dyDescent="0.25" r="12" customHeight="1" ht="18.75">
      <c r="A12" s="2" t="s">
        <v>22</v>
      </c>
      <c r="B12" s="29" t="s">
        <v>23</v>
      </c>
      <c r="C12" s="35" t="s">
        <v>24</v>
      </c>
      <c r="D12" s="28"/>
      <c r="E12" s="1"/>
    </row>
    <row x14ac:dyDescent="0.25" r="13" customHeight="1" ht="18.75">
      <c r="A13" s="1"/>
      <c r="B13" s="8" t="s">
        <v>25</v>
      </c>
      <c r="C13" s="24">
        <v>12</v>
      </c>
      <c r="D13" s="8" t="s">
        <v>26</v>
      </c>
      <c r="E13" s="1"/>
    </row>
    <row x14ac:dyDescent="0.25" r="14" customHeight="1" ht="18.75">
      <c r="A14" s="1"/>
      <c r="B14" s="8" t="s">
        <v>27</v>
      </c>
      <c r="C14" s="24">
        <v>6</v>
      </c>
      <c r="D14" s="8" t="s">
        <v>26</v>
      </c>
      <c r="E14" s="1"/>
    </row>
    <row x14ac:dyDescent="0.25" r="15" customHeight="1" ht="18.75">
      <c r="A15" s="1"/>
      <c r="B15" s="8"/>
      <c r="C15" s="24"/>
      <c r="D15" s="8"/>
      <c r="E15" s="1"/>
    </row>
    <row x14ac:dyDescent="0.25" r="16" customHeight="1" ht="18.75">
      <c r="A16" s="1"/>
      <c r="B16" s="8" t="s">
        <v>28</v>
      </c>
      <c r="C16" s="36">
        <v>160000</v>
      </c>
      <c r="D16" s="8"/>
      <c r="E16" s="1"/>
    </row>
    <row x14ac:dyDescent="0.25" r="17" customHeight="1" ht="18.75">
      <c r="A17" s="1"/>
      <c r="B17" s="8" t="s">
        <v>29</v>
      </c>
      <c r="C17" s="36">
        <v>10000</v>
      </c>
      <c r="D17" s="8"/>
      <c r="E17" s="1"/>
    </row>
    <row x14ac:dyDescent="0.25" r="18" customHeight="1" ht="18.75">
      <c r="A18" s="1"/>
      <c r="B18" s="8" t="s">
        <v>30</v>
      </c>
      <c r="C18" s="36">
        <v>0</v>
      </c>
      <c r="D18" s="8"/>
      <c r="E18" s="1"/>
    </row>
    <row x14ac:dyDescent="0.25" r="19" customHeight="1" ht="18.75">
      <c r="A19" s="1"/>
      <c r="B19" s="8"/>
      <c r="C19" s="24"/>
      <c r="D19" s="8"/>
      <c r="E19" s="1"/>
    </row>
    <row x14ac:dyDescent="0.25" r="20" customHeight="1" ht="18.75">
      <c r="A20" s="1"/>
      <c r="B20" s="8" t="s">
        <v>3</v>
      </c>
      <c r="C20" s="24"/>
      <c r="D20" s="8"/>
      <c r="E20" s="1"/>
    </row>
    <row x14ac:dyDescent="0.25" r="21" customHeight="1" ht="18.75">
      <c r="A21" s="1"/>
      <c r="B21" s="8" t="s">
        <v>31</v>
      </c>
      <c r="C21" s="36">
        <v>20000</v>
      </c>
      <c r="D21" s="8"/>
      <c r="E21" s="1"/>
    </row>
    <row x14ac:dyDescent="0.25" r="22" customHeight="1" ht="18.75">
      <c r="A22" s="1"/>
      <c r="B22" s="8" t="s">
        <v>32</v>
      </c>
      <c r="C22" s="36">
        <v>800</v>
      </c>
      <c r="D22" s="8"/>
      <c r="E22" s="1"/>
    </row>
    <row x14ac:dyDescent="0.25" r="23" customHeight="1" ht="18.75">
      <c r="A23" s="1"/>
      <c r="B23" s="8"/>
      <c r="C23" s="24"/>
      <c r="D23" s="8"/>
      <c r="E23" s="1"/>
    </row>
    <row x14ac:dyDescent="0.25" r="24" customHeight="1" ht="18.75">
      <c r="A24" s="1"/>
      <c r="B24" s="8" t="s">
        <v>33</v>
      </c>
      <c r="C24" s="24"/>
      <c r="D24" s="8"/>
      <c r="E24" s="1"/>
    </row>
    <row x14ac:dyDescent="0.25" r="25" customHeight="1" ht="18.75">
      <c r="A25" s="1"/>
      <c r="B25" s="8" t="s">
        <v>34</v>
      </c>
      <c r="C25" s="36">
        <v>30000</v>
      </c>
      <c r="D25" s="8"/>
      <c r="E25" s="1"/>
    </row>
    <row x14ac:dyDescent="0.25" r="26" customHeight="1" ht="18.75">
      <c r="A26" s="1"/>
      <c r="B26" s="8" t="s">
        <v>35</v>
      </c>
      <c r="C26" s="36">
        <v>2000</v>
      </c>
      <c r="D26" s="8"/>
      <c r="E26" s="1"/>
    </row>
    <row x14ac:dyDescent="0.25" r="27" customHeight="1" ht="18.75">
      <c r="A27" s="1"/>
      <c r="B27" s="8" t="s">
        <v>27</v>
      </c>
      <c r="C27" s="36">
        <v>4000</v>
      </c>
      <c r="D27" s="8"/>
      <c r="E27" s="1"/>
    </row>
    <row x14ac:dyDescent="0.25" r="28" customHeight="1" ht="18.75">
      <c r="A28" s="1"/>
      <c r="B28" s="8"/>
      <c r="C28" s="24"/>
      <c r="D28" s="8"/>
      <c r="E28" s="1"/>
    </row>
    <row x14ac:dyDescent="0.25" r="29" customHeight="1" ht="18.75">
      <c r="A29" s="1"/>
      <c r="B29" s="8" t="s">
        <v>36</v>
      </c>
      <c r="C29" s="24"/>
      <c r="D29" s="8"/>
      <c r="E29" s="1"/>
    </row>
    <row x14ac:dyDescent="0.25" r="30" customHeight="1" ht="18.75">
      <c r="A30" s="1"/>
      <c r="B30" s="8" t="s">
        <v>37</v>
      </c>
      <c r="C30" s="37">
        <f>C16-C17</f>
      </c>
      <c r="D30" s="8"/>
      <c r="E30" s="1"/>
    </row>
    <row x14ac:dyDescent="0.25" r="31" customHeight="1" ht="18.75">
      <c r="A31" s="1"/>
      <c r="B31" s="8" t="s">
        <v>38</v>
      </c>
      <c r="C31" s="37">
        <f>(C16-C17-C18)/C13</f>
      </c>
      <c r="D31" s="8"/>
      <c r="E31" s="1"/>
    </row>
    <row x14ac:dyDescent="0.25" r="32" customHeight="1" ht="18.75">
      <c r="A32" s="1"/>
      <c r="B32" s="8" t="s">
        <v>39</v>
      </c>
      <c r="C32" s="37">
        <f>C30*(1-$C$7)/C13</f>
      </c>
      <c r="D32" s="8"/>
      <c r="E32" s="1"/>
    </row>
    <row x14ac:dyDescent="0.25" r="33" customHeight="1" ht="18.75">
      <c r="A33" s="1"/>
      <c r="B33" s="8"/>
      <c r="C33" s="24"/>
      <c r="D33" s="8"/>
      <c r="E33" s="1"/>
    </row>
    <row x14ac:dyDescent="0.25" r="34" customHeight="1" ht="18.75">
      <c r="A34" s="1"/>
      <c r="B34" s="8"/>
      <c r="C34" s="24"/>
      <c r="D34" s="8"/>
      <c r="E34" s="1"/>
    </row>
    <row x14ac:dyDescent="0.25" r="35" customHeight="1" ht="18.75">
      <c r="A35" s="1"/>
      <c r="B35" s="38"/>
      <c r="C35" s="39"/>
      <c r="D35" s="38"/>
      <c r="E35" s="1"/>
    </row>
    <row x14ac:dyDescent="0.25" r="36" customHeight="1" ht="18.75">
      <c r="A36" s="1"/>
      <c r="B36" s="38"/>
      <c r="C36" s="39"/>
      <c r="D36" s="38"/>
      <c r="E36" s="1"/>
    </row>
    <row x14ac:dyDescent="0.25" r="37" customHeight="1" ht="18.75">
      <c r="A37" s="1"/>
      <c r="B37" s="40" t="s">
        <v>40</v>
      </c>
      <c r="C37" s="41">
        <f>IRR('Opdracht_2_berekening en output'!D26:AH26,0.05)</f>
      </c>
      <c r="D37" s="40"/>
      <c r="E37" s="1"/>
    </row>
    <row x14ac:dyDescent="0.25" r="38" customHeight="1" ht="18.75">
      <c r="A38" s="1"/>
      <c r="B38" s="40" t="s">
        <v>41</v>
      </c>
      <c r="C38" s="41">
        <f>IRR('Opdracht_2_berekening en output'!D27:AH27,0.1)</f>
      </c>
      <c r="D38" s="40"/>
      <c r="E38" s="1"/>
    </row>
    <row x14ac:dyDescent="0.25" r="39" customHeight="1" ht="18.75">
      <c r="A39" s="1"/>
      <c r="B39" s="40" t="s">
        <v>9</v>
      </c>
      <c r="C39" s="15">
        <f>SUM('Opdracht_2_berekening en output'!$D25:$AH25)</f>
      </c>
      <c r="D39" s="40"/>
      <c r="E39" s="1"/>
    </row>
    <row x14ac:dyDescent="0.25" r="40" customHeight="1" ht="18.75">
      <c r="A40" s="29"/>
      <c r="B40" s="9" t="s">
        <v>12</v>
      </c>
      <c r="C40" s="42">
        <f>MIN('Opdracht_2_berekening en output'!D28:P28)</f>
      </c>
      <c r="D40" s="9"/>
      <c r="E40" s="1"/>
    </row>
    <row x14ac:dyDescent="0.25" r="41" customHeight="1" ht="18.75">
      <c r="A41" s="1"/>
      <c r="B41" s="38"/>
      <c r="C41" s="39"/>
      <c r="D41" s="38"/>
      <c r="E41" s="1"/>
    </row>
    <row x14ac:dyDescent="0.25" r="42" customHeight="1" ht="18.75">
      <c r="A42" s="1"/>
      <c r="B42" s="38"/>
      <c r="C42" s="39"/>
      <c r="D42" s="38"/>
      <c r="E42" s="1"/>
    </row>
    <row x14ac:dyDescent="0.25" r="43" customHeight="1" ht="18.75">
      <c r="A43" s="1"/>
      <c r="B43" s="38"/>
      <c r="C43" s="39"/>
      <c r="D43" s="38"/>
      <c r="E43" s="1"/>
    </row>
    <row x14ac:dyDescent="0.25" r="44" customHeight="1" ht="18.75">
      <c r="A44" s="1"/>
      <c r="B44" s="38"/>
      <c r="C44" s="39"/>
      <c r="D44" s="38"/>
      <c r="E44" s="1"/>
    </row>
    <row x14ac:dyDescent="0.25" r="45" customHeight="1" ht="18.75">
      <c r="A45" s="1"/>
      <c r="B45" s="38"/>
      <c r="C45" s="39"/>
      <c r="D45" s="38"/>
      <c r="E45" s="1"/>
    </row>
    <row x14ac:dyDescent="0.25" r="46" customHeight="1" ht="18.75">
      <c r="A46" s="1"/>
      <c r="B46" s="38"/>
      <c r="C46" s="39"/>
      <c r="D46" s="38"/>
      <c r="E46" s="1"/>
    </row>
    <row x14ac:dyDescent="0.25" r="47" customHeight="1" ht="18.75">
      <c r="A47" s="1"/>
      <c r="B47" s="38"/>
      <c r="C47" s="39"/>
      <c r="D47" s="38"/>
      <c r="E47" s="1"/>
    </row>
    <row x14ac:dyDescent="0.25" r="48" customHeight="1" ht="18.75">
      <c r="A48" s="1"/>
      <c r="B48" s="38"/>
      <c r="C48" s="39"/>
      <c r="D48" s="38"/>
      <c r="E48" s="1"/>
    </row>
    <row x14ac:dyDescent="0.25" r="49" customHeight="1" ht="18.75">
      <c r="A49" s="1"/>
      <c r="B49" s="38"/>
      <c r="C49" s="39"/>
      <c r="D49" s="38"/>
      <c r="E49" s="1"/>
    </row>
    <row x14ac:dyDescent="0.25" r="50" customHeight="1" ht="18.75">
      <c r="A50" s="1"/>
      <c r="B50" s="38"/>
      <c r="C50" s="39"/>
      <c r="D50" s="38"/>
      <c r="E50" s="1"/>
    </row>
    <row x14ac:dyDescent="0.25" r="51" customHeight="1" ht="18.75">
      <c r="A51" s="1"/>
      <c r="B51" s="38"/>
      <c r="C51" s="39"/>
      <c r="D51" s="38"/>
      <c r="E51" s="1"/>
    </row>
    <row x14ac:dyDescent="0.25" r="52" customHeight="1" ht="18.75">
      <c r="A52" s="1"/>
      <c r="B52" s="38"/>
      <c r="C52" s="39"/>
      <c r="D52" s="38"/>
      <c r="E52" s="1"/>
    </row>
    <row x14ac:dyDescent="0.25" r="53" customHeight="1" ht="18.75">
      <c r="A53" s="1"/>
      <c r="B53" s="38"/>
      <c r="C53" s="39"/>
      <c r="D53" s="38"/>
      <c r="E53" s="1"/>
    </row>
    <row x14ac:dyDescent="0.25" r="54" customHeight="1" ht="18.75">
      <c r="A54" s="1"/>
      <c r="B54" s="38"/>
      <c r="C54" s="39"/>
      <c r="D54" s="38"/>
      <c r="E54" s="1"/>
    </row>
    <row x14ac:dyDescent="0.25" r="55" customHeight="1" ht="18.75">
      <c r="A55" s="1"/>
      <c r="B55" s="38"/>
      <c r="C55" s="39"/>
      <c r="D55" s="38"/>
      <c r="E55" s="1"/>
    </row>
    <row x14ac:dyDescent="0.25" r="56" customHeight="1" ht="18.75">
      <c r="A56" s="1"/>
      <c r="B56" s="38"/>
      <c r="C56" s="39"/>
      <c r="D56" s="38"/>
      <c r="E56" s="1"/>
    </row>
    <row x14ac:dyDescent="0.25" r="57" customHeight="1" ht="18.75">
      <c r="A57" s="1"/>
      <c r="B57" s="38"/>
      <c r="C57" s="39"/>
      <c r="D57" s="38"/>
      <c r="E57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Q181"/>
  <sheetViews>
    <sheetView workbookViewId="0" tabSelected="1"/>
  </sheetViews>
  <sheetFormatPr defaultRowHeight="15" x14ac:dyDescent="0.25"/>
  <cols>
    <col min="1" max="1" style="25" width="2.862142857142857" customWidth="1" bestFit="1"/>
    <col min="2" max="2" style="25" width="10.719285714285713" customWidth="1" bestFit="1"/>
    <col min="3" max="3" style="25" width="42.14785714285715" customWidth="1" bestFit="1"/>
    <col min="4" max="4" style="26" width="23.14785714285714" customWidth="1" bestFit="1"/>
    <col min="5" max="5" style="26" width="10.719285714285713" customWidth="1" bestFit="1"/>
    <col min="6" max="6" style="26" width="10.719285714285713" customWidth="1" bestFit="1"/>
    <col min="7" max="7" style="26" width="10.719285714285713" customWidth="1" bestFit="1"/>
    <col min="8" max="8" style="26" width="10.719285714285713" customWidth="1" bestFit="1"/>
    <col min="9" max="9" style="26" width="10.719285714285713" customWidth="1" bestFit="1"/>
    <col min="10" max="10" style="26" width="10.719285714285713" customWidth="1" bestFit="1"/>
    <col min="11" max="11" style="26" width="10.719285714285713" customWidth="1" bestFit="1"/>
    <col min="12" max="12" style="26" width="10.719285714285713" customWidth="1" bestFit="1"/>
    <col min="13" max="13" style="26" width="10.719285714285713" customWidth="1" bestFit="1"/>
    <col min="14" max="14" style="26" width="10.719285714285713" customWidth="1" bestFit="1"/>
    <col min="15" max="15" style="26" width="10.719285714285713" customWidth="1" bestFit="1"/>
    <col min="16" max="16" style="26" width="10.719285714285713" customWidth="1" bestFit="1"/>
    <col min="17" max="17" style="27" width="13.576428571428572" customWidth="1" bestFit="1"/>
  </cols>
  <sheetData>
    <row x14ac:dyDescent="0.25" r="1" customHeight="1" ht="18.75">
      <c r="A1" s="1"/>
      <c r="B1" s="2"/>
      <c r="C1" s="1"/>
      <c r="D1" s="3"/>
      <c r="E1" s="3"/>
      <c r="F1" s="3"/>
      <c r="G1" s="3"/>
      <c r="H1" s="3"/>
      <c r="I1" s="3"/>
      <c r="J1" s="3"/>
      <c r="K1" s="3"/>
      <c r="L1" s="3"/>
      <c r="M1" s="3"/>
      <c r="N1" s="4"/>
      <c r="O1" s="4"/>
      <c r="P1" s="4"/>
      <c r="Q1" s="3"/>
    </row>
    <row x14ac:dyDescent="0.25" r="2" customHeight="1" ht="18.75">
      <c r="A2" s="1"/>
      <c r="B2" s="1"/>
      <c r="C2" s="1"/>
      <c r="D2" s="5"/>
      <c r="E2" s="5"/>
      <c r="F2" s="5"/>
      <c r="G2" s="5"/>
      <c r="H2" s="5"/>
      <c r="I2" s="5"/>
      <c r="J2" s="5"/>
      <c r="K2" s="5"/>
      <c r="L2" s="5"/>
      <c r="M2" s="5"/>
      <c r="N2" s="6"/>
      <c r="O2" s="6"/>
      <c r="P2" s="6"/>
      <c r="Q2" s="7">
        <v>1</v>
      </c>
    </row>
    <row x14ac:dyDescent="0.25" r="3" customHeight="1" ht="18.75">
      <c r="A3" s="1"/>
      <c r="B3" s="1"/>
      <c r="C3" s="8" t="s">
        <v>0</v>
      </c>
      <c r="D3" s="5"/>
      <c r="E3" s="5"/>
      <c r="F3" s="5"/>
      <c r="G3" s="5"/>
      <c r="H3" s="5"/>
      <c r="I3" s="5"/>
      <c r="J3" s="5"/>
      <c r="K3" s="5"/>
      <c r="L3" s="5"/>
      <c r="M3" s="5"/>
      <c r="N3" s="6"/>
      <c r="O3" s="6"/>
      <c r="P3" s="6"/>
      <c r="Q3" s="7">
        <v>1</v>
      </c>
    </row>
    <row x14ac:dyDescent="0.25" r="4" customHeight="1" ht="18.75">
      <c r="A4" s="1"/>
      <c r="B4" s="1"/>
      <c r="C4" s="9" t="s">
        <v>1</v>
      </c>
      <c r="D4" s="10"/>
      <c r="E4" s="10"/>
      <c r="F4" s="10"/>
      <c r="G4" s="10"/>
      <c r="H4" s="10"/>
      <c r="I4" s="10"/>
      <c r="J4" s="10"/>
      <c r="K4" s="10"/>
      <c r="L4" s="10"/>
      <c r="M4" s="10"/>
      <c r="N4" s="11"/>
      <c r="O4" s="11"/>
      <c r="P4" s="11"/>
      <c r="Q4" s="7">
        <v>1</v>
      </c>
    </row>
    <row x14ac:dyDescent="0.25" r="5" customHeight="1" ht="18.75">
      <c r="A5" s="1"/>
      <c r="B5" s="1"/>
      <c r="C5" s="12" t="s">
        <v>2</v>
      </c>
      <c r="D5" s="13">
        <v>0</v>
      </c>
      <c r="E5" s="13">
        <v>1</v>
      </c>
      <c r="F5" s="13">
        <v>2</v>
      </c>
      <c r="G5" s="13">
        <v>3</v>
      </c>
      <c r="H5" s="13">
        <v>4</v>
      </c>
      <c r="I5" s="13">
        <v>5</v>
      </c>
      <c r="J5" s="13">
        <v>6</v>
      </c>
      <c r="K5" s="13">
        <v>7</v>
      </c>
      <c r="L5" s="13">
        <v>8</v>
      </c>
      <c r="M5" s="13">
        <v>9</v>
      </c>
      <c r="N5" s="13">
        <v>10</v>
      </c>
      <c r="O5" s="13">
        <v>11</v>
      </c>
      <c r="P5" s="13">
        <v>12</v>
      </c>
      <c r="Q5" s="7">
        <v>1</v>
      </c>
    </row>
    <row x14ac:dyDescent="0.25" r="6" customHeight="1" ht="18.75">
      <c r="A6" s="1"/>
      <c r="B6" s="1"/>
      <c r="C6" s="14"/>
      <c r="D6" s="15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7">
        <v>1</v>
      </c>
    </row>
    <row x14ac:dyDescent="0.25" r="7" customHeight="1" ht="18.75">
      <c r="A7" s="1"/>
      <c r="B7" s="1"/>
      <c r="C7" s="14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7">
        <v>1</v>
      </c>
    </row>
    <row x14ac:dyDescent="0.25" r="8" customHeight="1" ht="18.75">
      <c r="A8" s="1"/>
      <c r="B8" s="16">
        <f>Opdracht_2_input_output!A12</f>
      </c>
      <c r="C8" s="17">
        <f>Opdracht_2_input_output!B12</f>
      </c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7">
        <v>1</v>
      </c>
    </row>
    <row x14ac:dyDescent="0.25" r="9" customHeight="1" ht="18.75">
      <c r="A9" s="1"/>
      <c r="B9" s="1"/>
      <c r="C9" s="14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7">
        <v>1</v>
      </c>
    </row>
    <row x14ac:dyDescent="0.25" r="10" customHeight="1" ht="18.75">
      <c r="A10" s="1"/>
      <c r="B10" s="1"/>
      <c r="C10" s="14" t="s">
        <v>3</v>
      </c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7">
        <v>1</v>
      </c>
    </row>
    <row x14ac:dyDescent="0.25" r="11" customHeight="1" ht="18.75">
      <c r="A11" s="1"/>
      <c r="B11" s="1"/>
      <c r="C11" s="19">
        <f>Opdracht_2_input_output!B21</f>
      </c>
      <c r="D11" s="13"/>
      <c r="E11" s="13">
        <f>IF(E$5&lt;=Opdracht_2_input_output!$C13,Opdracht_2_input_output!$C21*(1+Opdracht_2_input_output!$C5)^D$5,0)</f>
      </c>
      <c r="F11" s="13">
        <f>IF(F$5&lt;=Opdracht_2_input_output!$C13,Opdracht_2_input_output!$C21*(1+Opdracht_2_input_output!$C5)^E$5,0)</f>
      </c>
      <c r="G11" s="13">
        <f>IF(G$5&lt;=Opdracht_2_input_output!$C13,Opdracht_2_input_output!$C21*(1+Opdracht_2_input_output!$C5)^F$5,0)</f>
      </c>
      <c r="H11" s="13">
        <f>IF(H$5&lt;=Opdracht_2_input_output!$C13,Opdracht_2_input_output!$C21*(1+Opdracht_2_input_output!$C5)^G$5,0)</f>
      </c>
      <c r="I11" s="13">
        <f>IF(I$5&lt;=Opdracht_2_input_output!$C13,Opdracht_2_input_output!$C21*(1+Opdracht_2_input_output!$C5)^H$5,0)</f>
      </c>
      <c r="J11" s="13">
        <f>IF(J$5&lt;=Opdracht_2_input_output!$C13,Opdracht_2_input_output!$C21*(1+Opdracht_2_input_output!$C5)^I$5,0)</f>
      </c>
      <c r="K11" s="13">
        <f>IF(K$5&lt;=Opdracht_2_input_output!$C13,Opdracht_2_input_output!$C21*(1+Opdracht_2_input_output!$C5)^J$5,0)</f>
      </c>
      <c r="L11" s="13">
        <f>IF(L$5&lt;=Opdracht_2_input_output!$C13,Opdracht_2_input_output!$C21*(1+Opdracht_2_input_output!$C5)^K$5,0)</f>
      </c>
      <c r="M11" s="13">
        <f>IF(M$5&lt;=Opdracht_2_input_output!$C13,Opdracht_2_input_output!$C21*(1+Opdracht_2_input_output!$C5)^L$5,0)</f>
      </c>
      <c r="N11" s="13">
        <f>IF(N$5&lt;=Opdracht_2_input_output!$C13,Opdracht_2_input_output!$C21*(1+Opdracht_2_input_output!$C5)^M$5,0)</f>
      </c>
      <c r="O11" s="13">
        <f>IF(O$5&lt;=Opdracht_2_input_output!$C13,Opdracht_2_input_output!$C21*(1+Opdracht_2_input_output!$C5)^N$5,0)</f>
      </c>
      <c r="P11" s="13">
        <f>IF(P$5&lt;=Opdracht_2_input_output!$C13,Opdracht_2_input_output!$C21*(1+Opdracht_2_input_output!$C5)^O$5,0)</f>
      </c>
      <c r="Q11" s="7">
        <v>1</v>
      </c>
    </row>
    <row x14ac:dyDescent="0.25" r="12" customHeight="1" ht="18.75">
      <c r="A12" s="1"/>
      <c r="B12" s="1"/>
      <c r="C12" s="19">
        <f>Opdracht_2_input_output!B22</f>
      </c>
      <c r="D12" s="13"/>
      <c r="E12" s="13">
        <f>IF(E$5&lt;=Opdracht_2_input_output!$C$13,Opdracht_2_input_output!$C$22*(1+Opdracht_2_input_output!$C$5)^D$5,0)</f>
      </c>
      <c r="F12" s="13">
        <f>IF(F$5&lt;=Opdracht_2_input_output!$C$13,Opdracht_2_input_output!$C$22*(1+Opdracht_2_input_output!$C$5)^E$5,0)</f>
      </c>
      <c r="G12" s="13">
        <f>IF(G$5&lt;=Opdracht_2_input_output!$C$13,Opdracht_2_input_output!$C$22*(1+Opdracht_2_input_output!$C$5)^F$5,0)</f>
      </c>
      <c r="H12" s="13">
        <f>IF(H$5&lt;=Opdracht_2_input_output!$C$13,Opdracht_2_input_output!$C$22*(1+Opdracht_2_input_output!$C$5)^G$5,0)</f>
      </c>
      <c r="I12" s="13">
        <f>IF(I$5&lt;=Opdracht_2_input_output!$C$13,Opdracht_2_input_output!$C$22*(1+Opdracht_2_input_output!$C$5)^H$5,0)</f>
      </c>
      <c r="J12" s="13">
        <f>IF(J$5&lt;=Opdracht_2_input_output!$C$13,Opdracht_2_input_output!$C$22*(1+Opdracht_2_input_output!$C$5)^I$5,0)</f>
      </c>
      <c r="K12" s="13">
        <f>IF(K$5&lt;=Opdracht_2_input_output!$C$13,Opdracht_2_input_output!$C$22*(1+Opdracht_2_input_output!$C$5)^J$5,0)</f>
      </c>
      <c r="L12" s="13">
        <f>IF(L$5&lt;=Opdracht_2_input_output!$C$13,Opdracht_2_input_output!$C$22*(1+Opdracht_2_input_output!$C$5)^K$5,0)</f>
      </c>
      <c r="M12" s="13">
        <f>IF(M$5&lt;=Opdracht_2_input_output!$C$13,Opdracht_2_input_output!$C$22*(1+Opdracht_2_input_output!$C$5)^L$5,0)</f>
      </c>
      <c r="N12" s="13">
        <f>IF(N$5&lt;=Opdracht_2_input_output!$C$13,Opdracht_2_input_output!$C$22*(1+Opdracht_2_input_output!$C$5)^M$5,0)</f>
      </c>
      <c r="O12" s="13">
        <f>IF(O$5&lt;=Opdracht_2_input_output!$C$13,Opdracht_2_input_output!$C$22*(1+Opdracht_2_input_output!$C$5)^N$5,0)</f>
      </c>
      <c r="P12" s="13">
        <f>IF(P$5&lt;=Opdracht_2_input_output!$C$13,Opdracht_2_input_output!$C$22*(1+Opdracht_2_input_output!$C$5)^O$5,0)</f>
      </c>
      <c r="Q12" s="7">
        <v>1</v>
      </c>
    </row>
    <row x14ac:dyDescent="0.25" r="13" customHeight="1" ht="18.75">
      <c r="A13" s="1"/>
      <c r="B13" s="1"/>
      <c r="C13" s="14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7">
        <v>1</v>
      </c>
    </row>
    <row x14ac:dyDescent="0.25" r="14" customHeight="1" ht="18.75">
      <c r="A14" s="1"/>
      <c r="B14" s="1"/>
      <c r="C14" s="14" t="s">
        <v>4</v>
      </c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7">
        <v>1</v>
      </c>
    </row>
    <row x14ac:dyDescent="0.25" r="15" customHeight="1" ht="18.75">
      <c r="A15" s="1"/>
      <c r="B15" s="1"/>
      <c r="C15" s="19">
        <f>Opdracht_2_input_output!B25</f>
      </c>
      <c r="D15" s="13">
        <f>IF(D5=0,Opdracht_2_input_output!$C$25,0)*-1</f>
      </c>
      <c r="E15" s="13">
        <f>IF(E5=0,Opdracht_2_input_output!$C$25,0)*-1</f>
      </c>
      <c r="F15" s="13">
        <f>IF(F5=0,Opdracht_2_input_output!$C$25,0)*-1</f>
      </c>
      <c r="G15" s="13">
        <f>IF(G5=0,Opdracht_2_input_output!$C$25,0)*-1</f>
      </c>
      <c r="H15" s="13">
        <f>IF(H5=0,Opdracht_2_input_output!$C$25,0)*-1</f>
      </c>
      <c r="I15" s="13">
        <f>IF(I5=0,Opdracht_2_input_output!$C$25,0)*-1</f>
      </c>
      <c r="J15" s="13">
        <f>IF(J5=0,Opdracht_2_input_output!$C$25,0)*-1</f>
      </c>
      <c r="K15" s="13">
        <f>IF(K5=0,Opdracht_2_input_output!$C$25,0)*-1</f>
      </c>
      <c r="L15" s="13">
        <f>IF(L5=0,Opdracht_2_input_output!$C$25,0)*-1</f>
      </c>
      <c r="M15" s="13">
        <f>IF(M5=0,Opdracht_2_input_output!$C$25,0)*-1</f>
      </c>
      <c r="N15" s="13">
        <f>IF(N5=0,Opdracht_2_input_output!$C$25,0)*-1</f>
      </c>
      <c r="O15" s="13">
        <f>IF(O5=0,Opdracht_2_input_output!$C$25,0)*-1</f>
      </c>
      <c r="P15" s="13">
        <f>IF(P5=0,Opdracht_2_input_output!$C$25,0)*-1</f>
      </c>
      <c r="Q15" s="7">
        <v>1</v>
      </c>
    </row>
    <row x14ac:dyDescent="0.25" r="16" customHeight="1" ht="18.75">
      <c r="A16" s="1"/>
      <c r="B16" s="1"/>
      <c r="C16" s="19">
        <f>Opdracht_2_input_output!B26</f>
      </c>
      <c r="D16" s="13">
        <v>0</v>
      </c>
      <c r="E16" s="13">
        <f>IF(E$5&lt;=Opdracht_2_input_output!$C$13,Opdracht_2_input_output!$C$26*(1+Opdracht_2_input_output!$C$5)^D$5,0)*-1</f>
      </c>
      <c r="F16" s="13">
        <f>IF(F$5&lt;=Opdracht_2_input_output!$C$13,Opdracht_2_input_output!$C$26*(1+Opdracht_2_input_output!$C$5)^E$5,0)*-1</f>
      </c>
      <c r="G16" s="13">
        <f>IF(G$5&lt;=Opdracht_2_input_output!$C$13,Opdracht_2_input_output!$C$26*(1+Opdracht_2_input_output!$C$5)^F$5,0)*-1</f>
      </c>
      <c r="H16" s="13">
        <f>IF(H$5&lt;=Opdracht_2_input_output!$C$13,Opdracht_2_input_output!$C$26*(1+Opdracht_2_input_output!$C$5)^G$5,0)*-1</f>
      </c>
      <c r="I16" s="13">
        <f>IF(I$5&lt;=Opdracht_2_input_output!$C$13,Opdracht_2_input_output!$C$26*(1+Opdracht_2_input_output!$C$5)^H$5,0)*-1</f>
      </c>
      <c r="J16" s="13">
        <f>IF(J$5&lt;=Opdracht_2_input_output!$C$13,Opdracht_2_input_output!$C$26*(1+Opdracht_2_input_output!$C$5)^I$5,0)*-1</f>
      </c>
      <c r="K16" s="13">
        <f>IF(K$5&lt;=Opdracht_2_input_output!$C$13,Opdracht_2_input_output!$C$26*(1+Opdracht_2_input_output!$C$5)^J$5,0)*-1</f>
      </c>
      <c r="L16" s="13">
        <f>IF(L$5&lt;=Opdracht_2_input_output!$C$13,Opdracht_2_input_output!$C$26*(1+Opdracht_2_input_output!$C$5)^K$5,0)*-1</f>
      </c>
      <c r="M16" s="13">
        <f>IF(M$5&lt;=Opdracht_2_input_output!$C$13,Opdracht_2_input_output!$C$26*(1+Opdracht_2_input_output!$C$5)^L$5,0)*-1</f>
      </c>
      <c r="N16" s="13">
        <f>IF(N$5&lt;=Opdracht_2_input_output!$C$13,Opdracht_2_input_output!$C$26*(1+Opdracht_2_input_output!$C$5)^M$5,0)*-1</f>
      </c>
      <c r="O16" s="13">
        <f>IF(O$5&lt;=Opdracht_2_input_output!$C$13,Opdracht_2_input_output!$C$26*(1+Opdracht_2_input_output!$C$5)^N$5,0)*-1</f>
      </c>
      <c r="P16" s="13">
        <f>IF(P$5&lt;=Opdracht_2_input_output!$C$13,Opdracht_2_input_output!$C$26*(1+Opdracht_2_input_output!$C$5)^O$5,0)*-1</f>
      </c>
      <c r="Q16" s="7">
        <v>1</v>
      </c>
    </row>
    <row x14ac:dyDescent="0.25" r="17" customHeight="1" ht="18.75">
      <c r="A17" s="1"/>
      <c r="B17" s="1"/>
      <c r="C17" s="19">
        <f>Opdracht_2_input_output!B27</f>
      </c>
      <c r="D17" s="13">
        <v>0</v>
      </c>
      <c r="E17" s="13">
        <f>IF(E$5=Opdracht_2_input_output!$C$14,Opdracht_2_input_output!$C$27,0)*-1</f>
      </c>
      <c r="F17" s="13">
        <f>IF(F$5=Opdracht_2_input_output!$C$14,Opdracht_2_input_output!$C$27,0)*-1</f>
      </c>
      <c r="G17" s="13">
        <f>IF(G$5=Opdracht_2_input_output!$C$14,Opdracht_2_input_output!$C$27,0)*-1</f>
      </c>
      <c r="H17" s="13">
        <f>IF(H$5=Opdracht_2_input_output!$C$14,Opdracht_2_input_output!$C$27,0)*-1</f>
      </c>
      <c r="I17" s="13">
        <f>IF(I$5=Opdracht_2_input_output!$C$14,Opdracht_2_input_output!$C$27,0)*-1</f>
      </c>
      <c r="J17" s="13">
        <f>IF(J$5=Opdracht_2_input_output!$C$14,Opdracht_2_input_output!$C$27,0)*-1</f>
      </c>
      <c r="K17" s="13">
        <f>IF(K$5=Opdracht_2_input_output!$C$14,Opdracht_2_input_output!$C$27,0)*-1</f>
      </c>
      <c r="L17" s="13">
        <f>IF(L$5=Opdracht_2_input_output!$C$14,Opdracht_2_input_output!$C$27,0)*-1</f>
      </c>
      <c r="M17" s="13">
        <f>IF(M$5=Opdracht_2_input_output!$C$14,Opdracht_2_input_output!$C$27,0)*-1</f>
      </c>
      <c r="N17" s="13">
        <f>IF(N$5=Opdracht_2_input_output!$C$14,Opdracht_2_input_output!$C$27,0)*-1</f>
      </c>
      <c r="O17" s="13">
        <f>IF(O$5=Opdracht_2_input_output!$C$14,Opdracht_2_input_output!$C$27,0)*-1</f>
      </c>
      <c r="P17" s="13">
        <f>IF(P$5=Opdracht_2_input_output!$C$14,Opdracht_2_input_output!$C$27,0)*-1</f>
      </c>
      <c r="Q17" s="7">
        <v>1</v>
      </c>
    </row>
    <row x14ac:dyDescent="0.25" r="18" customHeight="1" ht="18.75">
      <c r="A18" s="1"/>
      <c r="B18" s="1"/>
      <c r="C18" s="14"/>
      <c r="D18" s="10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7">
        <v>1</v>
      </c>
    </row>
    <row x14ac:dyDescent="0.25" r="19" customHeight="1" ht="18.75">
      <c r="A19" s="1"/>
      <c r="B19" s="1"/>
      <c r="C19" s="20" t="s">
        <v>5</v>
      </c>
      <c r="D19" s="21">
        <f>SUM(D11:D17)</f>
      </c>
      <c r="E19" s="21">
        <f>SUM(E11:E17)</f>
      </c>
      <c r="F19" s="21">
        <f>SUM(F11:F17)</f>
      </c>
      <c r="G19" s="21">
        <f>SUM(G11:G17)</f>
      </c>
      <c r="H19" s="21">
        <f>SUM(H11:H17)</f>
      </c>
      <c r="I19" s="21">
        <f>SUM(I11:I17)</f>
      </c>
      <c r="J19" s="21">
        <f>SUM(J11:J17)</f>
      </c>
      <c r="K19" s="21">
        <f>SUM(K11:K17)</f>
      </c>
      <c r="L19" s="21">
        <f>SUM(L11:L17)</f>
      </c>
      <c r="M19" s="21">
        <f>SUM(M11:M17)</f>
      </c>
      <c r="N19" s="21">
        <f>SUM(N11:N17)</f>
      </c>
      <c r="O19" s="21">
        <f>SUM(O11:O17)</f>
      </c>
      <c r="P19" s="21">
        <f>SUM(P11:P17)</f>
      </c>
      <c r="Q19" s="7">
        <v>1</v>
      </c>
    </row>
    <row x14ac:dyDescent="0.25" r="20" customHeight="1" ht="18.75">
      <c r="A20" s="1"/>
      <c r="B20" s="1"/>
      <c r="C20" s="14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7">
        <v>1</v>
      </c>
    </row>
    <row x14ac:dyDescent="0.25" r="21" customHeight="1" ht="18.75">
      <c r="A21" s="1"/>
      <c r="B21" s="1"/>
      <c r="C21" s="14" t="s">
        <v>6</v>
      </c>
      <c r="D21" s="13">
        <v>0</v>
      </c>
      <c r="E21" s="13">
        <f>IF(E5&lt;=Opdracht_2_input_output!$C$13,Opdracht_2_input_output!$C$31,0)*-1</f>
      </c>
      <c r="F21" s="13">
        <f>IF(F5&lt;=Opdracht_2_input_output!$C$13,Opdracht_2_input_output!$C$31,0)*-1</f>
      </c>
      <c r="G21" s="13">
        <f>IF(G5&lt;=Opdracht_2_input_output!$C$13,Opdracht_2_input_output!$C$31,0)*-1</f>
      </c>
      <c r="H21" s="13">
        <f>IF(H5&lt;=Opdracht_2_input_output!$C$13,Opdracht_2_input_output!$C$31,0)*-1</f>
      </c>
      <c r="I21" s="13">
        <f>IF(I5&lt;=Opdracht_2_input_output!$C$13,Opdracht_2_input_output!$C$31,0)*-1</f>
      </c>
      <c r="J21" s="13">
        <f>IF(J5&lt;=Opdracht_2_input_output!$C$13,Opdracht_2_input_output!$C$31,0)*-1</f>
      </c>
      <c r="K21" s="13">
        <f>IF(K5&lt;=Opdracht_2_input_output!$C$13,Opdracht_2_input_output!$C$31,0)*-1</f>
      </c>
      <c r="L21" s="13">
        <f>IF(L5&lt;=Opdracht_2_input_output!$C$13,Opdracht_2_input_output!$C$31,0)*-1</f>
      </c>
      <c r="M21" s="13">
        <f>IF(M5&lt;=Opdracht_2_input_output!$C$13,Opdracht_2_input_output!$C$31,0)*-1</f>
      </c>
      <c r="N21" s="13">
        <f>IF(N5&lt;=Opdracht_2_input_output!$C$13,Opdracht_2_input_output!$C$31,0)*-1</f>
      </c>
      <c r="O21" s="13">
        <f>IF(O5&lt;=Opdracht_2_input_output!$C$13,Opdracht_2_input_output!$C$31,0)*-1</f>
      </c>
      <c r="P21" s="13">
        <f>IF(P5&lt;=Opdracht_2_input_output!$C$13,Opdracht_2_input_output!$C$31,0)*-1</f>
      </c>
      <c r="Q21" s="7">
        <v>1</v>
      </c>
    </row>
    <row x14ac:dyDescent="0.25" r="22" customHeight="1" ht="18.75">
      <c r="A22" s="1"/>
      <c r="B22" s="1"/>
      <c r="C22" s="14" t="s">
        <v>7</v>
      </c>
      <c r="D22" s="13">
        <v>0</v>
      </c>
      <c r="E22" s="13">
        <f>IF(E$5&lt;=Opdracht_2_input_output!$C$13,((Opdracht_2_input_output!$C$30*(1-Opdracht_2_input_output!$C$7)-(Opdracht_2_input_output!$C$32*D$5))*Opdracht_2_input_output!$C$8),0)*-1</f>
      </c>
      <c r="F22" s="13">
        <f>IF(F$5&lt;=Opdracht_2_input_output!$C$13,((Opdracht_2_input_output!$C$30*(1-Opdracht_2_input_output!$C$7)-(Opdracht_2_input_output!$C$32*E$5))*Opdracht_2_input_output!$C$8),0)*-1</f>
      </c>
      <c r="G22" s="13">
        <f>IF(G$5&lt;=Opdracht_2_input_output!$C$13,((Opdracht_2_input_output!$C$30*(1-Opdracht_2_input_output!$C$7)-(Opdracht_2_input_output!$C$32*F$5))*Opdracht_2_input_output!$C$8),0)*-1</f>
      </c>
      <c r="H22" s="13">
        <f>IF(H$5&lt;=Opdracht_2_input_output!$C$13,((Opdracht_2_input_output!$C$30*(1-Opdracht_2_input_output!$C$7)-(Opdracht_2_input_output!$C$32*G$5))*Opdracht_2_input_output!$C$8),0)*-1</f>
      </c>
      <c r="I22" s="13">
        <f>IF(I$5&lt;=Opdracht_2_input_output!$C$13,((Opdracht_2_input_output!$C$30*(1-Opdracht_2_input_output!$C$7)-(Opdracht_2_input_output!$C$32*H$5))*Opdracht_2_input_output!$C$8),0)*-1</f>
      </c>
      <c r="J22" s="13">
        <f>IF(J$5&lt;=Opdracht_2_input_output!$C$13,((Opdracht_2_input_output!$C$30*(1-Opdracht_2_input_output!$C$7)-(Opdracht_2_input_output!$C$32*I$5))*Opdracht_2_input_output!$C$8),0)*-1</f>
      </c>
      <c r="K22" s="13">
        <f>IF(K$5&lt;=Opdracht_2_input_output!$C$13,((Opdracht_2_input_output!$C$30*(1-Opdracht_2_input_output!$C$7)-(Opdracht_2_input_output!$C$32*J$5))*Opdracht_2_input_output!$C$8),0)*-1</f>
      </c>
      <c r="L22" s="13">
        <f>IF(L$5&lt;=Opdracht_2_input_output!$C$13,((Opdracht_2_input_output!$C$30*(1-Opdracht_2_input_output!$C$7)-(Opdracht_2_input_output!$C$32*K$5))*Opdracht_2_input_output!$C$8),0)*-1</f>
      </c>
      <c r="M22" s="13">
        <f>IF(M$5&lt;=Opdracht_2_input_output!$C$13,((Opdracht_2_input_output!$C$30*(1-Opdracht_2_input_output!$C$7)-(Opdracht_2_input_output!$C$32*L$5))*Opdracht_2_input_output!$C$8),0)*-1</f>
      </c>
      <c r="N22" s="13">
        <f>IF(N$5&lt;=Opdracht_2_input_output!$C$13,((Opdracht_2_input_output!$C$30*(1-Opdracht_2_input_output!$C$7)-(Opdracht_2_input_output!$C$32*M$5))*Opdracht_2_input_output!$C$8),0)*-1</f>
      </c>
      <c r="O22" s="13">
        <f>IF(O$5&lt;=Opdracht_2_input_output!$C$13,((Opdracht_2_input_output!$C$30*(1-Opdracht_2_input_output!$C$7)-(Opdracht_2_input_output!$C$32*N$5))*Opdracht_2_input_output!$C$8),0)*-1</f>
      </c>
      <c r="P22" s="13">
        <f>IF(P$5&lt;=Opdracht_2_input_output!$C$13,((Opdracht_2_input_output!$C$30*(1-Opdracht_2_input_output!$C$7)-(Opdracht_2_input_output!$C$32*O$5))*Opdracht_2_input_output!$C$8),0)*-1</f>
      </c>
      <c r="Q22" s="7">
        <v>1</v>
      </c>
    </row>
    <row x14ac:dyDescent="0.25" r="23" customHeight="1" ht="18.75">
      <c r="A23" s="1"/>
      <c r="B23" s="1"/>
      <c r="C23" s="14" t="s">
        <v>8</v>
      </c>
      <c r="D23" s="13">
        <v>0</v>
      </c>
      <c r="E23" s="13">
        <f>IF(AND(E5&lt;=Opdracht_2_input_output!$C$13,SUM(E19:E22)&gt;0),-1*SUM(E19:E22)*Opdracht_2_input_output!$C$9,0)</f>
      </c>
      <c r="F23" s="13">
        <f>IF(AND(F5&lt;=Opdracht_2_input_output!$C$13,SUM(F19:F22)&gt;0),-1*SUM(F19:F22)*Opdracht_2_input_output!$C$9,0)</f>
      </c>
      <c r="G23" s="13">
        <f>IF(AND(G5&lt;=Opdracht_2_input_output!$C$13,SUM(G19:G22)&gt;0),-1*SUM(G19:G22)*Opdracht_2_input_output!$C$9,0)</f>
      </c>
      <c r="H23" s="13">
        <f>IF(AND(H5&lt;=Opdracht_2_input_output!$C$13,SUM(H19:H22)&gt;0),-1*SUM(H19:H22)*Opdracht_2_input_output!$C$9,0)</f>
      </c>
      <c r="I23" s="13">
        <f>IF(AND(I5&lt;=Opdracht_2_input_output!$C$13,SUM(I19:I22)&gt;0),-1*SUM(I19:I22)*Opdracht_2_input_output!$C$9,0)</f>
      </c>
      <c r="J23" s="13">
        <f>IF(AND(J5&lt;=Opdracht_2_input_output!$C$13,SUM(J19:J22)&gt;0),-1*SUM(J19:J22)*Opdracht_2_input_output!$C$9,0)</f>
      </c>
      <c r="K23" s="13">
        <f>IF(AND(K5&lt;=Opdracht_2_input_output!$C$13,SUM(K19:K22)&gt;0),-1*SUM(K19:K22)*Opdracht_2_input_output!$C$9,0)</f>
      </c>
      <c r="L23" s="13">
        <f>IF(AND(L5&lt;=Opdracht_2_input_output!$C$13,SUM(L19:L22)&gt;0),-1*SUM(L19:L22)*Opdracht_2_input_output!$C$9,0)</f>
      </c>
      <c r="M23" s="13">
        <f>IF(AND(M5&lt;=Opdracht_2_input_output!$C$13,SUM(M19:M22)&gt;0),-1*SUM(M19:M22)*Opdracht_2_input_output!$C$9,0)</f>
      </c>
      <c r="N23" s="13">
        <f>IF(AND(N5&lt;=Opdracht_2_input_output!$C$13,SUM(N19:N22)&gt;0),-1*SUM(N19:N22)*Opdracht_2_input_output!$C$9,0)</f>
      </c>
      <c r="O23" s="13">
        <f>IF(AND(O5&lt;=Opdracht_2_input_output!$C$13,SUM(O19:O22)&gt;0),-1*SUM(O19:O22)*Opdracht_2_input_output!$C$9,0)</f>
      </c>
      <c r="P23" s="13">
        <f>IF(AND(P5&lt;=Opdracht_2_input_output!$C$13,SUM(P19:P22)&gt;0),-1*SUM(P19:P22)*Opdracht_2_input_output!$C$9,0)</f>
      </c>
      <c r="Q23" s="7">
        <v>1</v>
      </c>
    </row>
    <row x14ac:dyDescent="0.25" r="24" customHeight="1" ht="18.75">
      <c r="A24" s="1"/>
      <c r="B24" s="1"/>
      <c r="C24" s="14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7">
        <v>1</v>
      </c>
    </row>
    <row x14ac:dyDescent="0.25" r="25" customHeight="1" ht="18.75">
      <c r="A25" s="1"/>
      <c r="B25" s="1"/>
      <c r="C25" s="20" t="s">
        <v>9</v>
      </c>
      <c r="D25" s="21">
        <f>SUM(D19:D23)</f>
      </c>
      <c r="E25" s="21">
        <f>SUM(E19:E23)</f>
      </c>
      <c r="F25" s="21">
        <f>SUM(F19:F23)</f>
      </c>
      <c r="G25" s="21">
        <f>SUM(G19:G23)</f>
      </c>
      <c r="H25" s="21">
        <f>SUM(H19:H23)</f>
      </c>
      <c r="I25" s="21">
        <f>SUM(I19:I23)</f>
      </c>
      <c r="J25" s="21">
        <f>SUM(J19:J23)</f>
      </c>
      <c r="K25" s="21">
        <f>SUM(K19:K23)</f>
      </c>
      <c r="L25" s="21">
        <f>SUM(L19:L23)</f>
      </c>
      <c r="M25" s="21">
        <f>SUM(M19:M23)</f>
      </c>
      <c r="N25" s="21">
        <f>SUM(N19:N23)</f>
      </c>
      <c r="O25" s="21">
        <f>SUM(O19:O23)</f>
      </c>
      <c r="P25" s="21">
        <f>SUM(P19:P23)</f>
      </c>
      <c r="Q25" s="7">
        <v>1</v>
      </c>
    </row>
    <row x14ac:dyDescent="0.25" r="26" customHeight="1" ht="18.75">
      <c r="A26" s="1"/>
      <c r="B26" s="1"/>
      <c r="C26" s="14" t="s">
        <v>10</v>
      </c>
      <c r="D26" s="13">
        <f>(Opdracht_2_input_output!C25+Opdracht_2_input_output!C30)*-1</f>
      </c>
      <c r="E26" s="13">
        <f>IF(E5&lt;=Opdracht_2_input_output!$C$13,E19+E23,0)</f>
      </c>
      <c r="F26" s="13">
        <f>IF(F5&lt;=Opdracht_2_input_output!$C$13,F19+F23,0)</f>
      </c>
      <c r="G26" s="13">
        <f>IF(G5&lt;=Opdracht_2_input_output!$C$13,G19+G23,0)</f>
      </c>
      <c r="H26" s="13">
        <f>IF(H5&lt;=Opdracht_2_input_output!$C$13,H19+H23,0)</f>
      </c>
      <c r="I26" s="13">
        <f>IF(I5&lt;=Opdracht_2_input_output!$C$13,I19+I23,0)</f>
      </c>
      <c r="J26" s="13">
        <f>IF(J5&lt;=Opdracht_2_input_output!$C$13,J19+J23,0)</f>
      </c>
      <c r="K26" s="13">
        <f>IF(K5&lt;=Opdracht_2_input_output!$C$13,K19+K23,0)</f>
      </c>
      <c r="L26" s="13">
        <f>IF(L5&lt;=Opdracht_2_input_output!$C$13,L19+L23,0)</f>
      </c>
      <c r="M26" s="13">
        <f>IF(M5&lt;=Opdracht_2_input_output!$C$13,M19+M23,0)</f>
      </c>
      <c r="N26" s="13">
        <f>IF(N5&lt;=Opdracht_2_input_output!$C$13,N19+N23,0)</f>
      </c>
      <c r="O26" s="13">
        <f>IF(O5&lt;=Opdracht_2_input_output!$C$13,O19+O23,0)</f>
      </c>
      <c r="P26" s="13">
        <f>IF(P5&lt;=Opdracht_2_input_output!$C$13,P19+P23,0)</f>
      </c>
      <c r="Q26" s="7">
        <v>1</v>
      </c>
    </row>
    <row x14ac:dyDescent="0.25" r="27" customHeight="1" ht="18.75">
      <c r="A27" s="1"/>
      <c r="B27" s="1"/>
      <c r="C27" s="14" t="s">
        <v>11</v>
      </c>
      <c r="D27" s="13">
        <f>(Opdracht_2_input_output!C30*Opdracht_2_input_output!C7-D25)*-1</f>
      </c>
      <c r="E27" s="13">
        <f>IF(E5&lt;=Opdracht_2_input_output!$C$13,E19+E22+E23-Opdracht_2_input_output!$C$32,0)</f>
      </c>
      <c r="F27" s="13">
        <f>IF(F5&lt;=Opdracht_2_input_output!$C$13,F19+F22+F23-Opdracht_2_input_output!$C$32,0)</f>
      </c>
      <c r="G27" s="13">
        <f>IF(G5&lt;=Opdracht_2_input_output!$C$13,G19+G22+G23-Opdracht_2_input_output!$C$32,0)</f>
      </c>
      <c r="H27" s="13">
        <f>IF(H5&lt;=Opdracht_2_input_output!$C$13,H19+H22+H23-Opdracht_2_input_output!$C$32,0)</f>
      </c>
      <c r="I27" s="13">
        <f>IF(I5&lt;=Opdracht_2_input_output!$C$13,I19+I22+I23-Opdracht_2_input_output!$C$32,0)</f>
      </c>
      <c r="J27" s="13">
        <f>IF(J5&lt;=Opdracht_2_input_output!$C$13,J19+J22+J23-Opdracht_2_input_output!$C$32,0)</f>
      </c>
      <c r="K27" s="13">
        <f>IF(K5&lt;=Opdracht_2_input_output!$C$13,K19+K22+K23-Opdracht_2_input_output!$C$32,0)</f>
      </c>
      <c r="L27" s="13">
        <f>IF(L5&lt;=Opdracht_2_input_output!$C$13,L19+L22+L23-Opdracht_2_input_output!$C$32,0)</f>
      </c>
      <c r="M27" s="13">
        <f>IF(M5&lt;=Opdracht_2_input_output!$C$13,M19+M22+M23-Opdracht_2_input_output!$C$32,0)</f>
      </c>
      <c r="N27" s="13">
        <f>IF(N5&lt;=Opdracht_2_input_output!$C$13,N19+N22+N23-Opdracht_2_input_output!$C$32,0)</f>
      </c>
      <c r="O27" s="13">
        <f>IF(O5&lt;=Opdracht_2_input_output!$C$13,O19+O22+O23-Opdracht_2_input_output!$C$32,0)</f>
      </c>
      <c r="P27" s="13">
        <f>IF(P5&lt;=Opdracht_2_input_output!$C$13,P19+P22+P23-Opdracht_2_input_output!$C$32,0)</f>
      </c>
      <c r="Q27" s="7">
        <v>1</v>
      </c>
    </row>
    <row x14ac:dyDescent="0.25" r="28" customHeight="1" ht="18.75">
      <c r="A28" s="1"/>
      <c r="B28" s="1"/>
      <c r="C28" s="14" t="s">
        <v>12</v>
      </c>
      <c r="D28" s="22">
        <f>IF(D5&lt;=Opdracht_2_input_output!$C$13,IF(SUM($D26:D26)&gt;0,D5-(D27/D26),""),"")</f>
      </c>
      <c r="E28" s="22">
        <f>IF(E5&lt;=Opdracht_2_input_output!$C$13,IF(SUM($D26:E26)&gt;0,E5-(E27/E26),""),"")</f>
      </c>
      <c r="F28" s="22">
        <f>IF(F5&lt;=Opdracht_2_input_output!$C$13,IF(SUM($D26:F26)&gt;0,F5-(F27/F26),""),"")</f>
      </c>
      <c r="G28" s="22">
        <f>IF(G5&lt;=Opdracht_2_input_output!$C$13,IF(SUM($D26:G26)&gt;0,G5-(G27/G26),""),"")</f>
      </c>
      <c r="H28" s="22">
        <f>IF(H5&lt;=Opdracht_2_input_output!$C$13,IF(SUM($D26:H26)&gt;0,H5-(H27/H26),""),"")</f>
      </c>
      <c r="I28" s="22">
        <f>IF(I5&lt;=Opdracht_2_input_output!$C$13,IF(SUM($D26:I26)&gt;0,I5-(I27/I26),""),"")</f>
      </c>
      <c r="J28" s="22">
        <f>IF(J5&lt;=Opdracht_2_input_output!$C$13,IF(SUM($D26:J26)&gt;0,J5-(J27/J26),""),"")</f>
      </c>
      <c r="K28" s="22">
        <f>IF(K5&lt;=Opdracht_2_input_output!$C$13,IF(SUM($D26:K26)&gt;0,K5-(K27/K26),""),"")</f>
      </c>
      <c r="L28" s="22">
        <f>IF(L5&lt;=Opdracht_2_input_output!$C$13,IF(SUM($D26:L26)&gt;0,L5-(L27/L26),""),"")</f>
      </c>
      <c r="M28" s="22">
        <f>IF(M5&lt;=Opdracht_2_input_output!$C$13,IF(SUM($D26:M26)&gt;0,M5-(M27/M26),""),"")</f>
      </c>
      <c r="N28" s="22">
        <f>IF(N5&lt;=Opdracht_2_input_output!$C$13,IF(SUM($D26:N26)&gt;0,N5-(N27/N26),""),"")</f>
      </c>
      <c r="O28" s="22">
        <f>IF(O5&lt;=Opdracht_2_input_output!$C$13,IF(SUM($D26:O26)&gt;0,O5-(O27/O26),""),"")</f>
      </c>
      <c r="P28" s="22">
        <f>IF(P5&lt;=Opdracht_2_input_output!$C$13,IF(SUM($D26:P26)&gt;0,P5-(P27/P26),""),"")</f>
      </c>
      <c r="Q28" s="23"/>
    </row>
    <row x14ac:dyDescent="0.25" r="29" customHeight="1" ht="18.75">
      <c r="A29" s="1"/>
      <c r="B29" s="1"/>
      <c r="C29" s="1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7">
        <v>1</v>
      </c>
    </row>
    <row x14ac:dyDescent="0.25" r="30" customHeight="1" ht="18.75">
      <c r="A30" s="1"/>
      <c r="B30" s="1"/>
      <c r="C30" s="1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7">
        <v>1</v>
      </c>
    </row>
    <row x14ac:dyDescent="0.25" r="31" customHeight="1" ht="18.75">
      <c r="A31" s="1"/>
      <c r="B31" s="1"/>
      <c r="C31" s="1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7">
        <v>1</v>
      </c>
    </row>
    <row x14ac:dyDescent="0.25" r="32" customHeight="1" ht="18.75">
      <c r="A32" s="1"/>
      <c r="B32" s="1"/>
      <c r="C32" s="1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7">
        <v>1</v>
      </c>
    </row>
    <row x14ac:dyDescent="0.25" r="33" customHeight="1" ht="18.75">
      <c r="A33" s="1"/>
      <c r="B33" s="1"/>
      <c r="C33" s="1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7">
        <v>1</v>
      </c>
    </row>
    <row x14ac:dyDescent="0.25" r="34" customHeight="1" ht="18.75">
      <c r="A34" s="1"/>
      <c r="B34" s="1"/>
      <c r="C34" s="1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7">
        <v>1</v>
      </c>
    </row>
    <row x14ac:dyDescent="0.25" r="35" customHeight="1" ht="18.75">
      <c r="A35" s="1"/>
      <c r="B35" s="1"/>
      <c r="C35" s="1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7">
        <v>1</v>
      </c>
    </row>
    <row x14ac:dyDescent="0.25" r="36" customHeight="1" ht="18.75">
      <c r="A36" s="1"/>
      <c r="B36" s="1"/>
      <c r="C36" s="1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7">
        <v>1</v>
      </c>
    </row>
    <row x14ac:dyDescent="0.25" r="37" customHeight="1" ht="18.75">
      <c r="A37" s="1"/>
      <c r="B37" s="1"/>
      <c r="C37" s="1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7">
        <v>1</v>
      </c>
    </row>
    <row x14ac:dyDescent="0.25" r="38" customHeight="1" ht="18.75">
      <c r="A38" s="1"/>
      <c r="B38" s="1"/>
      <c r="C38" s="1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7">
        <v>1</v>
      </c>
    </row>
    <row x14ac:dyDescent="0.25" r="39" customHeight="1" ht="18.75">
      <c r="A39" s="1"/>
      <c r="B39" s="1"/>
      <c r="C39" s="1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7">
        <v>1</v>
      </c>
    </row>
    <row x14ac:dyDescent="0.25" r="40" customHeight="1" ht="18.75">
      <c r="A40" s="1"/>
      <c r="B40" s="1"/>
      <c r="C40" s="1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7">
        <v>1</v>
      </c>
    </row>
    <row x14ac:dyDescent="0.25" r="41" customHeight="1" ht="18.75">
      <c r="A41" s="1"/>
      <c r="B41" s="1"/>
      <c r="C41" s="1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7">
        <v>1</v>
      </c>
    </row>
    <row x14ac:dyDescent="0.25" r="42" customHeight="1" ht="18.75">
      <c r="A42" s="1"/>
      <c r="B42" s="1"/>
      <c r="C42" s="1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7">
        <v>1</v>
      </c>
    </row>
    <row x14ac:dyDescent="0.25" r="43" customHeight="1" ht="18.75">
      <c r="A43" s="1"/>
      <c r="B43" s="1"/>
      <c r="C43" s="1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7">
        <v>1</v>
      </c>
    </row>
    <row x14ac:dyDescent="0.25" r="44" customHeight="1" ht="18.75">
      <c r="A44" s="1"/>
      <c r="B44" s="1"/>
      <c r="C44" s="1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7">
        <v>1</v>
      </c>
    </row>
    <row x14ac:dyDescent="0.25" r="45" customHeight="1" ht="18.75">
      <c r="A45" s="1"/>
      <c r="B45" s="1"/>
      <c r="C45" s="1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7">
        <v>1</v>
      </c>
    </row>
    <row x14ac:dyDescent="0.25" r="46" customHeight="1" ht="18.75">
      <c r="A46" s="1"/>
      <c r="B46" s="1"/>
      <c r="C46" s="1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7">
        <v>1</v>
      </c>
    </row>
    <row x14ac:dyDescent="0.25" r="47" customHeight="1" ht="18.75">
      <c r="A47" s="1"/>
      <c r="B47" s="1"/>
      <c r="C47" s="1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7">
        <v>1</v>
      </c>
    </row>
    <row x14ac:dyDescent="0.25" r="48" customHeight="1" ht="18.75">
      <c r="A48" s="1"/>
      <c r="B48" s="1"/>
      <c r="C48" s="1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7">
        <v>1</v>
      </c>
    </row>
    <row x14ac:dyDescent="0.25" r="49" customHeight="1" ht="18.75">
      <c r="A49" s="1"/>
      <c r="B49" s="1"/>
      <c r="C49" s="1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7">
        <v>1</v>
      </c>
    </row>
    <row x14ac:dyDescent="0.25" r="50" customHeight="1" ht="18.75">
      <c r="A50" s="1"/>
      <c r="B50" s="1"/>
      <c r="C50" s="1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7">
        <v>1</v>
      </c>
    </row>
    <row x14ac:dyDescent="0.25" r="51" customHeight="1" ht="18.75">
      <c r="A51" s="1"/>
      <c r="B51" s="1"/>
      <c r="C51" s="1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7">
        <v>1</v>
      </c>
    </row>
    <row x14ac:dyDescent="0.25" r="52" customHeight="1" ht="18.75">
      <c r="A52" s="1"/>
      <c r="B52" s="1"/>
      <c r="C52" s="1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7">
        <v>1</v>
      </c>
    </row>
    <row x14ac:dyDescent="0.25" r="53" customHeight="1" ht="18.75">
      <c r="A53" s="1"/>
      <c r="B53" s="1"/>
      <c r="C53" s="1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7">
        <v>1</v>
      </c>
    </row>
    <row x14ac:dyDescent="0.25" r="54" customHeight="1" ht="18.75">
      <c r="A54" s="1"/>
      <c r="B54" s="1"/>
      <c r="C54" s="1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7">
        <v>1</v>
      </c>
    </row>
    <row x14ac:dyDescent="0.25" r="55" customHeight="1" ht="18.75">
      <c r="A55" s="1"/>
      <c r="B55" s="1"/>
      <c r="C55" s="1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7">
        <v>1</v>
      </c>
    </row>
    <row x14ac:dyDescent="0.25" r="56" customHeight="1" ht="18.75">
      <c r="A56" s="1"/>
      <c r="B56" s="1"/>
      <c r="C56" s="1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7">
        <v>1</v>
      </c>
    </row>
    <row x14ac:dyDescent="0.25" r="57" customHeight="1" ht="18.75">
      <c r="A57" s="1"/>
      <c r="B57" s="1"/>
      <c r="C57" s="1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7">
        <v>1</v>
      </c>
    </row>
    <row x14ac:dyDescent="0.25" r="58" customHeight="1" ht="18.75">
      <c r="A58" s="1"/>
      <c r="B58" s="1"/>
      <c r="C58" s="1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7">
        <v>1</v>
      </c>
    </row>
    <row x14ac:dyDescent="0.25" r="59" customHeight="1" ht="18.75">
      <c r="A59" s="1"/>
      <c r="B59" s="1"/>
      <c r="C59" s="1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7">
        <v>1</v>
      </c>
    </row>
    <row x14ac:dyDescent="0.25" r="60" customHeight="1" ht="18.75">
      <c r="A60" s="1"/>
      <c r="B60" s="1"/>
      <c r="C60" s="1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7">
        <v>1</v>
      </c>
    </row>
    <row x14ac:dyDescent="0.25" r="61" customHeight="1" ht="18.75">
      <c r="A61" s="1"/>
      <c r="B61" s="1"/>
      <c r="C61" s="1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7">
        <v>1</v>
      </c>
    </row>
    <row x14ac:dyDescent="0.25" r="62" customHeight="1" ht="18.75">
      <c r="A62" s="1"/>
      <c r="B62" s="1"/>
      <c r="C62" s="1"/>
      <c r="D62" s="3"/>
      <c r="E62" s="3"/>
      <c r="F62" s="3"/>
      <c r="G62" s="3"/>
      <c r="H62" s="3"/>
      <c r="I62" s="3"/>
      <c r="J62" s="3"/>
      <c r="K62" s="3"/>
      <c r="L62" s="3"/>
      <c r="M62" s="3"/>
      <c r="N62" s="4"/>
      <c r="O62" s="4"/>
      <c r="P62" s="4"/>
      <c r="Q62" s="7">
        <v>1</v>
      </c>
    </row>
    <row x14ac:dyDescent="0.25" r="63" customHeight="1" ht="18.75">
      <c r="A63" s="1"/>
      <c r="B63" s="1"/>
      <c r="C63" s="1"/>
      <c r="D63" s="3"/>
      <c r="E63" s="3"/>
      <c r="F63" s="3"/>
      <c r="G63" s="3"/>
      <c r="H63" s="3"/>
      <c r="I63" s="3"/>
      <c r="J63" s="3"/>
      <c r="K63" s="3"/>
      <c r="L63" s="3"/>
      <c r="M63" s="3"/>
      <c r="N63" s="4"/>
      <c r="O63" s="4"/>
      <c r="P63" s="4"/>
      <c r="Q63" s="7">
        <v>1</v>
      </c>
    </row>
    <row x14ac:dyDescent="0.25" r="64" customHeight="1" ht="18.75">
      <c r="A64" s="1"/>
      <c r="B64" s="1"/>
      <c r="C64" s="1"/>
      <c r="D64" s="3"/>
      <c r="E64" s="3"/>
      <c r="F64" s="3"/>
      <c r="G64" s="3"/>
      <c r="H64" s="3"/>
      <c r="I64" s="3"/>
      <c r="J64" s="3"/>
      <c r="K64" s="3"/>
      <c r="L64" s="3"/>
      <c r="M64" s="3"/>
      <c r="N64" s="4"/>
      <c r="O64" s="4"/>
      <c r="P64" s="4"/>
      <c r="Q64" s="7">
        <v>1</v>
      </c>
    </row>
    <row x14ac:dyDescent="0.25" r="65" customHeight="1" ht="18.75">
      <c r="A65" s="1"/>
      <c r="B65" s="1"/>
      <c r="C65" s="1"/>
      <c r="D65" s="3"/>
      <c r="E65" s="3"/>
      <c r="F65" s="3"/>
      <c r="G65" s="3"/>
      <c r="H65" s="3"/>
      <c r="I65" s="3"/>
      <c r="J65" s="3"/>
      <c r="K65" s="3"/>
      <c r="L65" s="3"/>
      <c r="M65" s="3"/>
      <c r="N65" s="4"/>
      <c r="O65" s="4"/>
      <c r="P65" s="4"/>
      <c r="Q65" s="7">
        <v>1</v>
      </c>
    </row>
    <row x14ac:dyDescent="0.25" r="66" customHeight="1" ht="18.75">
      <c r="A66" s="1"/>
      <c r="B66" s="1"/>
      <c r="C66" s="1"/>
      <c r="D66" s="3"/>
      <c r="E66" s="3"/>
      <c r="F66" s="3"/>
      <c r="G66" s="3"/>
      <c r="H66" s="3"/>
      <c r="I66" s="3"/>
      <c r="J66" s="3"/>
      <c r="K66" s="3"/>
      <c r="L66" s="3"/>
      <c r="M66" s="3"/>
      <c r="N66" s="4"/>
      <c r="O66" s="4"/>
      <c r="P66" s="4"/>
      <c r="Q66" s="7">
        <v>1</v>
      </c>
    </row>
    <row x14ac:dyDescent="0.25" r="67" customHeight="1" ht="18.75">
      <c r="A67" s="1"/>
      <c r="B67" s="1"/>
      <c r="C67" s="1"/>
      <c r="D67" s="3"/>
      <c r="E67" s="3"/>
      <c r="F67" s="3"/>
      <c r="G67" s="3"/>
      <c r="H67" s="3"/>
      <c r="I67" s="3"/>
      <c r="J67" s="3"/>
      <c r="K67" s="3"/>
      <c r="L67" s="3"/>
      <c r="M67" s="3"/>
      <c r="N67" s="4"/>
      <c r="O67" s="4"/>
      <c r="P67" s="4"/>
      <c r="Q67" s="7">
        <v>1</v>
      </c>
    </row>
    <row x14ac:dyDescent="0.25" r="68" customHeight="1" ht="18.75">
      <c r="A68" s="1"/>
      <c r="B68" s="1"/>
      <c r="C68" s="1"/>
      <c r="D68" s="3"/>
      <c r="E68" s="3"/>
      <c r="F68" s="3"/>
      <c r="G68" s="3"/>
      <c r="H68" s="3"/>
      <c r="I68" s="3"/>
      <c r="J68" s="3"/>
      <c r="K68" s="3"/>
      <c r="L68" s="3"/>
      <c r="M68" s="3"/>
      <c r="N68" s="4"/>
      <c r="O68" s="4"/>
      <c r="P68" s="4"/>
      <c r="Q68" s="7">
        <v>1</v>
      </c>
    </row>
    <row x14ac:dyDescent="0.25" r="69" customHeight="1" ht="18.75">
      <c r="A69" s="1"/>
      <c r="B69" s="1"/>
      <c r="C69" s="1"/>
      <c r="D69" s="3"/>
      <c r="E69" s="3"/>
      <c r="F69" s="3"/>
      <c r="G69" s="3"/>
      <c r="H69" s="3"/>
      <c r="I69" s="3"/>
      <c r="J69" s="3"/>
      <c r="K69" s="3"/>
      <c r="L69" s="3"/>
      <c r="M69" s="3"/>
      <c r="N69" s="4"/>
      <c r="O69" s="4"/>
      <c r="P69" s="4"/>
      <c r="Q69" s="7">
        <v>1</v>
      </c>
    </row>
    <row x14ac:dyDescent="0.25" r="70" customHeight="1" ht="18.75">
      <c r="A70" s="1"/>
      <c r="B70" s="1"/>
      <c r="C70" s="1"/>
      <c r="D70" s="3"/>
      <c r="E70" s="3"/>
      <c r="F70" s="3"/>
      <c r="G70" s="3"/>
      <c r="H70" s="3"/>
      <c r="I70" s="3"/>
      <c r="J70" s="3"/>
      <c r="K70" s="3"/>
      <c r="L70" s="3"/>
      <c r="M70" s="3"/>
      <c r="N70" s="4"/>
      <c r="O70" s="4"/>
      <c r="P70" s="4"/>
      <c r="Q70" s="7">
        <v>1</v>
      </c>
    </row>
    <row x14ac:dyDescent="0.25" r="71" customHeight="1" ht="18.75">
      <c r="A71" s="1"/>
      <c r="B71" s="1"/>
      <c r="C71" s="1"/>
      <c r="D71" s="3"/>
      <c r="E71" s="3"/>
      <c r="F71" s="3"/>
      <c r="G71" s="3"/>
      <c r="H71" s="3"/>
      <c r="I71" s="3"/>
      <c r="J71" s="3"/>
      <c r="K71" s="3"/>
      <c r="L71" s="3"/>
      <c r="M71" s="3"/>
      <c r="N71" s="4"/>
      <c r="O71" s="4"/>
      <c r="P71" s="4"/>
      <c r="Q71" s="7">
        <v>1</v>
      </c>
    </row>
    <row x14ac:dyDescent="0.25" r="72" customHeight="1" ht="18.75">
      <c r="A72" s="1"/>
      <c r="B72" s="1"/>
      <c r="C72" s="1"/>
      <c r="D72" s="3"/>
      <c r="E72" s="3"/>
      <c r="F72" s="3"/>
      <c r="G72" s="3"/>
      <c r="H72" s="3"/>
      <c r="I72" s="3"/>
      <c r="J72" s="3"/>
      <c r="K72" s="3"/>
      <c r="L72" s="3"/>
      <c r="M72" s="3"/>
      <c r="N72" s="4"/>
      <c r="O72" s="4"/>
      <c r="P72" s="4"/>
      <c r="Q72" s="7">
        <v>1</v>
      </c>
    </row>
    <row x14ac:dyDescent="0.25" r="73" customHeight="1" ht="18.75">
      <c r="A73" s="1"/>
      <c r="B73" s="1"/>
      <c r="C73" s="1"/>
      <c r="D73" s="3"/>
      <c r="E73" s="3"/>
      <c r="F73" s="3"/>
      <c r="G73" s="3"/>
      <c r="H73" s="3"/>
      <c r="I73" s="3"/>
      <c r="J73" s="3"/>
      <c r="K73" s="3"/>
      <c r="L73" s="3"/>
      <c r="M73" s="3"/>
      <c r="N73" s="4"/>
      <c r="O73" s="4"/>
      <c r="P73" s="4"/>
      <c r="Q73" s="7">
        <v>1</v>
      </c>
    </row>
    <row x14ac:dyDescent="0.25" r="74" customHeight="1" ht="18.75">
      <c r="A74" s="1"/>
      <c r="B74" s="1"/>
      <c r="C74" s="1"/>
      <c r="D74" s="3"/>
      <c r="E74" s="3"/>
      <c r="F74" s="3"/>
      <c r="G74" s="3"/>
      <c r="H74" s="3"/>
      <c r="I74" s="3"/>
      <c r="J74" s="3"/>
      <c r="K74" s="3"/>
      <c r="L74" s="3"/>
      <c r="M74" s="3"/>
      <c r="N74" s="4"/>
      <c r="O74" s="4"/>
      <c r="P74" s="4"/>
      <c r="Q74" s="7">
        <v>1</v>
      </c>
    </row>
    <row x14ac:dyDescent="0.25" r="75" customHeight="1" ht="18.75">
      <c r="A75" s="1"/>
      <c r="B75" s="1"/>
      <c r="C75" s="1"/>
      <c r="D75" s="3"/>
      <c r="E75" s="3"/>
      <c r="F75" s="3"/>
      <c r="G75" s="3"/>
      <c r="H75" s="3"/>
      <c r="I75" s="3"/>
      <c r="J75" s="3"/>
      <c r="K75" s="3"/>
      <c r="L75" s="3"/>
      <c r="M75" s="3"/>
      <c r="N75" s="4"/>
      <c r="O75" s="4"/>
      <c r="P75" s="4"/>
      <c r="Q75" s="7">
        <v>1</v>
      </c>
    </row>
    <row x14ac:dyDescent="0.25" r="76" customHeight="1" ht="18.75">
      <c r="A76" s="1"/>
      <c r="B76" s="1"/>
      <c r="C76" s="1"/>
      <c r="D76" s="3"/>
      <c r="E76" s="3"/>
      <c r="F76" s="3"/>
      <c r="G76" s="3"/>
      <c r="H76" s="3"/>
      <c r="I76" s="3"/>
      <c r="J76" s="3"/>
      <c r="K76" s="3"/>
      <c r="L76" s="3"/>
      <c r="M76" s="3"/>
      <c r="N76" s="4"/>
      <c r="O76" s="4"/>
      <c r="P76" s="4"/>
      <c r="Q76" s="7">
        <v>1</v>
      </c>
    </row>
    <row x14ac:dyDescent="0.25" r="77" customHeight="1" ht="18.75">
      <c r="A77" s="1"/>
      <c r="B77" s="1"/>
      <c r="C77" s="1"/>
      <c r="D77" s="3"/>
      <c r="E77" s="3"/>
      <c r="F77" s="3"/>
      <c r="G77" s="3"/>
      <c r="H77" s="3"/>
      <c r="I77" s="3"/>
      <c r="J77" s="3"/>
      <c r="K77" s="3"/>
      <c r="L77" s="3"/>
      <c r="M77" s="3"/>
      <c r="N77" s="4"/>
      <c r="O77" s="4"/>
      <c r="P77" s="4"/>
      <c r="Q77" s="7">
        <v>1</v>
      </c>
    </row>
    <row x14ac:dyDescent="0.25" r="78" customHeight="1" ht="18.75">
      <c r="A78" s="1"/>
      <c r="B78" s="1"/>
      <c r="C78" s="1"/>
      <c r="D78" s="3"/>
      <c r="E78" s="3"/>
      <c r="F78" s="3"/>
      <c r="G78" s="3"/>
      <c r="H78" s="3"/>
      <c r="I78" s="3"/>
      <c r="J78" s="3"/>
      <c r="K78" s="3"/>
      <c r="L78" s="3"/>
      <c r="M78" s="3"/>
      <c r="N78" s="4"/>
      <c r="O78" s="4"/>
      <c r="P78" s="4"/>
      <c r="Q78" s="7">
        <v>1</v>
      </c>
    </row>
    <row x14ac:dyDescent="0.25" r="79" customHeight="1" ht="18.75">
      <c r="A79" s="1"/>
      <c r="B79" s="1"/>
      <c r="C79" s="1"/>
      <c r="D79" s="3"/>
      <c r="E79" s="3"/>
      <c r="F79" s="3"/>
      <c r="G79" s="3"/>
      <c r="H79" s="3"/>
      <c r="I79" s="3"/>
      <c r="J79" s="3"/>
      <c r="K79" s="3"/>
      <c r="L79" s="3"/>
      <c r="M79" s="3"/>
      <c r="N79" s="4"/>
      <c r="O79" s="4"/>
      <c r="P79" s="4"/>
      <c r="Q79" s="7">
        <v>1</v>
      </c>
    </row>
    <row x14ac:dyDescent="0.25" r="80" customHeight="1" ht="18.75">
      <c r="A80" s="1"/>
      <c r="B80" s="1"/>
      <c r="C80" s="1"/>
      <c r="D80" s="3"/>
      <c r="E80" s="3"/>
      <c r="F80" s="3"/>
      <c r="G80" s="3"/>
      <c r="H80" s="3"/>
      <c r="I80" s="3"/>
      <c r="J80" s="3"/>
      <c r="K80" s="3"/>
      <c r="L80" s="3"/>
      <c r="M80" s="3"/>
      <c r="N80" s="4"/>
      <c r="O80" s="4"/>
      <c r="P80" s="4"/>
      <c r="Q80" s="7">
        <v>1</v>
      </c>
    </row>
    <row x14ac:dyDescent="0.25" r="81" customHeight="1" ht="18.75">
      <c r="A81" s="1"/>
      <c r="B81" s="1"/>
      <c r="C81" s="1"/>
      <c r="D81" s="3"/>
      <c r="E81" s="3"/>
      <c r="F81" s="3"/>
      <c r="G81" s="3"/>
      <c r="H81" s="3"/>
      <c r="I81" s="3"/>
      <c r="J81" s="3"/>
      <c r="K81" s="3"/>
      <c r="L81" s="3"/>
      <c r="M81" s="3"/>
      <c r="N81" s="4"/>
      <c r="O81" s="4"/>
      <c r="P81" s="4"/>
      <c r="Q81" s="7">
        <v>1</v>
      </c>
    </row>
    <row x14ac:dyDescent="0.25" r="82" customHeight="1" ht="18.75">
      <c r="A82" s="1"/>
      <c r="B82" s="1"/>
      <c r="C82" s="1"/>
      <c r="D82" s="3"/>
      <c r="E82" s="3"/>
      <c r="F82" s="3"/>
      <c r="G82" s="3"/>
      <c r="H82" s="3"/>
      <c r="I82" s="3"/>
      <c r="J82" s="3"/>
      <c r="K82" s="3"/>
      <c r="L82" s="3"/>
      <c r="M82" s="3"/>
      <c r="N82" s="4"/>
      <c r="O82" s="4"/>
      <c r="P82" s="4"/>
      <c r="Q82" s="7">
        <v>1</v>
      </c>
    </row>
    <row x14ac:dyDescent="0.25" r="83" customHeight="1" ht="18.75">
      <c r="A83" s="1"/>
      <c r="B83" s="1"/>
      <c r="C83" s="1"/>
      <c r="D83" s="3"/>
      <c r="E83" s="3"/>
      <c r="F83" s="3"/>
      <c r="G83" s="3"/>
      <c r="H83" s="3"/>
      <c r="I83" s="3"/>
      <c r="J83" s="3"/>
      <c r="K83" s="3"/>
      <c r="L83" s="3"/>
      <c r="M83" s="3"/>
      <c r="N83" s="4"/>
      <c r="O83" s="4"/>
      <c r="P83" s="4"/>
      <c r="Q83" s="7">
        <v>1</v>
      </c>
    </row>
    <row x14ac:dyDescent="0.25" r="84" customHeight="1" ht="18.75">
      <c r="A84" s="1"/>
      <c r="B84" s="1"/>
      <c r="C84" s="1"/>
      <c r="D84" s="3"/>
      <c r="E84" s="3"/>
      <c r="F84" s="3"/>
      <c r="G84" s="3"/>
      <c r="H84" s="3"/>
      <c r="I84" s="3"/>
      <c r="J84" s="3"/>
      <c r="K84" s="3"/>
      <c r="L84" s="3"/>
      <c r="M84" s="3"/>
      <c r="N84" s="4"/>
      <c r="O84" s="4"/>
      <c r="P84" s="4"/>
      <c r="Q84" s="7">
        <v>1</v>
      </c>
    </row>
    <row x14ac:dyDescent="0.25" r="85" customHeight="1" ht="18.75">
      <c r="A85" s="1"/>
      <c r="B85" s="1"/>
      <c r="C85" s="1"/>
      <c r="D85" s="3"/>
      <c r="E85" s="3"/>
      <c r="F85" s="3"/>
      <c r="G85" s="3"/>
      <c r="H85" s="3"/>
      <c r="I85" s="3"/>
      <c r="J85" s="3"/>
      <c r="K85" s="3"/>
      <c r="L85" s="3"/>
      <c r="M85" s="3"/>
      <c r="N85" s="4"/>
      <c r="O85" s="4"/>
      <c r="P85" s="4"/>
      <c r="Q85" s="7">
        <v>1</v>
      </c>
    </row>
    <row x14ac:dyDescent="0.25" r="86" customHeight="1" ht="18.75">
      <c r="A86" s="1"/>
      <c r="B86" s="1"/>
      <c r="C86" s="1"/>
      <c r="D86" s="3"/>
      <c r="E86" s="3"/>
      <c r="F86" s="3"/>
      <c r="G86" s="3"/>
      <c r="H86" s="3"/>
      <c r="I86" s="3"/>
      <c r="J86" s="3"/>
      <c r="K86" s="3"/>
      <c r="L86" s="3"/>
      <c r="M86" s="3"/>
      <c r="N86" s="4"/>
      <c r="O86" s="4"/>
      <c r="P86" s="4"/>
      <c r="Q86" s="7">
        <v>1</v>
      </c>
    </row>
    <row x14ac:dyDescent="0.25" r="87" customHeight="1" ht="18.75">
      <c r="A87" s="1"/>
      <c r="B87" s="1"/>
      <c r="C87" s="1"/>
      <c r="D87" s="3"/>
      <c r="E87" s="3"/>
      <c r="F87" s="3"/>
      <c r="G87" s="3"/>
      <c r="H87" s="3"/>
      <c r="I87" s="3"/>
      <c r="J87" s="3"/>
      <c r="K87" s="3"/>
      <c r="L87" s="3"/>
      <c r="M87" s="3"/>
      <c r="N87" s="4"/>
      <c r="O87" s="4"/>
      <c r="P87" s="4"/>
      <c r="Q87" s="7">
        <v>1</v>
      </c>
    </row>
    <row x14ac:dyDescent="0.25" r="88" customHeight="1" ht="18.75">
      <c r="A88" s="1"/>
      <c r="B88" s="1"/>
      <c r="C88" s="1"/>
      <c r="D88" s="3"/>
      <c r="E88" s="3"/>
      <c r="F88" s="3"/>
      <c r="G88" s="3"/>
      <c r="H88" s="3"/>
      <c r="I88" s="3"/>
      <c r="J88" s="3"/>
      <c r="K88" s="3"/>
      <c r="L88" s="3"/>
      <c r="M88" s="3"/>
      <c r="N88" s="4"/>
      <c r="O88" s="4"/>
      <c r="P88" s="4"/>
      <c r="Q88" s="7">
        <v>1</v>
      </c>
    </row>
    <row x14ac:dyDescent="0.25" r="89" customHeight="1" ht="18.75">
      <c r="A89" s="1"/>
      <c r="B89" s="1"/>
      <c r="C89" s="1"/>
      <c r="D89" s="3"/>
      <c r="E89" s="3"/>
      <c r="F89" s="3"/>
      <c r="G89" s="3"/>
      <c r="H89" s="3"/>
      <c r="I89" s="3"/>
      <c r="J89" s="3"/>
      <c r="K89" s="3"/>
      <c r="L89" s="3"/>
      <c r="M89" s="3"/>
      <c r="N89" s="4"/>
      <c r="O89" s="4"/>
      <c r="P89" s="4"/>
      <c r="Q89" s="7">
        <v>1</v>
      </c>
    </row>
    <row x14ac:dyDescent="0.25" r="90" customHeight="1" ht="18.75">
      <c r="A90" s="1"/>
      <c r="B90" s="1"/>
      <c r="C90" s="1"/>
      <c r="D90" s="3"/>
      <c r="E90" s="3"/>
      <c r="F90" s="3"/>
      <c r="G90" s="3"/>
      <c r="H90" s="3"/>
      <c r="I90" s="3"/>
      <c r="J90" s="3"/>
      <c r="K90" s="3"/>
      <c r="L90" s="3"/>
      <c r="M90" s="3"/>
      <c r="N90" s="4"/>
      <c r="O90" s="4"/>
      <c r="P90" s="4"/>
      <c r="Q90" s="7">
        <v>1</v>
      </c>
    </row>
    <row x14ac:dyDescent="0.25" r="91" customHeight="1" ht="18.75">
      <c r="A91" s="1"/>
      <c r="B91" s="1"/>
      <c r="C91" s="1"/>
      <c r="D91" s="3"/>
      <c r="E91" s="3"/>
      <c r="F91" s="3"/>
      <c r="G91" s="3"/>
      <c r="H91" s="3"/>
      <c r="I91" s="3"/>
      <c r="J91" s="3"/>
      <c r="K91" s="3"/>
      <c r="L91" s="3"/>
      <c r="M91" s="3"/>
      <c r="N91" s="4"/>
      <c r="O91" s="4"/>
      <c r="P91" s="4"/>
      <c r="Q91" s="7">
        <v>1</v>
      </c>
    </row>
    <row x14ac:dyDescent="0.25" r="92" customHeight="1" ht="18.75">
      <c r="A92" s="1"/>
      <c r="B92" s="1"/>
      <c r="C92" s="1"/>
      <c r="D92" s="3"/>
      <c r="E92" s="3"/>
      <c r="F92" s="3"/>
      <c r="G92" s="3"/>
      <c r="H92" s="3"/>
      <c r="I92" s="3"/>
      <c r="J92" s="3"/>
      <c r="K92" s="3"/>
      <c r="L92" s="3"/>
      <c r="M92" s="3"/>
      <c r="N92" s="4"/>
      <c r="O92" s="4"/>
      <c r="P92" s="4"/>
      <c r="Q92" s="7">
        <v>1</v>
      </c>
    </row>
    <row x14ac:dyDescent="0.25" r="93" customHeight="1" ht="18.75">
      <c r="A93" s="1"/>
      <c r="B93" s="1"/>
      <c r="C93" s="1"/>
      <c r="D93" s="3"/>
      <c r="E93" s="3"/>
      <c r="F93" s="3"/>
      <c r="G93" s="3"/>
      <c r="H93" s="3"/>
      <c r="I93" s="3"/>
      <c r="J93" s="3"/>
      <c r="K93" s="3"/>
      <c r="L93" s="3"/>
      <c r="M93" s="3"/>
      <c r="N93" s="4"/>
      <c r="O93" s="4"/>
      <c r="P93" s="4"/>
      <c r="Q93" s="7">
        <v>1</v>
      </c>
    </row>
    <row x14ac:dyDescent="0.25" r="94" customHeight="1" ht="18.75">
      <c r="A94" s="1"/>
      <c r="B94" s="1"/>
      <c r="C94" s="1"/>
      <c r="D94" s="3"/>
      <c r="E94" s="3"/>
      <c r="F94" s="3"/>
      <c r="G94" s="3"/>
      <c r="H94" s="3"/>
      <c r="I94" s="3"/>
      <c r="J94" s="3"/>
      <c r="K94" s="3"/>
      <c r="L94" s="3"/>
      <c r="M94" s="3"/>
      <c r="N94" s="4"/>
      <c r="O94" s="4"/>
      <c r="P94" s="4"/>
      <c r="Q94" s="7">
        <v>1</v>
      </c>
    </row>
    <row x14ac:dyDescent="0.25" r="95" customHeight="1" ht="18.75">
      <c r="A95" s="1"/>
      <c r="B95" s="1"/>
      <c r="C95" s="1"/>
      <c r="D95" s="3"/>
      <c r="E95" s="3"/>
      <c r="F95" s="3"/>
      <c r="G95" s="3"/>
      <c r="H95" s="3"/>
      <c r="I95" s="3"/>
      <c r="J95" s="3"/>
      <c r="K95" s="3"/>
      <c r="L95" s="3"/>
      <c r="M95" s="3"/>
      <c r="N95" s="4"/>
      <c r="O95" s="4"/>
      <c r="P95" s="4"/>
      <c r="Q95" s="7">
        <v>1</v>
      </c>
    </row>
    <row x14ac:dyDescent="0.25" r="96" customHeight="1" ht="18.75">
      <c r="A96" s="1"/>
      <c r="B96" s="1"/>
      <c r="C96" s="1"/>
      <c r="D96" s="3"/>
      <c r="E96" s="3"/>
      <c r="F96" s="3"/>
      <c r="G96" s="3"/>
      <c r="H96" s="3"/>
      <c r="I96" s="3"/>
      <c r="J96" s="3"/>
      <c r="K96" s="3"/>
      <c r="L96" s="3"/>
      <c r="M96" s="3"/>
      <c r="N96" s="4"/>
      <c r="O96" s="4"/>
      <c r="P96" s="4"/>
      <c r="Q96" s="7">
        <v>1</v>
      </c>
    </row>
    <row x14ac:dyDescent="0.25" r="97" customHeight="1" ht="18.75">
      <c r="A97" s="1"/>
      <c r="B97" s="1"/>
      <c r="C97" s="1"/>
      <c r="D97" s="3"/>
      <c r="E97" s="3"/>
      <c r="F97" s="3"/>
      <c r="G97" s="3"/>
      <c r="H97" s="3"/>
      <c r="I97" s="3"/>
      <c r="J97" s="3"/>
      <c r="K97" s="3"/>
      <c r="L97" s="3"/>
      <c r="M97" s="3"/>
      <c r="N97" s="4"/>
      <c r="O97" s="4"/>
      <c r="P97" s="4"/>
      <c r="Q97" s="7">
        <v>1</v>
      </c>
    </row>
    <row x14ac:dyDescent="0.25" r="98" customHeight="1" ht="18.75">
      <c r="A98" s="1"/>
      <c r="B98" s="1"/>
      <c r="C98" s="1"/>
      <c r="D98" s="3"/>
      <c r="E98" s="3"/>
      <c r="F98" s="3"/>
      <c r="G98" s="3"/>
      <c r="H98" s="3"/>
      <c r="I98" s="3"/>
      <c r="J98" s="3"/>
      <c r="K98" s="3"/>
      <c r="L98" s="3"/>
      <c r="M98" s="3"/>
      <c r="N98" s="4"/>
      <c r="O98" s="4"/>
      <c r="P98" s="4"/>
      <c r="Q98" s="7">
        <v>1</v>
      </c>
    </row>
    <row x14ac:dyDescent="0.25" r="99" customHeight="1" ht="18.75">
      <c r="A99" s="1"/>
      <c r="B99" s="1"/>
      <c r="C99" s="1"/>
      <c r="D99" s="3"/>
      <c r="E99" s="3"/>
      <c r="F99" s="3"/>
      <c r="G99" s="3"/>
      <c r="H99" s="3"/>
      <c r="I99" s="3"/>
      <c r="J99" s="3"/>
      <c r="K99" s="3"/>
      <c r="L99" s="3"/>
      <c r="M99" s="3"/>
      <c r="N99" s="4"/>
      <c r="O99" s="4"/>
      <c r="P99" s="4"/>
      <c r="Q99" s="7">
        <v>1</v>
      </c>
    </row>
    <row x14ac:dyDescent="0.25" r="100" customHeight="1" ht="18.75">
      <c r="A100" s="1"/>
      <c r="B100" s="1"/>
      <c r="C100" s="1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4"/>
      <c r="O100" s="4"/>
      <c r="P100" s="4"/>
      <c r="Q100" s="7">
        <v>1</v>
      </c>
    </row>
    <row x14ac:dyDescent="0.25" r="101" customHeight="1" ht="18.75">
      <c r="A101" s="1"/>
      <c r="B101" s="1"/>
      <c r="C101" s="1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4"/>
      <c r="O101" s="4"/>
      <c r="P101" s="4"/>
      <c r="Q101" s="7">
        <v>1</v>
      </c>
    </row>
    <row x14ac:dyDescent="0.25" r="102" customHeight="1" ht="18.75">
      <c r="A102" s="1"/>
      <c r="B102" s="1"/>
      <c r="C102" s="1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4"/>
      <c r="O102" s="4"/>
      <c r="P102" s="4"/>
      <c r="Q102" s="7">
        <v>1</v>
      </c>
    </row>
    <row x14ac:dyDescent="0.25" r="103" customHeight="1" ht="18.75">
      <c r="A103" s="1"/>
      <c r="B103" s="1"/>
      <c r="C103" s="1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4"/>
      <c r="O103" s="4"/>
      <c r="P103" s="4"/>
      <c r="Q103" s="7">
        <v>1</v>
      </c>
    </row>
    <row x14ac:dyDescent="0.25" r="104" customHeight="1" ht="18.75">
      <c r="A104" s="1"/>
      <c r="B104" s="1"/>
      <c r="C104" s="1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4"/>
      <c r="O104" s="4"/>
      <c r="P104" s="4"/>
      <c r="Q104" s="7">
        <v>1</v>
      </c>
    </row>
    <row x14ac:dyDescent="0.25" r="105" customHeight="1" ht="18.75">
      <c r="A105" s="1"/>
      <c r="B105" s="1"/>
      <c r="C105" s="1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4"/>
      <c r="O105" s="4"/>
      <c r="P105" s="4"/>
      <c r="Q105" s="7">
        <v>1</v>
      </c>
    </row>
    <row x14ac:dyDescent="0.25" r="106" customHeight="1" ht="18.75">
      <c r="A106" s="1"/>
      <c r="B106" s="1"/>
      <c r="C106" s="1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4"/>
      <c r="O106" s="4"/>
      <c r="P106" s="4"/>
      <c r="Q106" s="7">
        <v>1</v>
      </c>
    </row>
    <row x14ac:dyDescent="0.25" r="107" customHeight="1" ht="18.75">
      <c r="A107" s="1"/>
      <c r="B107" s="1"/>
      <c r="C107" s="1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4"/>
      <c r="O107" s="4"/>
      <c r="P107" s="4"/>
      <c r="Q107" s="7">
        <v>1</v>
      </c>
    </row>
    <row x14ac:dyDescent="0.25" r="108" customHeight="1" ht="18.75">
      <c r="A108" s="1"/>
      <c r="B108" s="1"/>
      <c r="C108" s="1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4"/>
      <c r="O108" s="4"/>
      <c r="P108" s="4"/>
      <c r="Q108" s="7">
        <v>1</v>
      </c>
    </row>
    <row x14ac:dyDescent="0.25" r="109" customHeight="1" ht="18.75">
      <c r="A109" s="1"/>
      <c r="B109" s="1"/>
      <c r="C109" s="1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4"/>
      <c r="O109" s="4"/>
      <c r="P109" s="4"/>
      <c r="Q109" s="7">
        <v>1</v>
      </c>
    </row>
    <row x14ac:dyDescent="0.25" r="110" customHeight="1" ht="18.75">
      <c r="A110" s="1"/>
      <c r="B110" s="1"/>
      <c r="C110" s="1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4"/>
      <c r="O110" s="4"/>
      <c r="P110" s="4"/>
      <c r="Q110" s="7">
        <v>1</v>
      </c>
    </row>
    <row x14ac:dyDescent="0.25" r="111" customHeight="1" ht="18.75">
      <c r="A111" s="1"/>
      <c r="B111" s="1"/>
      <c r="C111" s="1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4"/>
      <c r="O111" s="4"/>
      <c r="P111" s="4"/>
      <c r="Q111" s="7">
        <v>1</v>
      </c>
    </row>
    <row x14ac:dyDescent="0.25" r="112" customHeight="1" ht="18.75">
      <c r="A112" s="1"/>
      <c r="B112" s="1"/>
      <c r="C112" s="1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4"/>
      <c r="O112" s="4"/>
      <c r="P112" s="4"/>
      <c r="Q112" s="7">
        <v>1</v>
      </c>
    </row>
    <row x14ac:dyDescent="0.25" r="113" customHeight="1" ht="18.75">
      <c r="A113" s="1"/>
      <c r="B113" s="1"/>
      <c r="C113" s="1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4"/>
      <c r="O113" s="4"/>
      <c r="P113" s="4"/>
      <c r="Q113" s="7">
        <v>1</v>
      </c>
    </row>
    <row x14ac:dyDescent="0.25" r="114" customHeight="1" ht="18.75">
      <c r="A114" s="1"/>
      <c r="B114" s="1"/>
      <c r="C114" s="1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4"/>
      <c r="O114" s="4"/>
      <c r="P114" s="4"/>
      <c r="Q114" s="7">
        <v>1</v>
      </c>
    </row>
    <row x14ac:dyDescent="0.25" r="115" customHeight="1" ht="18.75">
      <c r="A115" s="1"/>
      <c r="B115" s="1"/>
      <c r="C115" s="1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4"/>
      <c r="O115" s="4"/>
      <c r="P115" s="4"/>
      <c r="Q115" s="7">
        <v>1</v>
      </c>
    </row>
    <row x14ac:dyDescent="0.25" r="116" customHeight="1" ht="18.75">
      <c r="A116" s="1"/>
      <c r="B116" s="1"/>
      <c r="C116" s="1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4"/>
      <c r="O116" s="4"/>
      <c r="P116" s="4"/>
      <c r="Q116" s="7">
        <v>1</v>
      </c>
    </row>
    <row x14ac:dyDescent="0.25" r="117" customHeight="1" ht="18.75">
      <c r="A117" s="1"/>
      <c r="B117" s="1"/>
      <c r="C117" s="1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4"/>
      <c r="O117" s="4"/>
      <c r="P117" s="4"/>
      <c r="Q117" s="7">
        <v>1</v>
      </c>
    </row>
    <row x14ac:dyDescent="0.25" r="118" customHeight="1" ht="18.75">
      <c r="A118" s="1"/>
      <c r="B118" s="1"/>
      <c r="C118" s="1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4"/>
      <c r="O118" s="4"/>
      <c r="P118" s="4"/>
      <c r="Q118" s="7">
        <v>1</v>
      </c>
    </row>
    <row x14ac:dyDescent="0.25" r="119" customHeight="1" ht="18.75">
      <c r="A119" s="1"/>
      <c r="B119" s="1"/>
      <c r="C119" s="1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4"/>
      <c r="O119" s="4"/>
      <c r="P119" s="4"/>
      <c r="Q119" s="7">
        <v>1</v>
      </c>
    </row>
    <row x14ac:dyDescent="0.25" r="120" customHeight="1" ht="18.75">
      <c r="A120" s="1"/>
      <c r="B120" s="1"/>
      <c r="C120" s="1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4"/>
      <c r="O120" s="4"/>
      <c r="P120" s="4"/>
      <c r="Q120" s="7">
        <v>1</v>
      </c>
    </row>
    <row x14ac:dyDescent="0.25" r="121" customHeight="1" ht="18.75">
      <c r="A121" s="1"/>
      <c r="B121" s="1"/>
      <c r="C121" s="1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4"/>
      <c r="O121" s="4"/>
      <c r="P121" s="4"/>
      <c r="Q121" s="7">
        <v>1</v>
      </c>
    </row>
    <row x14ac:dyDescent="0.25" r="122" customHeight="1" ht="18.75">
      <c r="A122" s="1"/>
      <c r="B122" s="1"/>
      <c r="C122" s="1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4"/>
      <c r="O122" s="4"/>
      <c r="P122" s="4"/>
      <c r="Q122" s="7">
        <v>1</v>
      </c>
    </row>
    <row x14ac:dyDescent="0.25" r="123" customHeight="1" ht="18.75">
      <c r="A123" s="1"/>
      <c r="B123" s="1"/>
      <c r="C123" s="1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4"/>
      <c r="O123" s="4"/>
      <c r="P123" s="4"/>
      <c r="Q123" s="7">
        <v>1</v>
      </c>
    </row>
    <row x14ac:dyDescent="0.25" r="124" customHeight="1" ht="18.75">
      <c r="A124" s="1"/>
      <c r="B124" s="1"/>
      <c r="C124" s="1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4"/>
      <c r="O124" s="4"/>
      <c r="P124" s="4"/>
      <c r="Q124" s="7">
        <v>1</v>
      </c>
    </row>
    <row x14ac:dyDescent="0.25" r="125" customHeight="1" ht="18.75">
      <c r="A125" s="1"/>
      <c r="B125" s="1"/>
      <c r="C125" s="1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4"/>
      <c r="O125" s="4"/>
      <c r="P125" s="4"/>
      <c r="Q125" s="7">
        <v>1</v>
      </c>
    </row>
    <row x14ac:dyDescent="0.25" r="126" customHeight="1" ht="18.75">
      <c r="A126" s="1"/>
      <c r="B126" s="1"/>
      <c r="C126" s="1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4"/>
      <c r="O126" s="4"/>
      <c r="P126" s="4"/>
      <c r="Q126" s="7">
        <v>1</v>
      </c>
    </row>
    <row x14ac:dyDescent="0.25" r="127" customHeight="1" ht="18.75">
      <c r="A127" s="1"/>
      <c r="B127" s="1"/>
      <c r="C127" s="1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4"/>
      <c r="O127" s="4"/>
      <c r="P127" s="4"/>
      <c r="Q127" s="7">
        <v>1</v>
      </c>
    </row>
    <row x14ac:dyDescent="0.25" r="128" customHeight="1" ht="18.75">
      <c r="A128" s="1"/>
      <c r="B128" s="1"/>
      <c r="C128" s="1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4"/>
      <c r="O128" s="4"/>
      <c r="P128" s="4"/>
      <c r="Q128" s="7">
        <v>1</v>
      </c>
    </row>
    <row x14ac:dyDescent="0.25" r="129" customHeight="1" ht="18.75">
      <c r="A129" s="1"/>
      <c r="B129" s="1"/>
      <c r="C129" s="1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4"/>
      <c r="O129" s="4"/>
      <c r="P129" s="4"/>
      <c r="Q129" s="7">
        <v>1</v>
      </c>
    </row>
    <row x14ac:dyDescent="0.25" r="130" customHeight="1" ht="18.75">
      <c r="A130" s="1"/>
      <c r="B130" s="1"/>
      <c r="C130" s="1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4"/>
      <c r="O130" s="4"/>
      <c r="P130" s="4"/>
      <c r="Q130" s="7">
        <v>1</v>
      </c>
    </row>
    <row x14ac:dyDescent="0.25" r="131" customHeight="1" ht="18.75">
      <c r="A131" s="1"/>
      <c r="B131" s="1"/>
      <c r="C131" s="1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4"/>
      <c r="O131" s="4"/>
      <c r="P131" s="4"/>
      <c r="Q131" s="7">
        <v>1</v>
      </c>
    </row>
    <row x14ac:dyDescent="0.25" r="132" customHeight="1" ht="18.75">
      <c r="A132" s="1"/>
      <c r="B132" s="1"/>
      <c r="C132" s="1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4"/>
      <c r="O132" s="4"/>
      <c r="P132" s="4"/>
      <c r="Q132" s="7">
        <v>1</v>
      </c>
    </row>
    <row x14ac:dyDescent="0.25" r="133" customHeight="1" ht="18.75">
      <c r="A133" s="1"/>
      <c r="B133" s="1"/>
      <c r="C133" s="1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4"/>
      <c r="O133" s="4"/>
      <c r="P133" s="4"/>
      <c r="Q133" s="7">
        <v>1</v>
      </c>
    </row>
    <row x14ac:dyDescent="0.25" r="134" customHeight="1" ht="18.75">
      <c r="A134" s="1"/>
      <c r="B134" s="1"/>
      <c r="C134" s="1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4"/>
      <c r="O134" s="4"/>
      <c r="P134" s="4"/>
      <c r="Q134" s="7">
        <v>1</v>
      </c>
    </row>
    <row x14ac:dyDescent="0.25" r="135" customHeight="1" ht="18.75">
      <c r="A135" s="1"/>
      <c r="B135" s="1"/>
      <c r="C135" s="1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4"/>
      <c r="O135" s="4"/>
      <c r="P135" s="4"/>
      <c r="Q135" s="7">
        <v>1</v>
      </c>
    </row>
    <row x14ac:dyDescent="0.25" r="136" customHeight="1" ht="18.75">
      <c r="A136" s="1"/>
      <c r="B136" s="1"/>
      <c r="C136" s="1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4"/>
      <c r="O136" s="4"/>
      <c r="P136" s="4"/>
      <c r="Q136" s="7">
        <v>1</v>
      </c>
    </row>
    <row x14ac:dyDescent="0.25" r="137" customHeight="1" ht="18.75">
      <c r="A137" s="1"/>
      <c r="B137" s="1"/>
      <c r="C137" s="1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4"/>
      <c r="O137" s="4"/>
      <c r="P137" s="4"/>
      <c r="Q137" s="7">
        <v>1</v>
      </c>
    </row>
    <row x14ac:dyDescent="0.25" r="138" customHeight="1" ht="18.75">
      <c r="A138" s="1"/>
      <c r="B138" s="1"/>
      <c r="C138" s="1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4"/>
      <c r="O138" s="4"/>
      <c r="P138" s="4"/>
      <c r="Q138" s="7">
        <v>1</v>
      </c>
    </row>
    <row x14ac:dyDescent="0.25" r="139" customHeight="1" ht="18.75">
      <c r="A139" s="1"/>
      <c r="B139" s="1"/>
      <c r="C139" s="1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4"/>
      <c r="O139" s="4"/>
      <c r="P139" s="4"/>
      <c r="Q139" s="7">
        <v>1</v>
      </c>
    </row>
    <row x14ac:dyDescent="0.25" r="140" customHeight="1" ht="18.75">
      <c r="A140" s="1"/>
      <c r="B140" s="1"/>
      <c r="C140" s="1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4"/>
      <c r="O140" s="4"/>
      <c r="P140" s="4"/>
      <c r="Q140" s="7">
        <v>1</v>
      </c>
    </row>
    <row x14ac:dyDescent="0.25" r="141" customHeight="1" ht="18.75">
      <c r="A141" s="1"/>
      <c r="B141" s="1"/>
      <c r="C141" s="1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4"/>
      <c r="O141" s="4"/>
      <c r="P141" s="4"/>
      <c r="Q141" s="7">
        <v>1</v>
      </c>
    </row>
    <row x14ac:dyDescent="0.25" r="142" customHeight="1" ht="18.75">
      <c r="A142" s="1"/>
      <c r="B142" s="1"/>
      <c r="C142" s="1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4"/>
      <c r="O142" s="4"/>
      <c r="P142" s="4"/>
      <c r="Q142" s="7">
        <v>1</v>
      </c>
    </row>
    <row x14ac:dyDescent="0.25" r="143" customHeight="1" ht="18.75">
      <c r="A143" s="1"/>
      <c r="B143" s="1"/>
      <c r="C143" s="1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4"/>
      <c r="O143" s="4"/>
      <c r="P143" s="4"/>
      <c r="Q143" s="7">
        <v>1</v>
      </c>
    </row>
    <row x14ac:dyDescent="0.25" r="144" customHeight="1" ht="18.75">
      <c r="A144" s="1"/>
      <c r="B144" s="1"/>
      <c r="C144" s="1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4"/>
      <c r="O144" s="4"/>
      <c r="P144" s="4"/>
      <c r="Q144" s="7">
        <v>1</v>
      </c>
    </row>
    <row x14ac:dyDescent="0.25" r="145" customHeight="1" ht="18.75">
      <c r="A145" s="1"/>
      <c r="B145" s="1"/>
      <c r="C145" s="1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4"/>
      <c r="O145" s="4"/>
      <c r="P145" s="4"/>
      <c r="Q145" s="7">
        <v>1</v>
      </c>
    </row>
    <row x14ac:dyDescent="0.25" r="146" customHeight="1" ht="18.75">
      <c r="A146" s="1"/>
      <c r="B146" s="1"/>
      <c r="C146" s="1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4"/>
      <c r="O146" s="4"/>
      <c r="P146" s="4"/>
      <c r="Q146" s="7">
        <v>1</v>
      </c>
    </row>
    <row x14ac:dyDescent="0.25" r="147" customHeight="1" ht="18.75">
      <c r="A147" s="1"/>
      <c r="B147" s="1"/>
      <c r="C147" s="1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4"/>
      <c r="O147" s="4"/>
      <c r="P147" s="4"/>
      <c r="Q147" s="7">
        <v>1</v>
      </c>
    </row>
    <row x14ac:dyDescent="0.25" r="148" customHeight="1" ht="18.75">
      <c r="A148" s="1"/>
      <c r="B148" s="1"/>
      <c r="C148" s="1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4"/>
      <c r="O148" s="4"/>
      <c r="P148" s="4"/>
      <c r="Q148" s="7">
        <v>1</v>
      </c>
    </row>
    <row x14ac:dyDescent="0.25" r="149" customHeight="1" ht="18.75">
      <c r="A149" s="1"/>
      <c r="B149" s="1"/>
      <c r="C149" s="1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4"/>
      <c r="O149" s="4"/>
      <c r="P149" s="4"/>
      <c r="Q149" s="7">
        <v>1</v>
      </c>
    </row>
    <row x14ac:dyDescent="0.25" r="150" customHeight="1" ht="18.75">
      <c r="A150" s="1"/>
      <c r="B150" s="1"/>
      <c r="C150" s="1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4"/>
      <c r="O150" s="4"/>
      <c r="P150" s="4"/>
      <c r="Q150" s="7">
        <v>1</v>
      </c>
    </row>
    <row x14ac:dyDescent="0.25" r="151" customHeight="1" ht="18.75">
      <c r="A151" s="1"/>
      <c r="B151" s="1"/>
      <c r="C151" s="1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4"/>
      <c r="O151" s="4"/>
      <c r="P151" s="4"/>
      <c r="Q151" s="7">
        <v>1</v>
      </c>
    </row>
    <row x14ac:dyDescent="0.25" r="152" customHeight="1" ht="18.75">
      <c r="A152" s="1"/>
      <c r="B152" s="1"/>
      <c r="C152" s="1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4"/>
      <c r="O152" s="4"/>
      <c r="P152" s="4"/>
      <c r="Q152" s="7">
        <v>1</v>
      </c>
    </row>
    <row x14ac:dyDescent="0.25" r="153" customHeight="1" ht="18.75">
      <c r="A153" s="1"/>
      <c r="B153" s="1"/>
      <c r="C153" s="1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4"/>
      <c r="O153" s="4"/>
      <c r="P153" s="4"/>
      <c r="Q153" s="7">
        <v>1</v>
      </c>
    </row>
    <row x14ac:dyDescent="0.25" r="154" customHeight="1" ht="18.75">
      <c r="A154" s="1"/>
      <c r="B154" s="1"/>
      <c r="C154" s="1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4"/>
      <c r="O154" s="4"/>
      <c r="P154" s="4"/>
      <c r="Q154" s="7">
        <v>1</v>
      </c>
    </row>
    <row x14ac:dyDescent="0.25" r="155" customHeight="1" ht="18.75">
      <c r="A155" s="1"/>
      <c r="B155" s="1"/>
      <c r="C155" s="1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4"/>
      <c r="O155" s="4"/>
      <c r="P155" s="4"/>
      <c r="Q155" s="7">
        <v>1</v>
      </c>
    </row>
    <row x14ac:dyDescent="0.25" r="156" customHeight="1" ht="18.75">
      <c r="A156" s="1"/>
      <c r="B156" s="1"/>
      <c r="C156" s="1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4"/>
      <c r="O156" s="4"/>
      <c r="P156" s="4"/>
      <c r="Q156" s="7">
        <v>1</v>
      </c>
    </row>
    <row x14ac:dyDescent="0.25" r="157" customHeight="1" ht="18.75">
      <c r="A157" s="1"/>
      <c r="B157" s="1"/>
      <c r="C157" s="1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4"/>
      <c r="O157" s="4"/>
      <c r="P157" s="4"/>
      <c r="Q157" s="7">
        <v>1</v>
      </c>
    </row>
    <row x14ac:dyDescent="0.25" r="158" customHeight="1" ht="18.75">
      <c r="A158" s="1"/>
      <c r="B158" s="1"/>
      <c r="C158" s="1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4"/>
      <c r="O158" s="4"/>
      <c r="P158" s="4"/>
      <c r="Q158" s="7">
        <v>1</v>
      </c>
    </row>
    <row x14ac:dyDescent="0.25" r="159" customHeight="1" ht="18.75">
      <c r="A159" s="1"/>
      <c r="B159" s="1"/>
      <c r="C159" s="1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4"/>
      <c r="O159" s="4"/>
      <c r="P159" s="4"/>
      <c r="Q159" s="7">
        <v>1</v>
      </c>
    </row>
    <row x14ac:dyDescent="0.25" r="160" customHeight="1" ht="18.75">
      <c r="A160" s="1"/>
      <c r="B160" s="1"/>
      <c r="C160" s="1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4"/>
      <c r="O160" s="4"/>
      <c r="P160" s="4"/>
      <c r="Q160" s="7">
        <v>1</v>
      </c>
    </row>
    <row x14ac:dyDescent="0.25" r="161" customHeight="1" ht="18.75">
      <c r="A161" s="1"/>
      <c r="B161" s="1"/>
      <c r="C161" s="1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4"/>
      <c r="O161" s="4"/>
      <c r="P161" s="4"/>
      <c r="Q161" s="7">
        <v>1</v>
      </c>
    </row>
    <row x14ac:dyDescent="0.25" r="162" customHeight="1" ht="18.75">
      <c r="A162" s="1"/>
      <c r="B162" s="1"/>
      <c r="C162" s="1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4"/>
      <c r="O162" s="4"/>
      <c r="P162" s="4"/>
      <c r="Q162" s="7">
        <v>1</v>
      </c>
    </row>
    <row x14ac:dyDescent="0.25" r="163" customHeight="1" ht="18.75">
      <c r="A163" s="1"/>
      <c r="B163" s="1"/>
      <c r="C163" s="1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4"/>
      <c r="O163" s="4"/>
      <c r="P163" s="4"/>
      <c r="Q163" s="7">
        <v>1</v>
      </c>
    </row>
    <row x14ac:dyDescent="0.25" r="164" customHeight="1" ht="18.75">
      <c r="A164" s="1"/>
      <c r="B164" s="1"/>
      <c r="C164" s="1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4"/>
      <c r="O164" s="4"/>
      <c r="P164" s="4"/>
      <c r="Q164" s="7">
        <v>1</v>
      </c>
    </row>
    <row x14ac:dyDescent="0.25" r="165" customHeight="1" ht="18.75">
      <c r="A165" s="1"/>
      <c r="B165" s="1"/>
      <c r="C165" s="1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4"/>
      <c r="O165" s="4"/>
      <c r="P165" s="4"/>
      <c r="Q165" s="7">
        <v>1</v>
      </c>
    </row>
    <row x14ac:dyDescent="0.25" r="166" customHeight="1" ht="18.75">
      <c r="A166" s="1"/>
      <c r="B166" s="1"/>
      <c r="C166" s="1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4"/>
      <c r="O166" s="4"/>
      <c r="P166" s="4"/>
      <c r="Q166" s="7">
        <v>1</v>
      </c>
    </row>
    <row x14ac:dyDescent="0.25" r="167" customHeight="1" ht="18.75">
      <c r="A167" s="1"/>
      <c r="B167" s="1"/>
      <c r="C167" s="1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4"/>
      <c r="O167" s="4"/>
      <c r="P167" s="4"/>
      <c r="Q167" s="7">
        <v>1</v>
      </c>
    </row>
    <row x14ac:dyDescent="0.25" r="168" customHeight="1" ht="18.75">
      <c r="A168" s="1"/>
      <c r="B168" s="1"/>
      <c r="C168" s="1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4"/>
      <c r="O168" s="4"/>
      <c r="P168" s="4"/>
      <c r="Q168" s="7">
        <v>1</v>
      </c>
    </row>
    <row x14ac:dyDescent="0.25" r="169" customHeight="1" ht="18.75">
      <c r="A169" s="1"/>
      <c r="B169" s="1"/>
      <c r="C169" s="1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4"/>
      <c r="O169" s="4"/>
      <c r="P169" s="4"/>
      <c r="Q169" s="7">
        <v>1</v>
      </c>
    </row>
    <row x14ac:dyDescent="0.25" r="170" customHeight="1" ht="18.75">
      <c r="A170" s="1"/>
      <c r="B170" s="1"/>
      <c r="C170" s="1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4"/>
      <c r="O170" s="4"/>
      <c r="P170" s="4"/>
      <c r="Q170" s="7">
        <v>1</v>
      </c>
    </row>
    <row x14ac:dyDescent="0.25" r="171" customHeight="1" ht="18.75">
      <c r="A171" s="1"/>
      <c r="B171" s="1"/>
      <c r="C171" s="1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4"/>
      <c r="O171" s="4"/>
      <c r="P171" s="4"/>
      <c r="Q171" s="7">
        <v>1</v>
      </c>
    </row>
    <row x14ac:dyDescent="0.25" r="172" customHeight="1" ht="18.75">
      <c r="A172" s="1"/>
      <c r="B172" s="1"/>
      <c r="C172" s="1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4"/>
      <c r="O172" s="4"/>
      <c r="P172" s="4"/>
      <c r="Q172" s="7">
        <v>1</v>
      </c>
    </row>
    <row x14ac:dyDescent="0.25" r="173" customHeight="1" ht="18.75">
      <c r="A173" s="1"/>
      <c r="B173" s="1"/>
      <c r="C173" s="1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4"/>
      <c r="O173" s="4"/>
      <c r="P173" s="4"/>
      <c r="Q173" s="7">
        <v>1</v>
      </c>
    </row>
    <row x14ac:dyDescent="0.25" r="174" customHeight="1" ht="18.75">
      <c r="A174" s="1"/>
      <c r="B174" s="1"/>
      <c r="C174" s="1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4"/>
      <c r="O174" s="4"/>
      <c r="P174" s="4"/>
      <c r="Q174" s="7">
        <v>1</v>
      </c>
    </row>
    <row x14ac:dyDescent="0.25" r="175" customHeight="1" ht="18.75">
      <c r="A175" s="1"/>
      <c r="B175" s="1"/>
      <c r="C175" s="1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4"/>
      <c r="O175" s="4"/>
      <c r="P175" s="4"/>
      <c r="Q175" s="7">
        <v>1</v>
      </c>
    </row>
    <row x14ac:dyDescent="0.25" r="176" customHeight="1" ht="18.75">
      <c r="A176" s="1"/>
      <c r="B176" s="1"/>
      <c r="C176" s="1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4"/>
      <c r="O176" s="4"/>
      <c r="P176" s="4"/>
      <c r="Q176" s="7">
        <v>1</v>
      </c>
    </row>
    <row x14ac:dyDescent="0.25" r="177" customHeight="1" ht="18.75">
      <c r="A177" s="1"/>
      <c r="B177" s="1"/>
      <c r="C177" s="1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4"/>
      <c r="O177" s="4"/>
      <c r="P177" s="4"/>
      <c r="Q177" s="7">
        <v>1</v>
      </c>
    </row>
    <row x14ac:dyDescent="0.25" r="178" customHeight="1" ht="18.75">
      <c r="A178" s="1"/>
      <c r="B178" s="1"/>
      <c r="C178" s="1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4"/>
      <c r="O178" s="4"/>
      <c r="P178" s="4"/>
      <c r="Q178" s="7">
        <v>1</v>
      </c>
    </row>
    <row x14ac:dyDescent="0.25" r="179" customHeight="1" ht="18.75">
      <c r="A179" s="1"/>
      <c r="B179" s="1"/>
      <c r="C179" s="1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4"/>
      <c r="O179" s="4"/>
      <c r="P179" s="4"/>
      <c r="Q179" s="7">
        <v>1</v>
      </c>
    </row>
    <row x14ac:dyDescent="0.25" r="180" customHeight="1" ht="18.75">
      <c r="A180" s="1"/>
      <c r="B180" s="1"/>
      <c r="C180" s="1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4"/>
      <c r="O180" s="4"/>
      <c r="P180" s="4"/>
      <c r="Q180" s="7">
        <v>1</v>
      </c>
    </row>
    <row x14ac:dyDescent="0.25" r="181" customHeight="1" ht="18.75">
      <c r="A181" s="1"/>
      <c r="B181" s="1"/>
      <c r="C181" s="1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4"/>
      <c r="O181" s="4"/>
      <c r="P181" s="4"/>
      <c r="Q181" s="7">
        <v>1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4</vt:i4>
      </vt:variant>
    </vt:vector>
  </HeadingPairs>
  <TitlesOfParts>
    <vt:vector baseType="lpstr" size="4">
      <vt:lpstr>Opdracht_1_voorbeeld</vt:lpstr>
      <vt:lpstr>Opdracht_1_CBS</vt:lpstr>
      <vt:lpstr>Opdracht_2_input_output</vt:lpstr>
      <vt:lpstr>Opdracht_2_berekening en output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2025-07-04T20:00:28.817Z</dcterms:created>
  <dcterms:modified xsi:type="dcterms:W3CDTF">2025-07-04T20:00:28.817Z</dcterms:modified>
</cp:coreProperties>
</file>