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0376" yWindow="-1812" windowWidth="23256" windowHeight="13176"/>
  </bookViews>
  <sheets>
    <sheet name="commission" sheetId="1" r:id="rId1"/>
    <sheet name="matrice pvv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E10" i="1"/>
  <c r="G15" i="1"/>
  <c r="G16" i="1" l="1"/>
  <c r="G20" i="1" s="1"/>
  <c r="E15" i="1"/>
  <c r="E14" i="1"/>
  <c r="G14" i="1" s="1"/>
  <c r="G13" i="1"/>
  <c r="E13" i="1"/>
  <c r="E12" i="1"/>
  <c r="G12" i="1" s="1"/>
  <c r="G18" i="1"/>
  <c r="G10" i="1"/>
  <c r="M5" i="1"/>
  <c r="G19" i="1" l="1"/>
  <c r="G21" i="1" l="1"/>
  <c r="G23" i="1"/>
</calcChain>
</file>

<file path=xl/sharedStrings.xml><?xml version="1.0" encoding="utf-8"?>
<sst xmlns="http://schemas.openxmlformats.org/spreadsheetml/2006/main" count="67" uniqueCount="61">
  <si>
    <t>Prénom</t>
  </si>
  <si>
    <t>Trigramme</t>
  </si>
  <si>
    <t>Ancienneté (en mois)</t>
  </si>
  <si>
    <t>Superviseur</t>
  </si>
  <si>
    <t>Indicateurs</t>
  </si>
  <si>
    <t>Productivité (R/O en contribution individuelle aux appels traités)</t>
  </si>
  <si>
    <t>DMT</t>
  </si>
  <si>
    <t>suivant barème DMT</t>
  </si>
  <si>
    <t>Evaluation qualitative (note moyenne)</t>
  </si>
  <si>
    <t>au pro rata pour réalisation &gt;= 90% avec plafonnement à 100% d'atteinte de l'objectif</t>
  </si>
  <si>
    <t xml:space="preserve">Quiz </t>
  </si>
  <si>
    <t xml:space="preserve">au pro rata pour réalisation &gt;= 16/20 avec plafonnement à 100% d'atteinte de l'objectif </t>
  </si>
  <si>
    <t>Satisfaction client  sur la personnalisation du traitement  (TTB)</t>
  </si>
  <si>
    <t>au pro rata pour réalisation &gt;= 80% avec plafonnement à 100% d'atteinte de l'objectif</t>
  </si>
  <si>
    <t>Satisfaction client sur solution proposée (TTB)</t>
  </si>
  <si>
    <t xml:space="preserve">Appréciation managériale </t>
  </si>
  <si>
    <t>PV1 = Somme résultat [(A) + (B)]</t>
  </si>
  <si>
    <t>PV2 = Somme résultat [(C ) + (D) + ( E) + (F)]</t>
  </si>
  <si>
    <t>PV3 = résultat (G)</t>
  </si>
  <si>
    <t>% d'atteinte des objectifs</t>
  </si>
  <si>
    <t>Base numéraire</t>
  </si>
  <si>
    <t>PVV final</t>
  </si>
  <si>
    <t>Montant commission en Ar arrondi</t>
  </si>
  <si>
    <t>Observations</t>
  </si>
  <si>
    <t>Barème DMT</t>
  </si>
  <si>
    <t>Notation DMT</t>
  </si>
  <si>
    <t>CC Junior</t>
  </si>
  <si>
    <t>&gt;250</t>
  </si>
  <si>
    <t>entre 241 et 250</t>
  </si>
  <si>
    <t>entre 180 et 240</t>
  </si>
  <si>
    <t>entre 170 et 179</t>
  </si>
  <si>
    <t>entre 160 et 169</t>
  </si>
  <si>
    <t>&lt;160</t>
  </si>
  <si>
    <t>Date d'entrée en production</t>
  </si>
  <si>
    <t>trigramme</t>
  </si>
  <si>
    <t>ID</t>
  </si>
  <si>
    <t>Qualité</t>
  </si>
  <si>
    <t>Nb d'évaluations</t>
  </si>
  <si>
    <t>Taux de réussite</t>
  </si>
  <si>
    <t>Maîtrise des offres/process (quiz)</t>
  </si>
  <si>
    <t>Satisfaction client sur la solution proposée</t>
  </si>
  <si>
    <t>Nb de clients sondés</t>
  </si>
  <si>
    <t>PV1</t>
  </si>
  <si>
    <t>PV2</t>
  </si>
  <si>
    <t>PV3</t>
  </si>
  <si>
    <t>observations</t>
  </si>
  <si>
    <t>Type contrat</t>
  </si>
  <si>
    <t>= date fin du mois - date d'entrée en production</t>
  </si>
  <si>
    <t>au pro rata pour réalisation&gt;= 90%  avec plafonnement à  120% de R/O</t>
  </si>
  <si>
    <t>Taux d'absentéisme</t>
  </si>
  <si>
    <t>Contribution individuelle</t>
  </si>
  <si>
    <t xml:space="preserve">Satisfaction client sur la personnalisation du traitement </t>
  </si>
  <si>
    <t>Ancienneté en mois (à la fin de la période concernée)</t>
  </si>
  <si>
    <t>Résultat pondéré</t>
  </si>
  <si>
    <t>Coefficient</t>
  </si>
  <si>
    <t xml:space="preserve">R/O </t>
  </si>
  <si>
    <t>Réalisation</t>
  </si>
  <si>
    <t xml:space="preserve">Objectif  </t>
  </si>
  <si>
    <t>Poids</t>
  </si>
  <si>
    <t>arrondi à 1000 Ar supérieur</t>
  </si>
  <si>
    <t>Montant commission (arrondi)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</si>
</sst>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0_-;\-* #,##0.00_-;_-* &quot;-&quot;??_-;_-@_-"/>
    <numFmt numFmtId="165" formatCode="0.0"/>
    <numFmt numFmtId="166" formatCode="0.0%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color rgb="FFFF660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2"/>
      <name val="Arial"/>
      <family val="2"/>
    </font>
    <font>
      <sz val="10"/>
      <color theme="1"/>
      <name val="Calibri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vertical="center" wrapText="1"/>
    </xf>
    <xf numFmtId="10" fontId="8" fillId="4" borderId="1" xfId="2" applyNumberFormat="1" applyFont="1" applyFill="1" applyBorder="1" applyAlignment="1">
      <alignment horizontal="center" vertical="center" wrapText="1"/>
    </xf>
    <xf numFmtId="10" fontId="0" fillId="3" borderId="1" xfId="3" applyNumberFormat="1" applyFont="1" applyFill="1" applyBorder="1" applyAlignment="1">
      <alignment horizontal="center" vertical="center"/>
    </xf>
    <xf numFmtId="10" fontId="8" fillId="3" borderId="1" xfId="3" applyNumberFormat="1" applyFont="1" applyFill="1" applyBorder="1" applyAlignment="1">
      <alignment horizontal="center" vertical="center"/>
    </xf>
    <xf numFmtId="1" fontId="8" fillId="4" borderId="1" xfId="4" applyNumberFormat="1" applyFont="1" applyFill="1" applyBorder="1" applyAlignment="1">
      <alignment horizontal="center" vertical="center" wrapText="1"/>
    </xf>
    <xf numFmtId="10" fontId="8" fillId="4" borderId="1" xfId="2" applyNumberFormat="1" applyFont="1" applyFill="1" applyBorder="1" applyAlignment="1">
      <alignment horizontal="center" vertical="center"/>
    </xf>
    <xf numFmtId="0" fontId="9" fillId="5" borderId="1" xfId="3" applyFont="1" applyFill="1" applyBorder="1" applyAlignment="1" applyProtection="1">
      <alignment horizontal="left" vertical="center" wrapText="1"/>
      <protection locked="0"/>
    </xf>
    <xf numFmtId="10" fontId="8" fillId="4" borderId="1" xfId="3" applyNumberFormat="1" applyFont="1" applyFill="1" applyBorder="1" applyAlignment="1">
      <alignment horizontal="center" vertical="center"/>
    </xf>
    <xf numFmtId="10" fontId="8" fillId="5" borderId="1" xfId="4" applyNumberFormat="1" applyFont="1" applyFill="1" applyBorder="1" applyAlignment="1" applyProtection="1">
      <alignment horizontal="center" vertical="center"/>
      <protection locked="0"/>
    </xf>
    <xf numFmtId="10" fontId="8" fillId="5" borderId="1" xfId="3" applyNumberFormat="1" applyFont="1" applyFill="1" applyBorder="1" applyAlignment="1">
      <alignment horizontal="center" vertical="center"/>
    </xf>
    <xf numFmtId="10" fontId="9" fillId="4" borderId="1" xfId="3" applyNumberFormat="1" applyFont="1" applyFill="1" applyBorder="1" applyAlignment="1">
      <alignment horizontal="center" vertical="center"/>
    </xf>
    <xf numFmtId="0" fontId="7" fillId="5" borderId="1" xfId="3" applyFont="1" applyFill="1" applyBorder="1" applyAlignment="1">
      <alignment vertical="center" wrapText="1"/>
    </xf>
    <xf numFmtId="0" fontId="7" fillId="6" borderId="1" xfId="3" applyFont="1" applyFill="1" applyBorder="1" applyAlignment="1">
      <alignment vertical="center"/>
    </xf>
    <xf numFmtId="166" fontId="9" fillId="4" borderId="1" xfId="3" applyNumberFormat="1" applyFont="1" applyFill="1" applyBorder="1" applyAlignment="1">
      <alignment horizontal="center" vertical="center" wrapText="1"/>
    </xf>
    <xf numFmtId="166" fontId="0" fillId="6" borderId="1" xfId="3" applyNumberFormat="1" applyFont="1" applyFill="1" applyBorder="1" applyAlignment="1">
      <alignment horizontal="center" vertical="center"/>
    </xf>
    <xf numFmtId="166" fontId="0" fillId="6" borderId="1" xfId="3" applyNumberFormat="1" applyFont="1" applyFill="1" applyBorder="1" applyAlignment="1">
      <alignment vertical="center"/>
    </xf>
    <xf numFmtId="0" fontId="8" fillId="0" borderId="0" xfId="3" applyFont="1" applyAlignment="1" applyProtection="1">
      <alignment vertical="center"/>
      <protection locked="0"/>
    </xf>
    <xf numFmtId="9" fontId="8" fillId="0" borderId="0" xfId="3" applyNumberFormat="1" applyFont="1" applyAlignment="1" applyProtection="1">
      <alignment horizontal="center" vertical="center"/>
      <protection locked="0"/>
    </xf>
    <xf numFmtId="0" fontId="8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8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>
      <alignment vertical="center"/>
    </xf>
    <xf numFmtId="10" fontId="7" fillId="3" borderId="1" xfId="2" applyNumberFormat="1" applyFont="1" applyFill="1" applyBorder="1" applyAlignment="1">
      <alignment horizontal="center" vertical="center" wrapText="1"/>
    </xf>
    <xf numFmtId="166" fontId="7" fillId="6" borderId="1" xfId="3" applyNumberFormat="1" applyFont="1" applyFill="1" applyBorder="1" applyAlignment="1">
      <alignment horizontal="left" vertical="center"/>
    </xf>
    <xf numFmtId="10" fontId="7" fillId="6" borderId="1" xfId="3" applyNumberFormat="1" applyFont="1" applyFill="1" applyBorder="1" applyAlignment="1">
      <alignment horizontal="center" vertical="center"/>
    </xf>
    <xf numFmtId="167" fontId="7" fillId="3" borderId="1" xfId="1" applyNumberFormat="1" applyFont="1" applyFill="1" applyBorder="1" applyAlignment="1">
      <alignment horizontal="center" vertical="center" wrapText="1"/>
    </xf>
    <xf numFmtId="0" fontId="8" fillId="0" borderId="0" xfId="3" applyFont="1" applyAlignment="1">
      <alignment vertical="center" wrapText="1"/>
    </xf>
    <xf numFmtId="167" fontId="7" fillId="6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9" fontId="0" fillId="8" borderId="1" xfId="2" applyFont="1" applyFill="1" applyBorder="1" applyAlignment="1">
      <alignment horizontal="center" vertical="center" wrapText="1"/>
    </xf>
    <xf numFmtId="9" fontId="0" fillId="8" borderId="1" xfId="3" applyNumberFormat="1" applyFont="1" applyFill="1" applyBorder="1" applyAlignment="1">
      <alignment horizontal="center" vertical="center" wrapText="1"/>
    </xf>
    <xf numFmtId="0" fontId="0" fillId="8" borderId="1" xfId="3" applyFont="1" applyFill="1" applyBorder="1" applyAlignment="1">
      <alignment horizontal="center" vertical="center" wrapText="1"/>
    </xf>
    <xf numFmtId="9" fontId="8" fillId="8" borderId="1" xfId="2" applyFont="1" applyFill="1" applyBorder="1" applyAlignment="1" applyProtection="1">
      <alignment horizontal="center" vertical="center"/>
      <protection locked="0"/>
    </xf>
    <xf numFmtId="10" fontId="8" fillId="8" borderId="1" xfId="5" applyNumberFormat="1" applyFont="1" applyFill="1" applyBorder="1" applyAlignment="1" applyProtection="1">
      <alignment horizontal="center" vertical="center"/>
      <protection locked="0"/>
    </xf>
    <xf numFmtId="0" fontId="8" fillId="8" borderId="1" xfId="5" applyNumberFormat="1" applyFont="1" applyFill="1" applyBorder="1" applyAlignment="1" applyProtection="1">
      <alignment horizontal="center" vertical="center"/>
      <protection locked="0"/>
    </xf>
    <xf numFmtId="9" fontId="8" fillId="8" borderId="1" xfId="4" applyFont="1" applyFill="1" applyBorder="1" applyAlignment="1" applyProtection="1">
      <alignment horizontal="center" vertical="center"/>
      <protection locked="0"/>
    </xf>
    <xf numFmtId="9" fontId="8" fillId="8" borderId="1" xfId="3" applyNumberFormat="1" applyFont="1" applyFill="1" applyBorder="1" applyAlignment="1" applyProtection="1">
      <alignment horizontal="center" vertical="center"/>
      <protection locked="0"/>
    </xf>
    <xf numFmtId="9" fontId="0" fillId="8" borderId="1" xfId="3" applyNumberFormat="1" applyFont="1" applyFill="1" applyBorder="1" applyAlignment="1">
      <alignment horizontal="center" vertical="center"/>
    </xf>
    <xf numFmtId="0" fontId="0" fillId="8" borderId="1" xfId="3" applyFont="1" applyFill="1" applyBorder="1" applyAlignment="1">
      <alignment vertical="center" wrapText="1"/>
    </xf>
    <xf numFmtId="0" fontId="0" fillId="8" borderId="1" xfId="3" applyFont="1" applyFill="1" applyBorder="1" applyAlignment="1">
      <alignment vertical="center"/>
    </xf>
    <xf numFmtId="0" fontId="8" fillId="8" borderId="1" xfId="3" applyFont="1" applyFill="1" applyBorder="1" applyAlignment="1">
      <alignment vertical="center" wrapText="1"/>
    </xf>
    <xf numFmtId="9" fontId="0" fillId="8" borderId="1" xfId="0" applyNumberFormat="1" applyFill="1" applyBorder="1" applyAlignment="1">
      <alignment horizontal="center"/>
    </xf>
    <xf numFmtId="0" fontId="8" fillId="8" borderId="1" xfId="3" applyFont="1" applyFill="1" applyBorder="1" applyAlignment="1" applyProtection="1">
      <alignment horizontal="center"/>
      <protection locked="0"/>
    </xf>
    <xf numFmtId="9" fontId="8" fillId="8" borderId="1" xfId="3" applyNumberFormat="1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</cellXfs>
  <cellStyles count="6">
    <cellStyle name="Milliers" xfId="1" builtinId="3"/>
    <cellStyle name="Milliers 2 2 14" xfId="5"/>
    <cellStyle name="Normal" xfId="0" builtinId="0"/>
    <cellStyle name="Normal 10" xfId="3"/>
    <cellStyle name="Pourcentage" xfId="2" builtinId="5"/>
    <cellStyle name="Pourcentage 10" xfId="4"/>
  </cellStyles>
  <dxfs count="15"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A12" sqref="A12"/>
    </sheetView>
  </sheetViews>
  <sheetFormatPr baseColWidth="10" defaultColWidth="11.44140625" defaultRowHeight="14.4" x14ac:dyDescent="0.3"/>
  <cols>
    <col min="1" max="1" width="31.5546875" style="3" customWidth="1"/>
    <col min="2" max="5" width="18.33203125" style="3" customWidth="1"/>
    <col min="6" max="6" width="54.33203125" style="3" customWidth="1"/>
    <col min="7" max="7" width="38.5546875" style="3" customWidth="1"/>
    <col min="8" max="11" width="11.44140625" style="3"/>
    <col min="12" max="12" width="11.44140625" style="4"/>
    <col min="13" max="16384" width="11.44140625" style="3"/>
  </cols>
  <sheetData>
    <row r="1" spans="1:13" x14ac:dyDescent="0.3">
      <c r="A1" s="1" t="s">
        <v>0</v>
      </c>
      <c r="B1" s="2"/>
    </row>
    <row r="2" spans="1:13" ht="15" x14ac:dyDescent="0.25">
      <c r="A2" s="1" t="s">
        <v>1</v>
      </c>
      <c r="B2" s="2"/>
    </row>
    <row r="3" spans="1:13" ht="15" x14ac:dyDescent="0.25">
      <c r="A3" s="1" t="s">
        <v>46</v>
      </c>
      <c r="B3" s="2"/>
    </row>
    <row r="4" spans="1:13" x14ac:dyDescent="0.3">
      <c r="A4" s="1" t="s">
        <v>33</v>
      </c>
      <c r="B4" s="2"/>
    </row>
    <row r="5" spans="1:13" x14ac:dyDescent="0.3">
      <c r="A5" s="1" t="s">
        <v>2</v>
      </c>
      <c r="B5" s="60" t="s">
        <v>47</v>
      </c>
      <c r="M5" s="5">
        <f ca="1">TODAY()</f>
        <v>45739</v>
      </c>
    </row>
    <row r="6" spans="1:13" ht="15" x14ac:dyDescent="0.25">
      <c r="A6" s="1" t="s">
        <v>3</v>
      </c>
      <c r="B6" s="6"/>
      <c r="M6" s="7"/>
    </row>
    <row r="8" spans="1:13" x14ac:dyDescent="0.3">
      <c r="A8" s="8" t="s">
        <v>4</v>
      </c>
      <c r="B8" s="8" t="s">
        <v>58</v>
      </c>
      <c r="C8" s="8" t="s">
        <v>57</v>
      </c>
      <c r="D8" s="8" t="s">
        <v>56</v>
      </c>
      <c r="E8" s="8" t="s">
        <v>55</v>
      </c>
      <c r="F8" s="8" t="s">
        <v>54</v>
      </c>
      <c r="G8" s="8" t="s">
        <v>53</v>
      </c>
    </row>
    <row r="9" spans="1:13" s="62" customFormat="1" x14ac:dyDescent="0.3">
      <c r="A9" s="61" t="s">
        <v>49</v>
      </c>
      <c r="B9" s="61"/>
      <c r="C9" s="61"/>
      <c r="D9" s="64"/>
      <c r="E9" s="61"/>
      <c r="F9" s="61"/>
      <c r="G9" s="61"/>
      <c r="L9" s="63"/>
    </row>
    <row r="10" spans="1:13" ht="28.8" x14ac:dyDescent="0.3">
      <c r="A10" s="9" t="s">
        <v>5</v>
      </c>
      <c r="B10" s="43">
        <v>0.1</v>
      </c>
      <c r="C10" s="44">
        <v>0.9</v>
      </c>
      <c r="D10" s="10">
        <v>0.9</v>
      </c>
      <c r="E10" s="11">
        <f>+D10/C10</f>
        <v>1</v>
      </c>
      <c r="F10" s="52" t="s">
        <v>48</v>
      </c>
      <c r="G10" s="12">
        <f>+IF(D10&gt;=90%,E10*B10,0)</f>
        <v>0.1</v>
      </c>
    </row>
    <row r="11" spans="1:13" x14ac:dyDescent="0.3">
      <c r="A11" s="9" t="s">
        <v>6</v>
      </c>
      <c r="B11" s="43">
        <v>0.1</v>
      </c>
      <c r="C11" s="45">
        <v>240</v>
      </c>
      <c r="D11" s="13">
        <v>100</v>
      </c>
      <c r="E11" s="11"/>
      <c r="F11" s="53" t="s">
        <v>7</v>
      </c>
      <c r="G11" s="12">
        <f>+E11*B11</f>
        <v>0</v>
      </c>
    </row>
    <row r="12" spans="1:13" ht="26.4" x14ac:dyDescent="0.3">
      <c r="A12" s="15" t="s">
        <v>8</v>
      </c>
      <c r="B12" s="46">
        <v>0.2</v>
      </c>
      <c r="C12" s="47">
        <v>0.9</v>
      </c>
      <c r="D12" s="16">
        <v>0.95</v>
      </c>
      <c r="E12" s="17">
        <f t="shared" ref="E12:E15" si="0">+D12/C12</f>
        <v>1.0555555555555556</v>
      </c>
      <c r="F12" s="54" t="s">
        <v>9</v>
      </c>
      <c r="G12" s="18">
        <f>IF(D12&gt;=90%,E12*B12,0)</f>
        <v>0.21111111111111114</v>
      </c>
    </row>
    <row r="13" spans="1:13" ht="26.4" x14ac:dyDescent="0.3">
      <c r="A13" s="15" t="s">
        <v>10</v>
      </c>
      <c r="B13" s="46">
        <v>0.15</v>
      </c>
      <c r="C13" s="48">
        <v>18</v>
      </c>
      <c r="D13" s="19">
        <v>0.4</v>
      </c>
      <c r="E13" s="17">
        <f t="shared" si="0"/>
        <v>2.2222222222222223E-2</v>
      </c>
      <c r="F13" s="54" t="s">
        <v>11</v>
      </c>
      <c r="G13" s="18">
        <f>IF(D13&gt;=16,E13*B13,0)</f>
        <v>0</v>
      </c>
    </row>
    <row r="14" spans="1:13" ht="39.6" x14ac:dyDescent="0.3">
      <c r="A14" s="20" t="s">
        <v>12</v>
      </c>
      <c r="B14" s="46">
        <v>0.2</v>
      </c>
      <c r="C14" s="49">
        <v>0.85</v>
      </c>
      <c r="D14" s="14">
        <v>0.85</v>
      </c>
      <c r="E14" s="17">
        <f t="shared" si="0"/>
        <v>1</v>
      </c>
      <c r="F14" s="54" t="s">
        <v>13</v>
      </c>
      <c r="G14" s="18">
        <f>IF(D14&gt;=80%,E14*B14,0)</f>
        <v>0.2</v>
      </c>
    </row>
    <row r="15" spans="1:13" ht="26.4" x14ac:dyDescent="0.3">
      <c r="A15" s="20" t="s">
        <v>14</v>
      </c>
      <c r="B15" s="46">
        <v>0.15</v>
      </c>
      <c r="C15" s="49">
        <v>0.85</v>
      </c>
      <c r="D15" s="14">
        <v>0.91</v>
      </c>
      <c r="E15" s="17">
        <f t="shared" si="0"/>
        <v>1.0705882352941176</v>
      </c>
      <c r="F15" s="54" t="s">
        <v>13</v>
      </c>
      <c r="G15" s="18">
        <f>IF(D15&gt;=80%,E15*B15,0)</f>
        <v>0.16058823529411764</v>
      </c>
    </row>
    <row r="16" spans="1:13" x14ac:dyDescent="0.3">
      <c r="A16" s="21" t="s">
        <v>15</v>
      </c>
      <c r="B16" s="50">
        <v>0.1</v>
      </c>
      <c r="C16" s="51"/>
      <c r="D16" s="22">
        <v>0.89</v>
      </c>
      <c r="E16" s="23"/>
      <c r="F16" s="24"/>
      <c r="G16" s="23">
        <f>D16</f>
        <v>0.89</v>
      </c>
    </row>
    <row r="17" spans="1:12" ht="15" x14ac:dyDescent="0.25">
      <c r="A17" s="25"/>
      <c r="B17" s="26"/>
      <c r="C17" s="27"/>
      <c r="D17" s="28"/>
      <c r="E17" s="27"/>
      <c r="F17" s="27"/>
      <c r="G17" s="29"/>
    </row>
    <row r="18" spans="1:12" x14ac:dyDescent="0.3">
      <c r="A18" s="30"/>
      <c r="B18" s="30"/>
      <c r="C18" s="29"/>
      <c r="D18" s="29"/>
      <c r="E18" s="29"/>
      <c r="F18" s="9" t="s">
        <v>16</v>
      </c>
      <c r="G18" s="31">
        <f>SUM(G10:G11)</f>
        <v>0.1</v>
      </c>
      <c r="L18" s="3"/>
    </row>
    <row r="19" spans="1:12" x14ac:dyDescent="0.3">
      <c r="A19" s="30"/>
      <c r="B19" s="30"/>
      <c r="C19" s="29"/>
      <c r="D19" s="29"/>
      <c r="E19" s="29"/>
      <c r="F19" s="9" t="s">
        <v>17</v>
      </c>
      <c r="G19" s="31">
        <f>SUM(G12:G15)</f>
        <v>0.57169934640522879</v>
      </c>
      <c r="L19" s="3"/>
    </row>
    <row r="20" spans="1:12" x14ac:dyDescent="0.3">
      <c r="A20" s="30"/>
      <c r="B20" s="30"/>
      <c r="C20" s="29"/>
      <c r="D20" s="29"/>
      <c r="E20" s="29"/>
      <c r="F20" s="9" t="s">
        <v>18</v>
      </c>
      <c r="G20" s="31">
        <f>G16</f>
        <v>0.89</v>
      </c>
      <c r="L20" s="3"/>
    </row>
    <row r="21" spans="1:12" ht="15" x14ac:dyDescent="0.25">
      <c r="A21" s="30"/>
      <c r="B21" s="30"/>
      <c r="C21" s="29"/>
      <c r="D21" s="29"/>
      <c r="E21" s="29"/>
      <c r="F21" s="32" t="s">
        <v>19</v>
      </c>
      <c r="G21" s="33">
        <f>SUM(G18:G20)</f>
        <v>1.5616993464052289</v>
      </c>
      <c r="L21" s="3"/>
    </row>
    <row r="22" spans="1:12" x14ac:dyDescent="0.3">
      <c r="A22" s="30"/>
      <c r="B22" s="30"/>
      <c r="C22" s="29"/>
      <c r="D22" s="29"/>
      <c r="E22" s="29"/>
      <c r="F22" s="9" t="s">
        <v>20</v>
      </c>
      <c r="G22" s="34">
        <v>98000</v>
      </c>
      <c r="L22" s="3"/>
    </row>
    <row r="23" spans="1:12" x14ac:dyDescent="0.3">
      <c r="A23" s="30"/>
      <c r="B23" s="30"/>
      <c r="C23" s="29"/>
      <c r="D23" s="29"/>
      <c r="E23" s="29"/>
      <c r="F23" s="9" t="s">
        <v>21</v>
      </c>
      <c r="G23" s="34">
        <f>+SUM(G18:G20)*G22</f>
        <v>153046.53594771243</v>
      </c>
      <c r="L23" s="3"/>
    </row>
    <row r="24" spans="1:12" x14ac:dyDescent="0.3">
      <c r="A24" s="30"/>
      <c r="B24" s="30"/>
      <c r="C24" s="29"/>
      <c r="D24" s="29"/>
      <c r="E24" s="35"/>
      <c r="F24" s="9" t="s">
        <v>22</v>
      </c>
      <c r="G24" s="36" t="s">
        <v>59</v>
      </c>
      <c r="L24" s="3"/>
    </row>
    <row r="25" spans="1:12" ht="30.75" customHeight="1" x14ac:dyDescent="0.25">
      <c r="F25" s="42" t="s">
        <v>23</v>
      </c>
      <c r="G25" s="41"/>
    </row>
    <row r="27" spans="1:12" x14ac:dyDescent="0.3">
      <c r="A27" s="37" t="s">
        <v>24</v>
      </c>
      <c r="L27" s="3"/>
    </row>
    <row r="28" spans="1:12" ht="15" x14ac:dyDescent="0.25">
      <c r="E28" s="38"/>
      <c r="F28" s="39"/>
      <c r="G28" s="39"/>
      <c r="L28" s="3"/>
    </row>
    <row r="29" spans="1:12" x14ac:dyDescent="0.3">
      <c r="E29" s="39"/>
      <c r="F29" s="39"/>
      <c r="G29" s="39"/>
      <c r="L29" s="3"/>
    </row>
    <row r="30" spans="1:12" x14ac:dyDescent="0.3">
      <c r="A30" s="40" t="s">
        <v>25</v>
      </c>
      <c r="B30" s="40" t="s">
        <v>26</v>
      </c>
      <c r="E30" s="39"/>
      <c r="F30" s="39"/>
      <c r="G30" s="39"/>
      <c r="L30" s="3"/>
    </row>
    <row r="31" spans="1:12" x14ac:dyDescent="0.3">
      <c r="A31" s="55">
        <v>0</v>
      </c>
      <c r="B31" s="56" t="s">
        <v>27</v>
      </c>
      <c r="E31" s="39"/>
      <c r="F31" s="39"/>
      <c r="G31" s="39"/>
      <c r="L31" s="3"/>
    </row>
    <row r="32" spans="1:12" x14ac:dyDescent="0.25">
      <c r="A32" s="57">
        <v>0.85</v>
      </c>
      <c r="B32" s="56" t="s">
        <v>28</v>
      </c>
      <c r="E32" s="39"/>
      <c r="F32" s="39"/>
      <c r="G32" s="39"/>
      <c r="L32" s="3"/>
    </row>
    <row r="33" spans="1:12" x14ac:dyDescent="0.25">
      <c r="A33" s="57">
        <v>1</v>
      </c>
      <c r="B33" s="56" t="s">
        <v>29</v>
      </c>
      <c r="E33" s="39"/>
      <c r="F33" s="39"/>
      <c r="G33" s="39"/>
      <c r="L33" s="3"/>
    </row>
    <row r="34" spans="1:12" x14ac:dyDescent="0.25">
      <c r="A34" s="57">
        <v>0.8</v>
      </c>
      <c r="B34" s="56" t="s">
        <v>30</v>
      </c>
      <c r="E34" s="39"/>
      <c r="F34" s="39"/>
      <c r="G34" s="39"/>
      <c r="L34" s="3"/>
    </row>
    <row r="35" spans="1:12" x14ac:dyDescent="0.25">
      <c r="A35" s="57">
        <v>0.5</v>
      </c>
      <c r="B35" s="56" t="s">
        <v>31</v>
      </c>
      <c r="L35" s="3"/>
    </row>
    <row r="36" spans="1:12" x14ac:dyDescent="0.3">
      <c r="A36" s="55">
        <v>0.2</v>
      </c>
      <c r="B36" s="56" t="s">
        <v>32</v>
      </c>
      <c r="L36" s="3"/>
    </row>
  </sheetData>
  <conditionalFormatting sqref="D15">
    <cfRule type="cellIs" dxfId="14" priority="9" operator="lessThan">
      <formula>$C$15</formula>
    </cfRule>
    <cfRule type="cellIs" dxfId="13" priority="14" operator="lessThan">
      <formula>0.65</formula>
    </cfRule>
  </conditionalFormatting>
  <conditionalFormatting sqref="D13">
    <cfRule type="cellIs" dxfId="12" priority="10" operator="lessThan">
      <formula>$C$13</formula>
    </cfRule>
    <cfRule type="cellIs" dxfId="11" priority="13" operator="lessThan">
      <formula>$C$13</formula>
    </cfRule>
  </conditionalFormatting>
  <conditionalFormatting sqref="D14">
    <cfRule type="cellIs" dxfId="10" priority="7" operator="lessThan">
      <formula>$C$15</formula>
    </cfRule>
    <cfRule type="cellIs" dxfId="9" priority="8" operator="lessThan">
      <formula>0.65</formula>
    </cfRule>
  </conditionalFormatting>
  <conditionalFormatting sqref="D12">
    <cfRule type="cellIs" dxfId="8" priority="18" operator="lessThan">
      <formula>$C$12</formula>
    </cfRule>
    <cfRule type="cellIs" dxfId="7" priority="19" operator="lessThan">
      <formula>#REF!</formula>
    </cfRule>
  </conditionalFormatting>
  <conditionalFormatting sqref="G14">
    <cfRule type="cellIs" dxfId="6" priority="4" operator="greaterThan">
      <formula>0.2</formula>
    </cfRule>
  </conditionalFormatting>
  <conditionalFormatting sqref="G10">
    <cfRule type="cellIs" dxfId="5" priority="6" operator="greaterThan">
      <formula>0.12</formula>
    </cfRule>
  </conditionalFormatting>
  <conditionalFormatting sqref="G13">
    <cfRule type="cellIs" dxfId="4" priority="2" operator="greaterThan">
      <formula>0.15</formula>
    </cfRule>
  </conditionalFormatting>
  <conditionalFormatting sqref="G12">
    <cfRule type="cellIs" dxfId="3" priority="5" operator="greaterThan">
      <formula>0.2</formula>
    </cfRule>
  </conditionalFormatting>
  <conditionalFormatting sqref="G15">
    <cfRule type="cellIs" dxfId="2" priority="3" operator="greaterThan">
      <formula>0.15</formula>
    </cfRule>
  </conditionalFormatting>
  <conditionalFormatting sqref="D10">
    <cfRule type="cellIs" dxfId="1" priority="20" operator="lessThan">
      <formula>$C$10</formula>
    </cfRule>
    <cfRule type="cellIs" dxfId="0" priority="21" operator="less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opLeftCell="G1" workbookViewId="0">
      <selection activeCell="G20" sqref="G20"/>
    </sheetView>
  </sheetViews>
  <sheetFormatPr baseColWidth="10" defaultRowHeight="14.4" x14ac:dyDescent="0.3"/>
  <cols>
    <col min="2" max="2" width="14.6640625" customWidth="1"/>
    <col min="3" max="3" width="16" customWidth="1"/>
    <col min="4" max="4" width="11.44140625" customWidth="1"/>
    <col min="5" max="5" width="15.6640625" customWidth="1"/>
    <col min="6" max="6" width="16.33203125" customWidth="1"/>
    <col min="7" max="7" width="14.88671875" customWidth="1"/>
    <col min="8" max="8" width="13.33203125" customWidth="1"/>
    <col min="11" max="11" width="14.5546875" customWidth="1"/>
    <col min="13" max="13" width="15.109375" customWidth="1"/>
    <col min="14" max="14" width="14.109375" customWidth="1"/>
    <col min="20" max="20" width="15.6640625" customWidth="1"/>
    <col min="21" max="21" width="22.5546875" customWidth="1"/>
  </cols>
  <sheetData>
    <row r="1" spans="1:21" ht="66" x14ac:dyDescent="0.3">
      <c r="A1" s="58" t="s">
        <v>34</v>
      </c>
      <c r="B1" s="58" t="s">
        <v>0</v>
      </c>
      <c r="C1" s="58" t="s">
        <v>3</v>
      </c>
      <c r="D1" s="59" t="s">
        <v>35</v>
      </c>
      <c r="E1" s="58" t="s">
        <v>33</v>
      </c>
      <c r="F1" s="58" t="s">
        <v>52</v>
      </c>
      <c r="G1" s="58" t="s">
        <v>49</v>
      </c>
      <c r="H1" s="58" t="s">
        <v>50</v>
      </c>
      <c r="I1" s="58" t="s">
        <v>6</v>
      </c>
      <c r="J1" s="58" t="s">
        <v>36</v>
      </c>
      <c r="K1" s="58" t="s">
        <v>37</v>
      </c>
      <c r="L1" s="58" t="s">
        <v>38</v>
      </c>
      <c r="M1" s="58" t="s">
        <v>39</v>
      </c>
      <c r="N1" s="58" t="s">
        <v>51</v>
      </c>
      <c r="O1" s="58" t="s">
        <v>40</v>
      </c>
      <c r="P1" s="58" t="s">
        <v>41</v>
      </c>
      <c r="Q1" s="58" t="s">
        <v>42</v>
      </c>
      <c r="R1" s="58" t="s">
        <v>43</v>
      </c>
      <c r="S1" s="58" t="s">
        <v>44</v>
      </c>
      <c r="T1" s="58" t="s">
        <v>60</v>
      </c>
      <c r="U1" s="5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commission</vt:lpstr>
      <vt:lpstr>matrice pvv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RAJARISON Haingo MEA/SAIO/MADAGASCAR/DRC</dc:creator>
  <cp:lastModifiedBy>RANDRIANANDRASANA Zo Hasina Mamitiana</cp:lastModifiedBy>
  <dcterms:created xsi:type="dcterms:W3CDTF">2025-02-21T06:25:27Z</dcterms:created>
  <dcterms:modified xsi:type="dcterms:W3CDTF">2025-03-23T05:29:45Z</dcterms:modified>
</cp:coreProperties>
</file>