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0376" yWindow="-1812" windowWidth="2664" windowHeight="12036"/>
  </bookViews>
  <sheets>
    <sheet name="Commission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5" i="1"/>
  <c r="H10" i="1"/>
  <c r="H12" i="1"/>
  <c r="H13" i="1"/>
  <c r="H14" i="1"/>
  <c r="H20" i="1" l="1"/>
  <c r="E15" i="1"/>
  <c r="E14" i="1"/>
  <c r="E13" i="1"/>
  <c r="E12" i="1"/>
  <c r="E10" i="1"/>
  <c r="N5" i="1"/>
  <c r="H18" i="1" l="1"/>
  <c r="H21" i="1" s="1"/>
  <c r="H19" i="1"/>
  <c r="H23" i="1" l="1"/>
</calcChain>
</file>

<file path=xl/sharedStrings.xml><?xml version="1.0" encoding="utf-8"?>
<sst xmlns="http://schemas.openxmlformats.org/spreadsheetml/2006/main" count="81" uniqueCount="73">
  <si>
    <t>Prénom</t>
  </si>
  <si>
    <t>Trigramme</t>
  </si>
  <si>
    <t>Ancienneté (en mois)</t>
  </si>
  <si>
    <t>Superviseur</t>
  </si>
  <si>
    <t>Indicateurs</t>
  </si>
  <si>
    <t>Productivité (R/O en contribution individuelle aux appels traités)</t>
  </si>
  <si>
    <t>DMT</t>
  </si>
  <si>
    <t>suivant barème DMT</t>
  </si>
  <si>
    <t>Evaluation qualitative (note moyenne)</t>
  </si>
  <si>
    <t>au pro rata pour réalisation &gt;= 90% avec plafonnement à 100% d'atteinte de l'objectif</t>
  </si>
  <si>
    <t xml:space="preserve">Quiz </t>
  </si>
  <si>
    <t xml:space="preserve">au pro rata pour réalisation &gt;= 16/20 avec plafonnement à 100% d'atteinte de l'objectif </t>
  </si>
  <si>
    <t>Satisfaction client  sur la personnalisation du traitement  (TTB)</t>
  </si>
  <si>
    <t>au pro rata pour réalisation &gt;= 80% avec plafonnement à 100% d'atteinte de l'objectif</t>
  </si>
  <si>
    <t>Satisfaction client sur solution proposée (TTB)</t>
  </si>
  <si>
    <t xml:space="preserve">Appréciation managériale </t>
  </si>
  <si>
    <t>PV1 = Somme résultat [(A) + (B)]</t>
  </si>
  <si>
    <t>PV2 = Somme résultat [(C ) + (D) + ( E) + (F)]</t>
  </si>
  <si>
    <t>PV3 = résultat (G)</t>
  </si>
  <si>
    <t>% d'atteinte des objectifs</t>
  </si>
  <si>
    <t>Base numéraire</t>
  </si>
  <si>
    <t>PVV final</t>
  </si>
  <si>
    <t>Montant commission en Ar arrondi</t>
  </si>
  <si>
    <t>Observations</t>
  </si>
  <si>
    <t>Barème DMT</t>
  </si>
  <si>
    <t>Notation DMT</t>
  </si>
  <si>
    <t>&gt;250</t>
  </si>
  <si>
    <t>entre 241 et 250</t>
  </si>
  <si>
    <t>entre 180 et 240</t>
  </si>
  <si>
    <t>entre 170 et 179</t>
  </si>
  <si>
    <t>entre 160 et 169</t>
  </si>
  <si>
    <t>&lt;160</t>
  </si>
  <si>
    <t>Qualité</t>
  </si>
  <si>
    <t>Type contrat</t>
  </si>
  <si>
    <t>au pro rata pour réalisation&gt;= 90%  avec plafonnement à  120% de R/O</t>
  </si>
  <si>
    <t>Taux d'absentéisme</t>
  </si>
  <si>
    <t>Résultat pondéré</t>
  </si>
  <si>
    <t xml:space="preserve">R/O </t>
  </si>
  <si>
    <t>Réalisation</t>
  </si>
  <si>
    <t xml:space="preserve">Objectif  </t>
  </si>
  <si>
    <t>Poids</t>
  </si>
  <si>
    <t>Date de prise d'appel</t>
  </si>
  <si>
    <t>année</t>
  </si>
  <si>
    <t>mois</t>
  </si>
  <si>
    <t>jour</t>
  </si>
  <si>
    <t>ATN_TMP</t>
  </si>
  <si>
    <t>T2B personnalisation</t>
  </si>
  <si>
    <t>T2B solution</t>
  </si>
  <si>
    <t>Quizz</t>
  </si>
  <si>
    <t>Contribution</t>
  </si>
  <si>
    <t>note managériale</t>
  </si>
  <si>
    <t>Taux d absentéisme</t>
  </si>
  <si>
    <t>Réalisation/Objectif (en %)</t>
  </si>
  <si>
    <t>Information sur le coeficient</t>
  </si>
  <si>
    <t>Coeficient</t>
  </si>
  <si>
    <t>SI (réalisation &gt;= Coeficient ALORS Poids*R/O SINON 0)</t>
  </si>
  <si>
    <t>A</t>
  </si>
  <si>
    <t>B</t>
  </si>
  <si>
    <t>C</t>
  </si>
  <si>
    <t>D</t>
  </si>
  <si>
    <t>E</t>
  </si>
  <si>
    <t>F</t>
  </si>
  <si>
    <t>G</t>
  </si>
  <si>
    <t>A+B</t>
  </si>
  <si>
    <t>C+D+E+F</t>
  </si>
  <si>
    <t>A+B+C+D+E+F+G</t>
  </si>
  <si>
    <t>(A+B+C+D+E+F+G)*Base numéraire</t>
  </si>
  <si>
    <t>Poids*R/O</t>
  </si>
  <si>
    <t>Agent inférieur à 6 mois d'ancienneté</t>
  </si>
  <si>
    <t>Nom&amp;prénom1</t>
  </si>
  <si>
    <t>SI (trigramme avec _TMP ALORS "Temporaire" SINON "CDI")</t>
  </si>
  <si>
    <t>Miankina  @ilay barème etsy ambany</t>
  </si>
  <si>
    <t>CC Junior si DMT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</si>
</sst>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_-;\-* #,##0.00_-;_-* &quot;-&quot;??_-;_-@_-"/>
    <numFmt numFmtId="165" formatCode="0.0%"/>
    <numFmt numFmtId="166" formatCode="_-* #,##0\ _€_-;\-* #,##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0"/>
      <color rgb="FFFF660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2"/>
      <name val="Arial"/>
      <family val="2"/>
    </font>
    <font>
      <sz val="10"/>
      <color theme="1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vertical="center" wrapText="1"/>
    </xf>
    <xf numFmtId="0" fontId="9" fillId="4" borderId="1" xfId="3" applyFont="1" applyFill="1" applyBorder="1" applyAlignment="1" applyProtection="1">
      <alignment horizontal="left" vertical="center" wrapText="1"/>
      <protection locked="0"/>
    </xf>
    <xf numFmtId="0" fontId="7" fillId="4" borderId="1" xfId="3" applyFont="1" applyFill="1" applyBorder="1" applyAlignment="1">
      <alignment vertical="center" wrapText="1"/>
    </xf>
    <xf numFmtId="0" fontId="7" fillId="5" borderId="1" xfId="3" applyFont="1" applyFill="1" applyBorder="1" applyAlignment="1">
      <alignment vertical="center"/>
    </xf>
    <xf numFmtId="0" fontId="8" fillId="0" borderId="0" xfId="3" applyFont="1" applyAlignment="1" applyProtection="1">
      <alignment vertical="center"/>
      <protection locked="0"/>
    </xf>
    <xf numFmtId="9" fontId="8" fillId="0" borderId="0" xfId="3" applyNumberFormat="1" applyFont="1" applyAlignment="1" applyProtection="1">
      <alignment horizontal="center" vertical="center"/>
      <protection locked="0"/>
    </xf>
    <xf numFmtId="0" fontId="8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8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>
      <alignment vertical="center"/>
    </xf>
    <xf numFmtId="165" fontId="7" fillId="5" borderId="1" xfId="3" applyNumberFormat="1" applyFont="1" applyFill="1" applyBorder="1" applyAlignment="1">
      <alignment horizontal="left" vertical="center"/>
    </xf>
    <xf numFmtId="0" fontId="8" fillId="0" borderId="0" xfId="3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9" fontId="0" fillId="7" borderId="1" xfId="2" applyFont="1" applyFill="1" applyBorder="1" applyAlignment="1">
      <alignment horizontal="center" vertical="center" wrapText="1"/>
    </xf>
    <xf numFmtId="9" fontId="0" fillId="7" borderId="1" xfId="3" applyNumberFormat="1" applyFont="1" applyFill="1" applyBorder="1" applyAlignment="1">
      <alignment horizontal="center" vertical="center" wrapText="1"/>
    </xf>
    <xf numFmtId="0" fontId="0" fillId="7" borderId="1" xfId="3" applyFont="1" applyFill="1" applyBorder="1" applyAlignment="1">
      <alignment horizontal="center" vertical="center" wrapText="1"/>
    </xf>
    <xf numFmtId="9" fontId="8" fillId="7" borderId="1" xfId="2" applyFont="1" applyFill="1" applyBorder="1" applyAlignment="1" applyProtection="1">
      <alignment horizontal="center" vertical="center"/>
      <protection locked="0"/>
    </xf>
    <xf numFmtId="10" fontId="8" fillId="7" borderId="1" xfId="5" applyNumberFormat="1" applyFont="1" applyFill="1" applyBorder="1" applyAlignment="1" applyProtection="1">
      <alignment horizontal="center" vertical="center"/>
      <protection locked="0"/>
    </xf>
    <xf numFmtId="0" fontId="8" fillId="7" borderId="1" xfId="5" applyNumberFormat="1" applyFont="1" applyFill="1" applyBorder="1" applyAlignment="1" applyProtection="1">
      <alignment horizontal="center" vertical="center"/>
      <protection locked="0"/>
    </xf>
    <xf numFmtId="9" fontId="8" fillId="7" borderId="1" xfId="4" applyFont="1" applyFill="1" applyBorder="1" applyAlignment="1" applyProtection="1">
      <alignment horizontal="center" vertical="center"/>
      <protection locked="0"/>
    </xf>
    <xf numFmtId="9" fontId="8" fillId="7" borderId="1" xfId="3" applyNumberFormat="1" applyFont="1" applyFill="1" applyBorder="1" applyAlignment="1" applyProtection="1">
      <alignment horizontal="center" vertical="center"/>
      <protection locked="0"/>
    </xf>
    <xf numFmtId="9" fontId="0" fillId="7" borderId="1" xfId="3" applyNumberFormat="1" applyFont="1" applyFill="1" applyBorder="1" applyAlignment="1">
      <alignment horizontal="center" vertical="center"/>
    </xf>
    <xf numFmtId="0" fontId="0" fillId="7" borderId="1" xfId="3" applyFont="1" applyFill="1" applyBorder="1" applyAlignment="1">
      <alignment vertical="center" wrapText="1"/>
    </xf>
    <xf numFmtId="0" fontId="0" fillId="7" borderId="1" xfId="3" applyFont="1" applyFill="1" applyBorder="1" applyAlignment="1">
      <alignment vertical="center"/>
    </xf>
    <xf numFmtId="0" fontId="8" fillId="7" borderId="1" xfId="3" applyFont="1" applyFill="1" applyBorder="1" applyAlignment="1">
      <alignment vertical="center" wrapText="1"/>
    </xf>
    <xf numFmtId="9" fontId="0" fillId="7" borderId="1" xfId="0" applyNumberFormat="1" applyFill="1" applyBorder="1" applyAlignment="1">
      <alignment horizontal="center"/>
    </xf>
    <xf numFmtId="0" fontId="8" fillId="7" borderId="1" xfId="3" applyFont="1" applyFill="1" applyBorder="1" applyAlignment="1" applyProtection="1">
      <alignment horizontal="center"/>
      <protection locked="0"/>
    </xf>
    <xf numFmtId="9" fontId="8" fillId="7" borderId="1" xfId="3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1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vertical="center"/>
    </xf>
    <xf numFmtId="10" fontId="9" fillId="0" borderId="1" xfId="3" applyNumberFormat="1" applyFont="1" applyFill="1" applyBorder="1" applyAlignment="1">
      <alignment horizontal="center" vertical="center"/>
    </xf>
    <xf numFmtId="165" fontId="9" fillId="0" borderId="1" xfId="3" applyNumberFormat="1" applyFont="1" applyFill="1" applyBorder="1" applyAlignment="1">
      <alignment horizontal="center" vertical="center" wrapText="1"/>
    </xf>
    <xf numFmtId="1" fontId="9" fillId="0" borderId="1" xfId="4" applyNumberFormat="1" applyFont="1" applyFill="1" applyBorder="1" applyAlignment="1">
      <alignment horizontal="center" vertical="center" wrapText="1"/>
    </xf>
    <xf numFmtId="10" fontId="9" fillId="0" borderId="1" xfId="2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9" fontId="8" fillId="7" borderId="1" xfId="3" applyNumberFormat="1" applyFont="1" applyFill="1" applyBorder="1" applyAlignment="1">
      <alignment horizontal="center" vertical="center" wrapText="1"/>
    </xf>
    <xf numFmtId="0" fontId="8" fillId="7" borderId="1" xfId="3" applyFont="1" applyFill="1" applyBorder="1" applyAlignment="1">
      <alignment horizontal="center" vertical="center" wrapText="1"/>
    </xf>
    <xf numFmtId="10" fontId="8" fillId="9" borderId="1" xfId="3" applyNumberFormat="1" applyFont="1" applyFill="1" applyBorder="1" applyAlignment="1">
      <alignment horizontal="center" vertical="center"/>
    </xf>
    <xf numFmtId="10" fontId="8" fillId="9" borderId="1" xfId="4" applyNumberFormat="1" applyFont="1" applyFill="1" applyBorder="1" applyAlignment="1" applyProtection="1">
      <alignment horizontal="center" vertical="center"/>
      <protection locked="0"/>
    </xf>
    <xf numFmtId="10" fontId="0" fillId="9" borderId="1" xfId="3" applyNumberFormat="1" applyFont="1" applyFill="1" applyBorder="1" applyAlignment="1">
      <alignment horizontal="center" vertical="center"/>
    </xf>
    <xf numFmtId="166" fontId="7" fillId="7" borderId="1" xfId="1" applyNumberFormat="1" applyFont="1" applyFill="1" applyBorder="1" applyAlignment="1">
      <alignment horizontal="center" vertical="center" wrapText="1"/>
    </xf>
    <xf numFmtId="10" fontId="7" fillId="10" borderId="1" xfId="2" applyNumberFormat="1" applyFont="1" applyFill="1" applyBorder="1" applyAlignment="1">
      <alignment horizontal="center" vertical="center" wrapText="1"/>
    </xf>
    <xf numFmtId="10" fontId="7" fillId="10" borderId="1" xfId="3" applyNumberFormat="1" applyFont="1" applyFill="1" applyBorder="1" applyAlignment="1">
      <alignment horizontal="center" vertical="center"/>
    </xf>
    <xf numFmtId="166" fontId="7" fillId="10" borderId="1" xfId="1" applyNumberFormat="1" applyFont="1" applyFill="1" applyBorder="1" applyAlignment="1">
      <alignment horizontal="center" vertical="center" wrapText="1"/>
    </xf>
    <xf numFmtId="1" fontId="0" fillId="10" borderId="0" xfId="0" quotePrefix="1" applyNumberFormat="1" applyFill="1" applyAlignment="1">
      <alignment horizontal="left" vertical="center"/>
    </xf>
    <xf numFmtId="0" fontId="0" fillId="10" borderId="0" xfId="0" applyFill="1" applyAlignment="1">
      <alignment vertical="center"/>
    </xf>
    <xf numFmtId="0" fontId="13" fillId="7" borderId="1" xfId="0" applyFont="1" applyFill="1" applyBorder="1" applyAlignment="1">
      <alignment horizontal="center" vertical="center" wrapText="1"/>
    </xf>
  </cellXfs>
  <cellStyles count="6">
    <cellStyle name="Milliers" xfId="1" builtinId="3"/>
    <cellStyle name="Milliers 2 2 14" xfId="5"/>
    <cellStyle name="Normal" xfId="0" builtinId="0"/>
    <cellStyle name="Normal 10" xfId="3"/>
    <cellStyle name="Pourcentage" xfId="2" builtinId="5"/>
    <cellStyle name="Pourcentage 10" xfId="4"/>
  </cellStyles>
  <dxfs count="18"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E8" workbookViewId="0">
      <selection activeCell="I27" sqref="I27"/>
    </sheetView>
  </sheetViews>
  <sheetFormatPr baseColWidth="10" defaultColWidth="11.44140625" defaultRowHeight="14.4" x14ac:dyDescent="0.3"/>
  <cols>
    <col min="1" max="1" width="42.21875" style="3" customWidth="1"/>
    <col min="2" max="3" width="18.33203125" style="3" customWidth="1"/>
    <col min="4" max="5" width="22.77734375" style="3" customWidth="1"/>
    <col min="6" max="6" width="54.33203125" style="3" customWidth="1"/>
    <col min="7" max="7" width="12.21875" style="3" customWidth="1"/>
    <col min="8" max="8" width="38.5546875" style="3" customWidth="1"/>
    <col min="9" max="9" width="46.5546875" style="3" bestFit="1" customWidth="1"/>
    <col min="10" max="12" width="11.44140625" style="3"/>
    <col min="13" max="13" width="11.44140625" style="4"/>
    <col min="14" max="16384" width="11.44140625" style="3"/>
  </cols>
  <sheetData>
    <row r="1" spans="1:14" x14ac:dyDescent="0.3">
      <c r="A1" s="1" t="s">
        <v>1</v>
      </c>
      <c r="B1" s="2" t="s">
        <v>45</v>
      </c>
    </row>
    <row r="2" spans="1:14" x14ac:dyDescent="0.3">
      <c r="A2" s="1" t="s">
        <v>0</v>
      </c>
      <c r="B2" s="3" t="s">
        <v>69</v>
      </c>
    </row>
    <row r="3" spans="1:14" x14ac:dyDescent="0.3">
      <c r="A3" s="1" t="s">
        <v>33</v>
      </c>
      <c r="B3" s="2" t="s">
        <v>70</v>
      </c>
    </row>
    <row r="4" spans="1:14" x14ac:dyDescent="0.3">
      <c r="A4" s="1" t="s">
        <v>41</v>
      </c>
      <c r="B4" s="44">
        <v>45658</v>
      </c>
    </row>
    <row r="5" spans="1:14" x14ac:dyDescent="0.3">
      <c r="A5" s="1" t="s">
        <v>2</v>
      </c>
      <c r="B5" s="61" t="s">
        <v>42</v>
      </c>
      <c r="C5" s="62" t="s">
        <v>43</v>
      </c>
      <c r="D5" s="62" t="s">
        <v>44</v>
      </c>
      <c r="N5" s="5">
        <f ca="1">TODAY()</f>
        <v>45739</v>
      </c>
    </row>
    <row r="6" spans="1:14" x14ac:dyDescent="0.3">
      <c r="A6" s="1" t="s">
        <v>3</v>
      </c>
      <c r="B6" s="45"/>
      <c r="C6" s="46"/>
      <c r="D6" s="46"/>
      <c r="N6" s="6"/>
    </row>
    <row r="8" spans="1:14" ht="16.8" customHeight="1" x14ac:dyDescent="0.3">
      <c r="A8" s="7" t="s">
        <v>4</v>
      </c>
      <c r="B8" s="7" t="s">
        <v>40</v>
      </c>
      <c r="C8" s="7" t="s">
        <v>39</v>
      </c>
      <c r="D8" s="7" t="s">
        <v>38</v>
      </c>
      <c r="E8" s="7" t="s">
        <v>37</v>
      </c>
      <c r="F8" s="7" t="s">
        <v>53</v>
      </c>
      <c r="G8" s="7" t="s">
        <v>54</v>
      </c>
      <c r="H8" s="7" t="s">
        <v>36</v>
      </c>
    </row>
    <row r="9" spans="1:14" s="42" customFormat="1" ht="16.8" customHeight="1" x14ac:dyDescent="0.3">
      <c r="A9" s="8" t="s">
        <v>35</v>
      </c>
      <c r="B9" s="41"/>
      <c r="C9" s="41"/>
      <c r="D9" s="47" t="s">
        <v>51</v>
      </c>
      <c r="E9" s="51"/>
      <c r="F9" s="41"/>
      <c r="G9" s="41"/>
      <c r="H9" s="41"/>
      <c r="M9" s="43"/>
    </row>
    <row r="10" spans="1:14" ht="36" customHeight="1" x14ac:dyDescent="0.3">
      <c r="A10" s="8" t="s">
        <v>5</v>
      </c>
      <c r="B10" s="26">
        <v>0.1</v>
      </c>
      <c r="C10" s="27">
        <v>0.9</v>
      </c>
      <c r="D10" s="47" t="s">
        <v>49</v>
      </c>
      <c r="E10" s="56" t="e">
        <f>+D10/C10</f>
        <v>#VALUE!</v>
      </c>
      <c r="F10" s="35" t="s">
        <v>34</v>
      </c>
      <c r="G10" s="27">
        <v>0.9</v>
      </c>
      <c r="H10" s="54" t="e">
        <f>+IF(D10&gt;=90%,E10*B10,0)</f>
        <v>#VALUE!</v>
      </c>
      <c r="I10" s="3" t="s">
        <v>55</v>
      </c>
      <c r="J10" s="3" t="s">
        <v>56</v>
      </c>
    </row>
    <row r="11" spans="1:14" ht="36" customHeight="1" x14ac:dyDescent="0.3">
      <c r="A11" s="8" t="s">
        <v>6</v>
      </c>
      <c r="B11" s="26">
        <v>0.1</v>
      </c>
      <c r="C11" s="28">
        <v>240</v>
      </c>
      <c r="D11" s="49" t="s">
        <v>6</v>
      </c>
      <c r="E11" s="63" t="s">
        <v>71</v>
      </c>
      <c r="F11" s="36" t="s">
        <v>7</v>
      </c>
      <c r="G11" s="51"/>
      <c r="H11" s="54" t="e">
        <f>+E11*B11</f>
        <v>#VALUE!</v>
      </c>
      <c r="I11" s="3" t="s">
        <v>67</v>
      </c>
      <c r="J11" s="3" t="s">
        <v>57</v>
      </c>
    </row>
    <row r="12" spans="1:14" ht="36" customHeight="1" x14ac:dyDescent="0.3">
      <c r="A12" s="9" t="s">
        <v>8</v>
      </c>
      <c r="B12" s="29">
        <v>0.2</v>
      </c>
      <c r="C12" s="30">
        <v>0.9</v>
      </c>
      <c r="D12" s="47" t="s">
        <v>32</v>
      </c>
      <c r="E12" s="55" t="e">
        <f>+D12/C12</f>
        <v>#VALUE!</v>
      </c>
      <c r="F12" s="37" t="s">
        <v>9</v>
      </c>
      <c r="G12" s="52">
        <v>0.9</v>
      </c>
      <c r="H12" s="54" t="e">
        <f>IF(D12&gt;=90%,E12*B12,0)</f>
        <v>#VALUE!</v>
      </c>
      <c r="I12" s="3" t="s">
        <v>55</v>
      </c>
      <c r="J12" s="3" t="s">
        <v>58</v>
      </c>
    </row>
    <row r="13" spans="1:14" ht="36" customHeight="1" x14ac:dyDescent="0.3">
      <c r="A13" s="9" t="s">
        <v>10</v>
      </c>
      <c r="B13" s="29">
        <v>0.15</v>
      </c>
      <c r="C13" s="31">
        <v>18</v>
      </c>
      <c r="D13" s="47" t="s">
        <v>48</v>
      </c>
      <c r="E13" s="55" t="e">
        <f>+D13/C13</f>
        <v>#VALUE!</v>
      </c>
      <c r="F13" s="37" t="s">
        <v>11</v>
      </c>
      <c r="G13" s="53">
        <v>16</v>
      </c>
      <c r="H13" s="54" t="e">
        <f>IF(D13&gt;=16,E13*B13,0)</f>
        <v>#VALUE!</v>
      </c>
      <c r="I13" s="3" t="s">
        <v>55</v>
      </c>
      <c r="J13" s="3" t="s">
        <v>59</v>
      </c>
    </row>
    <row r="14" spans="1:14" ht="36" customHeight="1" x14ac:dyDescent="0.3">
      <c r="A14" s="10" t="s">
        <v>12</v>
      </c>
      <c r="B14" s="29">
        <v>0.2</v>
      </c>
      <c r="C14" s="32">
        <v>0.85</v>
      </c>
      <c r="D14" s="50" t="s">
        <v>46</v>
      </c>
      <c r="E14" s="55" t="e">
        <f>+D14/C14</f>
        <v>#VALUE!</v>
      </c>
      <c r="F14" s="37" t="s">
        <v>13</v>
      </c>
      <c r="G14" s="52">
        <v>0.8</v>
      </c>
      <c r="H14" s="54" t="e">
        <f>IF(D14&gt;=80%,E14*B14,0)</f>
        <v>#VALUE!</v>
      </c>
      <c r="I14" s="3" t="s">
        <v>55</v>
      </c>
      <c r="J14" s="3" t="s">
        <v>60</v>
      </c>
    </row>
    <row r="15" spans="1:14" ht="36" customHeight="1" x14ac:dyDescent="0.3">
      <c r="A15" s="10" t="s">
        <v>14</v>
      </c>
      <c r="B15" s="29">
        <v>0.15</v>
      </c>
      <c r="C15" s="32">
        <v>0.85</v>
      </c>
      <c r="D15" s="50" t="s">
        <v>47</v>
      </c>
      <c r="E15" s="55" t="e">
        <f>+D15/C15</f>
        <v>#VALUE!</v>
      </c>
      <c r="F15" s="37" t="s">
        <v>13</v>
      </c>
      <c r="G15" s="52">
        <v>0.8</v>
      </c>
      <c r="H15" s="54" t="e">
        <f>IF(D15&gt;=80%,E15*B15,0)</f>
        <v>#VALUE!</v>
      </c>
      <c r="I15" s="3" t="s">
        <v>55</v>
      </c>
      <c r="J15" s="3" t="s">
        <v>61</v>
      </c>
    </row>
    <row r="16" spans="1:14" ht="36" customHeight="1" x14ac:dyDescent="0.3">
      <c r="A16" s="11" t="s">
        <v>15</v>
      </c>
      <c r="B16" s="33">
        <v>0.1</v>
      </c>
      <c r="C16" s="34"/>
      <c r="D16" s="48" t="s">
        <v>50</v>
      </c>
      <c r="E16" s="51"/>
      <c r="F16" s="51"/>
      <c r="G16" s="51"/>
      <c r="H16" s="54"/>
      <c r="I16" s="3" t="s">
        <v>50</v>
      </c>
      <c r="J16" s="3" t="s">
        <v>62</v>
      </c>
    </row>
    <row r="17" spans="1:13" x14ac:dyDescent="0.3">
      <c r="A17" s="12"/>
      <c r="B17" s="13"/>
      <c r="C17" s="14"/>
      <c r="D17" s="15"/>
      <c r="E17" s="14" t="s">
        <v>52</v>
      </c>
      <c r="F17" s="14"/>
      <c r="G17" s="14"/>
      <c r="H17" s="16"/>
    </row>
    <row r="18" spans="1:13" x14ac:dyDescent="0.3">
      <c r="A18" s="17"/>
      <c r="B18" s="17"/>
      <c r="C18" s="16"/>
      <c r="D18" s="16"/>
      <c r="E18" s="16"/>
      <c r="F18" s="8" t="s">
        <v>16</v>
      </c>
      <c r="G18" s="8"/>
      <c r="H18" s="58" t="e">
        <f>SUM(H10:H11)</f>
        <v>#VALUE!</v>
      </c>
      <c r="I18" s="3" t="s">
        <v>63</v>
      </c>
      <c r="M18" s="3"/>
    </row>
    <row r="19" spans="1:13" x14ac:dyDescent="0.3">
      <c r="A19" s="17"/>
      <c r="B19" s="17"/>
      <c r="C19" s="16"/>
      <c r="D19" s="16"/>
      <c r="E19" s="16"/>
      <c r="F19" s="8" t="s">
        <v>17</v>
      </c>
      <c r="G19" s="8"/>
      <c r="H19" s="58" t="e">
        <f>SUM(H12:H15)</f>
        <v>#VALUE!</v>
      </c>
      <c r="I19" s="3" t="s">
        <v>64</v>
      </c>
      <c r="M19" s="3"/>
    </row>
    <row r="20" spans="1:13" x14ac:dyDescent="0.3">
      <c r="A20" s="17"/>
      <c r="B20" s="17"/>
      <c r="C20" s="16"/>
      <c r="D20" s="16"/>
      <c r="E20" s="16"/>
      <c r="F20" s="8" t="s">
        <v>18</v>
      </c>
      <c r="G20" s="8"/>
      <c r="H20" s="58">
        <f>H16</f>
        <v>0</v>
      </c>
      <c r="I20" s="3" t="s">
        <v>62</v>
      </c>
      <c r="M20" s="3"/>
    </row>
    <row r="21" spans="1:13" x14ac:dyDescent="0.3">
      <c r="A21" s="17"/>
      <c r="B21" s="17"/>
      <c r="C21" s="16"/>
      <c r="D21" s="16"/>
      <c r="E21" s="16"/>
      <c r="F21" s="18" t="s">
        <v>19</v>
      </c>
      <c r="G21" s="18"/>
      <c r="H21" s="59" t="e">
        <f>SUM(H18:H20)</f>
        <v>#VALUE!</v>
      </c>
      <c r="I21" s="3" t="s">
        <v>65</v>
      </c>
      <c r="M21" s="3"/>
    </row>
    <row r="22" spans="1:13" x14ac:dyDescent="0.3">
      <c r="A22" s="17"/>
      <c r="B22" s="17"/>
      <c r="C22" s="16"/>
      <c r="D22" s="16"/>
      <c r="E22" s="16"/>
      <c r="F22" s="8" t="s">
        <v>20</v>
      </c>
      <c r="G22" s="8"/>
      <c r="H22" s="57">
        <v>98000</v>
      </c>
      <c r="M22" s="3"/>
    </row>
    <row r="23" spans="1:13" x14ac:dyDescent="0.3">
      <c r="A23" s="17"/>
      <c r="B23" s="17"/>
      <c r="C23" s="16"/>
      <c r="D23" s="16"/>
      <c r="E23" s="16"/>
      <c r="F23" s="8" t="s">
        <v>21</v>
      </c>
      <c r="G23" s="8"/>
      <c r="H23" s="60" t="e">
        <f>+SUM(H18:H20)*H22</f>
        <v>#VALUE!</v>
      </c>
      <c r="I23" s="3" t="s">
        <v>66</v>
      </c>
      <c r="M23" s="3"/>
    </row>
    <row r="24" spans="1:13" x14ac:dyDescent="0.3">
      <c r="A24" s="17"/>
      <c r="B24" s="17"/>
      <c r="C24" s="16"/>
      <c r="D24" s="16"/>
      <c r="E24" s="19"/>
      <c r="F24" s="8" t="s">
        <v>22</v>
      </c>
      <c r="G24" s="8"/>
      <c r="H24" s="57">
        <v>1000</v>
      </c>
      <c r="M24" s="3"/>
    </row>
    <row r="25" spans="1:13" ht="30.75" customHeight="1" x14ac:dyDescent="0.3">
      <c r="F25" s="25" t="s">
        <v>23</v>
      </c>
      <c r="G25" s="25"/>
      <c r="H25" s="24"/>
    </row>
    <row r="27" spans="1:13" x14ac:dyDescent="0.3">
      <c r="A27" s="20" t="s">
        <v>24</v>
      </c>
      <c r="M27" s="3"/>
    </row>
    <row r="28" spans="1:13" x14ac:dyDescent="0.3">
      <c r="E28" s="21"/>
      <c r="F28" s="22"/>
      <c r="G28" s="22"/>
      <c r="H28" s="22"/>
      <c r="M28" s="3"/>
    </row>
    <row r="29" spans="1:13" x14ac:dyDescent="0.3">
      <c r="E29" s="22"/>
      <c r="F29" s="22"/>
      <c r="G29" s="22"/>
      <c r="H29" s="22"/>
      <c r="M29" s="3"/>
    </row>
    <row r="30" spans="1:13" x14ac:dyDescent="0.3">
      <c r="A30" s="23" t="s">
        <v>25</v>
      </c>
      <c r="B30" s="23" t="s">
        <v>72</v>
      </c>
      <c r="C30" s="3" t="s">
        <v>68</v>
      </c>
      <c r="E30" s="22"/>
      <c r="F30" s="22"/>
      <c r="G30" s="22"/>
      <c r="H30" s="22"/>
      <c r="M30" s="3"/>
    </row>
    <row r="31" spans="1:13" x14ac:dyDescent="0.3">
      <c r="A31" s="38">
        <v>0</v>
      </c>
      <c r="B31" s="39" t="s">
        <v>26</v>
      </c>
      <c r="E31" s="22"/>
      <c r="F31" s="22"/>
      <c r="G31" s="22"/>
      <c r="H31" s="22"/>
      <c r="M31" s="3"/>
    </row>
    <row r="32" spans="1:13" x14ac:dyDescent="0.25">
      <c r="A32" s="40">
        <v>0.85</v>
      </c>
      <c r="B32" s="39" t="s">
        <v>27</v>
      </c>
      <c r="E32" s="22"/>
      <c r="F32" s="22"/>
      <c r="G32" s="22"/>
      <c r="H32" s="22"/>
      <c r="M32" s="3"/>
    </row>
    <row r="33" spans="1:13" x14ac:dyDescent="0.25">
      <c r="A33" s="40">
        <v>1</v>
      </c>
      <c r="B33" s="39" t="s">
        <v>28</v>
      </c>
      <c r="E33" s="22"/>
      <c r="F33" s="22"/>
      <c r="G33" s="22"/>
      <c r="H33" s="22"/>
      <c r="M33" s="3"/>
    </row>
    <row r="34" spans="1:13" x14ac:dyDescent="0.25">
      <c r="A34" s="40">
        <v>0.8</v>
      </c>
      <c r="B34" s="39" t="s">
        <v>29</v>
      </c>
      <c r="E34" s="22"/>
      <c r="F34" s="22"/>
      <c r="G34" s="22"/>
      <c r="H34" s="22"/>
      <c r="M34" s="3"/>
    </row>
    <row r="35" spans="1:13" x14ac:dyDescent="0.25">
      <c r="A35" s="40">
        <v>0.5</v>
      </c>
      <c r="B35" s="39" t="s">
        <v>30</v>
      </c>
      <c r="M35" s="3"/>
    </row>
    <row r="36" spans="1:13" x14ac:dyDescent="0.3">
      <c r="A36" s="38">
        <v>0.2</v>
      </c>
      <c r="B36" s="39" t="s">
        <v>31</v>
      </c>
      <c r="M36" s="3"/>
    </row>
  </sheetData>
  <conditionalFormatting sqref="D15">
    <cfRule type="cellIs" dxfId="17" priority="14" operator="lessThan">
      <formula>$C$15</formula>
    </cfRule>
    <cfRule type="cellIs" dxfId="16" priority="19" operator="lessThan">
      <formula>0.65</formula>
    </cfRule>
  </conditionalFormatting>
  <conditionalFormatting sqref="D13">
    <cfRule type="cellIs" dxfId="15" priority="15" operator="lessThan">
      <formula>$C$13</formula>
    </cfRule>
    <cfRule type="cellIs" dxfId="14" priority="18" operator="lessThan">
      <formula>$C$13</formula>
    </cfRule>
  </conditionalFormatting>
  <conditionalFormatting sqref="D14">
    <cfRule type="cellIs" dxfId="13" priority="12" operator="lessThan">
      <formula>$C$15</formula>
    </cfRule>
    <cfRule type="cellIs" dxfId="12" priority="13" operator="lessThan">
      <formula>0.65</formula>
    </cfRule>
  </conditionalFormatting>
  <conditionalFormatting sqref="D12">
    <cfRule type="cellIs" dxfId="11" priority="23" operator="lessThan">
      <formula>$C$12</formula>
    </cfRule>
    <cfRule type="cellIs" dxfId="10" priority="24" operator="lessThan">
      <formula>#REF!</formula>
    </cfRule>
  </conditionalFormatting>
  <conditionalFormatting sqref="H14">
    <cfRule type="cellIs" dxfId="9" priority="9" operator="greaterThan">
      <formula>0.2</formula>
    </cfRule>
  </conditionalFormatting>
  <conditionalFormatting sqref="H10">
    <cfRule type="cellIs" dxfId="8" priority="11" operator="greaterThan">
      <formula>0.12</formula>
    </cfRule>
  </conditionalFormatting>
  <conditionalFormatting sqref="H13">
    <cfRule type="cellIs" dxfId="7" priority="7" operator="greaterThan">
      <formula>0.15</formula>
    </cfRule>
  </conditionalFormatting>
  <conditionalFormatting sqref="H12">
    <cfRule type="cellIs" dxfId="6" priority="10" operator="greaterThan">
      <formula>0.2</formula>
    </cfRule>
  </conditionalFormatting>
  <conditionalFormatting sqref="H15">
    <cfRule type="cellIs" dxfId="5" priority="8" operator="greaterThan">
      <formula>0.15</formula>
    </cfRule>
  </conditionalFormatting>
  <conditionalFormatting sqref="D10">
    <cfRule type="cellIs" dxfId="4" priority="4" operator="lessThan">
      <formula>$C$12</formula>
    </cfRule>
    <cfRule type="cellIs" dxfId="3" priority="5" operator="lessThan">
      <formula>#REF!</formula>
    </cfRule>
  </conditionalFormatting>
  <conditionalFormatting sqref="D9">
    <cfRule type="cellIs" dxfId="2" priority="2" operator="lessThan">
      <formula>$C$12</formula>
    </cfRule>
    <cfRule type="cellIs" dxfId="1" priority="3" operator="lessThan">
      <formula>#REF!</formula>
    </cfRule>
  </conditionalFormatting>
  <conditionalFormatting sqref="H16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Commission</vt:lpstr>
    </vt:vector>
  </TitlesOfParts>
  <Company>Orange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RAJARISON Haingo MEA/SAIO/MADAGASCAR/DRC</dc:creator>
  <cp:lastModifiedBy>RANDRIANANDRASANA Zo Hasina Mamitiana</cp:lastModifiedBy>
  <dcterms:created xsi:type="dcterms:W3CDTF">2025-02-21T06:25:27Z</dcterms:created>
  <dcterms:modified xsi:type="dcterms:W3CDTF">2025-03-23T05:27:22Z</dcterms:modified>
</cp:coreProperties>
</file>