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r Recursos" sheetId="1" r:id="rId4"/>
    <sheet state="visible" name="Presupuesto Detallado" sheetId="2" r:id="rId5"/>
    <sheet state="visible" name="Datos" sheetId="3" r:id="rId6"/>
    <sheet state="visible" name="Instructivo" sheetId="4" r:id="rId7"/>
  </sheets>
  <definedNames/>
  <calcPr/>
  <extLst>
    <ext uri="GoogleSheetsCustomDataVersion2">
      <go:sheetsCustomData xmlns:go="http://customooxmlschemas.google.com/" r:id="rId8" roundtripDataChecksum="CsIyW8BVhqmjSw+7EEVhzSKaqUK6eTqTc6HNGtqmeuk="/>
    </ext>
  </extLst>
</workbook>
</file>

<file path=xl/sharedStrings.xml><?xml version="1.0" encoding="utf-8"?>
<sst xmlns="http://schemas.openxmlformats.org/spreadsheetml/2006/main" count="205" uniqueCount="93">
  <si>
    <t>Presupuesto de Proyecto</t>
  </si>
  <si>
    <t>[NUTRIMOVE]</t>
  </si>
  <si>
    <t>Elaborado por: Alejandro Vásquez</t>
  </si>
  <si>
    <t>% Reserva de Contingencia</t>
  </si>
  <si>
    <t>Líder del Proyecto: [Miguel Ravello]</t>
  </si>
  <si>
    <t>Presupuesto</t>
  </si>
  <si>
    <t>Reservas</t>
  </si>
  <si>
    <t>Total</t>
  </si>
  <si>
    <t>Fecha de Inicio: [15/10/2024]</t>
  </si>
  <si>
    <t>Categoría</t>
  </si>
  <si>
    <t>Recurso</t>
  </si>
  <si>
    <t>Tipo de Unidades</t>
  </si>
  <si>
    <t>Tasa</t>
  </si>
  <si>
    <t>Costos Directos</t>
  </si>
  <si>
    <t>PO, PM</t>
  </si>
  <si>
    <t>Alejandro Vasquez_2</t>
  </si>
  <si>
    <t>Miguel Ravello_2</t>
  </si>
  <si>
    <t>Dev, fullstack, backend</t>
  </si>
  <si>
    <t>Alejandro Vasquez</t>
  </si>
  <si>
    <t>Miguel Ravello</t>
  </si>
  <si>
    <t>Felipe Prieto_2</t>
  </si>
  <si>
    <t>DBA</t>
  </si>
  <si>
    <t>Felipe Prieto</t>
  </si>
  <si>
    <t>Arquitecto de software, QA</t>
  </si>
  <si>
    <t>Patricio Catejo</t>
  </si>
  <si>
    <t>Patricio Catejo_2</t>
  </si>
  <si>
    <t>Materiales</t>
  </si>
  <si>
    <t>Computadores de escritorios</t>
  </si>
  <si>
    <t>Pantallas 24 pulgadas</t>
  </si>
  <si>
    <t>Servidores</t>
  </si>
  <si>
    <t>Silla de escritorio</t>
  </si>
  <si>
    <t>Escritorio</t>
  </si>
  <si>
    <t>Licencias</t>
  </si>
  <si>
    <t>Certificados SSL</t>
  </si>
  <si>
    <t>Publicidad</t>
  </si>
  <si>
    <t>Dominio web CL</t>
  </si>
  <si>
    <t>Mantencion</t>
  </si>
  <si>
    <t>Mantencion de equipos</t>
  </si>
  <si>
    <t>Costos Indirectos</t>
  </si>
  <si>
    <t>Consumo de luz</t>
  </si>
  <si>
    <t>[NTRIMOVE]</t>
  </si>
  <si>
    <t>Código</t>
  </si>
  <si>
    <t>Tarea / Actividad</t>
  </si>
  <si>
    <t>Elemento</t>
  </si>
  <si>
    <t>Tipo de Recurso</t>
  </si>
  <si>
    <t>Unidades</t>
  </si>
  <si>
    <t>[Trabajo realizado por rol]</t>
  </si>
  <si>
    <t>1.1</t>
  </si>
  <si>
    <t>[Roles]</t>
  </si>
  <si>
    <t>[Compra de activos]</t>
  </si>
  <si>
    <t>[Activos]</t>
  </si>
  <si>
    <t>Dev</t>
  </si>
  <si>
    <t>Horas</t>
  </si>
  <si>
    <t>Product Owner</t>
  </si>
  <si>
    <t>Fullstack</t>
  </si>
  <si>
    <t>Product Manager</t>
  </si>
  <si>
    <t>Backend</t>
  </si>
  <si>
    <t>Arquitecto de Software</t>
  </si>
  <si>
    <t>QA</t>
  </si>
  <si>
    <t>Cantidad</t>
  </si>
  <si>
    <t>6.022 pesos la hora desarrollador</t>
  </si>
  <si>
    <t>528 horas por el proyecto</t>
  </si>
  <si>
    <t>3.179.616 por el proyecto desarrollador</t>
  </si>
  <si>
    <t>10.227 pesos la hora de arquitecto de software</t>
  </si>
  <si>
    <t>5.399.856 por el proyecto desarrollador</t>
  </si>
  <si>
    <t>7.570 pesos la hora DBA</t>
  </si>
  <si>
    <t>Gastos Indirectos</t>
  </si>
  <si>
    <t>KWh</t>
  </si>
  <si>
    <t>3996960  por el proyecto DBA</t>
  </si>
  <si>
    <t>Elaborado por: pmoinformatica.com</t>
  </si>
  <si>
    <t>Hoja: Tasas</t>
  </si>
  <si>
    <t>Descripción:</t>
  </si>
  <si>
    <t>Se usa para registrar los datos maestros para el cálculo del Presupuesto a partir de los recursos.</t>
  </si>
  <si>
    <t>Columna</t>
  </si>
  <si>
    <t>Instrucciones</t>
  </si>
  <si>
    <t>Aquí se especifica el nombre del Recurso, por ejemplo Analista de Sistemas 1, Electricista 1, Gerente de Proyectos, etc.</t>
  </si>
  <si>
    <t>Indica si es un Recurso de tipo Labor, cuando es una persona, Consultor, para servicios especializados contratados a terceros, Materiales (por ej. Componentes Electronicos, Piezas, entre otros.), Licencias de Propiedad Intelectual, Gastos por viajes, Gastos indirectos, o cualquier otro que sea necesario especificar.</t>
  </si>
  <si>
    <t>El tipo de unidad para medir la utilización del recurso, para el caso de personas, pueden ser las horas o jornadas, para materiales, la cantidad de piezas, volumenes o peso. Pueden utilizarse otras según sea el caso.</t>
  </si>
  <si>
    <t>La tasa en moneda a aplicar por la utilización del recurso, por ejemplo para personas esto será el costo por hora o jornada, para consultores la tarifa, para materiales el costo unitario, y así sucesivamente según el tipo de recurso.</t>
  </si>
  <si>
    <t>Hoja: Presupuesto detallado</t>
  </si>
  <si>
    <t>Se detallan los costos por recurso para cada actividad del Proyecto. Luego estos se sumarizan por actividades de mayor nivel</t>
  </si>
  <si>
    <t>Código de Paquete de Trabajo, Tarea de Proyecto o Subtarea, según el método de desglose y codificación de las tareas seleccionado.</t>
  </si>
  <si>
    <t>Nombre de la tarea para la cual se está especificando el Presupuesto. Aquí se puede presentar el desglose en tres niveles y la plantilla esta prefabricada para permitir la totalización.</t>
  </si>
  <si>
    <t>Aquí se especifica el nombre del Recurso, por ejemplo Analista de Sistemas 1, Electricista 1, Gerente de Proyectos, etc. Es importante que todo Recurso asignado en esta hoja, corresponda con uno registrado en la hoja de "Datos", para que así el libro Excel pueda determinar la tasa automáticamente.</t>
  </si>
  <si>
    <t>Indica si es un Recurso de tipo Labor, Materiales, Licencias, Gastos por viajes, Gastos indirectos, o cualquier otro. Su valor lo obtiene el libro Excel automáticamente, buscando en la Hoja "Datos" la Tasa que corresponde al Elemento especificado.</t>
  </si>
  <si>
    <t>El tipo de unidad para medir la utilización del recurso, su valor lo obtiene el libro Excel automáticamente, buscando en la Hoja "Datos" la Tasa que corresponde al Elemento especificado.</t>
  </si>
  <si>
    <t>Aquí se registra el número de unidades del Recurso que consumirá la actividad, debe ser especificado según la estimación realizada (según método de estimación seleccionado).</t>
  </si>
  <si>
    <t>La tasa en moneda a aplicar por la utilización del recurso, su valor lo obtiene el libro Excel automáticamente, buscando en la Hoja "Datos" la Tasa que corresponde al Elemento especificado.</t>
  </si>
  <si>
    <t>Multiplicando la tasa en moneda por el uso del recurso, por las unidades, se obtiene el costo total para la actividad por el uso de dicho recurso.</t>
  </si>
  <si>
    <t>Hoja: Presupuesto por Recursos</t>
  </si>
  <si>
    <t>En esta hoja se totaliza el presupuesto asociado a cada Recurso. Para ello, se sumariza el presupuesto de cada recurso en cada actividad.</t>
  </si>
  <si>
    <t>Se usa esta columna para categorízar los Recursos, como por ejemplo "Costos Directos" y "Costos Indirectos".</t>
  </si>
  <si>
    <t>En esta columna se sumariza el Presupuesto del Recurso en cada actividad de la hoja de Presupuesto Detallado, presentando de esta forma un subtotal por Recurso.</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</si>
</sst>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
    <numFmt numFmtId="165" formatCode="_ * #,##0.00_ ;_ * \-#,##0.00_ ;_ * &quot;-&quot;??_ ;_ @_ "/>
    <numFmt numFmtId="166" formatCode="d.m"/>
  </numFmts>
  <fonts count="10">
    <font>
      <sz val="11.0"/>
      <color theme="1"/>
      <name val="Calibri"/>
      <scheme val="minor"/>
    </font>
    <font>
      <sz val="11.0"/>
      <color theme="1"/>
      <name val="Calibri"/>
    </font>
    <font>
      <b/>
      <sz val="20.0"/>
      <color theme="1"/>
      <name val="Calibri"/>
    </font>
    <font>
      <b/>
      <sz val="11.0"/>
      <color theme="1"/>
      <name val="Calibri"/>
    </font>
    <font>
      <b/>
      <sz val="14.0"/>
      <color rgb="FF1F497D"/>
      <name val="Calibri"/>
    </font>
    <font>
      <sz val="10.0"/>
      <color theme="1"/>
      <name val="Calibri"/>
    </font>
    <font>
      <b/>
      <sz val="12.0"/>
      <color theme="1"/>
      <name val="Calibri"/>
    </font>
    <font>
      <sz val="12.0"/>
      <color theme="1"/>
      <name val="Calibri"/>
    </font>
    <font>
      <sz val="11.0"/>
      <color rgb="FF000000"/>
      <name val="Docs-Calibri"/>
    </font>
    <font>
      <color theme="1"/>
      <name val="Calibri"/>
      <scheme val="minor"/>
    </font>
  </fonts>
  <fills count="5">
    <fill>
      <patternFill patternType="none"/>
    </fill>
    <fill>
      <patternFill patternType="lightGray"/>
    </fill>
    <fill>
      <patternFill patternType="solid">
        <fgColor theme="0"/>
        <bgColor theme="0"/>
      </patternFill>
    </fill>
    <fill>
      <patternFill patternType="solid">
        <fgColor rgb="FFD8D8D8"/>
        <bgColor rgb="FFD8D8D8"/>
      </patternFill>
    </fill>
    <fill>
      <patternFill patternType="solid">
        <fgColor rgb="FFFFFFFF"/>
        <bgColor rgb="FFFFFFFF"/>
      </patternFill>
    </fill>
  </fills>
  <borders count="21">
    <border/>
    <border>
      <left/>
      <right/>
      <top/>
      <bottom/>
    </border>
    <border>
      <left/>
      <right/>
      <top/>
    </border>
    <border>
      <left/>
      <right/>
      <top style="thick">
        <color rgb="FF000000"/>
      </top>
      <bottom/>
    </border>
    <border>
      <left/>
      <top/>
      <bottom/>
    </border>
    <border>
      <right/>
      <top/>
      <bottom/>
    </border>
    <border>
      <left/>
      <right/>
      <bottom/>
    </border>
    <border>
      <left style="thin">
        <color rgb="FF000000"/>
      </left>
      <right style="thin">
        <color rgb="FF000000"/>
      </right>
      <top style="thin">
        <color rgb="FF000000"/>
      </top>
      <bottom style="thin">
        <color rgb="FF000000"/>
      </bottom>
    </border>
    <border>
      <left style="thin">
        <color rgb="FF000000"/>
      </left>
      <right/>
      <bottom/>
    </border>
    <border>
      <left/>
      <right/>
    </border>
    <border>
      <left/>
      <right style="thin">
        <color rgb="FF000000"/>
      </right>
    </border>
    <border>
      <left style="thin">
        <color rgb="FF000000"/>
      </left>
      <right/>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right style="thin">
        <color rgb="FF000000"/>
      </right>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top/>
      <bottom style="thin">
        <color rgb="FF000000"/>
      </bottom>
    </border>
    <border>
      <left/>
      <right/>
      <top style="thin">
        <color rgb="FF000000"/>
      </top>
      <bottom style="thin">
        <color rgb="FF000000"/>
      </bottom>
    </border>
  </borders>
  <cellStyleXfs count="1">
    <xf borderId="0" fillId="0" fontId="0" numFmtId="0" applyAlignment="1" applyFont="1"/>
  </cellStyleXfs>
  <cellXfs count="90">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164" xfId="0" applyAlignment="1" applyBorder="1" applyFont="1" applyNumberFormat="1">
      <alignment horizontal="left" readingOrder="0"/>
    </xf>
    <xf borderId="1" fillId="2" fontId="4" numFmtId="0" xfId="0" applyAlignment="1" applyBorder="1" applyFont="1">
      <alignment readingOrder="0"/>
    </xf>
    <xf borderId="1" fillId="2" fontId="1" numFmtId="164" xfId="0" applyAlignment="1" applyBorder="1" applyFont="1" applyNumberFormat="1">
      <alignment horizontal="left"/>
    </xf>
    <xf borderId="1" fillId="2" fontId="1" numFmtId="9" xfId="0" applyBorder="1" applyFont="1" applyNumberFormat="1"/>
    <xf borderId="1" fillId="2" fontId="5" numFmtId="0" xfId="0" applyAlignment="1" applyBorder="1" applyFont="1">
      <alignment readingOrder="0"/>
    </xf>
    <xf borderId="1" fillId="2" fontId="6" numFmtId="0" xfId="0" applyAlignment="1" applyBorder="1" applyFont="1">
      <alignment horizontal="center"/>
    </xf>
    <xf borderId="1" fillId="2" fontId="6" numFmtId="164" xfId="0" applyAlignment="1" applyBorder="1" applyFont="1" applyNumberFormat="1">
      <alignment horizontal="left"/>
    </xf>
    <xf borderId="1" fillId="3" fontId="7" numFmtId="164" xfId="0" applyAlignment="1" applyBorder="1" applyFill="1" applyFont="1" applyNumberFormat="1">
      <alignment horizontal="left"/>
    </xf>
    <xf borderId="2" fillId="2" fontId="6" numFmtId="0" xfId="0" applyAlignment="1" applyBorder="1" applyFont="1">
      <alignment horizontal="center"/>
    </xf>
    <xf borderId="2" fillId="2" fontId="6" numFmtId="164" xfId="0" applyAlignment="1" applyBorder="1" applyFont="1" applyNumberFormat="1">
      <alignment horizontal="left"/>
    </xf>
    <xf borderId="3" fillId="3" fontId="3" numFmtId="0" xfId="0" applyAlignment="1" applyBorder="1" applyFont="1">
      <alignment horizontal="left" vertical="top"/>
    </xf>
    <xf borderId="3" fillId="3" fontId="3" numFmtId="164" xfId="0" applyAlignment="1" applyBorder="1" applyFont="1" applyNumberFormat="1">
      <alignment horizontal="left" vertical="top"/>
    </xf>
    <xf borderId="3" fillId="3" fontId="1" numFmtId="164" xfId="0" applyAlignment="1" applyBorder="1" applyFont="1" applyNumberFormat="1">
      <alignment horizontal="left" vertical="top"/>
    </xf>
    <xf borderId="1" fillId="3" fontId="3" numFmtId="0" xfId="0" applyAlignment="1" applyBorder="1" applyFont="1">
      <alignment horizontal="left" readingOrder="0" vertical="top"/>
    </xf>
    <xf borderId="1" fillId="3" fontId="1" numFmtId="0" xfId="0" applyAlignment="1" applyBorder="1" applyFont="1">
      <alignment horizontal="left" vertical="top"/>
    </xf>
    <xf borderId="1" fillId="3" fontId="1" numFmtId="164" xfId="0" applyAlignment="1" applyBorder="1" applyFont="1" applyNumberFormat="1">
      <alignment horizontal="left" vertical="top"/>
    </xf>
    <xf borderId="1" fillId="3" fontId="1" numFmtId="164" xfId="0" applyAlignment="1" applyBorder="1" applyFont="1" applyNumberFormat="1">
      <alignment horizontal="left" readingOrder="0" vertical="top"/>
    </xf>
    <xf borderId="1" fillId="2" fontId="3" numFmtId="0" xfId="0" applyAlignment="1" applyBorder="1" applyFont="1">
      <alignment horizontal="left" readingOrder="0" vertical="top"/>
    </xf>
    <xf borderId="1" fillId="2" fontId="1" numFmtId="0" xfId="0" applyAlignment="1" applyBorder="1" applyFont="1">
      <alignment horizontal="left" readingOrder="0" vertical="top"/>
    </xf>
    <xf borderId="1" fillId="2" fontId="1" numFmtId="0" xfId="0" applyAlignment="1" applyBorder="1" applyFont="1">
      <alignment horizontal="left" vertical="top"/>
    </xf>
    <xf borderId="1" fillId="2" fontId="1" numFmtId="164" xfId="0" applyAlignment="1" applyBorder="1" applyFont="1" applyNumberFormat="1">
      <alignment horizontal="left" vertical="top"/>
    </xf>
    <xf borderId="2" fillId="2" fontId="1" numFmtId="0" xfId="0" applyAlignment="1" applyBorder="1" applyFont="1">
      <alignment horizontal="left" readingOrder="0" vertical="top"/>
    </xf>
    <xf borderId="4" fillId="2" fontId="1" numFmtId="0" xfId="0" applyAlignment="1" applyBorder="1" applyFont="1">
      <alignment horizontal="left" vertical="top"/>
    </xf>
    <xf borderId="0" fillId="2" fontId="1" numFmtId="0" xfId="0" applyAlignment="1" applyFont="1">
      <alignment horizontal="left" readingOrder="0" vertical="top"/>
    </xf>
    <xf borderId="5" fillId="2" fontId="1" numFmtId="0" xfId="0" applyAlignment="1" applyBorder="1" applyFont="1">
      <alignment horizontal="left" vertical="top"/>
    </xf>
    <xf borderId="6" fillId="3" fontId="1" numFmtId="0" xfId="0" applyAlignment="1" applyBorder="1" applyFont="1">
      <alignment horizontal="left" vertical="top"/>
    </xf>
    <xf borderId="0" fillId="2" fontId="1" numFmtId="0" xfId="0" applyFont="1"/>
    <xf borderId="1" fillId="3" fontId="3" numFmtId="0" xfId="0" applyAlignment="1" applyBorder="1" applyFont="1">
      <alignment horizontal="left" vertical="top"/>
    </xf>
    <xf borderId="0" fillId="4" fontId="8" numFmtId="0" xfId="0" applyAlignment="1" applyFill="1" applyFont="1">
      <alignment horizontal="left" readingOrder="0"/>
    </xf>
    <xf borderId="2" fillId="2" fontId="1" numFmtId="0" xfId="0" applyBorder="1" applyFont="1"/>
    <xf borderId="2" fillId="2" fontId="1" numFmtId="0" xfId="0" applyAlignment="1" applyBorder="1" applyFont="1">
      <alignment horizontal="left" vertical="top"/>
    </xf>
    <xf borderId="2" fillId="2" fontId="1" numFmtId="164" xfId="0" applyAlignment="1" applyBorder="1" applyFont="1" applyNumberFormat="1">
      <alignment horizontal="left" vertical="top"/>
    </xf>
    <xf borderId="1" fillId="2" fontId="1" numFmtId="165" xfId="0" applyAlignment="1" applyBorder="1" applyFont="1" applyNumberFormat="1">
      <alignment horizontal="right" vertical="top"/>
    </xf>
    <xf borderId="1" fillId="2" fontId="3" numFmtId="0" xfId="0" applyAlignment="1" applyBorder="1" applyFont="1">
      <alignment readingOrder="0"/>
    </xf>
    <xf borderId="1" fillId="2" fontId="1" numFmtId="9" xfId="0" applyAlignment="1" applyBorder="1" applyFont="1" applyNumberFormat="1">
      <alignment readingOrder="0"/>
    </xf>
    <xf borderId="1" fillId="2" fontId="7" numFmtId="0" xfId="0" applyBorder="1" applyFont="1"/>
    <xf borderId="1" fillId="2" fontId="6" numFmtId="0" xfId="0" applyBorder="1" applyFont="1"/>
    <xf borderId="1" fillId="3" fontId="7" numFmtId="164" xfId="0" applyBorder="1" applyFont="1" applyNumberFormat="1"/>
    <xf borderId="2" fillId="2" fontId="1" numFmtId="164" xfId="0" applyAlignment="1" applyBorder="1" applyFont="1" applyNumberFormat="1">
      <alignment horizontal="left"/>
    </xf>
    <xf borderId="4" fillId="2" fontId="1" numFmtId="0" xfId="0" applyBorder="1" applyFont="1"/>
    <xf borderId="7" fillId="2" fontId="6" numFmtId="0" xfId="0" applyAlignment="1" applyBorder="1" applyFont="1">
      <alignment horizontal="center" shrinkToFit="0" wrapText="1"/>
    </xf>
    <xf borderId="7" fillId="2" fontId="6" numFmtId="0" xfId="0" applyAlignment="1" applyBorder="1" applyFont="1">
      <alignment horizontal="center"/>
    </xf>
    <xf borderId="7" fillId="2" fontId="6" numFmtId="164" xfId="0" applyAlignment="1" applyBorder="1" applyFont="1" applyNumberFormat="1">
      <alignment horizontal="left"/>
    </xf>
    <xf borderId="5" fillId="2" fontId="1" numFmtId="0" xfId="0" applyBorder="1" applyFont="1"/>
    <xf borderId="8" fillId="3" fontId="3" numFmtId="0" xfId="0" applyAlignment="1" applyBorder="1" applyFont="1">
      <alignment horizontal="left" vertical="top"/>
    </xf>
    <xf borderId="6" fillId="3" fontId="3" numFmtId="0" xfId="0" applyAlignment="1" applyBorder="1" applyFont="1">
      <alignment horizontal="left" readingOrder="0" vertical="top"/>
    </xf>
    <xf borderId="9" fillId="3" fontId="1" numFmtId="0" xfId="0" applyAlignment="1" applyBorder="1" applyFont="1">
      <alignment horizontal="left" vertical="top"/>
    </xf>
    <xf borderId="9" fillId="3" fontId="1" numFmtId="0" xfId="0" applyAlignment="1" applyBorder="1" applyFont="1">
      <alignment horizontal="right" vertical="top"/>
    </xf>
    <xf borderId="9" fillId="3" fontId="1" numFmtId="164" xfId="0" applyAlignment="1" applyBorder="1" applyFont="1" applyNumberFormat="1">
      <alignment horizontal="left" readingOrder="0" vertical="top"/>
    </xf>
    <xf borderId="10" fillId="3" fontId="1" numFmtId="164" xfId="0" applyAlignment="1" applyBorder="1" applyFont="1" applyNumberFormat="1">
      <alignment horizontal="left" vertical="top"/>
    </xf>
    <xf borderId="1" fillId="2" fontId="1" numFmtId="0" xfId="0" applyAlignment="1" applyBorder="1" applyFont="1">
      <alignment readingOrder="0"/>
    </xf>
    <xf borderId="11" fillId="2" fontId="1" numFmtId="0" xfId="0" applyAlignment="1" applyBorder="1" applyFont="1">
      <alignment horizontal="left" vertical="top"/>
    </xf>
    <xf borderId="4" fillId="2" fontId="1" numFmtId="0" xfId="0" applyAlignment="1" applyBorder="1" applyFont="1">
      <alignment horizontal="left" readingOrder="0" vertical="top"/>
    </xf>
    <xf borderId="12" fillId="2" fontId="1" numFmtId="0" xfId="0" applyAlignment="1" applyBorder="1" applyFont="1">
      <alignment horizontal="left" vertical="top"/>
    </xf>
    <xf borderId="13" fillId="2" fontId="1" numFmtId="0" xfId="0" applyAlignment="1" applyBorder="1" applyFont="1">
      <alignment horizontal="left" vertical="top"/>
    </xf>
    <xf borderId="13" fillId="2" fontId="1" numFmtId="0" xfId="0" applyAlignment="1" applyBorder="1" applyFont="1">
      <alignment horizontal="right" vertical="top"/>
    </xf>
    <xf borderId="13" fillId="2" fontId="1" numFmtId="164" xfId="0" applyAlignment="1" applyBorder="1" applyFont="1" applyNumberFormat="1">
      <alignment horizontal="left" vertical="top"/>
    </xf>
    <xf borderId="14" fillId="2" fontId="1" numFmtId="164" xfId="0" applyAlignment="1" applyBorder="1" applyFont="1" applyNumberFormat="1">
      <alignment horizontal="left" readingOrder="0" vertical="top"/>
    </xf>
    <xf borderId="11" fillId="2" fontId="1" numFmtId="0" xfId="0" applyAlignment="1" applyBorder="1" applyFont="1">
      <alignment horizontal="left" readingOrder="0" vertical="top"/>
    </xf>
    <xf borderId="1" fillId="2" fontId="1" numFmtId="165" xfId="0" applyAlignment="1" applyBorder="1" applyFont="1" applyNumberFormat="1">
      <alignment horizontal="left" vertical="top"/>
    </xf>
    <xf borderId="1" fillId="2" fontId="1" numFmtId="0" xfId="0" applyAlignment="1" applyBorder="1" applyFont="1">
      <alignment horizontal="right" readingOrder="0" vertical="top"/>
    </xf>
    <xf borderId="15" fillId="2" fontId="1" numFmtId="164" xfId="0" applyAlignment="1" applyBorder="1" applyFont="1" applyNumberFormat="1">
      <alignment horizontal="left" vertical="top"/>
    </xf>
    <xf borderId="16" fillId="2" fontId="1" numFmtId="0" xfId="0" applyAlignment="1" applyBorder="1" applyFont="1">
      <alignment horizontal="left" readingOrder="0" vertical="top"/>
    </xf>
    <xf borderId="17" fillId="2" fontId="1" numFmtId="165" xfId="0" applyAlignment="1" applyBorder="1" applyFont="1" applyNumberFormat="1">
      <alignment horizontal="left" vertical="top"/>
    </xf>
    <xf borderId="17" fillId="2" fontId="1" numFmtId="0" xfId="0" applyAlignment="1" applyBorder="1" applyFont="1">
      <alignment horizontal="right" readingOrder="0" vertical="top"/>
    </xf>
    <xf borderId="17" fillId="2" fontId="1" numFmtId="164" xfId="0" applyAlignment="1" applyBorder="1" applyFont="1" applyNumberFormat="1">
      <alignment horizontal="left" vertical="top"/>
    </xf>
    <xf borderId="18" fillId="2" fontId="1" numFmtId="164" xfId="0" applyAlignment="1" applyBorder="1" applyFont="1" applyNumberFormat="1">
      <alignment horizontal="left" vertical="top"/>
    </xf>
    <xf borderId="11" fillId="3" fontId="3" numFmtId="0" xfId="0" applyAlignment="1" applyBorder="1" applyFont="1">
      <alignment horizontal="left" readingOrder="0" vertical="top"/>
    </xf>
    <xf borderId="9" fillId="3" fontId="1" numFmtId="164" xfId="0" applyAlignment="1" applyBorder="1" applyFont="1" applyNumberFormat="1">
      <alignment horizontal="left" vertical="top"/>
    </xf>
    <xf borderId="10" fillId="3" fontId="1" numFmtId="164" xfId="0" applyAlignment="1" applyBorder="1" applyFont="1" applyNumberFormat="1">
      <alignment horizontal="left" readingOrder="0" vertical="top"/>
    </xf>
    <xf borderId="11" fillId="2" fontId="1" numFmtId="166" xfId="0" applyAlignment="1" applyBorder="1" applyFont="1" applyNumberFormat="1">
      <alignment horizontal="left" readingOrder="0" vertical="top"/>
    </xf>
    <xf borderId="14" fillId="2" fontId="1" numFmtId="164" xfId="0" applyAlignment="1" applyBorder="1" applyFont="1" applyNumberFormat="1">
      <alignment horizontal="left" vertical="top"/>
    </xf>
    <xf borderId="16" fillId="2" fontId="1" numFmtId="0" xfId="0" applyAlignment="1" applyBorder="1" applyFont="1">
      <alignment horizontal="left" vertical="top"/>
    </xf>
    <xf borderId="19" fillId="2" fontId="1" numFmtId="0" xfId="0" applyAlignment="1" applyBorder="1" applyFont="1">
      <alignment horizontal="left" vertical="top"/>
    </xf>
    <xf borderId="6" fillId="2" fontId="1" numFmtId="0" xfId="0" applyBorder="1" applyFont="1"/>
    <xf borderId="6" fillId="2" fontId="1" numFmtId="164" xfId="0" applyAlignment="1" applyBorder="1" applyFont="1" applyNumberFormat="1">
      <alignment horizontal="left"/>
    </xf>
    <xf borderId="1" fillId="2" fontId="1" numFmtId="164" xfId="0" applyAlignment="1" applyBorder="1" applyFont="1" applyNumberFormat="1">
      <alignment horizontal="left" readingOrder="0" vertical="top"/>
    </xf>
    <xf borderId="1" fillId="2" fontId="1" numFmtId="164" xfId="0" applyAlignment="1" applyBorder="1" applyFont="1" applyNumberFormat="1">
      <alignment horizontal="left" readingOrder="0" vertical="top"/>
    </xf>
    <xf borderId="0" fillId="0" fontId="9" numFmtId="0" xfId="0" applyAlignment="1" applyFont="1">
      <alignment readingOrder="0"/>
    </xf>
    <xf borderId="1" fillId="2" fontId="1" numFmtId="3" xfId="0" applyAlignment="1" applyBorder="1" applyFont="1" applyNumberFormat="1">
      <alignment horizontal="left" readingOrder="0"/>
    </xf>
    <xf borderId="1" fillId="2" fontId="3" numFmtId="0" xfId="0" applyBorder="1" applyFont="1"/>
    <xf borderId="1" fillId="2" fontId="4" numFmtId="0" xfId="0" applyBorder="1" applyFont="1"/>
    <xf borderId="1" fillId="2" fontId="6" numFmtId="0" xfId="0" applyAlignment="1" applyBorder="1" applyFont="1">
      <alignment horizontal="left"/>
    </xf>
    <xf borderId="20" fillId="2" fontId="1" numFmtId="0" xfId="0" applyAlignment="1" applyBorder="1" applyFont="1">
      <alignment horizontal="left" vertical="top"/>
    </xf>
    <xf borderId="20" fillId="2" fontId="1" numFmtId="0" xfId="0" applyAlignment="1" applyBorder="1" applyFont="1">
      <alignment horizontal="left" shrinkToFit="0" vertical="top" wrapText="1"/>
    </xf>
    <xf borderId="1" fillId="2" fontId="1" numFmtId="0" xfId="0" applyAlignment="1" applyBorder="1" applyFont="1">
      <alignment horizontal="left" shrinkToFit="0" vertical="top" wrapText="1"/>
    </xf>
    <xf borderId="1" fillId="2" fontId="1"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43"/>
    <col customWidth="1" min="2" max="2" width="11.14"/>
    <col customWidth="1" min="3" max="3" width="26.29"/>
    <col customWidth="1" min="4" max="4" width="8.0"/>
    <col customWidth="1" min="5" max="5" width="24.71"/>
    <col customWidth="1" min="6" max="6" width="13.71"/>
    <col customWidth="1" min="7" max="7" width="13.29"/>
    <col customWidth="1" min="8" max="26" width="10.71"/>
  </cols>
  <sheetData>
    <row r="1">
      <c r="A1" s="1"/>
      <c r="B1" s="2" t="s">
        <v>0</v>
      </c>
      <c r="C1" s="1"/>
      <c r="D1" s="1"/>
      <c r="E1" s="1"/>
      <c r="F1" s="3" t="s">
        <v>1</v>
      </c>
      <c r="G1" s="1"/>
      <c r="H1" s="1"/>
      <c r="I1" s="1"/>
      <c r="J1" s="1"/>
      <c r="K1" s="1"/>
      <c r="L1" s="1"/>
      <c r="M1" s="1"/>
      <c r="N1" s="1"/>
      <c r="O1" s="1"/>
      <c r="P1" s="1"/>
      <c r="Q1" s="1"/>
      <c r="R1" s="1"/>
      <c r="S1" s="1"/>
      <c r="T1" s="1"/>
      <c r="U1" s="1"/>
      <c r="V1" s="1"/>
      <c r="W1" s="1"/>
      <c r="X1" s="1"/>
      <c r="Y1" s="1"/>
      <c r="Z1" s="1"/>
    </row>
    <row r="2">
      <c r="A2" s="1"/>
      <c r="B2" s="4" t="s">
        <v>2</v>
      </c>
      <c r="C2" s="1"/>
      <c r="D2" s="1"/>
      <c r="E2" s="1" t="s">
        <v>3</v>
      </c>
      <c r="F2" s="5"/>
      <c r="G2" s="6">
        <f>'Presupuesto Detallado'!I2</f>
        <v>0.15</v>
      </c>
      <c r="H2" s="1"/>
      <c r="I2" s="1"/>
      <c r="J2" s="1"/>
      <c r="K2" s="1"/>
      <c r="L2" s="1"/>
      <c r="M2" s="1"/>
      <c r="N2" s="1"/>
      <c r="O2" s="1"/>
      <c r="P2" s="1"/>
      <c r="Q2" s="1"/>
      <c r="R2" s="1"/>
      <c r="S2" s="1"/>
      <c r="T2" s="1"/>
      <c r="U2" s="1"/>
      <c r="V2" s="1"/>
      <c r="W2" s="1"/>
      <c r="X2" s="1"/>
      <c r="Y2" s="1"/>
      <c r="Z2" s="1"/>
    </row>
    <row r="3">
      <c r="A3" s="1"/>
      <c r="B3" s="7" t="s">
        <v>4</v>
      </c>
      <c r="C3" s="1"/>
      <c r="D3" s="1"/>
      <c r="E3" s="8" t="s">
        <v>5</v>
      </c>
      <c r="F3" s="9" t="s">
        <v>6</v>
      </c>
      <c r="G3" s="8" t="s">
        <v>7</v>
      </c>
      <c r="H3" s="1"/>
      <c r="I3" s="1"/>
      <c r="J3" s="1"/>
      <c r="K3" s="1"/>
      <c r="L3" s="1"/>
      <c r="M3" s="1"/>
      <c r="N3" s="1"/>
      <c r="O3" s="1"/>
      <c r="P3" s="1"/>
      <c r="Q3" s="1"/>
      <c r="R3" s="1"/>
      <c r="S3" s="1"/>
      <c r="T3" s="1"/>
      <c r="U3" s="1"/>
      <c r="V3" s="1"/>
      <c r="W3" s="1"/>
      <c r="X3" s="1"/>
      <c r="Y3" s="1"/>
      <c r="Z3" s="1"/>
    </row>
    <row r="4">
      <c r="A4" s="1"/>
      <c r="B4" s="7" t="s">
        <v>8</v>
      </c>
      <c r="C4" s="1"/>
      <c r="D4" s="1"/>
      <c r="E4" s="10">
        <f>G7+G32</f>
        <v>42585587</v>
      </c>
      <c r="F4" s="10">
        <f>E4*G2</f>
        <v>6387838.05</v>
      </c>
      <c r="G4" s="10">
        <f>SUM(E4:F4)</f>
        <v>48973425.05</v>
      </c>
      <c r="H4" s="1"/>
      <c r="I4" s="1"/>
      <c r="J4" s="1"/>
      <c r="K4" s="1"/>
      <c r="L4" s="1"/>
      <c r="M4" s="1"/>
      <c r="N4" s="1"/>
      <c r="O4" s="1"/>
      <c r="P4" s="1"/>
      <c r="Q4" s="1"/>
      <c r="R4" s="1"/>
      <c r="S4" s="1"/>
      <c r="T4" s="1"/>
      <c r="U4" s="1"/>
      <c r="V4" s="1"/>
      <c r="W4" s="1"/>
      <c r="X4" s="1"/>
      <c r="Y4" s="1"/>
      <c r="Z4" s="1"/>
    </row>
    <row r="5">
      <c r="A5" s="1"/>
      <c r="B5" s="1"/>
      <c r="C5" s="1"/>
      <c r="D5" s="1"/>
      <c r="E5" s="1"/>
      <c r="F5" s="5"/>
      <c r="G5" s="1"/>
      <c r="H5" s="1"/>
      <c r="I5" s="1"/>
      <c r="J5" s="1"/>
      <c r="K5" s="1"/>
      <c r="L5" s="1"/>
      <c r="M5" s="1"/>
      <c r="N5" s="1"/>
      <c r="O5" s="1"/>
      <c r="P5" s="1"/>
      <c r="Q5" s="1"/>
      <c r="R5" s="1"/>
      <c r="S5" s="1"/>
      <c r="T5" s="1"/>
      <c r="U5" s="1"/>
      <c r="V5" s="1"/>
      <c r="W5" s="1"/>
      <c r="X5" s="1"/>
      <c r="Y5" s="1"/>
      <c r="Z5" s="1"/>
    </row>
    <row r="6">
      <c r="A6" s="1"/>
      <c r="B6" s="11" t="s">
        <v>9</v>
      </c>
      <c r="C6" s="11" t="s">
        <v>10</v>
      </c>
      <c r="D6" s="11"/>
      <c r="E6" s="11" t="s">
        <v>11</v>
      </c>
      <c r="F6" s="12" t="s">
        <v>12</v>
      </c>
      <c r="G6" s="11" t="s">
        <v>5</v>
      </c>
      <c r="H6" s="1"/>
      <c r="I6" s="1"/>
      <c r="J6" s="1"/>
      <c r="K6" s="1"/>
      <c r="L6" s="1"/>
      <c r="M6" s="1"/>
      <c r="N6" s="1"/>
      <c r="O6" s="1"/>
      <c r="P6" s="1"/>
      <c r="Q6" s="1"/>
      <c r="R6" s="1"/>
      <c r="S6" s="1"/>
      <c r="T6" s="1"/>
      <c r="U6" s="1"/>
      <c r="V6" s="1"/>
      <c r="W6" s="1"/>
      <c r="X6" s="1"/>
      <c r="Y6" s="1"/>
      <c r="Z6" s="1"/>
    </row>
    <row r="7">
      <c r="A7" s="1"/>
      <c r="B7" s="13" t="s">
        <v>13</v>
      </c>
      <c r="C7" s="13"/>
      <c r="D7" s="13"/>
      <c r="E7" s="13"/>
      <c r="F7" s="14"/>
      <c r="G7" s="15">
        <f>SUM(G8,G11,G15,G17,G20,G26,G30)</f>
        <v>41985037</v>
      </c>
      <c r="H7" s="1"/>
      <c r="I7" s="1"/>
      <c r="J7" s="1"/>
      <c r="K7" s="1"/>
      <c r="L7" s="1"/>
      <c r="M7" s="1"/>
      <c r="N7" s="1"/>
      <c r="O7" s="1"/>
      <c r="P7" s="1"/>
      <c r="Q7" s="1"/>
      <c r="R7" s="1"/>
      <c r="S7" s="1"/>
      <c r="T7" s="1"/>
      <c r="U7" s="1"/>
      <c r="V7" s="1"/>
      <c r="W7" s="1"/>
      <c r="X7" s="1"/>
      <c r="Y7" s="1"/>
      <c r="Z7" s="1"/>
    </row>
    <row r="8">
      <c r="A8" s="1"/>
      <c r="B8" s="16" t="s">
        <v>14</v>
      </c>
      <c r="C8" s="17"/>
      <c r="D8" s="17"/>
      <c r="E8" s="17"/>
      <c r="F8" s="18"/>
      <c r="G8" s="19">
        <f>SUM(G9:G10)</f>
        <v>12431276</v>
      </c>
      <c r="H8" s="1"/>
      <c r="I8" s="1"/>
      <c r="J8" s="1"/>
      <c r="K8" s="1"/>
      <c r="L8" s="1"/>
      <c r="M8" s="1"/>
      <c r="N8" s="1"/>
      <c r="O8" s="1"/>
      <c r="P8" s="1"/>
      <c r="Q8" s="1"/>
      <c r="R8" s="1"/>
      <c r="S8" s="1"/>
      <c r="T8" s="1"/>
      <c r="U8" s="1"/>
      <c r="V8" s="1"/>
      <c r="W8" s="1"/>
      <c r="X8" s="1"/>
      <c r="Y8" s="1"/>
      <c r="Z8" s="1"/>
    </row>
    <row r="9">
      <c r="A9" s="1"/>
      <c r="B9" s="20"/>
      <c r="C9" s="21" t="s">
        <v>15</v>
      </c>
      <c r="D9" s="22"/>
      <c r="E9" s="22" t="str">
        <f>VLOOKUP(C9,Datos!$B$8:$E$26,3,)</f>
        <v>Horas</v>
      </c>
      <c r="F9" s="23">
        <f>VLOOKUP(C9, Datos!$B$8:$E$26, 4, FALSE)</f>
        <v>14204</v>
      </c>
      <c r="G9" s="23">
        <f>SUMIF('Presupuesto Detallado'!$D$9:$D$28,$C9,'Presupuesto Detallado'!$I$9:$I$28)</f>
        <v>8124688</v>
      </c>
      <c r="H9" s="1"/>
      <c r="I9" s="1"/>
      <c r="J9" s="1"/>
      <c r="K9" s="1"/>
      <c r="L9" s="1"/>
      <c r="M9" s="1"/>
      <c r="N9" s="1"/>
      <c r="O9" s="1"/>
      <c r="P9" s="1"/>
      <c r="Q9" s="1"/>
      <c r="R9" s="1"/>
      <c r="S9" s="1"/>
      <c r="T9" s="1"/>
      <c r="U9" s="1"/>
      <c r="V9" s="1"/>
      <c r="W9" s="1"/>
      <c r="X9" s="1"/>
      <c r="Y9" s="1"/>
      <c r="Z9" s="1"/>
    </row>
    <row r="10">
      <c r="A10" s="1"/>
      <c r="B10" s="20"/>
      <c r="C10" s="21" t="s">
        <v>16</v>
      </c>
      <c r="D10" s="22"/>
      <c r="E10" s="22" t="str">
        <f>VLOOKUP(C10,Datos!$B$8:$E$26,3,)</f>
        <v>Horas</v>
      </c>
      <c r="F10" s="23">
        <f>VLOOKUP(C10, Datos!$B$8:$E$26, 4, FALSE)</f>
        <v>7529</v>
      </c>
      <c r="G10" s="23">
        <f>SUMIF('Presupuesto Detallado'!$D$9:$D$28,$C10,'Presupuesto Detallado'!$I$9:$I$28)</f>
        <v>4306588</v>
      </c>
      <c r="H10" s="1"/>
      <c r="I10" s="1"/>
      <c r="J10" s="1"/>
      <c r="K10" s="1"/>
      <c r="L10" s="1"/>
      <c r="M10" s="1"/>
      <c r="N10" s="1"/>
      <c r="O10" s="1"/>
      <c r="P10" s="1"/>
      <c r="Q10" s="1"/>
      <c r="R10" s="1"/>
      <c r="S10" s="1"/>
      <c r="T10" s="1"/>
      <c r="U10" s="1"/>
      <c r="V10" s="1"/>
      <c r="W10" s="1"/>
      <c r="X10" s="1"/>
      <c r="Y10" s="1"/>
      <c r="Z10" s="1"/>
    </row>
    <row r="11">
      <c r="A11" s="1"/>
      <c r="B11" s="16" t="s">
        <v>17</v>
      </c>
      <c r="C11" s="17"/>
      <c r="D11" s="17"/>
      <c r="E11" s="17"/>
      <c r="F11" s="18"/>
      <c r="G11" s="19">
        <f>SUM(G12:G13,G14)</f>
        <v>13193752</v>
      </c>
      <c r="H11" s="1"/>
      <c r="I11" s="1"/>
      <c r="J11" s="1"/>
      <c r="K11" s="1"/>
      <c r="L11" s="1"/>
      <c r="M11" s="1"/>
      <c r="N11" s="1"/>
      <c r="O11" s="1"/>
      <c r="P11" s="1"/>
      <c r="Q11" s="1"/>
      <c r="R11" s="1"/>
      <c r="S11" s="1"/>
      <c r="T11" s="1"/>
      <c r="U11" s="1"/>
      <c r="V11" s="1"/>
      <c r="W11" s="1"/>
      <c r="X11" s="1"/>
      <c r="Y11" s="1"/>
      <c r="Z11" s="1"/>
    </row>
    <row r="12">
      <c r="A12" s="1"/>
      <c r="B12" s="22"/>
      <c r="C12" s="21" t="s">
        <v>18</v>
      </c>
      <c r="D12" s="22"/>
      <c r="E12" s="22" t="str">
        <f>VLOOKUP(C12,Datos!$B$8:$E$26,3,)</f>
        <v>Horas</v>
      </c>
      <c r="F12" s="23">
        <f>VLOOKUP(C12,Datos!$B$8:$E$26,4,)</f>
        <v>6022</v>
      </c>
      <c r="G12" s="23">
        <f>SUMIF('Presupuesto Detallado'!$D$9:$D$28,$C12,'Presupuesto Detallado'!$I$9:$I$28)</f>
        <v>3444584</v>
      </c>
      <c r="H12" s="1"/>
      <c r="I12" s="1"/>
      <c r="J12" s="1"/>
      <c r="K12" s="1"/>
      <c r="L12" s="1"/>
      <c r="M12" s="1"/>
      <c r="N12" s="1"/>
      <c r="O12" s="1"/>
      <c r="P12" s="1"/>
      <c r="Q12" s="1"/>
      <c r="R12" s="1"/>
      <c r="S12" s="1"/>
      <c r="T12" s="1"/>
      <c r="U12" s="1"/>
      <c r="V12" s="1"/>
      <c r="W12" s="1"/>
      <c r="X12" s="1"/>
      <c r="Y12" s="1"/>
      <c r="Z12" s="1"/>
    </row>
    <row r="13" ht="14.25" customHeight="1">
      <c r="A13" s="1"/>
      <c r="B13" s="22"/>
      <c r="C13" s="24" t="s">
        <v>19</v>
      </c>
      <c r="D13" s="22"/>
      <c r="E13" s="22" t="str">
        <f>VLOOKUP(C13,Datos!$B$8:$E$26,3,)</f>
        <v>Horas</v>
      </c>
      <c r="F13" s="23">
        <f>VLOOKUP(C13,Datos!$B$8:$E$26,4,)</f>
        <v>9090</v>
      </c>
      <c r="G13" s="23">
        <f>SUMIF('Presupuesto Detallado'!$D$9:$D$28,$C13,'Presupuesto Detallado'!$I$9:$I$28)</f>
        <v>5199480</v>
      </c>
      <c r="H13" s="1"/>
      <c r="I13" s="1"/>
      <c r="J13" s="1"/>
      <c r="K13" s="1"/>
      <c r="L13" s="1"/>
      <c r="M13" s="1"/>
      <c r="N13" s="1"/>
      <c r="O13" s="1"/>
      <c r="P13" s="1"/>
      <c r="Q13" s="1"/>
      <c r="R13" s="1"/>
      <c r="S13" s="1"/>
      <c r="T13" s="1"/>
      <c r="U13" s="1"/>
      <c r="V13" s="1"/>
      <c r="W13" s="1"/>
      <c r="X13" s="1"/>
      <c r="Y13" s="1"/>
      <c r="Z13" s="1"/>
    </row>
    <row r="14" ht="14.25" customHeight="1">
      <c r="A14" s="1"/>
      <c r="B14" s="25"/>
      <c r="C14" s="26" t="s">
        <v>20</v>
      </c>
      <c r="D14" s="27"/>
      <c r="E14" s="22" t="str">
        <f>VLOOKUP(C14,Datos!$B$8:$E$26,3,)</f>
        <v>Horas</v>
      </c>
      <c r="F14" s="23">
        <f>VLOOKUP(C14,Datos!$B$8:$E$26,4,)</f>
        <v>7954</v>
      </c>
      <c r="G14" s="23">
        <f>SUMIF('Presupuesto Detallado'!$D$9:$D$28,$C14,'Presupuesto Detallado'!$I$9:$I$28)</f>
        <v>4549688</v>
      </c>
      <c r="H14" s="1"/>
      <c r="I14" s="1"/>
      <c r="J14" s="1"/>
      <c r="K14" s="1"/>
      <c r="L14" s="1"/>
      <c r="M14" s="1"/>
      <c r="N14" s="1"/>
      <c r="O14" s="1"/>
      <c r="P14" s="1"/>
      <c r="Q14" s="1"/>
      <c r="R14" s="1"/>
      <c r="S14" s="1"/>
      <c r="T14" s="1"/>
      <c r="U14" s="1"/>
      <c r="V14" s="1"/>
      <c r="W14" s="1"/>
      <c r="X14" s="1"/>
      <c r="Y14" s="1"/>
      <c r="Z14" s="1"/>
    </row>
    <row r="15">
      <c r="A15" s="1"/>
      <c r="B15" s="16" t="s">
        <v>21</v>
      </c>
      <c r="C15" s="28"/>
      <c r="D15" s="17"/>
      <c r="E15" s="17"/>
      <c r="F15" s="18"/>
      <c r="G15" s="19">
        <f>SUM(G16)</f>
        <v>4330040</v>
      </c>
      <c r="H15" s="1"/>
      <c r="I15" s="1"/>
      <c r="J15" s="1"/>
      <c r="K15" s="1"/>
      <c r="L15" s="1"/>
      <c r="M15" s="1"/>
      <c r="N15" s="1"/>
      <c r="O15" s="1"/>
      <c r="P15" s="1"/>
      <c r="Q15" s="1"/>
      <c r="R15" s="1"/>
      <c r="S15" s="1"/>
      <c r="T15" s="1"/>
      <c r="U15" s="1"/>
      <c r="V15" s="1"/>
      <c r="W15" s="1"/>
      <c r="X15" s="1"/>
      <c r="Y15" s="1"/>
      <c r="Z15" s="1"/>
    </row>
    <row r="16">
      <c r="A16" s="1"/>
      <c r="B16" s="22"/>
      <c r="C16" s="21" t="s">
        <v>22</v>
      </c>
      <c r="D16" s="22"/>
      <c r="E16" s="22" t="str">
        <f>VLOOKUP(C16,Datos!$B$8:$E$26,3,)</f>
        <v>Horas</v>
      </c>
      <c r="F16" s="23">
        <f>VLOOKUP(C16,Datos!$B$8:$E$26,4,)</f>
        <v>7570</v>
      </c>
      <c r="G16" s="23">
        <f>SUMIF('Presupuesto Detallado'!$D$9:$D$28,$C16,'Presupuesto Detallado'!$I$9:$I$28)</f>
        <v>4330040</v>
      </c>
      <c r="H16" s="1"/>
      <c r="I16" s="1"/>
      <c r="J16" s="1"/>
      <c r="K16" s="1"/>
      <c r="L16" s="1"/>
      <c r="M16" s="1"/>
      <c r="N16" s="1"/>
      <c r="O16" s="1"/>
      <c r="P16" s="1"/>
      <c r="Q16" s="1"/>
      <c r="R16" s="1"/>
      <c r="S16" s="1"/>
      <c r="T16" s="1"/>
      <c r="U16" s="1"/>
      <c r="V16" s="1"/>
      <c r="W16" s="1"/>
      <c r="X16" s="1"/>
      <c r="Y16" s="1"/>
      <c r="Z16" s="1"/>
    </row>
    <row r="17">
      <c r="A17" s="1"/>
      <c r="B17" s="16" t="s">
        <v>23</v>
      </c>
      <c r="C17" s="17"/>
      <c r="D17" s="17"/>
      <c r="E17" s="17"/>
      <c r="F17" s="18"/>
      <c r="G17" s="18">
        <f>SUM(G18:G19)</f>
        <v>9749740</v>
      </c>
      <c r="H17" s="1"/>
      <c r="I17" s="1"/>
      <c r="J17" s="1"/>
      <c r="K17" s="1"/>
      <c r="L17" s="1"/>
      <c r="M17" s="1"/>
      <c r="N17" s="1"/>
      <c r="O17" s="1"/>
      <c r="P17" s="1"/>
      <c r="Q17" s="1"/>
      <c r="R17" s="1"/>
      <c r="S17" s="1"/>
      <c r="T17" s="1"/>
      <c r="U17" s="1"/>
      <c r="V17" s="1"/>
      <c r="W17" s="1"/>
      <c r="X17" s="1"/>
      <c r="Y17" s="1"/>
      <c r="Z17" s="1"/>
    </row>
    <row r="18">
      <c r="A18" s="1"/>
      <c r="B18" s="22"/>
      <c r="C18" s="21" t="s">
        <v>24</v>
      </c>
      <c r="D18" s="22"/>
      <c r="E18" s="22" t="str">
        <f>VLOOKUP(C18, Datos!$B$8:$E$26, 3, FALSE)</f>
        <v>Horas</v>
      </c>
      <c r="F18" s="23">
        <f>VLOOKUP(C18,Datos!$B$8:$E$26,4,)</f>
        <v>10227</v>
      </c>
      <c r="G18" s="23">
        <f>SUMIF('Presupuesto Detallado'!$D$9:$D$28,$C18,'Presupuesto Detallado'!$I$9:$I$28)</f>
        <v>5849844</v>
      </c>
      <c r="H18" s="1"/>
      <c r="I18" s="1"/>
      <c r="J18" s="1"/>
      <c r="K18" s="1"/>
      <c r="L18" s="1"/>
      <c r="M18" s="1"/>
      <c r="N18" s="1"/>
      <c r="O18" s="1"/>
      <c r="P18" s="1"/>
      <c r="Q18" s="1"/>
      <c r="R18" s="1"/>
      <c r="S18" s="1"/>
      <c r="T18" s="1"/>
      <c r="U18" s="1"/>
      <c r="V18" s="1"/>
      <c r="W18" s="1"/>
      <c r="X18" s="1"/>
      <c r="Y18" s="1"/>
      <c r="Z18" s="1"/>
    </row>
    <row r="19">
      <c r="A19" s="1"/>
      <c r="B19" s="22"/>
      <c r="C19" s="21" t="s">
        <v>25</v>
      </c>
      <c r="D19" s="22"/>
      <c r="E19" s="22" t="str">
        <f>VLOOKUP(C19, Datos!$B$8:$E$26, 3, FALSE)</f>
        <v>Horas</v>
      </c>
      <c r="F19" s="23">
        <f>VLOOKUP(C19,Datos!$B$8:$E$26,4,)</f>
        <v>6818</v>
      </c>
      <c r="G19" s="23">
        <f>SUMIF('Presupuesto Detallado'!$D$9:$D$28,$C19,'Presupuesto Detallado'!$I$9:$I$28)</f>
        <v>3899896</v>
      </c>
      <c r="H19" s="1"/>
      <c r="I19" s="1"/>
      <c r="J19" s="1"/>
      <c r="K19" s="1"/>
      <c r="L19" s="1"/>
      <c r="M19" s="1"/>
      <c r="N19" s="1"/>
      <c r="O19" s="1"/>
      <c r="P19" s="1"/>
      <c r="Q19" s="1"/>
      <c r="R19" s="1"/>
      <c r="S19" s="1"/>
      <c r="T19" s="1"/>
      <c r="U19" s="1"/>
      <c r="V19" s="1"/>
      <c r="W19" s="1"/>
      <c r="X19" s="1"/>
      <c r="Y19" s="1"/>
      <c r="Z19" s="29"/>
    </row>
    <row r="20">
      <c r="A20" s="1"/>
      <c r="B20" s="30" t="s">
        <v>26</v>
      </c>
      <c r="C20" s="17"/>
      <c r="D20" s="17"/>
      <c r="E20" s="17"/>
      <c r="F20" s="18"/>
      <c r="G20" s="19">
        <f>SUM(G21:G25)</f>
        <v>2000000</v>
      </c>
      <c r="H20" s="1"/>
      <c r="I20" s="1"/>
      <c r="J20" s="1"/>
      <c r="K20" s="1"/>
      <c r="L20" s="1"/>
      <c r="M20" s="1"/>
      <c r="N20" s="1"/>
      <c r="O20" s="1"/>
      <c r="P20" s="1"/>
      <c r="Q20" s="1"/>
      <c r="R20" s="1"/>
      <c r="S20" s="1"/>
      <c r="T20" s="1"/>
      <c r="U20" s="1"/>
      <c r="V20" s="1"/>
      <c r="W20" s="1"/>
      <c r="X20" s="1"/>
      <c r="Y20" s="1"/>
    </row>
    <row r="21">
      <c r="A21" s="1"/>
      <c r="B21" s="22"/>
      <c r="C21" s="21" t="s">
        <v>27</v>
      </c>
      <c r="D21" s="22"/>
      <c r="E21" s="22" t="str">
        <f>VLOOKUP(C21,Datos!$B$8:$E$26,3,)</f>
        <v>Cantidad</v>
      </c>
      <c r="F21" s="23">
        <f>VLOOKUP(C21,Datos!$B$8:$E$26,4,)</f>
        <v>500000</v>
      </c>
      <c r="G21" s="23">
        <f>SUMIF('Presupuesto Detallado'!$D$9:$D$28,$C21,'Presupuesto Detallado'!$I$9:$I$28)</f>
        <v>1500000</v>
      </c>
      <c r="H21" s="1"/>
      <c r="I21" s="1"/>
      <c r="J21" s="1"/>
      <c r="K21" s="1"/>
      <c r="L21" s="1"/>
      <c r="M21" s="1"/>
      <c r="N21" s="1"/>
      <c r="O21" s="1"/>
      <c r="P21" s="1"/>
      <c r="Q21" s="1"/>
      <c r="R21" s="1"/>
      <c r="S21" s="1"/>
      <c r="T21" s="1"/>
      <c r="U21" s="1"/>
      <c r="V21" s="1"/>
      <c r="W21" s="1"/>
      <c r="X21" s="1"/>
      <c r="Y21" s="1"/>
      <c r="Z21" s="1"/>
    </row>
    <row r="22">
      <c r="A22" s="1"/>
      <c r="B22" s="22"/>
      <c r="C22" s="21" t="s">
        <v>28</v>
      </c>
      <c r="D22" s="22"/>
      <c r="E22" s="22" t="str">
        <f>VLOOKUP(C22,Datos!$B$8:$E$26,3,)</f>
        <v>Cantidad</v>
      </c>
      <c r="F22" s="23">
        <f>VLOOKUP(C22,Datos!$B$8:$E$26,4,)</f>
        <v>50000</v>
      </c>
      <c r="G22" s="23">
        <f>SUMIF('Presupuesto Detallado'!$D$9:$D$28,$C22,'Presupuesto Detallado'!$I$9:$I$28)</f>
        <v>150000</v>
      </c>
      <c r="H22" s="1"/>
      <c r="I22" s="1"/>
      <c r="J22" s="1"/>
      <c r="K22" s="1"/>
      <c r="L22" s="1"/>
      <c r="M22" s="1"/>
      <c r="N22" s="1"/>
      <c r="O22" s="1"/>
      <c r="P22" s="1"/>
      <c r="Q22" s="1"/>
      <c r="R22" s="1"/>
      <c r="S22" s="1"/>
      <c r="T22" s="1"/>
      <c r="U22" s="1"/>
      <c r="V22" s="1"/>
      <c r="W22" s="1"/>
      <c r="X22" s="1"/>
      <c r="Y22" s="1"/>
      <c r="Z22" s="1"/>
    </row>
    <row r="23">
      <c r="A23" s="1"/>
      <c r="B23" s="22"/>
      <c r="C23" s="21" t="s">
        <v>29</v>
      </c>
      <c r="D23" s="22"/>
      <c r="E23" s="22" t="str">
        <f>VLOOKUP(C23,Datos!$B$8:$E$26,3,)</f>
        <v>Cantidad</v>
      </c>
      <c r="F23" s="23">
        <f>VLOOKUP(C23,Datos!$B$8:$E$26,4,)</f>
        <v>50000</v>
      </c>
      <c r="G23" s="23">
        <f>SUMIF('Presupuesto Detallado'!$D$9:$D$28,$C23,'Presupuesto Detallado'!$I$9:$I$28)</f>
        <v>50000</v>
      </c>
      <c r="H23" s="1"/>
      <c r="I23" s="1"/>
      <c r="J23" s="1"/>
      <c r="K23" s="1"/>
      <c r="L23" s="1"/>
      <c r="M23" s="1"/>
      <c r="N23" s="1"/>
      <c r="O23" s="1"/>
      <c r="P23" s="1"/>
      <c r="Q23" s="1"/>
      <c r="R23" s="1"/>
      <c r="S23" s="1"/>
      <c r="T23" s="1"/>
      <c r="U23" s="1"/>
      <c r="V23" s="1"/>
      <c r="W23" s="1"/>
      <c r="X23" s="1"/>
      <c r="Y23" s="1"/>
      <c r="Z23" s="1"/>
    </row>
    <row r="24">
      <c r="A24" s="1"/>
      <c r="B24" s="22"/>
      <c r="C24" s="21" t="s">
        <v>30</v>
      </c>
      <c r="D24" s="22"/>
      <c r="E24" s="22" t="str">
        <f>VLOOKUP(C24,Datos!$B$8:$E$26,3,)</f>
        <v>Cantidad</v>
      </c>
      <c r="F24" s="23">
        <f>VLOOKUP(C24,Datos!$B$8:$E$26,4,)</f>
        <v>50000</v>
      </c>
      <c r="G24" s="23">
        <f>SUMIF('Presupuesto Detallado'!$D$9:$D$28,$C24,'Presupuesto Detallado'!$I$9:$I$28)</f>
        <v>150000</v>
      </c>
      <c r="H24" s="1"/>
      <c r="I24" s="1"/>
      <c r="J24" s="1"/>
      <c r="K24" s="1"/>
      <c r="L24" s="1"/>
      <c r="M24" s="1"/>
      <c r="N24" s="1"/>
      <c r="O24" s="1"/>
      <c r="P24" s="1"/>
      <c r="Q24" s="1"/>
      <c r="R24" s="1"/>
      <c r="S24" s="1"/>
      <c r="T24" s="1"/>
      <c r="U24" s="1"/>
      <c r="V24" s="1"/>
      <c r="W24" s="1"/>
      <c r="X24" s="1"/>
      <c r="Y24" s="1"/>
      <c r="Z24" s="1"/>
    </row>
    <row r="25">
      <c r="A25" s="1"/>
      <c r="B25" s="22"/>
      <c r="C25" s="21" t="s">
        <v>31</v>
      </c>
      <c r="D25" s="22"/>
      <c r="E25" s="22" t="str">
        <f>VLOOKUP(C25,Datos!$B$8:$E$26,3,)</f>
        <v>Cantidad</v>
      </c>
      <c r="F25" s="23">
        <f>VLOOKUP(C25,Datos!$B$8:$E$26,4,)</f>
        <v>50000</v>
      </c>
      <c r="G25" s="23">
        <f>SUMIF('Presupuesto Detallado'!$D$9:$D$28,$C25,'Presupuesto Detallado'!$I$9:$I$28)</f>
        <v>150000</v>
      </c>
      <c r="H25" s="1"/>
      <c r="I25" s="1"/>
      <c r="J25" s="1"/>
      <c r="K25" s="1"/>
      <c r="L25" s="1"/>
      <c r="M25" s="1"/>
      <c r="N25" s="1"/>
      <c r="O25" s="1"/>
      <c r="P25" s="1"/>
      <c r="Q25" s="1"/>
      <c r="R25" s="1"/>
      <c r="S25" s="1"/>
      <c r="T25" s="1"/>
      <c r="U25" s="1"/>
      <c r="V25" s="1"/>
      <c r="W25" s="1"/>
      <c r="X25" s="1"/>
      <c r="Y25" s="1"/>
      <c r="Z25" s="1"/>
    </row>
    <row r="26">
      <c r="A26" s="1"/>
      <c r="B26" s="30" t="s">
        <v>32</v>
      </c>
      <c r="C26" s="17"/>
      <c r="D26" s="17"/>
      <c r="E26" s="17"/>
      <c r="F26" s="18"/>
      <c r="G26" s="18">
        <f>SUM(G27:G29)</f>
        <v>235229</v>
      </c>
      <c r="H26" s="1"/>
      <c r="I26" s="1"/>
      <c r="J26" s="1"/>
      <c r="K26" s="1"/>
      <c r="L26" s="1"/>
      <c r="M26" s="1"/>
      <c r="N26" s="1"/>
      <c r="O26" s="1"/>
      <c r="P26" s="1"/>
      <c r="Q26" s="1"/>
      <c r="R26" s="1"/>
      <c r="S26" s="1"/>
      <c r="T26" s="1"/>
      <c r="U26" s="1"/>
      <c r="V26" s="1"/>
      <c r="W26" s="1"/>
      <c r="X26" s="1"/>
      <c r="Y26" s="1"/>
    </row>
    <row r="27">
      <c r="A27" s="1"/>
      <c r="B27" s="22"/>
      <c r="C27" s="21" t="s">
        <v>33</v>
      </c>
      <c r="D27" s="22"/>
      <c r="E27" s="22" t="str">
        <f>VLOOKUP(C27,Datos!$B$8:$E$26,3,)</f>
        <v>Cantidad</v>
      </c>
      <c r="F27" s="23">
        <f>VLOOKUP(C27,Datos!$B$8:$E$26,4,)</f>
        <v>20229</v>
      </c>
      <c r="G27" s="23">
        <f>SUMIF('Presupuesto Detallado'!$D$9:$D$28,$C27,'Presupuesto Detallado'!$I$9:$I$28)</f>
        <v>20229</v>
      </c>
      <c r="H27" s="1"/>
      <c r="I27" s="1"/>
      <c r="J27" s="1"/>
      <c r="K27" s="1"/>
      <c r="L27" s="1"/>
      <c r="M27" s="1"/>
      <c r="N27" s="1"/>
      <c r="O27" s="1"/>
      <c r="P27" s="1"/>
      <c r="Q27" s="1"/>
      <c r="R27" s="1"/>
      <c r="S27" s="1"/>
      <c r="T27" s="1"/>
      <c r="U27" s="1"/>
      <c r="V27" s="1"/>
      <c r="W27" s="1"/>
      <c r="X27" s="1"/>
      <c r="Y27" s="1"/>
      <c r="Z27" s="1"/>
    </row>
    <row r="28">
      <c r="A28" s="1"/>
      <c r="B28" s="22"/>
      <c r="C28" s="31" t="s">
        <v>34</v>
      </c>
      <c r="D28" s="22"/>
      <c r="E28" s="22" t="str">
        <f>VLOOKUP(C28,Datos!$B$8:$E$26,3,)</f>
        <v>Cantidad</v>
      </c>
      <c r="F28" s="23">
        <f>VLOOKUP(C28,Datos!$B$8:$E$26,4,)</f>
        <v>200000</v>
      </c>
      <c r="G28" s="23">
        <f>SUMIF('Presupuesto Detallado'!$D$9:$D$28,$C28,'Presupuesto Detallado'!$I$9:$I$28)</f>
        <v>200000</v>
      </c>
      <c r="H28" s="1"/>
      <c r="I28" s="1"/>
      <c r="J28" s="1"/>
      <c r="K28" s="1"/>
      <c r="L28" s="1"/>
      <c r="M28" s="1"/>
      <c r="N28" s="1"/>
      <c r="O28" s="1"/>
      <c r="P28" s="1"/>
      <c r="Q28" s="1"/>
      <c r="R28" s="1"/>
      <c r="S28" s="1"/>
      <c r="T28" s="1"/>
      <c r="U28" s="1"/>
      <c r="V28" s="1"/>
      <c r="W28" s="1"/>
      <c r="X28" s="1"/>
      <c r="Y28" s="1"/>
      <c r="Z28" s="1"/>
    </row>
    <row r="29" ht="15.75" customHeight="1">
      <c r="A29" s="1"/>
      <c r="B29" s="1"/>
      <c r="C29" s="21" t="s">
        <v>35</v>
      </c>
      <c r="D29" s="22"/>
      <c r="E29" s="22" t="str">
        <f>VLOOKUP(C29,Datos!$B$8:$E$26,3,)</f>
        <v>Cantidad</v>
      </c>
      <c r="F29" s="23">
        <f>VLOOKUP(C29,Datos!$B$8:$E$26,4,)</f>
        <v>15000</v>
      </c>
      <c r="G29" s="23">
        <f>SUMIF('Presupuesto Detallado'!$D$9:$D$28,$C29,'Presupuesto Detallado'!$I$9:$I$28)</f>
        <v>15000</v>
      </c>
      <c r="H29" s="1"/>
      <c r="I29" s="1"/>
      <c r="J29" s="1"/>
      <c r="K29" s="1"/>
      <c r="L29" s="1"/>
      <c r="M29" s="1"/>
      <c r="N29" s="1"/>
      <c r="O29" s="1"/>
      <c r="P29" s="1"/>
      <c r="Q29" s="1"/>
      <c r="R29" s="1"/>
      <c r="S29" s="1"/>
      <c r="T29" s="1"/>
      <c r="U29" s="1"/>
      <c r="V29" s="1"/>
      <c r="W29" s="1"/>
      <c r="X29" s="1"/>
      <c r="Y29" s="1"/>
      <c r="Z29" s="1"/>
    </row>
    <row r="30" ht="15.75" customHeight="1">
      <c r="A30" s="1"/>
      <c r="B30" s="16" t="s">
        <v>36</v>
      </c>
      <c r="C30" s="17"/>
      <c r="D30" s="17"/>
      <c r="E30" s="17"/>
      <c r="F30" s="18"/>
      <c r="G30" s="18">
        <f>SUM(G31)</f>
        <v>45000</v>
      </c>
      <c r="H30" s="1"/>
      <c r="I30" s="1"/>
      <c r="J30" s="1"/>
      <c r="K30" s="1"/>
      <c r="L30" s="1"/>
      <c r="M30" s="1"/>
      <c r="N30" s="1"/>
      <c r="O30" s="1"/>
      <c r="P30" s="1"/>
      <c r="Q30" s="1"/>
      <c r="R30" s="1"/>
      <c r="S30" s="1"/>
      <c r="T30" s="1"/>
      <c r="U30" s="1"/>
      <c r="V30" s="1"/>
      <c r="W30" s="1"/>
      <c r="X30" s="1"/>
      <c r="Y30" s="1"/>
    </row>
    <row r="31" ht="15.75" customHeight="1">
      <c r="A31" s="1"/>
      <c r="B31" s="32"/>
      <c r="C31" s="24" t="s">
        <v>37</v>
      </c>
      <c r="D31" s="33"/>
      <c r="E31" s="33" t="str">
        <f>VLOOKUP(C31,Datos!$B$8:$E$26,3,)</f>
        <v>Cantidad</v>
      </c>
      <c r="F31" s="34">
        <f>VLOOKUP(C31,Datos!$B$8:$E$26,4,)</f>
        <v>15000</v>
      </c>
      <c r="G31" s="34">
        <f>SUMIF('Presupuesto Detallado'!$D$9:$D$28,$C31,'Presupuesto Detallado'!$I$9:$I$28)</f>
        <v>45000</v>
      </c>
      <c r="H31" s="1"/>
      <c r="I31" s="1"/>
      <c r="J31" s="1"/>
      <c r="K31" s="1"/>
      <c r="L31" s="1"/>
      <c r="M31" s="1"/>
      <c r="N31" s="1"/>
      <c r="O31" s="1"/>
      <c r="P31" s="1"/>
      <c r="Q31" s="1"/>
      <c r="R31" s="1"/>
      <c r="S31" s="1"/>
      <c r="T31" s="1"/>
      <c r="U31" s="1"/>
      <c r="V31" s="1"/>
      <c r="W31" s="1"/>
      <c r="X31" s="1"/>
      <c r="Y31" s="1"/>
      <c r="Z31" s="1"/>
    </row>
    <row r="32" ht="15.75" customHeight="1">
      <c r="A32" s="1"/>
      <c r="B32" s="13" t="s">
        <v>38</v>
      </c>
      <c r="C32" s="13"/>
      <c r="D32" s="13"/>
      <c r="E32" s="13"/>
      <c r="F32" s="14"/>
      <c r="G32" s="15">
        <f>SUM(G33)</f>
        <v>600550</v>
      </c>
      <c r="H32" s="1"/>
      <c r="I32" s="1"/>
      <c r="J32" s="1"/>
      <c r="K32" s="1"/>
      <c r="L32" s="1"/>
      <c r="M32" s="1"/>
      <c r="N32" s="1"/>
      <c r="O32" s="1"/>
      <c r="P32" s="1"/>
      <c r="Q32" s="1"/>
      <c r="R32" s="1"/>
      <c r="S32" s="1"/>
      <c r="T32" s="1"/>
      <c r="U32" s="1"/>
      <c r="V32" s="1"/>
      <c r="W32" s="1"/>
      <c r="X32" s="1"/>
      <c r="Y32" s="1"/>
      <c r="Z32" s="1"/>
    </row>
    <row r="33" ht="15.75" customHeight="1">
      <c r="A33" s="1"/>
      <c r="B33" s="22"/>
      <c r="C33" s="21" t="s">
        <v>39</v>
      </c>
      <c r="D33" s="22"/>
      <c r="E33" s="22" t="str">
        <f>VLOOKUP(C33,Datos!$B$8:$E$26,3,)</f>
        <v>KWh</v>
      </c>
      <c r="F33" s="23">
        <f>VLOOKUP(C33,Datos!$B$8:$E$26,4,)</f>
        <v>250</v>
      </c>
      <c r="G33" s="23">
        <f>SUMIF('Presupuesto Detallado'!$D$9:$D$28,$C33,'Presupuesto Detallado'!$I$9:$I$28)</f>
        <v>600550</v>
      </c>
      <c r="H33" s="1"/>
      <c r="I33" s="1"/>
      <c r="J33" s="1"/>
      <c r="K33" s="1"/>
      <c r="L33" s="1"/>
      <c r="M33" s="1"/>
      <c r="N33" s="1"/>
      <c r="O33" s="1"/>
      <c r="P33" s="1"/>
      <c r="Q33" s="1"/>
      <c r="R33" s="1"/>
      <c r="S33" s="1"/>
      <c r="T33" s="1"/>
      <c r="U33" s="1"/>
      <c r="V33" s="1"/>
      <c r="W33" s="1"/>
      <c r="X33" s="1"/>
      <c r="Y33" s="1"/>
      <c r="Z33" s="1"/>
    </row>
    <row r="34" ht="15.75" customHeight="1">
      <c r="A34" s="1"/>
      <c r="B34" s="22"/>
      <c r="C34" s="22"/>
      <c r="D34" s="22"/>
      <c r="E34" s="22"/>
      <c r="F34" s="23"/>
      <c r="G34" s="35"/>
      <c r="H34" s="1"/>
      <c r="I34" s="1"/>
      <c r="J34" s="1"/>
      <c r="K34" s="1"/>
      <c r="L34" s="1"/>
      <c r="M34" s="1"/>
      <c r="N34" s="1"/>
      <c r="O34" s="1"/>
      <c r="P34" s="1"/>
      <c r="Q34" s="1"/>
      <c r="R34" s="1"/>
      <c r="S34" s="1"/>
      <c r="T34" s="1"/>
      <c r="U34" s="1"/>
      <c r="V34" s="1"/>
      <c r="W34" s="1"/>
      <c r="X34" s="1"/>
      <c r="Y34" s="1"/>
      <c r="Z34" s="1"/>
    </row>
    <row r="35" ht="15.75" customHeight="1">
      <c r="A35" s="1"/>
      <c r="B35" s="22"/>
      <c r="C35" s="22"/>
      <c r="D35" s="22"/>
      <c r="E35" s="22"/>
      <c r="F35" s="23"/>
      <c r="G35" s="35"/>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5"/>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5"/>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5"/>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5"/>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5"/>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5"/>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5"/>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5"/>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5"/>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5"/>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5"/>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5"/>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5"/>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5"/>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5"/>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5"/>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5"/>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5"/>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5"/>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5"/>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5"/>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5"/>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5"/>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5"/>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5"/>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5"/>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5"/>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5"/>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5"/>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5"/>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5"/>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5"/>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5"/>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5"/>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5"/>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5"/>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5"/>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5"/>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5"/>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5"/>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5"/>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5"/>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5"/>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5"/>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5"/>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5"/>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5"/>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5"/>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5"/>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5"/>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5"/>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5"/>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5"/>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5"/>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5"/>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5"/>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5"/>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5"/>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5"/>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5"/>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5"/>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5"/>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5"/>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5"/>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5"/>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5"/>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5"/>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5"/>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5"/>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5"/>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5"/>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5"/>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5"/>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5"/>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5"/>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5"/>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5"/>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5"/>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5"/>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5"/>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5"/>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5"/>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5"/>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5"/>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5"/>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5"/>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5"/>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5"/>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5"/>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5"/>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5"/>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5"/>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5"/>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5"/>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5"/>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5"/>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5"/>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5"/>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5"/>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5"/>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5"/>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5"/>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5"/>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5"/>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5"/>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5"/>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5"/>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5"/>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5"/>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5"/>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5"/>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5"/>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5"/>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5"/>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5"/>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5"/>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5"/>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5"/>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5"/>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5"/>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5"/>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5"/>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5"/>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5"/>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5"/>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5"/>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5"/>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5"/>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5"/>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5"/>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5"/>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5"/>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5"/>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5"/>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5"/>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5"/>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5"/>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5"/>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5"/>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5"/>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5"/>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5"/>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5"/>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5"/>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5"/>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5"/>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5"/>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5"/>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5"/>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5"/>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5"/>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5"/>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5"/>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5"/>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5"/>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5"/>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5"/>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5"/>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5"/>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5"/>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5"/>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5"/>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5"/>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5"/>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5"/>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5"/>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5"/>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5"/>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5"/>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5"/>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5"/>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5"/>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5"/>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5"/>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5"/>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5"/>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5"/>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5"/>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5"/>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5"/>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5"/>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5"/>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5"/>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5"/>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5"/>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5"/>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5"/>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5"/>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5"/>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5"/>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5"/>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5"/>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5"/>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5"/>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5"/>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5"/>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5"/>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5"/>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5"/>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5"/>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5"/>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5"/>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5"/>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5"/>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5"/>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5"/>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5"/>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5"/>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5"/>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5"/>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5"/>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5"/>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5"/>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5"/>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5"/>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5"/>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5"/>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5"/>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5"/>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5"/>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5"/>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5"/>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5"/>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5"/>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5"/>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5"/>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5"/>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5"/>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5"/>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5"/>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5"/>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5"/>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5"/>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5"/>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5"/>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5"/>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5"/>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5"/>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5"/>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5"/>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5"/>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5"/>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5"/>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5"/>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5"/>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5"/>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5"/>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5"/>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5"/>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5"/>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5"/>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5"/>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5"/>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5"/>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5"/>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5"/>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5"/>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5"/>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5"/>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5"/>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5"/>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5"/>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5"/>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5"/>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5"/>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5"/>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5"/>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5"/>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5"/>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5"/>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5"/>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5"/>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5"/>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5"/>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5"/>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5"/>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5"/>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5"/>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5"/>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5"/>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5"/>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5"/>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5"/>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5"/>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5"/>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5"/>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5"/>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5"/>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5"/>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5"/>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5"/>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5"/>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5"/>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5"/>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5"/>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5"/>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5"/>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5"/>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5"/>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5"/>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5"/>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5"/>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5"/>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5"/>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5"/>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5"/>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5"/>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5"/>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5"/>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5"/>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5"/>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5"/>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5"/>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5"/>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5"/>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5"/>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5"/>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5"/>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5"/>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5"/>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5"/>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5"/>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5"/>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5"/>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5"/>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5"/>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5"/>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5"/>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5"/>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5"/>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5"/>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5"/>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5"/>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5"/>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5"/>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5"/>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5"/>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5"/>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5"/>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5"/>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5"/>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5"/>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5"/>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5"/>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5"/>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5"/>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5"/>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5"/>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5"/>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5"/>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5"/>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5"/>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5"/>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5"/>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5"/>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5"/>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5"/>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5"/>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5"/>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5"/>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5"/>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5"/>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5"/>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5"/>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5"/>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5"/>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5"/>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5"/>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5"/>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5"/>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5"/>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5"/>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5"/>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5"/>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5"/>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5"/>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5"/>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5"/>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5"/>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5"/>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5"/>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5"/>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5"/>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5"/>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5"/>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5"/>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5"/>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5"/>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5"/>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5"/>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5"/>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5"/>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5"/>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5"/>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5"/>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5"/>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5"/>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5"/>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5"/>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5"/>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5"/>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5"/>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5"/>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5"/>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5"/>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5"/>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5"/>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5"/>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5"/>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5"/>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5"/>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5"/>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5"/>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5"/>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5"/>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5"/>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5"/>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5"/>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5"/>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5"/>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5"/>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5"/>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5"/>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5"/>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5"/>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5"/>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5"/>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5"/>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5"/>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5"/>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5"/>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5"/>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5"/>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5"/>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5"/>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5"/>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5"/>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5"/>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5"/>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5"/>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5"/>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5"/>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5"/>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5"/>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5"/>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5"/>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5"/>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5"/>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5"/>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5"/>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5"/>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5"/>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5"/>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5"/>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5"/>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5"/>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5"/>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5"/>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5"/>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5"/>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5"/>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5"/>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5"/>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5"/>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5"/>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5"/>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5"/>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5"/>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5"/>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5"/>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5"/>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5"/>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5"/>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5"/>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5"/>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5"/>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5"/>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5"/>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5"/>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5"/>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5"/>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5"/>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5"/>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5"/>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5"/>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5"/>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5"/>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5"/>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5"/>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5"/>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5"/>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5"/>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5"/>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5"/>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5"/>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5"/>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5"/>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5"/>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5"/>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5"/>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5"/>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5"/>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5"/>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5"/>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5"/>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5"/>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5"/>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5"/>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5"/>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5"/>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5"/>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5"/>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5"/>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5"/>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5"/>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5"/>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5"/>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5"/>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5"/>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5"/>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5"/>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5"/>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5"/>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5"/>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5"/>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5"/>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5"/>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5"/>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5"/>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5"/>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5"/>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5"/>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5"/>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5"/>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5"/>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5"/>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5"/>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5"/>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5"/>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5"/>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5"/>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5"/>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5"/>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5"/>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5"/>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5"/>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5"/>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5"/>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5"/>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5"/>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5"/>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5"/>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5"/>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5"/>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5"/>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5"/>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5"/>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5"/>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5"/>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5"/>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5"/>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5"/>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5"/>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5"/>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5"/>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5"/>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5"/>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5"/>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5"/>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5"/>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5"/>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5"/>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5"/>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5"/>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5"/>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5"/>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5"/>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5"/>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5"/>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5"/>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5"/>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5"/>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5"/>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5"/>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5"/>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5"/>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5"/>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5"/>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5"/>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5"/>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5"/>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5"/>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5"/>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5"/>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5"/>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5"/>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5"/>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5"/>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5"/>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5"/>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5"/>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5"/>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5"/>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5"/>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5"/>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5"/>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5"/>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5"/>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5"/>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5"/>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5"/>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5"/>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5"/>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5"/>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5"/>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5"/>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5"/>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5"/>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5"/>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5"/>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5"/>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5"/>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5"/>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5"/>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5"/>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5"/>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5"/>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5"/>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5"/>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5"/>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5"/>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5"/>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5"/>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5"/>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5"/>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5"/>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5"/>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5"/>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5"/>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5"/>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5"/>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5"/>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5"/>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5"/>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5"/>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5"/>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5"/>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5"/>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5"/>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5"/>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5"/>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5"/>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5"/>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5"/>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5"/>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5"/>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5"/>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5"/>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5"/>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5"/>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5"/>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5"/>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5"/>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5"/>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5"/>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5"/>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5"/>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5"/>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5"/>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5"/>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5"/>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5"/>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5"/>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5"/>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5"/>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5"/>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5"/>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5"/>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5"/>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5"/>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5"/>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5"/>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5"/>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5"/>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5"/>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5"/>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5"/>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5"/>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5"/>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5"/>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5"/>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5"/>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5"/>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5"/>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5"/>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5"/>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5"/>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5"/>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5"/>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5"/>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5"/>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5"/>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5"/>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5"/>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5"/>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5"/>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5"/>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5"/>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5"/>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5"/>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5"/>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5"/>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5"/>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5"/>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5"/>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5"/>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5"/>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5"/>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5"/>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5"/>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5"/>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5"/>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5"/>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5"/>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5"/>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5"/>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5"/>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5"/>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5"/>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5"/>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5"/>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5"/>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5"/>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5"/>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5"/>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5"/>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5"/>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5"/>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5"/>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5"/>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5"/>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5"/>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5"/>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5"/>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5"/>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5"/>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5"/>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5"/>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5"/>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5"/>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5"/>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5"/>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5"/>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5"/>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5"/>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5"/>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5"/>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5"/>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5"/>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5"/>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5"/>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5"/>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5"/>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5"/>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5"/>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5"/>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5"/>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5"/>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5"/>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5"/>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5"/>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5"/>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5"/>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5"/>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5"/>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5"/>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5"/>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5"/>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5"/>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5"/>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5"/>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5"/>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5"/>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5"/>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5"/>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5"/>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5"/>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5"/>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5"/>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5"/>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5"/>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5"/>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5"/>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5"/>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5"/>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5"/>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5"/>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5"/>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5"/>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5"/>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5"/>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5"/>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5"/>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5"/>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5"/>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5"/>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5"/>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5"/>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5"/>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5"/>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5"/>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5"/>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5"/>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5"/>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5"/>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5"/>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5"/>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5"/>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5"/>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5"/>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5"/>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5"/>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5"/>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5"/>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5"/>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5"/>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5"/>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5"/>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5"/>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5"/>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5"/>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5"/>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5"/>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5"/>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5"/>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5"/>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5"/>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5"/>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5"/>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5"/>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5"/>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5"/>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5"/>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5"/>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5"/>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5"/>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5"/>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5"/>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5"/>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5"/>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5"/>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5"/>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5"/>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5"/>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5"/>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5"/>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5"/>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5"/>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5"/>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5"/>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5"/>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5"/>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5"/>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5"/>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5"/>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5"/>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5"/>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5"/>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5"/>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5"/>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5"/>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5"/>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5"/>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5"/>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5"/>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5"/>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5"/>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5"/>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5"/>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5"/>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5"/>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5"/>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5"/>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5"/>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5"/>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5"/>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5"/>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5"/>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5"/>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5"/>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5"/>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5"/>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5"/>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5"/>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5"/>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5"/>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5"/>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5"/>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5"/>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5"/>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5"/>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5"/>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5"/>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5"/>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5"/>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5"/>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5"/>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5"/>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5"/>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5"/>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5"/>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5"/>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5"/>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5"/>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5"/>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5"/>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5"/>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5"/>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5"/>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5"/>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5"/>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5"/>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5"/>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5"/>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5"/>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5"/>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5"/>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5"/>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5"/>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5"/>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5"/>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5"/>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5"/>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5"/>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5"/>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5"/>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5"/>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5"/>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5"/>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5"/>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5"/>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5"/>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5"/>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5"/>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5"/>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5"/>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5"/>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5"/>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5"/>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5"/>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5"/>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5"/>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5"/>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5"/>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5"/>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5"/>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5"/>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5"/>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5"/>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5"/>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5"/>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5"/>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5"/>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5"/>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5"/>
      <c r="G1000" s="1"/>
      <c r="H1000" s="1"/>
      <c r="I1000" s="1"/>
      <c r="J1000" s="1"/>
      <c r="K1000" s="1"/>
      <c r="L1000" s="1"/>
      <c r="M1000" s="1"/>
      <c r="N1000" s="1"/>
      <c r="O1000" s="1"/>
      <c r="P1000" s="1"/>
      <c r="Q1000" s="1"/>
      <c r="R1000" s="1"/>
      <c r="S1000" s="1"/>
      <c r="T1000" s="1"/>
      <c r="U1000" s="1"/>
      <c r="V1000" s="1"/>
      <c r="W1000" s="1"/>
      <c r="X1000" s="1"/>
      <c r="Y1000" s="1"/>
      <c r="Z1000" s="1"/>
    </row>
    <row r="1001" ht="15.75" customHeight="1">
      <c r="A1001" s="1"/>
      <c r="B1001" s="1"/>
      <c r="C1001" s="1"/>
      <c r="D1001" s="1"/>
      <c r="E1001" s="1"/>
      <c r="F1001" s="5"/>
      <c r="G1001" s="1"/>
      <c r="H1001" s="1"/>
      <c r="I1001" s="1"/>
      <c r="J1001" s="1"/>
      <c r="K1001" s="1"/>
      <c r="L1001" s="1"/>
      <c r="M1001" s="1"/>
      <c r="N1001" s="1"/>
      <c r="O1001" s="1"/>
      <c r="P1001" s="1"/>
      <c r="Q1001" s="1"/>
      <c r="R1001" s="1"/>
      <c r="S1001" s="1"/>
      <c r="T1001" s="1"/>
      <c r="U1001" s="1"/>
      <c r="V1001" s="1"/>
      <c r="W1001" s="1"/>
      <c r="X1001" s="1"/>
      <c r="Y1001" s="1"/>
      <c r="Z1001" s="1"/>
    </row>
    <row r="1002" ht="15.75" customHeight="1">
      <c r="A1002" s="1"/>
      <c r="B1002" s="1"/>
      <c r="C1002" s="1"/>
      <c r="D1002" s="1"/>
      <c r="E1002" s="1"/>
      <c r="F1002" s="5"/>
      <c r="G1002" s="1"/>
      <c r="H1002" s="1"/>
      <c r="I1002" s="1"/>
      <c r="J1002" s="1"/>
      <c r="K1002" s="1"/>
      <c r="L1002" s="1"/>
      <c r="M1002" s="1"/>
      <c r="N1002" s="1"/>
      <c r="O1002" s="1"/>
      <c r="P1002" s="1"/>
      <c r="Q1002" s="1"/>
      <c r="R1002" s="1"/>
      <c r="S1002" s="1"/>
      <c r="T1002" s="1"/>
      <c r="U1002" s="1"/>
      <c r="V1002" s="1"/>
      <c r="W1002" s="1"/>
      <c r="X1002" s="1"/>
      <c r="Y1002" s="1"/>
      <c r="Z1002" s="1"/>
    </row>
    <row r="1003" ht="15.75" customHeight="1">
      <c r="A1003" s="1"/>
      <c r="B1003" s="1"/>
      <c r="C1003" s="1"/>
      <c r="D1003" s="1"/>
      <c r="E1003" s="1"/>
      <c r="F1003" s="5"/>
      <c r="G1003" s="1"/>
      <c r="H1003" s="1"/>
      <c r="I1003" s="1"/>
      <c r="J1003" s="1"/>
      <c r="K1003" s="1"/>
      <c r="L1003" s="1"/>
      <c r="M1003" s="1"/>
      <c r="N1003" s="1"/>
      <c r="O1003" s="1"/>
      <c r="P1003" s="1"/>
      <c r="Q1003" s="1"/>
      <c r="R1003" s="1"/>
      <c r="S1003" s="1"/>
      <c r="T1003" s="1"/>
      <c r="U1003" s="1"/>
      <c r="V1003" s="1"/>
      <c r="W1003" s="1"/>
      <c r="X1003" s="1"/>
      <c r="Y1003" s="1"/>
      <c r="Z1003" s="1"/>
    </row>
    <row r="1004" ht="15.75" customHeight="1">
      <c r="A1004" s="1"/>
      <c r="B1004" s="1"/>
      <c r="C1004" s="1"/>
      <c r="D1004" s="1"/>
      <c r="E1004" s="1"/>
      <c r="F1004" s="5"/>
      <c r="G1004" s="1"/>
      <c r="H1004" s="1"/>
      <c r="I1004" s="1"/>
      <c r="J1004" s="1"/>
      <c r="K1004" s="1"/>
      <c r="L1004" s="1"/>
      <c r="M1004" s="1"/>
      <c r="N1004" s="1"/>
      <c r="O1004" s="1"/>
      <c r="P1004" s="1"/>
      <c r="Q1004" s="1"/>
      <c r="R1004" s="1"/>
      <c r="S1004" s="1"/>
      <c r="T1004" s="1"/>
      <c r="U1004" s="1"/>
      <c r="V1004" s="1"/>
      <c r="W1004" s="1"/>
      <c r="X1004" s="1"/>
      <c r="Y1004" s="1"/>
      <c r="Z1004" s="1"/>
    </row>
    <row r="1005" ht="15.75" customHeight="1">
      <c r="A1005" s="1"/>
      <c r="B1005" s="1"/>
      <c r="C1005" s="1"/>
      <c r="D1005" s="1"/>
      <c r="E1005" s="1"/>
      <c r="F1005" s="5"/>
      <c r="G1005" s="1"/>
      <c r="H1005" s="1"/>
      <c r="I1005" s="1"/>
      <c r="J1005" s="1"/>
      <c r="K1005" s="1"/>
      <c r="L1005" s="1"/>
      <c r="M1005" s="1"/>
      <c r="N1005" s="1"/>
      <c r="O1005" s="1"/>
      <c r="P1005" s="1"/>
      <c r="Q1005" s="1"/>
      <c r="R1005" s="1"/>
      <c r="S1005" s="1"/>
      <c r="T1005" s="1"/>
      <c r="U1005" s="1"/>
      <c r="V1005" s="1"/>
      <c r="W1005" s="1"/>
      <c r="X1005" s="1"/>
      <c r="Y1005" s="1"/>
      <c r="Z1005" s="1"/>
    </row>
    <row r="1006" ht="15.75" customHeight="1">
      <c r="A1006" s="1"/>
      <c r="B1006" s="1"/>
      <c r="C1006" s="1"/>
      <c r="D1006" s="1"/>
      <c r="E1006" s="1"/>
      <c r="F1006" s="5"/>
      <c r="G1006" s="1"/>
      <c r="H1006" s="1"/>
      <c r="I1006" s="1"/>
      <c r="J1006" s="1"/>
      <c r="K1006" s="1"/>
      <c r="L1006" s="1"/>
      <c r="M1006" s="1"/>
      <c r="N1006" s="1"/>
      <c r="O1006" s="1"/>
      <c r="P1006" s="1"/>
      <c r="Q1006" s="1"/>
      <c r="R1006" s="1"/>
      <c r="S1006" s="1"/>
      <c r="T1006" s="1"/>
      <c r="U1006" s="1"/>
      <c r="V1006" s="1"/>
      <c r="W1006" s="1"/>
      <c r="X1006" s="1"/>
      <c r="Y1006" s="1"/>
      <c r="Z1006" s="1"/>
    </row>
    <row r="1007" ht="15.75" customHeight="1">
      <c r="A1007" s="1"/>
      <c r="B1007" s="1"/>
      <c r="C1007" s="1"/>
      <c r="D1007" s="1"/>
      <c r="E1007" s="1"/>
      <c r="F1007" s="5"/>
      <c r="G1007" s="1"/>
      <c r="H1007" s="1"/>
      <c r="I1007" s="1"/>
      <c r="J1007" s="1"/>
      <c r="K1007" s="1"/>
      <c r="L1007" s="1"/>
      <c r="M1007" s="1"/>
      <c r="N1007" s="1"/>
      <c r="O1007" s="1"/>
      <c r="P1007" s="1"/>
      <c r="Q1007" s="1"/>
      <c r="R1007" s="1"/>
      <c r="S1007" s="1"/>
      <c r="T1007" s="1"/>
      <c r="U1007" s="1"/>
      <c r="V1007" s="1"/>
      <c r="W1007" s="1"/>
      <c r="X1007" s="1"/>
      <c r="Y1007" s="1"/>
      <c r="Z1007" s="1"/>
    </row>
    <row r="1008" ht="15.75" customHeight="1">
      <c r="A1008" s="1"/>
      <c r="B1008" s="1"/>
      <c r="C1008" s="1"/>
      <c r="D1008" s="1"/>
      <c r="E1008" s="1"/>
      <c r="F1008" s="5"/>
      <c r="G1008" s="1"/>
      <c r="H1008" s="1"/>
      <c r="I1008" s="1"/>
      <c r="J1008" s="1"/>
      <c r="K1008" s="1"/>
      <c r="L1008" s="1"/>
      <c r="M1008" s="1"/>
      <c r="N1008" s="1"/>
      <c r="O1008" s="1"/>
      <c r="P1008" s="1"/>
      <c r="Q1008" s="1"/>
      <c r="R1008" s="1"/>
      <c r="S1008" s="1"/>
      <c r="T1008" s="1"/>
      <c r="U1008" s="1"/>
      <c r="V1008" s="1"/>
      <c r="W1008" s="1"/>
      <c r="X1008" s="1"/>
      <c r="Y1008" s="1"/>
      <c r="Z1008" s="1"/>
    </row>
  </sheetData>
  <printOptions/>
  <pageMargins bottom="0.7480314960629921" footer="0.0" header="0.0" left="0.7086614173228347" right="0.7086614173228347" top="0.7480314960629921"/>
  <pageSetup fitToHeight="0"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43"/>
    <col customWidth="1" min="2" max="2" width="7.86"/>
    <col customWidth="1" min="3" max="3" width="16.43"/>
    <col customWidth="1" min="4" max="4" width="27.0"/>
    <col customWidth="1" min="5" max="5" width="22.43"/>
    <col customWidth="1" min="6" max="6" width="18.0"/>
    <col customWidth="1" min="7" max="7" width="14.57"/>
    <col customWidth="1" min="8" max="8" width="9.43"/>
    <col customWidth="1" min="9" max="9" width="13.14"/>
    <col customWidth="1" min="10" max="26" width="10.71"/>
  </cols>
  <sheetData>
    <row r="1">
      <c r="A1" s="1"/>
      <c r="B1" s="2" t="s">
        <v>0</v>
      </c>
      <c r="C1" s="1"/>
      <c r="D1" s="1"/>
      <c r="E1" s="1"/>
      <c r="F1" s="1"/>
      <c r="G1" s="36" t="s">
        <v>40</v>
      </c>
      <c r="H1" s="5"/>
      <c r="I1" s="1"/>
      <c r="J1" s="1"/>
      <c r="K1" s="1"/>
      <c r="L1" s="1"/>
      <c r="M1" s="1"/>
      <c r="N1" s="1"/>
      <c r="O1" s="1"/>
      <c r="P1" s="1"/>
      <c r="Q1" s="1"/>
      <c r="R1" s="1"/>
      <c r="S1" s="1"/>
      <c r="T1" s="1"/>
      <c r="U1" s="1"/>
      <c r="V1" s="1"/>
      <c r="W1" s="1"/>
      <c r="X1" s="1"/>
      <c r="Y1" s="1"/>
      <c r="Z1" s="1"/>
    </row>
    <row r="2">
      <c r="A2" s="1"/>
      <c r="B2" s="4" t="s">
        <v>2</v>
      </c>
      <c r="C2" s="1"/>
      <c r="D2" s="1"/>
      <c r="E2" s="1"/>
      <c r="F2" s="1"/>
      <c r="G2" s="1" t="s">
        <v>3</v>
      </c>
      <c r="H2" s="5"/>
      <c r="I2" s="37">
        <v>0.15</v>
      </c>
      <c r="J2" s="1"/>
      <c r="K2" s="1"/>
      <c r="L2" s="1"/>
      <c r="M2" s="1"/>
      <c r="N2" s="1"/>
      <c r="O2" s="1"/>
      <c r="P2" s="1"/>
      <c r="Q2" s="1"/>
      <c r="R2" s="1"/>
      <c r="S2" s="1"/>
      <c r="T2" s="1"/>
      <c r="U2" s="1"/>
      <c r="V2" s="1"/>
      <c r="W2" s="1"/>
      <c r="X2" s="1"/>
      <c r="Y2" s="1"/>
      <c r="Z2" s="1"/>
    </row>
    <row r="3" ht="15.75" customHeight="1">
      <c r="A3" s="1"/>
      <c r="B3" s="7" t="s">
        <v>4</v>
      </c>
      <c r="C3" s="1"/>
      <c r="D3" s="1"/>
      <c r="E3" s="38"/>
      <c r="F3" s="38"/>
      <c r="G3" s="8" t="s">
        <v>5</v>
      </c>
      <c r="H3" s="9" t="s">
        <v>6</v>
      </c>
      <c r="I3" s="8" t="s">
        <v>7</v>
      </c>
      <c r="J3" s="1"/>
      <c r="K3" s="1"/>
      <c r="L3" s="1"/>
      <c r="M3" s="1"/>
      <c r="N3" s="1"/>
      <c r="O3" s="1"/>
      <c r="P3" s="1"/>
      <c r="Q3" s="1"/>
      <c r="R3" s="1"/>
      <c r="S3" s="1"/>
      <c r="T3" s="1"/>
      <c r="U3" s="1"/>
      <c r="V3" s="1"/>
      <c r="W3" s="1"/>
      <c r="X3" s="1"/>
      <c r="Y3" s="1"/>
      <c r="Z3" s="1"/>
    </row>
    <row r="4" ht="15.0" customHeight="1">
      <c r="A4" s="1"/>
      <c r="B4" s="7" t="s">
        <v>8</v>
      </c>
      <c r="C4" s="1"/>
      <c r="D4" s="1"/>
      <c r="E4" s="39" t="s">
        <v>7</v>
      </c>
      <c r="F4" s="39"/>
      <c r="G4" s="40">
        <f>SUM(I7,I17)</f>
        <v>42585587</v>
      </c>
      <c r="H4" s="10">
        <f>G4*I2</f>
        <v>6387838.05</v>
      </c>
      <c r="I4" s="40">
        <f>SUM(G4:H4)</f>
        <v>48973425.05</v>
      </c>
      <c r="J4" s="1"/>
      <c r="K4" s="1"/>
      <c r="L4" s="1"/>
      <c r="M4" s="1"/>
      <c r="N4" s="1"/>
      <c r="O4" s="1"/>
      <c r="P4" s="1"/>
      <c r="Q4" s="1"/>
      <c r="R4" s="1"/>
      <c r="S4" s="1"/>
      <c r="T4" s="1"/>
      <c r="U4" s="1"/>
      <c r="V4" s="1"/>
      <c r="W4" s="1"/>
      <c r="X4" s="1"/>
      <c r="Y4" s="1"/>
      <c r="Z4" s="1"/>
    </row>
    <row r="5">
      <c r="A5" s="1"/>
      <c r="B5" s="32"/>
      <c r="C5" s="32"/>
      <c r="D5" s="32"/>
      <c r="E5" s="32"/>
      <c r="F5" s="32"/>
      <c r="G5" s="32"/>
      <c r="H5" s="41"/>
      <c r="I5" s="32"/>
      <c r="J5" s="1"/>
      <c r="K5" s="1"/>
      <c r="L5" s="1"/>
      <c r="M5" s="1"/>
      <c r="N5" s="1"/>
      <c r="O5" s="1"/>
      <c r="P5" s="1"/>
      <c r="Q5" s="1"/>
      <c r="R5" s="1"/>
      <c r="S5" s="1"/>
      <c r="T5" s="1"/>
      <c r="U5" s="1"/>
      <c r="V5" s="1"/>
      <c r="W5" s="1"/>
      <c r="X5" s="1"/>
      <c r="Y5" s="1"/>
      <c r="Z5" s="1"/>
    </row>
    <row r="6">
      <c r="A6" s="42"/>
      <c r="B6" s="43" t="s">
        <v>41</v>
      </c>
      <c r="C6" s="44" t="s">
        <v>42</v>
      </c>
      <c r="D6" s="44" t="s">
        <v>43</v>
      </c>
      <c r="E6" s="44" t="s">
        <v>44</v>
      </c>
      <c r="F6" s="44" t="s">
        <v>11</v>
      </c>
      <c r="G6" s="44" t="s">
        <v>45</v>
      </c>
      <c r="H6" s="45" t="s">
        <v>12</v>
      </c>
      <c r="I6" s="44" t="s">
        <v>5</v>
      </c>
      <c r="J6" s="46"/>
      <c r="K6" s="1"/>
      <c r="L6" s="1"/>
      <c r="M6" s="1"/>
      <c r="N6" s="1"/>
      <c r="O6" s="1"/>
      <c r="P6" s="1"/>
      <c r="Q6" s="1"/>
      <c r="R6" s="1"/>
      <c r="S6" s="1"/>
      <c r="T6" s="1"/>
      <c r="U6" s="1"/>
      <c r="V6" s="1"/>
      <c r="W6" s="1"/>
      <c r="X6" s="1"/>
      <c r="Y6" s="1"/>
      <c r="Z6" s="1"/>
    </row>
    <row r="7" ht="15.0" customHeight="1">
      <c r="A7" s="42"/>
      <c r="B7" s="47">
        <v>1.0</v>
      </c>
      <c r="C7" s="48" t="s">
        <v>46</v>
      </c>
      <c r="D7" s="49"/>
      <c r="E7" s="49"/>
      <c r="F7" s="49"/>
      <c r="G7" s="50"/>
      <c r="H7" s="51"/>
      <c r="I7" s="52">
        <f>SUM(I8)</f>
        <v>39704808</v>
      </c>
      <c r="J7" s="46"/>
      <c r="K7" s="53"/>
      <c r="L7" s="1"/>
      <c r="M7" s="1"/>
      <c r="N7" s="1"/>
      <c r="O7" s="1"/>
      <c r="P7" s="1"/>
      <c r="Q7" s="1"/>
      <c r="R7" s="1"/>
      <c r="S7" s="1"/>
      <c r="T7" s="1"/>
      <c r="U7" s="1"/>
      <c r="V7" s="1"/>
      <c r="W7" s="1"/>
      <c r="X7" s="1"/>
      <c r="Y7" s="1"/>
      <c r="Z7" s="1"/>
    </row>
    <row r="8">
      <c r="A8" s="42"/>
      <c r="B8" s="54" t="s">
        <v>47</v>
      </c>
      <c r="C8" s="55" t="s">
        <v>48</v>
      </c>
      <c r="D8" s="56"/>
      <c r="E8" s="57"/>
      <c r="F8" s="57"/>
      <c r="G8" s="58"/>
      <c r="H8" s="59"/>
      <c r="I8" s="60">
        <f>SUM(I9:I16)</f>
        <v>39704808</v>
      </c>
      <c r="J8" s="46"/>
      <c r="K8" s="1"/>
      <c r="L8" s="1"/>
      <c r="M8" s="1"/>
      <c r="N8" s="1"/>
      <c r="O8" s="1"/>
      <c r="P8" s="1"/>
      <c r="Q8" s="1"/>
      <c r="R8" s="1"/>
      <c r="S8" s="1"/>
      <c r="T8" s="1"/>
      <c r="U8" s="1"/>
      <c r="V8" s="1"/>
      <c r="W8" s="1"/>
      <c r="X8" s="1"/>
      <c r="Y8" s="1"/>
      <c r="Z8" s="1"/>
    </row>
    <row r="9">
      <c r="A9" s="42"/>
      <c r="B9" s="54"/>
      <c r="C9" s="25"/>
      <c r="D9" s="61" t="s">
        <v>18</v>
      </c>
      <c r="E9" s="62" t="str">
        <f>VLOOKUP(D9,Datos!$B$8:$E$26,2,)</f>
        <v>Dev</v>
      </c>
      <c r="F9" s="62" t="str">
        <f>VLOOKUP(D9,Datos!$B$8:$E$26,3,)</f>
        <v>Horas</v>
      </c>
      <c r="G9" s="63">
        <v>572.0</v>
      </c>
      <c r="H9" s="23">
        <f>VLOOKUP(D9,Datos!$B$8:$E$26,4,)</f>
        <v>6022</v>
      </c>
      <c r="I9" s="64">
        <f t="shared" ref="I9:I16" si="1">G9*H9</f>
        <v>3444584</v>
      </c>
      <c r="J9" s="46"/>
      <c r="K9" s="1"/>
      <c r="L9" s="1"/>
      <c r="M9" s="1"/>
      <c r="N9" s="1"/>
      <c r="O9" s="1"/>
      <c r="P9" s="1"/>
      <c r="Q9" s="1"/>
      <c r="R9" s="1"/>
      <c r="S9" s="1"/>
      <c r="T9" s="1"/>
      <c r="U9" s="1"/>
      <c r="V9" s="1"/>
      <c r="W9" s="1"/>
      <c r="X9" s="1"/>
      <c r="Y9" s="1"/>
      <c r="Z9" s="1"/>
    </row>
    <row r="10">
      <c r="A10" s="42"/>
      <c r="B10" s="54"/>
      <c r="C10" s="25"/>
      <c r="D10" s="61" t="s">
        <v>15</v>
      </c>
      <c r="E10" s="62" t="str">
        <f>VLOOKUP(D10,Datos!$B$8:$E$26,2,)</f>
        <v>Product Owner</v>
      </c>
      <c r="F10" s="62" t="str">
        <f>VLOOKUP(D10,Datos!$B$8:$E$26,3,)</f>
        <v>Horas</v>
      </c>
      <c r="G10" s="63">
        <v>572.0</v>
      </c>
      <c r="H10" s="23">
        <f>VLOOKUP(D10,Datos!$B$8:$E$26,4,)</f>
        <v>14204</v>
      </c>
      <c r="I10" s="64">
        <f t="shared" si="1"/>
        <v>8124688</v>
      </c>
      <c r="J10" s="46"/>
      <c r="K10" s="1"/>
      <c r="L10" s="1"/>
      <c r="M10" s="1"/>
      <c r="N10" s="1"/>
      <c r="O10" s="1"/>
      <c r="P10" s="1"/>
      <c r="Q10" s="1"/>
      <c r="R10" s="1"/>
      <c r="S10" s="1"/>
      <c r="T10" s="1"/>
      <c r="U10" s="1"/>
      <c r="V10" s="1"/>
      <c r="W10" s="1"/>
      <c r="X10" s="1"/>
      <c r="Y10" s="1"/>
      <c r="Z10" s="1"/>
    </row>
    <row r="11">
      <c r="A11" s="42"/>
      <c r="B11" s="54"/>
      <c r="C11" s="25"/>
      <c r="D11" s="61" t="s">
        <v>19</v>
      </c>
      <c r="E11" s="62" t="str">
        <f>VLOOKUP(D11,Datos!$B$8:$E$26,2,)</f>
        <v>Fullstack</v>
      </c>
      <c r="F11" s="62" t="str">
        <f>VLOOKUP(D11,Datos!$B$8:$E$26,3,)</f>
        <v>Horas</v>
      </c>
      <c r="G11" s="63">
        <v>572.0</v>
      </c>
      <c r="H11" s="23">
        <f>VLOOKUP(D11,Datos!$B$8:$E$26,4,)</f>
        <v>9090</v>
      </c>
      <c r="I11" s="64">
        <f t="shared" si="1"/>
        <v>5199480</v>
      </c>
      <c r="J11" s="46"/>
      <c r="K11" s="1"/>
      <c r="L11" s="1"/>
      <c r="M11" s="1"/>
      <c r="N11" s="1"/>
      <c r="O11" s="1"/>
      <c r="P11" s="1"/>
      <c r="Q11" s="1"/>
      <c r="R11" s="1"/>
      <c r="S11" s="1"/>
      <c r="T11" s="1"/>
      <c r="U11" s="1"/>
      <c r="V11" s="1"/>
      <c r="W11" s="1"/>
      <c r="X11" s="1"/>
      <c r="Y11" s="1"/>
      <c r="Z11" s="1"/>
    </row>
    <row r="12">
      <c r="A12" s="42"/>
      <c r="B12" s="54"/>
      <c r="C12" s="25"/>
      <c r="D12" s="61" t="s">
        <v>16</v>
      </c>
      <c r="E12" s="62" t="str">
        <f>VLOOKUP(D12,Datos!$B$8:$E$26,2,)</f>
        <v>Product Manager</v>
      </c>
      <c r="F12" s="62" t="str">
        <f>VLOOKUP(D12,Datos!$B$8:$E$26,3,)</f>
        <v>Horas</v>
      </c>
      <c r="G12" s="63">
        <v>572.0</v>
      </c>
      <c r="H12" s="23">
        <f>VLOOKUP(D12,Datos!$B$8:$E$26,4,)</f>
        <v>7529</v>
      </c>
      <c r="I12" s="64">
        <f t="shared" si="1"/>
        <v>4306588</v>
      </c>
      <c r="J12" s="46"/>
      <c r="K12" s="1"/>
      <c r="L12" s="1"/>
      <c r="M12" s="1"/>
      <c r="N12" s="1"/>
      <c r="O12" s="1"/>
      <c r="P12" s="1"/>
      <c r="Q12" s="1"/>
      <c r="R12" s="1"/>
      <c r="S12" s="1"/>
      <c r="T12" s="1"/>
      <c r="U12" s="1"/>
      <c r="V12" s="1"/>
      <c r="W12" s="1"/>
      <c r="X12" s="1"/>
      <c r="Y12" s="1"/>
      <c r="Z12" s="1"/>
    </row>
    <row r="13">
      <c r="A13" s="42"/>
      <c r="B13" s="54"/>
      <c r="C13" s="25"/>
      <c r="D13" s="61" t="s">
        <v>22</v>
      </c>
      <c r="E13" s="62" t="str">
        <f>VLOOKUP(D13,Datos!$B$8:$E$26,2,)</f>
        <v>DBA</v>
      </c>
      <c r="F13" s="62" t="str">
        <f>VLOOKUP(D13,Datos!$B$8:$E$26,3,)</f>
        <v>Horas</v>
      </c>
      <c r="G13" s="63">
        <v>572.0</v>
      </c>
      <c r="H13" s="23">
        <f>VLOOKUP(D13,Datos!$B$8:$E$26,4,)</f>
        <v>7570</v>
      </c>
      <c r="I13" s="64">
        <f t="shared" si="1"/>
        <v>4330040</v>
      </c>
      <c r="J13" s="46"/>
      <c r="K13" s="1"/>
      <c r="L13" s="1"/>
      <c r="M13" s="1"/>
      <c r="N13" s="1"/>
      <c r="O13" s="1"/>
      <c r="P13" s="1"/>
      <c r="Q13" s="1"/>
      <c r="R13" s="1"/>
      <c r="S13" s="1"/>
      <c r="T13" s="1"/>
      <c r="U13" s="1"/>
      <c r="V13" s="1"/>
      <c r="W13" s="1"/>
      <c r="X13" s="1"/>
      <c r="Y13" s="1"/>
      <c r="Z13" s="1"/>
    </row>
    <row r="14">
      <c r="A14" s="42"/>
      <c r="B14" s="54"/>
      <c r="C14" s="25"/>
      <c r="D14" s="61" t="s">
        <v>20</v>
      </c>
      <c r="E14" s="62" t="str">
        <f>VLOOKUP(D14,Datos!$B$8:$E$26,2,)</f>
        <v>Backend</v>
      </c>
      <c r="F14" s="62" t="str">
        <f>VLOOKUP(D14,Datos!$B$8:$E$26,3,)</f>
        <v>Horas</v>
      </c>
      <c r="G14" s="63">
        <v>572.0</v>
      </c>
      <c r="H14" s="23">
        <f>VLOOKUP(D14,Datos!$B$8:$E$26,4,)</f>
        <v>7954</v>
      </c>
      <c r="I14" s="64">
        <f t="shared" si="1"/>
        <v>4549688</v>
      </c>
      <c r="J14" s="46"/>
      <c r="K14" s="1"/>
      <c r="L14" s="1"/>
      <c r="M14" s="1"/>
      <c r="N14" s="1"/>
      <c r="O14" s="1"/>
      <c r="P14" s="1"/>
      <c r="Q14" s="1"/>
      <c r="R14" s="1"/>
      <c r="S14" s="1"/>
      <c r="T14" s="1"/>
      <c r="U14" s="1"/>
      <c r="V14" s="1"/>
      <c r="W14" s="1"/>
      <c r="X14" s="1"/>
      <c r="Y14" s="1"/>
      <c r="Z14" s="1"/>
    </row>
    <row r="15">
      <c r="A15" s="42"/>
      <c r="B15" s="54"/>
      <c r="C15" s="25"/>
      <c r="D15" s="61" t="s">
        <v>24</v>
      </c>
      <c r="E15" s="62" t="str">
        <f>VLOOKUP(D15,Datos!$B$8:$E$26,2,)</f>
        <v>Arquitecto de Software</v>
      </c>
      <c r="F15" s="62" t="str">
        <f>VLOOKUP(D15,Datos!$B$8:$E$26,3,)</f>
        <v>Horas</v>
      </c>
      <c r="G15" s="63">
        <v>572.0</v>
      </c>
      <c r="H15" s="23">
        <f>VLOOKUP(D15,Datos!$B$8:$E$26,4,)</f>
        <v>10227</v>
      </c>
      <c r="I15" s="64">
        <f t="shared" si="1"/>
        <v>5849844</v>
      </c>
      <c r="J15" s="46"/>
      <c r="K15" s="1"/>
      <c r="L15" s="1"/>
      <c r="M15" s="1"/>
      <c r="N15" s="1"/>
      <c r="O15" s="1"/>
      <c r="P15" s="1"/>
      <c r="Q15" s="1"/>
      <c r="R15" s="1"/>
      <c r="S15" s="1"/>
      <c r="T15" s="1"/>
      <c r="U15" s="1"/>
      <c r="V15" s="1"/>
      <c r="W15" s="1"/>
      <c r="X15" s="1"/>
      <c r="Y15" s="1"/>
      <c r="Z15" s="1"/>
    </row>
    <row r="16">
      <c r="A16" s="42"/>
      <c r="B16" s="54"/>
      <c r="C16" s="25"/>
      <c r="D16" s="65" t="s">
        <v>25</v>
      </c>
      <c r="E16" s="66" t="str">
        <f>VLOOKUP(D16,Datos!$B$8:$E$26,2,)</f>
        <v>QA</v>
      </c>
      <c r="F16" s="66" t="str">
        <f>VLOOKUP(D16,Datos!$B$8:$E$26,3,)</f>
        <v>Horas</v>
      </c>
      <c r="G16" s="67">
        <v>572.0</v>
      </c>
      <c r="H16" s="68">
        <f>VLOOKUP(D16,Datos!$B$8:$E$26,4,)</f>
        <v>6818</v>
      </c>
      <c r="I16" s="69">
        <f t="shared" si="1"/>
        <v>3899896</v>
      </c>
      <c r="J16" s="46"/>
      <c r="K16" s="1"/>
      <c r="L16" s="1"/>
      <c r="M16" s="1"/>
      <c r="N16" s="1"/>
      <c r="O16" s="1"/>
      <c r="P16" s="1"/>
      <c r="Q16" s="1"/>
      <c r="R16" s="1"/>
      <c r="S16" s="1"/>
      <c r="T16" s="1"/>
      <c r="U16" s="1"/>
      <c r="V16" s="1"/>
      <c r="W16" s="1"/>
      <c r="X16" s="1"/>
      <c r="Y16" s="1"/>
      <c r="Z16" s="1"/>
    </row>
    <row r="17" ht="15.0" customHeight="1">
      <c r="A17" s="42"/>
      <c r="B17" s="70">
        <v>13.0</v>
      </c>
      <c r="C17" s="16" t="s">
        <v>49</v>
      </c>
      <c r="D17" s="49"/>
      <c r="E17" s="49"/>
      <c r="F17" s="49"/>
      <c r="G17" s="50"/>
      <c r="H17" s="71"/>
      <c r="I17" s="72">
        <f>SUM(I18)</f>
        <v>2880779</v>
      </c>
      <c r="J17" s="46"/>
      <c r="K17" s="1"/>
      <c r="L17" s="1"/>
      <c r="M17" s="1"/>
      <c r="N17" s="1"/>
      <c r="O17" s="1"/>
      <c r="P17" s="1"/>
      <c r="Q17" s="1"/>
      <c r="R17" s="1"/>
      <c r="S17" s="1"/>
      <c r="T17" s="1"/>
      <c r="U17" s="1"/>
      <c r="V17" s="1"/>
      <c r="W17" s="1"/>
      <c r="X17" s="1"/>
      <c r="Y17" s="1"/>
      <c r="Z17" s="1"/>
    </row>
    <row r="18" ht="15.75" customHeight="1">
      <c r="A18" s="42"/>
      <c r="B18" s="73">
        <v>45304.0</v>
      </c>
      <c r="C18" s="55" t="s">
        <v>50</v>
      </c>
      <c r="D18" s="56"/>
      <c r="E18" s="57"/>
      <c r="F18" s="57"/>
      <c r="G18" s="58"/>
      <c r="H18" s="59"/>
      <c r="I18" s="74">
        <f>SUM(I19:I28)</f>
        <v>2880779</v>
      </c>
      <c r="J18" s="46"/>
      <c r="K18" s="1"/>
      <c r="L18" s="1"/>
      <c r="M18" s="1"/>
      <c r="N18" s="1"/>
      <c r="O18" s="1"/>
      <c r="P18" s="1"/>
      <c r="Q18" s="1"/>
      <c r="R18" s="1"/>
      <c r="S18" s="1"/>
      <c r="T18" s="1"/>
      <c r="U18" s="1"/>
      <c r="V18" s="1"/>
      <c r="W18" s="1"/>
      <c r="X18" s="1"/>
      <c r="Y18" s="1"/>
      <c r="Z18" s="1"/>
    </row>
    <row r="19">
      <c r="A19" s="42"/>
      <c r="B19" s="54"/>
      <c r="C19" s="25"/>
      <c r="D19" s="61" t="s">
        <v>39</v>
      </c>
      <c r="E19" s="62" t="str">
        <f>VLOOKUP(D19,Datos!$B$8:$E$26,2,)</f>
        <v>Gastos Indirectos</v>
      </c>
      <c r="F19" s="62" t="str">
        <f>VLOOKUP(D19,Datos!$B$8:$E$26,3,)</f>
        <v>KWh</v>
      </c>
      <c r="G19" s="63">
        <v>2402.2</v>
      </c>
      <c r="H19" s="23">
        <f>VLOOKUP(D19,Datos!$B$8:$E$26,4,)</f>
        <v>250</v>
      </c>
      <c r="I19" s="64">
        <f t="shared" ref="I19:I28" si="2">G19*H19</f>
        <v>600550</v>
      </c>
      <c r="J19" s="46"/>
      <c r="K19" s="1"/>
      <c r="L19" s="1"/>
      <c r="M19" s="1"/>
      <c r="N19" s="1"/>
      <c r="O19" s="1"/>
      <c r="P19" s="1"/>
      <c r="Q19" s="1"/>
      <c r="R19" s="1"/>
      <c r="S19" s="1"/>
      <c r="T19" s="1"/>
      <c r="U19" s="1"/>
      <c r="V19" s="1"/>
      <c r="W19" s="1"/>
      <c r="X19" s="1"/>
      <c r="Y19" s="1"/>
      <c r="Z19" s="1"/>
    </row>
    <row r="20">
      <c r="A20" s="42"/>
      <c r="B20" s="54"/>
      <c r="C20" s="25"/>
      <c r="D20" s="61" t="s">
        <v>27</v>
      </c>
      <c r="E20" s="62" t="str">
        <f>VLOOKUP(D20,Datos!$B$8:$E$26,2,)</f>
        <v>Materiales</v>
      </c>
      <c r="F20" s="62" t="str">
        <f>VLOOKUP(D20,Datos!$B$8:$E$26,3,)</f>
        <v>Cantidad</v>
      </c>
      <c r="G20" s="63">
        <v>3.0</v>
      </c>
      <c r="H20" s="23">
        <f>VLOOKUP(D20,Datos!$B$8:$E$26,4,)</f>
        <v>500000</v>
      </c>
      <c r="I20" s="64">
        <f t="shared" si="2"/>
        <v>1500000</v>
      </c>
      <c r="J20" s="46"/>
      <c r="K20" s="1"/>
      <c r="L20" s="1"/>
      <c r="M20" s="1"/>
      <c r="N20" s="1"/>
      <c r="O20" s="1"/>
      <c r="P20" s="1"/>
      <c r="Q20" s="1"/>
      <c r="R20" s="1"/>
      <c r="S20" s="1"/>
      <c r="T20" s="1"/>
      <c r="U20" s="1"/>
      <c r="V20" s="1"/>
      <c r="W20" s="1"/>
      <c r="X20" s="1"/>
      <c r="Y20" s="1"/>
      <c r="Z20" s="1"/>
    </row>
    <row r="21">
      <c r="A21" s="42"/>
      <c r="B21" s="54"/>
      <c r="C21" s="25"/>
      <c r="D21" s="61" t="s">
        <v>28</v>
      </c>
      <c r="E21" s="62" t="str">
        <f>VLOOKUP(D21,Datos!$B$8:$E$26,2,)</f>
        <v>Materiales</v>
      </c>
      <c r="F21" s="62" t="str">
        <f>VLOOKUP(D21,Datos!$B$8:$E$26,3,)</f>
        <v>Cantidad</v>
      </c>
      <c r="G21" s="63">
        <v>3.0</v>
      </c>
      <c r="H21" s="23">
        <f>VLOOKUP(D21,Datos!$B$8:$E$26,4,)</f>
        <v>50000</v>
      </c>
      <c r="I21" s="64">
        <f t="shared" si="2"/>
        <v>150000</v>
      </c>
      <c r="J21" s="46"/>
      <c r="K21" s="1"/>
      <c r="L21" s="1"/>
      <c r="M21" s="1"/>
      <c r="N21" s="1"/>
      <c r="O21" s="1"/>
      <c r="P21" s="1"/>
      <c r="Q21" s="1"/>
      <c r="R21" s="1"/>
      <c r="S21" s="1"/>
      <c r="T21" s="1"/>
      <c r="U21" s="1"/>
      <c r="V21" s="1"/>
      <c r="W21" s="1"/>
      <c r="X21" s="1"/>
      <c r="Y21" s="1"/>
      <c r="Z21" s="1"/>
    </row>
    <row r="22">
      <c r="A22" s="42"/>
      <c r="B22" s="54"/>
      <c r="C22" s="25"/>
      <c r="D22" s="61" t="s">
        <v>29</v>
      </c>
      <c r="E22" s="62" t="str">
        <f>VLOOKUP(D22,Datos!$B$8:$E$26,2,)</f>
        <v>Materiales</v>
      </c>
      <c r="F22" s="62" t="str">
        <f>VLOOKUP(D22,Datos!$B$8:$E$26,3,)</f>
        <v>Cantidad</v>
      </c>
      <c r="G22" s="63">
        <v>1.0</v>
      </c>
      <c r="H22" s="23">
        <f>VLOOKUP(D22,Datos!$B$8:$E$26,4,)</f>
        <v>50000</v>
      </c>
      <c r="I22" s="64">
        <f t="shared" si="2"/>
        <v>50000</v>
      </c>
      <c r="J22" s="46"/>
      <c r="K22" s="1"/>
      <c r="L22" s="1"/>
      <c r="M22" s="1"/>
      <c r="N22" s="1"/>
      <c r="O22" s="1"/>
      <c r="P22" s="1"/>
      <c r="Q22" s="1"/>
      <c r="R22" s="1"/>
      <c r="S22" s="1"/>
      <c r="T22" s="1"/>
      <c r="U22" s="1"/>
      <c r="V22" s="1"/>
      <c r="W22" s="1"/>
      <c r="X22" s="1"/>
      <c r="Y22" s="1"/>
      <c r="Z22" s="1"/>
    </row>
    <row r="23">
      <c r="A23" s="42"/>
      <c r="B23" s="54"/>
      <c r="C23" s="25"/>
      <c r="D23" s="61" t="s">
        <v>30</v>
      </c>
      <c r="E23" s="62" t="str">
        <f>VLOOKUP(D23,Datos!$B$8:$E$26,2,)</f>
        <v>Materiales</v>
      </c>
      <c r="F23" s="62" t="str">
        <f>VLOOKUP(D23,Datos!$B$8:$E$26,3,)</f>
        <v>Cantidad</v>
      </c>
      <c r="G23" s="63">
        <v>3.0</v>
      </c>
      <c r="H23" s="23">
        <f>VLOOKUP(D23,Datos!$B$8:$E$26,4,)</f>
        <v>50000</v>
      </c>
      <c r="I23" s="64">
        <f t="shared" si="2"/>
        <v>150000</v>
      </c>
      <c r="J23" s="46"/>
      <c r="K23" s="1"/>
      <c r="L23" s="1"/>
      <c r="M23" s="1"/>
      <c r="N23" s="1"/>
      <c r="O23" s="1"/>
      <c r="P23" s="1"/>
      <c r="Q23" s="1"/>
      <c r="R23" s="1"/>
      <c r="S23" s="1"/>
      <c r="T23" s="1"/>
      <c r="U23" s="1"/>
      <c r="V23" s="1"/>
      <c r="W23" s="1"/>
      <c r="X23" s="1"/>
      <c r="Y23" s="1"/>
      <c r="Z23" s="1"/>
    </row>
    <row r="24">
      <c r="A24" s="42"/>
      <c r="B24" s="54"/>
      <c r="C24" s="25"/>
      <c r="D24" s="61" t="s">
        <v>31</v>
      </c>
      <c r="E24" s="62" t="str">
        <f>VLOOKUP(D24,Datos!$B$8:$E$26,2,)</f>
        <v>Materiales</v>
      </c>
      <c r="F24" s="62" t="str">
        <f>VLOOKUP(D24,Datos!$B$8:$E$26,3,)</f>
        <v>Cantidad</v>
      </c>
      <c r="G24" s="63">
        <v>3.0</v>
      </c>
      <c r="H24" s="23">
        <f>VLOOKUP(D24,Datos!$B$8:$E$26,4,)</f>
        <v>50000</v>
      </c>
      <c r="I24" s="64">
        <f t="shared" si="2"/>
        <v>150000</v>
      </c>
      <c r="J24" s="46"/>
      <c r="K24" s="1"/>
      <c r="L24" s="1"/>
      <c r="M24" s="1"/>
      <c r="N24" s="1"/>
      <c r="O24" s="1"/>
      <c r="P24" s="1"/>
      <c r="Q24" s="1"/>
      <c r="R24" s="1"/>
      <c r="S24" s="1"/>
      <c r="T24" s="1"/>
      <c r="U24" s="1"/>
      <c r="V24" s="1"/>
      <c r="W24" s="1"/>
      <c r="X24" s="1"/>
      <c r="Y24" s="1"/>
      <c r="Z24" s="1"/>
    </row>
    <row r="25">
      <c r="A25" s="42"/>
      <c r="B25" s="54"/>
      <c r="C25" s="25"/>
      <c r="D25" s="61" t="s">
        <v>33</v>
      </c>
      <c r="E25" s="62" t="str">
        <f>VLOOKUP(D25,Datos!$B$8:$E$26,2,)</f>
        <v>Licencias</v>
      </c>
      <c r="F25" s="62" t="str">
        <f>VLOOKUP(D25,Datos!$B$8:$E$26,3,)</f>
        <v>Cantidad</v>
      </c>
      <c r="G25" s="63">
        <v>1.0</v>
      </c>
      <c r="H25" s="23">
        <f>VLOOKUP(D25,Datos!$B$8:$E$26,4,)</f>
        <v>20229</v>
      </c>
      <c r="I25" s="64">
        <f t="shared" si="2"/>
        <v>20229</v>
      </c>
      <c r="J25" s="46"/>
      <c r="K25" s="1"/>
      <c r="L25" s="1"/>
      <c r="M25" s="1"/>
      <c r="N25" s="1"/>
      <c r="O25" s="1"/>
      <c r="P25" s="1"/>
      <c r="Q25" s="1"/>
      <c r="R25" s="1"/>
      <c r="S25" s="1"/>
      <c r="T25" s="1"/>
      <c r="U25" s="1"/>
      <c r="V25" s="1"/>
      <c r="W25" s="1"/>
      <c r="X25" s="1"/>
      <c r="Y25" s="1"/>
      <c r="Z25" s="1"/>
    </row>
    <row r="26">
      <c r="A26" s="42"/>
      <c r="B26" s="54"/>
      <c r="C26" s="25"/>
      <c r="D26" s="61" t="s">
        <v>34</v>
      </c>
      <c r="E26" s="62" t="str">
        <f>VLOOKUP(D26,Datos!$B$8:$E$26,2,)</f>
        <v>Licencias</v>
      </c>
      <c r="F26" s="62" t="str">
        <f>VLOOKUP(D26,Datos!$B$8:$E$26,3,)</f>
        <v>Cantidad</v>
      </c>
      <c r="G26" s="63">
        <v>1.0</v>
      </c>
      <c r="H26" s="23">
        <f>VLOOKUP(D26,Datos!$B$8:$E$26,4,)</f>
        <v>200000</v>
      </c>
      <c r="I26" s="64">
        <f t="shared" si="2"/>
        <v>200000</v>
      </c>
      <c r="J26" s="46"/>
      <c r="K26" s="1"/>
      <c r="L26" s="1"/>
      <c r="M26" s="1"/>
      <c r="N26" s="1"/>
      <c r="O26" s="1"/>
      <c r="P26" s="1"/>
      <c r="Q26" s="1"/>
      <c r="R26" s="1"/>
      <c r="S26" s="1"/>
      <c r="T26" s="1"/>
      <c r="U26" s="1"/>
      <c r="V26" s="1"/>
      <c r="W26" s="1"/>
      <c r="X26" s="1"/>
      <c r="Y26" s="1"/>
      <c r="Z26" s="1"/>
    </row>
    <row r="27">
      <c r="A27" s="42"/>
      <c r="B27" s="54"/>
      <c r="C27" s="25"/>
      <c r="D27" s="61" t="s">
        <v>35</v>
      </c>
      <c r="E27" s="62" t="str">
        <f>VLOOKUP(D27,Datos!$B$8:$E$26,2,)</f>
        <v>Licencias</v>
      </c>
      <c r="F27" s="62" t="str">
        <f>VLOOKUP(D27,Datos!$B$8:$E$26,3,)</f>
        <v>Cantidad</v>
      </c>
      <c r="G27" s="63">
        <v>1.0</v>
      </c>
      <c r="H27" s="23">
        <f>VLOOKUP(D27,Datos!$B$8:$E$26,4,)</f>
        <v>15000</v>
      </c>
      <c r="I27" s="64">
        <f t="shared" si="2"/>
        <v>15000</v>
      </c>
      <c r="J27" s="46"/>
      <c r="K27" s="1"/>
      <c r="L27" s="1"/>
      <c r="M27" s="1"/>
      <c r="N27" s="1"/>
      <c r="O27" s="1"/>
      <c r="P27" s="1"/>
      <c r="Q27" s="1"/>
      <c r="R27" s="1"/>
      <c r="S27" s="1"/>
      <c r="T27" s="1"/>
      <c r="U27" s="1"/>
      <c r="V27" s="1"/>
      <c r="W27" s="1"/>
      <c r="X27" s="1"/>
      <c r="Y27" s="1"/>
      <c r="Z27" s="1"/>
    </row>
    <row r="28">
      <c r="A28" s="42"/>
      <c r="B28" s="75"/>
      <c r="C28" s="76"/>
      <c r="D28" s="65" t="s">
        <v>37</v>
      </c>
      <c r="E28" s="66" t="str">
        <f>VLOOKUP(D28,Datos!$B$8:$E$26,2,)</f>
        <v>Mantencion</v>
      </c>
      <c r="F28" s="66" t="str">
        <f>VLOOKUP(D28,Datos!$B$8:$E$26,3,)</f>
        <v>Cantidad</v>
      </c>
      <c r="G28" s="67">
        <v>3.0</v>
      </c>
      <c r="H28" s="68">
        <f>VLOOKUP(D28,Datos!$B$8:$E$26,4,)</f>
        <v>15000</v>
      </c>
      <c r="I28" s="69">
        <f t="shared" si="2"/>
        <v>45000</v>
      </c>
      <c r="J28" s="46"/>
      <c r="K28" s="1"/>
      <c r="L28" s="1"/>
      <c r="M28" s="1"/>
      <c r="N28" s="1"/>
      <c r="O28" s="1"/>
      <c r="P28" s="1"/>
      <c r="Q28" s="1"/>
      <c r="R28" s="1"/>
      <c r="S28" s="1"/>
      <c r="T28" s="1"/>
      <c r="U28" s="1"/>
      <c r="V28" s="1"/>
      <c r="W28" s="1"/>
      <c r="X28" s="1"/>
      <c r="Y28" s="1"/>
      <c r="Z28" s="1"/>
    </row>
    <row r="29" ht="15.75" customHeight="1">
      <c r="A29" s="1"/>
      <c r="B29" s="77"/>
      <c r="C29" s="77"/>
      <c r="D29" s="77"/>
      <c r="E29" s="77"/>
      <c r="F29" s="77"/>
      <c r="G29" s="77"/>
      <c r="H29" s="78"/>
      <c r="I29" s="77"/>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5"/>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5"/>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5"/>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5"/>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5"/>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5"/>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5"/>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5"/>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5"/>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5"/>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5"/>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5"/>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5"/>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5"/>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5"/>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5"/>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5"/>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5"/>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5"/>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5"/>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5"/>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5"/>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5"/>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5"/>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5"/>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5"/>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5"/>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5"/>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5"/>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5"/>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5"/>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5"/>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5"/>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5"/>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5"/>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5"/>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5"/>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5"/>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5"/>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5"/>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5"/>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5"/>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5"/>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5"/>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5"/>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5"/>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5"/>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5"/>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5"/>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5"/>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5"/>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5"/>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5"/>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5"/>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5"/>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5"/>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5"/>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5"/>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5"/>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5"/>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5"/>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5"/>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5"/>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5"/>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5"/>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5"/>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5"/>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5"/>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5"/>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5"/>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5"/>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5"/>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5"/>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5"/>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5"/>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5"/>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5"/>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5"/>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5"/>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5"/>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5"/>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5"/>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5"/>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5"/>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5"/>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5"/>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5"/>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5"/>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5"/>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5"/>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5"/>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5"/>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5"/>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5"/>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5"/>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5"/>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5"/>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5"/>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5"/>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5"/>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5"/>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5"/>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5"/>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5"/>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5"/>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5"/>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5"/>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5"/>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5"/>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5"/>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5"/>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5"/>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5"/>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5"/>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5"/>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5"/>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5"/>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5"/>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5"/>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5"/>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5"/>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5"/>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5"/>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5"/>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5"/>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5"/>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5"/>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5"/>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5"/>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5"/>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5"/>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5"/>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5"/>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5"/>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5"/>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5"/>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5"/>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5"/>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5"/>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5"/>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5"/>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5"/>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5"/>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5"/>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5"/>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5"/>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5"/>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5"/>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5"/>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5"/>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5"/>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5"/>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5"/>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5"/>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5"/>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5"/>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5"/>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5"/>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5"/>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5"/>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5"/>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5"/>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5"/>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5"/>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5"/>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5"/>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5"/>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5"/>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5"/>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5"/>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5"/>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5"/>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5"/>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5"/>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5"/>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5"/>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5"/>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5"/>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5"/>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5"/>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5"/>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5"/>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5"/>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5"/>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5"/>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5"/>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5"/>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5"/>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5"/>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5"/>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5"/>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5"/>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5"/>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5"/>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5"/>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5"/>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5"/>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5"/>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5"/>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5"/>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5"/>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5"/>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5"/>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5"/>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5"/>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5"/>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5"/>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5"/>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5"/>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5"/>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5"/>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5"/>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5"/>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5"/>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5"/>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5"/>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5"/>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5"/>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5"/>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5"/>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5"/>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5"/>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5"/>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5"/>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5"/>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5"/>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5"/>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5"/>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5"/>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5"/>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5"/>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5"/>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5"/>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5"/>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5"/>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5"/>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5"/>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5"/>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5"/>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5"/>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5"/>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5"/>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5"/>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5"/>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5"/>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5"/>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5"/>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5"/>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5"/>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5"/>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5"/>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5"/>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5"/>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5"/>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5"/>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5"/>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5"/>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5"/>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5"/>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5"/>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5"/>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5"/>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5"/>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5"/>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5"/>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5"/>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5"/>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5"/>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5"/>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5"/>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5"/>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5"/>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5"/>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5"/>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5"/>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5"/>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5"/>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5"/>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5"/>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5"/>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5"/>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5"/>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5"/>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5"/>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5"/>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5"/>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5"/>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5"/>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5"/>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5"/>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5"/>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5"/>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5"/>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5"/>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5"/>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5"/>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5"/>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5"/>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5"/>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5"/>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5"/>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5"/>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5"/>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5"/>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5"/>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5"/>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5"/>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5"/>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5"/>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5"/>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5"/>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5"/>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5"/>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5"/>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5"/>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5"/>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5"/>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5"/>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5"/>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5"/>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5"/>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5"/>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5"/>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5"/>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5"/>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5"/>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5"/>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5"/>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5"/>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5"/>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5"/>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5"/>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5"/>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5"/>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5"/>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5"/>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5"/>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5"/>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5"/>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5"/>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5"/>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5"/>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5"/>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5"/>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5"/>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5"/>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5"/>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5"/>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5"/>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5"/>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5"/>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5"/>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5"/>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5"/>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5"/>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5"/>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5"/>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5"/>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5"/>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5"/>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5"/>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5"/>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5"/>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5"/>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5"/>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5"/>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5"/>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5"/>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5"/>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5"/>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5"/>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5"/>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5"/>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5"/>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5"/>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5"/>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5"/>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5"/>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5"/>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5"/>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5"/>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5"/>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5"/>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5"/>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5"/>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5"/>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5"/>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5"/>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5"/>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5"/>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5"/>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5"/>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5"/>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5"/>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5"/>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5"/>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5"/>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5"/>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5"/>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5"/>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5"/>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5"/>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5"/>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5"/>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5"/>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5"/>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5"/>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5"/>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5"/>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5"/>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5"/>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5"/>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5"/>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5"/>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5"/>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5"/>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5"/>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5"/>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5"/>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5"/>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5"/>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5"/>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5"/>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5"/>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5"/>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5"/>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5"/>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5"/>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5"/>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5"/>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5"/>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5"/>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5"/>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5"/>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5"/>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5"/>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5"/>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5"/>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5"/>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5"/>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5"/>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5"/>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5"/>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5"/>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5"/>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5"/>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5"/>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5"/>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5"/>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5"/>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5"/>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5"/>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5"/>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5"/>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5"/>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5"/>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5"/>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5"/>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5"/>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5"/>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5"/>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5"/>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5"/>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5"/>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5"/>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5"/>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5"/>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5"/>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5"/>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5"/>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5"/>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5"/>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5"/>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5"/>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5"/>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5"/>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5"/>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5"/>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5"/>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5"/>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5"/>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5"/>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5"/>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5"/>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5"/>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5"/>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5"/>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5"/>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5"/>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5"/>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5"/>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5"/>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5"/>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5"/>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5"/>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5"/>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5"/>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5"/>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5"/>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5"/>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5"/>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5"/>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5"/>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5"/>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5"/>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5"/>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5"/>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5"/>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5"/>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5"/>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5"/>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5"/>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5"/>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5"/>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5"/>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5"/>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5"/>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5"/>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5"/>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5"/>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5"/>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5"/>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5"/>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5"/>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5"/>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5"/>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5"/>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5"/>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5"/>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5"/>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5"/>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5"/>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5"/>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5"/>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5"/>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5"/>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5"/>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5"/>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5"/>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5"/>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5"/>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5"/>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5"/>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5"/>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5"/>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5"/>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5"/>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5"/>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5"/>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5"/>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5"/>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5"/>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5"/>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5"/>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5"/>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5"/>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5"/>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5"/>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5"/>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5"/>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5"/>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5"/>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5"/>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5"/>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5"/>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5"/>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5"/>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5"/>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5"/>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5"/>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5"/>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5"/>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5"/>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5"/>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5"/>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5"/>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5"/>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5"/>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5"/>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5"/>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5"/>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5"/>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5"/>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5"/>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5"/>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5"/>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5"/>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5"/>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5"/>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5"/>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5"/>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5"/>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5"/>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5"/>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5"/>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5"/>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5"/>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5"/>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5"/>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5"/>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5"/>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5"/>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5"/>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5"/>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5"/>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5"/>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5"/>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5"/>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5"/>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5"/>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5"/>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5"/>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5"/>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5"/>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5"/>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5"/>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5"/>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5"/>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5"/>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5"/>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5"/>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5"/>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5"/>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5"/>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5"/>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5"/>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5"/>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5"/>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5"/>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5"/>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5"/>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5"/>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5"/>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5"/>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5"/>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5"/>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5"/>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5"/>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5"/>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5"/>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5"/>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5"/>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5"/>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5"/>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5"/>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5"/>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5"/>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5"/>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5"/>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5"/>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5"/>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5"/>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5"/>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5"/>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5"/>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5"/>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5"/>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5"/>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5"/>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5"/>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5"/>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5"/>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5"/>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5"/>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5"/>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5"/>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5"/>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5"/>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5"/>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5"/>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5"/>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5"/>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5"/>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5"/>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5"/>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5"/>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5"/>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5"/>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5"/>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5"/>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5"/>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5"/>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5"/>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5"/>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5"/>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5"/>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5"/>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5"/>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5"/>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5"/>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5"/>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5"/>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5"/>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5"/>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5"/>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5"/>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5"/>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5"/>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5"/>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5"/>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5"/>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5"/>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5"/>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5"/>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5"/>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5"/>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5"/>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5"/>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5"/>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5"/>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5"/>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5"/>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5"/>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5"/>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5"/>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5"/>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5"/>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5"/>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5"/>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5"/>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5"/>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5"/>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5"/>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5"/>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5"/>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5"/>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5"/>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5"/>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5"/>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5"/>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5"/>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5"/>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5"/>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5"/>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5"/>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5"/>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5"/>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5"/>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5"/>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5"/>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5"/>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5"/>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5"/>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5"/>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5"/>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5"/>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5"/>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5"/>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5"/>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5"/>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5"/>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5"/>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5"/>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5"/>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5"/>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5"/>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5"/>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5"/>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5"/>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5"/>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5"/>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5"/>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5"/>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5"/>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5"/>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5"/>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5"/>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5"/>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5"/>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5"/>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5"/>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5"/>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5"/>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5"/>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5"/>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5"/>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5"/>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5"/>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5"/>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5"/>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5"/>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5"/>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5"/>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5"/>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5"/>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5"/>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5"/>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5"/>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5"/>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5"/>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5"/>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5"/>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5"/>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5"/>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5"/>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5"/>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5"/>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5"/>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5"/>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5"/>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5"/>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5"/>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5"/>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5"/>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5"/>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5"/>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5"/>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5"/>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5"/>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5"/>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5"/>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5"/>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5"/>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5"/>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5"/>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5"/>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5"/>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5"/>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5"/>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5"/>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5"/>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5"/>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5"/>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5"/>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5"/>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5"/>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5"/>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5"/>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5"/>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5"/>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5"/>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5"/>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5"/>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5"/>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5"/>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5"/>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5"/>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5"/>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5"/>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5"/>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5"/>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5"/>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5"/>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5"/>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5"/>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5"/>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5"/>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5"/>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5"/>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5"/>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5"/>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5"/>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5"/>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5"/>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5"/>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5"/>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5"/>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5"/>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5"/>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5"/>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5"/>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5"/>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5"/>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5"/>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5"/>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5"/>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5"/>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5"/>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5"/>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5"/>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5"/>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5"/>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5"/>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5"/>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5"/>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5"/>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5"/>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5"/>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5"/>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5"/>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5"/>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5"/>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5"/>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5"/>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5"/>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5"/>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5"/>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5"/>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5"/>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5"/>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5"/>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5"/>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5"/>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5"/>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5"/>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5"/>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5"/>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5"/>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5"/>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5"/>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5"/>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5"/>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5"/>
      <c r="I932" s="1"/>
      <c r="J932" s="1"/>
      <c r="K932" s="1"/>
      <c r="L932" s="1"/>
      <c r="M932" s="1"/>
      <c r="N932" s="1"/>
      <c r="O932" s="1"/>
      <c r="P932" s="1"/>
      <c r="Q932" s="1"/>
      <c r="R932" s="1"/>
      <c r="S932" s="1"/>
      <c r="T932" s="1"/>
      <c r="U932" s="1"/>
      <c r="V932" s="1"/>
      <c r="W932" s="1"/>
      <c r="X932" s="1"/>
      <c r="Y932" s="1"/>
      <c r="Z932" s="1"/>
    </row>
  </sheetData>
  <printOptions/>
  <pageMargins bottom="0.7480314960629921" footer="0.0" header="0.0" left="0.2362204724409449" right="0.2362204724409449" top="0.7480314960629921"/>
  <pageSetup fitToHeight="0"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3"/>
    <col customWidth="1" min="2" max="2" width="27.14"/>
    <col customWidth="1" min="3" max="3" width="22.57"/>
    <col customWidth="1" min="4" max="4" width="25.14"/>
    <col customWidth="1" min="5" max="5" width="10.71"/>
    <col customWidth="1" min="6" max="6" width="5.43"/>
    <col customWidth="1" min="7" max="26" width="10.71"/>
  </cols>
  <sheetData>
    <row r="1">
      <c r="A1" s="1"/>
      <c r="B1" s="2" t="s">
        <v>0</v>
      </c>
      <c r="C1" s="1"/>
      <c r="D1" s="36" t="s">
        <v>1</v>
      </c>
      <c r="E1" s="1"/>
      <c r="F1" s="1"/>
      <c r="G1" s="1"/>
      <c r="H1" s="1"/>
      <c r="I1" s="1"/>
      <c r="J1" s="1"/>
      <c r="K1" s="1"/>
      <c r="L1" s="1"/>
      <c r="M1" s="1"/>
      <c r="N1" s="1"/>
      <c r="O1" s="1"/>
      <c r="P1" s="1"/>
      <c r="Q1" s="1"/>
      <c r="R1" s="1"/>
      <c r="S1" s="1"/>
      <c r="T1" s="1"/>
      <c r="U1" s="1"/>
      <c r="V1" s="1"/>
      <c r="W1" s="1"/>
      <c r="X1" s="1"/>
      <c r="Y1" s="1"/>
      <c r="Z1" s="1"/>
    </row>
    <row r="2">
      <c r="A2" s="1"/>
      <c r="B2" s="4" t="s">
        <v>2</v>
      </c>
      <c r="C2" s="1"/>
      <c r="D2" s="1"/>
      <c r="E2" s="1"/>
      <c r="F2" s="1"/>
      <c r="G2" s="1"/>
      <c r="H2" s="1"/>
      <c r="I2" s="1"/>
      <c r="J2" s="1"/>
      <c r="K2" s="1"/>
      <c r="L2" s="1"/>
      <c r="M2" s="1"/>
      <c r="N2" s="1"/>
      <c r="O2" s="1"/>
      <c r="P2" s="1"/>
      <c r="Q2" s="1"/>
      <c r="R2" s="1"/>
      <c r="S2" s="1"/>
      <c r="T2" s="1"/>
      <c r="U2" s="1"/>
      <c r="V2" s="1"/>
      <c r="W2" s="1"/>
      <c r="X2" s="1"/>
      <c r="Y2" s="1"/>
      <c r="Z2" s="1"/>
    </row>
    <row r="3">
      <c r="A3" s="1"/>
      <c r="B3" s="7" t="s">
        <v>4</v>
      </c>
      <c r="C3" s="1"/>
      <c r="D3" s="1"/>
      <c r="E3" s="38"/>
      <c r="F3" s="38"/>
      <c r="G3" s="1"/>
      <c r="H3" s="1"/>
      <c r="I3" s="1"/>
      <c r="J3" s="1"/>
      <c r="K3" s="1"/>
      <c r="L3" s="1"/>
      <c r="M3" s="1"/>
      <c r="N3" s="1"/>
      <c r="O3" s="1"/>
      <c r="P3" s="1"/>
      <c r="Q3" s="1"/>
      <c r="R3" s="1"/>
      <c r="S3" s="1"/>
      <c r="T3" s="1"/>
      <c r="U3" s="1"/>
      <c r="V3" s="1"/>
      <c r="W3" s="1"/>
      <c r="X3" s="1"/>
      <c r="Y3" s="1"/>
      <c r="Z3" s="1"/>
    </row>
    <row r="4">
      <c r="A4" s="1"/>
      <c r="B4" s="7" t="s">
        <v>8</v>
      </c>
      <c r="C4" s="1"/>
      <c r="D4" s="1"/>
      <c r="E4" s="38"/>
      <c r="F4" s="39"/>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8" t="s">
        <v>43</v>
      </c>
      <c r="C6" s="8" t="s">
        <v>44</v>
      </c>
      <c r="D6" s="8" t="s">
        <v>11</v>
      </c>
      <c r="E6" s="8" t="s">
        <v>12</v>
      </c>
      <c r="F6" s="1"/>
      <c r="G6" s="1"/>
      <c r="H6" s="1"/>
      <c r="I6" s="1"/>
      <c r="J6" s="1"/>
      <c r="K6" s="1"/>
      <c r="L6" s="1"/>
      <c r="M6" s="1"/>
      <c r="N6" s="1"/>
      <c r="O6" s="1"/>
      <c r="P6" s="1"/>
      <c r="Q6" s="1"/>
      <c r="R6" s="1"/>
      <c r="S6" s="1"/>
      <c r="T6" s="1"/>
      <c r="U6" s="1"/>
      <c r="V6" s="1"/>
      <c r="W6" s="1"/>
      <c r="X6" s="1"/>
      <c r="Y6" s="1"/>
      <c r="Z6" s="1"/>
    </row>
    <row r="7">
      <c r="A7" s="1"/>
      <c r="B7" s="17"/>
      <c r="C7" s="17"/>
      <c r="D7" s="17"/>
      <c r="E7" s="17"/>
      <c r="F7" s="1"/>
      <c r="G7" s="1"/>
      <c r="H7" s="1"/>
      <c r="I7" s="1"/>
      <c r="J7" s="1"/>
      <c r="K7" s="1"/>
      <c r="L7" s="1"/>
      <c r="M7" s="1"/>
      <c r="N7" s="1"/>
      <c r="O7" s="1"/>
      <c r="P7" s="1"/>
      <c r="Q7" s="1"/>
      <c r="R7" s="1"/>
      <c r="S7" s="1"/>
      <c r="T7" s="1"/>
      <c r="U7" s="1"/>
      <c r="V7" s="1"/>
      <c r="W7" s="1"/>
      <c r="X7" s="1"/>
      <c r="Y7" s="1"/>
    </row>
    <row r="8">
      <c r="A8" s="1"/>
      <c r="B8" s="21" t="s">
        <v>18</v>
      </c>
      <c r="C8" s="21" t="s">
        <v>51</v>
      </c>
      <c r="D8" s="21" t="s">
        <v>52</v>
      </c>
      <c r="E8" s="79">
        <v>6022.0</v>
      </c>
      <c r="F8" s="1"/>
      <c r="G8" s="1"/>
      <c r="H8" s="1"/>
      <c r="I8" s="1"/>
      <c r="J8" s="1"/>
      <c r="K8" s="1"/>
      <c r="L8" s="1"/>
      <c r="M8" s="1"/>
      <c r="N8" s="1"/>
      <c r="O8" s="1"/>
      <c r="P8" s="1"/>
      <c r="Q8" s="1"/>
      <c r="R8" s="1"/>
      <c r="S8" s="1"/>
      <c r="T8" s="1"/>
      <c r="U8" s="1"/>
      <c r="V8" s="1"/>
      <c r="W8" s="1"/>
      <c r="X8" s="1"/>
      <c r="Y8" s="1"/>
      <c r="Z8" s="1"/>
    </row>
    <row r="9">
      <c r="A9" s="1"/>
      <c r="B9" s="21" t="s">
        <v>15</v>
      </c>
      <c r="C9" s="21" t="s">
        <v>53</v>
      </c>
      <c r="D9" s="21" t="s">
        <v>52</v>
      </c>
      <c r="E9" s="79">
        <v>14204.0</v>
      </c>
      <c r="F9" s="1"/>
      <c r="G9" s="1"/>
      <c r="H9" s="1"/>
      <c r="I9" s="1"/>
      <c r="J9" s="1"/>
      <c r="K9" s="1"/>
      <c r="L9" s="1"/>
      <c r="M9" s="1"/>
      <c r="N9" s="1"/>
      <c r="O9" s="1"/>
      <c r="P9" s="1"/>
      <c r="Q9" s="1"/>
      <c r="R9" s="1"/>
      <c r="S9" s="1"/>
      <c r="T9" s="1"/>
      <c r="U9" s="1"/>
      <c r="V9" s="1"/>
      <c r="W9" s="1"/>
      <c r="X9" s="1"/>
      <c r="Y9" s="1"/>
      <c r="Z9" s="1"/>
    </row>
    <row r="10">
      <c r="A10" s="1"/>
      <c r="B10" s="21" t="s">
        <v>19</v>
      </c>
      <c r="C10" s="21" t="s">
        <v>54</v>
      </c>
      <c r="D10" s="21" t="s">
        <v>52</v>
      </c>
      <c r="E10" s="79">
        <v>9090.0</v>
      </c>
      <c r="F10" s="1"/>
      <c r="G10" s="1"/>
      <c r="H10" s="1"/>
      <c r="I10" s="1"/>
      <c r="J10" s="1"/>
      <c r="K10" s="1"/>
      <c r="L10" s="1"/>
      <c r="M10" s="1"/>
      <c r="N10" s="1"/>
      <c r="O10" s="1"/>
      <c r="P10" s="1"/>
      <c r="Q10" s="1"/>
      <c r="R10" s="1"/>
      <c r="S10" s="1"/>
      <c r="T10" s="1"/>
      <c r="U10" s="1"/>
      <c r="V10" s="1"/>
      <c r="W10" s="1"/>
      <c r="X10" s="1"/>
      <c r="Y10" s="1"/>
      <c r="Z10" s="1"/>
    </row>
    <row r="11">
      <c r="A11" s="1"/>
      <c r="B11" s="21" t="s">
        <v>16</v>
      </c>
      <c r="C11" s="21" t="s">
        <v>55</v>
      </c>
      <c r="D11" s="21" t="s">
        <v>52</v>
      </c>
      <c r="E11" s="79">
        <v>7529.0</v>
      </c>
      <c r="F11" s="1"/>
      <c r="G11" s="1"/>
      <c r="H11" s="1"/>
      <c r="I11" s="1"/>
      <c r="J11" s="1"/>
      <c r="K11" s="1"/>
      <c r="L11" s="1"/>
      <c r="M11" s="1"/>
      <c r="N11" s="1"/>
      <c r="O11" s="1"/>
      <c r="P11" s="1"/>
      <c r="Q11" s="1"/>
      <c r="R11" s="1"/>
      <c r="S11" s="1"/>
      <c r="T11" s="1"/>
      <c r="U11" s="1"/>
      <c r="V11" s="1"/>
      <c r="W11" s="1"/>
      <c r="X11" s="1"/>
      <c r="Y11" s="1"/>
      <c r="Z11" s="1"/>
    </row>
    <row r="12">
      <c r="A12" s="1"/>
      <c r="B12" s="21" t="s">
        <v>22</v>
      </c>
      <c r="C12" s="21" t="s">
        <v>21</v>
      </c>
      <c r="D12" s="21" t="s">
        <v>52</v>
      </c>
      <c r="E12" s="79">
        <v>7570.0</v>
      </c>
      <c r="F12" s="1"/>
      <c r="G12" s="1"/>
      <c r="H12" s="1"/>
      <c r="I12" s="1"/>
      <c r="J12" s="1"/>
      <c r="K12" s="1"/>
      <c r="L12" s="1"/>
      <c r="M12" s="1"/>
      <c r="N12" s="1"/>
      <c r="O12" s="1"/>
      <c r="P12" s="1"/>
      <c r="Q12" s="1"/>
      <c r="R12" s="1"/>
      <c r="S12" s="1"/>
      <c r="T12" s="1"/>
      <c r="U12" s="1"/>
      <c r="V12" s="1"/>
      <c r="W12" s="1"/>
      <c r="X12" s="1"/>
      <c r="Y12" s="1"/>
      <c r="Z12" s="1"/>
    </row>
    <row r="13">
      <c r="A13" s="1"/>
      <c r="B13" s="21" t="s">
        <v>20</v>
      </c>
      <c r="C13" s="21" t="s">
        <v>56</v>
      </c>
      <c r="D13" s="21" t="s">
        <v>52</v>
      </c>
      <c r="E13" s="79">
        <v>7954.0</v>
      </c>
      <c r="F13" s="1"/>
      <c r="G13" s="1"/>
      <c r="H13" s="1"/>
      <c r="I13" s="1"/>
      <c r="J13" s="1"/>
      <c r="K13" s="1"/>
      <c r="L13" s="1"/>
      <c r="M13" s="1"/>
      <c r="N13" s="1"/>
      <c r="O13" s="1"/>
      <c r="P13" s="1"/>
      <c r="Q13" s="1"/>
      <c r="R13" s="1"/>
      <c r="S13" s="1"/>
      <c r="T13" s="1"/>
      <c r="U13" s="1"/>
      <c r="V13" s="1"/>
      <c r="W13" s="1"/>
      <c r="X13" s="1"/>
      <c r="Y13" s="1"/>
      <c r="Z13" s="1"/>
    </row>
    <row r="14">
      <c r="A14" s="1"/>
      <c r="B14" s="21" t="s">
        <v>24</v>
      </c>
      <c r="C14" s="21" t="s">
        <v>57</v>
      </c>
      <c r="D14" s="21" t="s">
        <v>52</v>
      </c>
      <c r="E14" s="79">
        <v>10227.0</v>
      </c>
      <c r="F14" s="1"/>
      <c r="G14" s="1"/>
      <c r="H14" s="1"/>
      <c r="I14" s="1"/>
      <c r="J14" s="1"/>
      <c r="K14" s="1"/>
      <c r="L14" s="1"/>
      <c r="M14" s="1"/>
      <c r="N14" s="1"/>
      <c r="O14" s="1"/>
      <c r="P14" s="1"/>
      <c r="Q14" s="1"/>
      <c r="R14" s="1"/>
      <c r="S14" s="1"/>
      <c r="T14" s="1"/>
      <c r="U14" s="1"/>
      <c r="V14" s="1"/>
      <c r="W14" s="1"/>
      <c r="X14" s="1"/>
      <c r="Y14" s="1"/>
      <c r="Z14" s="1"/>
    </row>
    <row r="15">
      <c r="A15" s="1"/>
      <c r="B15" s="21" t="s">
        <v>25</v>
      </c>
      <c r="C15" s="21" t="s">
        <v>58</v>
      </c>
      <c r="D15" s="21" t="s">
        <v>52</v>
      </c>
      <c r="E15" s="79">
        <v>6818.0</v>
      </c>
      <c r="F15" s="1"/>
      <c r="G15" s="1"/>
      <c r="H15" s="1"/>
      <c r="I15" s="1"/>
      <c r="J15" s="1"/>
      <c r="K15" s="1"/>
      <c r="L15" s="1"/>
      <c r="M15" s="1"/>
      <c r="N15" s="1"/>
      <c r="O15" s="1"/>
      <c r="P15" s="1"/>
      <c r="Q15" s="1"/>
      <c r="R15" s="1"/>
      <c r="S15" s="1"/>
      <c r="T15" s="1"/>
      <c r="U15" s="1"/>
      <c r="V15" s="1"/>
      <c r="W15" s="1"/>
      <c r="X15" s="1"/>
      <c r="Y15" s="1"/>
      <c r="Z15" s="1"/>
    </row>
    <row r="16">
      <c r="A16" s="1"/>
      <c r="B16" s="21" t="s">
        <v>27</v>
      </c>
      <c r="C16" s="22" t="s">
        <v>26</v>
      </c>
      <c r="D16" s="22" t="s">
        <v>59</v>
      </c>
      <c r="E16" s="80">
        <v>500000.0</v>
      </c>
      <c r="F16" s="1"/>
      <c r="G16" s="1"/>
      <c r="H16" s="1"/>
      <c r="I16" s="1"/>
      <c r="J16" s="53" t="s">
        <v>60</v>
      </c>
      <c r="K16" s="1"/>
      <c r="L16" s="1"/>
      <c r="M16" s="1"/>
      <c r="N16" s="1"/>
      <c r="O16" s="1"/>
      <c r="P16" s="1"/>
      <c r="Q16" s="1"/>
      <c r="R16" s="1"/>
      <c r="S16" s="1"/>
      <c r="T16" s="1"/>
      <c r="U16" s="1"/>
      <c r="V16" s="1"/>
      <c r="W16" s="1"/>
      <c r="X16" s="1"/>
      <c r="Y16" s="1"/>
      <c r="Z16" s="1"/>
    </row>
    <row r="17">
      <c r="A17" s="1"/>
      <c r="B17" s="21" t="s">
        <v>28</v>
      </c>
      <c r="C17" s="22" t="s">
        <v>26</v>
      </c>
      <c r="D17" s="22" t="s">
        <v>59</v>
      </c>
      <c r="E17" s="80">
        <v>50000.0</v>
      </c>
      <c r="F17" s="1"/>
      <c r="G17" s="1"/>
      <c r="H17" s="1"/>
      <c r="I17" s="1"/>
      <c r="J17" s="81" t="s">
        <v>61</v>
      </c>
      <c r="K17" s="1"/>
      <c r="L17" s="1"/>
      <c r="M17" s="1"/>
      <c r="N17" s="1"/>
      <c r="O17" s="1"/>
      <c r="P17" s="1"/>
      <c r="Q17" s="1"/>
      <c r="R17" s="1"/>
      <c r="S17" s="1"/>
      <c r="T17" s="1"/>
      <c r="U17" s="1"/>
      <c r="V17" s="1"/>
      <c r="W17" s="1"/>
      <c r="X17" s="1"/>
      <c r="Y17" s="1"/>
      <c r="Z17" s="1"/>
    </row>
    <row r="18">
      <c r="A18" s="1"/>
      <c r="B18" s="21" t="s">
        <v>29</v>
      </c>
      <c r="C18" s="22" t="s">
        <v>26</v>
      </c>
      <c r="D18" s="22" t="s">
        <v>59</v>
      </c>
      <c r="E18" s="80">
        <v>50000.0</v>
      </c>
      <c r="F18" s="1"/>
      <c r="G18" s="1"/>
      <c r="H18" s="1"/>
      <c r="I18" s="1"/>
      <c r="J18" s="53" t="s">
        <v>62</v>
      </c>
      <c r="K18" s="1"/>
      <c r="L18" s="1"/>
      <c r="M18" s="1"/>
      <c r="N18" s="1"/>
      <c r="O18" s="1"/>
      <c r="P18" s="1"/>
      <c r="Q18" s="1"/>
      <c r="R18" s="1"/>
      <c r="S18" s="1"/>
      <c r="T18" s="1"/>
      <c r="U18" s="1"/>
      <c r="V18" s="1"/>
      <c r="W18" s="1"/>
      <c r="X18" s="1"/>
      <c r="Y18" s="1"/>
      <c r="Z18" s="1"/>
    </row>
    <row r="19">
      <c r="A19" s="1"/>
      <c r="B19" s="21" t="s">
        <v>30</v>
      </c>
      <c r="C19" s="22" t="s">
        <v>26</v>
      </c>
      <c r="D19" s="21" t="s">
        <v>59</v>
      </c>
      <c r="E19" s="80">
        <v>50000.0</v>
      </c>
      <c r="F19" s="1"/>
      <c r="G19" s="1"/>
      <c r="H19" s="1"/>
      <c r="I19" s="1"/>
      <c r="J19" s="1"/>
      <c r="K19" s="1"/>
      <c r="L19" s="1"/>
      <c r="M19" s="1"/>
      <c r="N19" s="1"/>
      <c r="O19" s="1"/>
      <c r="P19" s="1"/>
      <c r="Q19" s="1"/>
      <c r="R19" s="1"/>
      <c r="S19" s="1"/>
      <c r="T19" s="1"/>
      <c r="U19" s="1"/>
      <c r="V19" s="1"/>
      <c r="W19" s="1"/>
      <c r="X19" s="1"/>
      <c r="Y19" s="1"/>
      <c r="Z19" s="1"/>
    </row>
    <row r="20">
      <c r="A20" s="1"/>
      <c r="B20" s="21" t="s">
        <v>31</v>
      </c>
      <c r="C20" s="22" t="s">
        <v>26</v>
      </c>
      <c r="D20" s="21" t="s">
        <v>59</v>
      </c>
      <c r="E20" s="80">
        <v>50000.0</v>
      </c>
      <c r="F20" s="1"/>
      <c r="G20" s="1"/>
      <c r="H20" s="1"/>
      <c r="I20" s="1"/>
      <c r="J20" s="53" t="s">
        <v>63</v>
      </c>
      <c r="K20" s="1"/>
      <c r="L20" s="1"/>
      <c r="M20" s="1"/>
      <c r="N20" s="1"/>
      <c r="O20" s="1"/>
      <c r="P20" s="1"/>
      <c r="Q20" s="1"/>
      <c r="R20" s="1"/>
      <c r="S20" s="1"/>
      <c r="T20" s="1"/>
      <c r="U20" s="1"/>
      <c r="V20" s="1"/>
      <c r="W20" s="1"/>
      <c r="X20" s="1"/>
      <c r="Y20" s="1"/>
      <c r="Z20" s="1"/>
    </row>
    <row r="21">
      <c r="A21" s="1"/>
      <c r="B21" s="21" t="s">
        <v>33</v>
      </c>
      <c r="C21" s="22" t="s">
        <v>32</v>
      </c>
      <c r="D21" s="22" t="s">
        <v>59</v>
      </c>
      <c r="E21" s="80">
        <v>20229.0</v>
      </c>
      <c r="F21" s="1"/>
      <c r="G21" s="1"/>
      <c r="H21" s="1"/>
      <c r="I21" s="1"/>
      <c r="J21" s="81" t="s">
        <v>61</v>
      </c>
      <c r="K21" s="1"/>
      <c r="L21" s="1"/>
      <c r="M21" s="1"/>
      <c r="N21" s="1"/>
      <c r="O21" s="1"/>
      <c r="P21" s="1"/>
      <c r="Q21" s="1"/>
      <c r="R21" s="1"/>
      <c r="S21" s="1"/>
      <c r="T21" s="1"/>
      <c r="U21" s="1"/>
      <c r="V21" s="1"/>
      <c r="W21" s="1"/>
      <c r="X21" s="1"/>
      <c r="Y21" s="1"/>
      <c r="Z21" s="1"/>
    </row>
    <row r="22">
      <c r="A22" s="1"/>
      <c r="B22" s="21" t="s">
        <v>34</v>
      </c>
      <c r="C22" s="22" t="s">
        <v>32</v>
      </c>
      <c r="D22" s="22" t="s">
        <v>59</v>
      </c>
      <c r="E22" s="80">
        <v>200000.0</v>
      </c>
      <c r="F22" s="1"/>
      <c r="G22" s="1"/>
      <c r="H22" s="1"/>
      <c r="I22" s="1"/>
      <c r="J22" s="82" t="s">
        <v>64</v>
      </c>
      <c r="K22" s="1"/>
      <c r="L22" s="1"/>
      <c r="M22" s="1"/>
      <c r="N22" s="1"/>
      <c r="O22" s="1"/>
      <c r="P22" s="1"/>
      <c r="Q22" s="1"/>
      <c r="R22" s="1"/>
      <c r="S22" s="1"/>
      <c r="T22" s="1"/>
      <c r="U22" s="1"/>
      <c r="V22" s="1"/>
      <c r="W22" s="1"/>
      <c r="X22" s="1"/>
      <c r="Y22" s="1"/>
      <c r="Z22" s="1"/>
    </row>
    <row r="23">
      <c r="A23" s="1"/>
      <c r="B23" s="21" t="s">
        <v>35</v>
      </c>
      <c r="C23" s="21" t="s">
        <v>32</v>
      </c>
      <c r="D23" s="22" t="s">
        <v>59</v>
      </c>
      <c r="E23" s="80">
        <v>15000.0</v>
      </c>
      <c r="F23" s="1"/>
      <c r="G23" s="1"/>
      <c r="H23" s="1"/>
      <c r="I23" s="1"/>
      <c r="J23" s="1"/>
      <c r="K23" s="1"/>
      <c r="L23" s="1"/>
      <c r="M23" s="1"/>
      <c r="N23" s="1"/>
      <c r="O23" s="1"/>
      <c r="P23" s="1"/>
      <c r="Q23" s="1"/>
      <c r="R23" s="1"/>
      <c r="S23" s="1"/>
      <c r="T23" s="1"/>
      <c r="U23" s="1"/>
      <c r="V23" s="1"/>
      <c r="W23" s="1"/>
      <c r="X23" s="1"/>
      <c r="Y23" s="1"/>
      <c r="Z23" s="1"/>
    </row>
    <row r="24">
      <c r="A24" s="1"/>
      <c r="B24" s="21" t="s">
        <v>37</v>
      </c>
      <c r="C24" s="21" t="s">
        <v>36</v>
      </c>
      <c r="D24" s="21" t="s">
        <v>59</v>
      </c>
      <c r="E24" s="80">
        <v>15000.0</v>
      </c>
      <c r="F24" s="1"/>
      <c r="G24" s="1"/>
      <c r="H24" s="1"/>
      <c r="I24" s="1"/>
      <c r="J24" s="82" t="s">
        <v>65</v>
      </c>
      <c r="K24" s="1"/>
      <c r="L24" s="1"/>
      <c r="M24" s="1"/>
      <c r="N24" s="1"/>
      <c r="O24" s="1"/>
      <c r="P24" s="1"/>
      <c r="Q24" s="1"/>
      <c r="R24" s="1"/>
      <c r="S24" s="1"/>
      <c r="T24" s="1"/>
      <c r="U24" s="1"/>
      <c r="V24" s="1"/>
      <c r="W24" s="1"/>
      <c r="X24" s="1"/>
      <c r="Y24" s="1"/>
      <c r="Z24" s="1"/>
    </row>
    <row r="25">
      <c r="A25" s="1"/>
      <c r="B25" s="21" t="s">
        <v>39</v>
      </c>
      <c r="C25" s="22" t="s">
        <v>66</v>
      </c>
      <c r="D25" s="21" t="s">
        <v>67</v>
      </c>
      <c r="E25" s="80">
        <v>250.0</v>
      </c>
      <c r="F25" s="1"/>
      <c r="G25" s="1"/>
      <c r="H25" s="1"/>
      <c r="I25" s="1"/>
      <c r="J25" s="81" t="s">
        <v>61</v>
      </c>
      <c r="K25" s="1"/>
      <c r="L25" s="1"/>
      <c r="M25" s="1"/>
      <c r="N25" s="1"/>
      <c r="O25" s="1"/>
      <c r="P25" s="1"/>
      <c r="Q25" s="1"/>
      <c r="R25" s="1"/>
      <c r="S25" s="1"/>
      <c r="T25" s="1"/>
      <c r="U25" s="1"/>
      <c r="V25" s="1"/>
      <c r="W25" s="1"/>
      <c r="X25" s="1"/>
      <c r="Y25" s="1"/>
      <c r="Z25" s="1"/>
    </row>
    <row r="26" ht="15.75" customHeight="1">
      <c r="A26" s="1"/>
      <c r="B26" s="22"/>
      <c r="C26" s="22"/>
      <c r="D26" s="62"/>
      <c r="E26" s="1"/>
      <c r="F26" s="1"/>
      <c r="G26" s="1"/>
      <c r="H26" s="1"/>
      <c r="I26" s="1"/>
      <c r="J26" s="82" t="s">
        <v>68</v>
      </c>
      <c r="K26" s="1"/>
      <c r="L26" s="1"/>
      <c r="M26" s="1"/>
      <c r="N26" s="1"/>
      <c r="O26" s="1"/>
      <c r="P26" s="1"/>
      <c r="Q26" s="1"/>
      <c r="R26" s="1"/>
      <c r="S26" s="1"/>
      <c r="T26" s="1"/>
      <c r="U26" s="1"/>
      <c r="V26" s="1"/>
      <c r="W26" s="1"/>
      <c r="X26" s="1"/>
      <c r="Y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ht="15.7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ht="15.75" customHeigh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ht="15.75" customHeigh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ht="15.75" customHeight="1">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sheetData>
  <dataValidations>
    <dataValidation type="list" allowBlank="1" showErrorMessage="1" sqref="D8:D25">
      <formula1>"Horas,Cantidad,Peso Chileno,KWh"</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2" t="s">
        <v>0</v>
      </c>
      <c r="C1" s="1"/>
      <c r="D1" s="83"/>
      <c r="E1" s="1"/>
      <c r="F1" s="1"/>
      <c r="G1" s="1"/>
      <c r="H1" s="1"/>
      <c r="I1" s="1"/>
      <c r="J1" s="1"/>
      <c r="K1" s="1"/>
      <c r="L1" s="1"/>
      <c r="M1" s="1"/>
      <c r="N1" s="1"/>
      <c r="O1" s="1"/>
      <c r="P1" s="1"/>
      <c r="Q1" s="1"/>
      <c r="R1" s="1"/>
      <c r="S1" s="1"/>
      <c r="T1" s="1"/>
      <c r="U1" s="1"/>
      <c r="V1" s="1"/>
      <c r="W1" s="1"/>
      <c r="X1" s="1"/>
      <c r="Y1" s="1"/>
      <c r="Z1" s="1"/>
    </row>
    <row r="2">
      <c r="A2" s="1"/>
      <c r="B2" s="84" t="s">
        <v>69</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85" t="s">
        <v>70</v>
      </c>
      <c r="C4" s="1"/>
      <c r="D4" s="1"/>
      <c r="E4" s="1"/>
      <c r="F4" s="1"/>
      <c r="G4" s="1"/>
      <c r="H4" s="1"/>
      <c r="I4" s="1"/>
      <c r="J4" s="1"/>
      <c r="K4" s="1"/>
      <c r="L4" s="1"/>
      <c r="M4" s="1"/>
      <c r="N4" s="1"/>
      <c r="O4" s="1"/>
      <c r="P4" s="1"/>
      <c r="Q4" s="1"/>
      <c r="R4" s="1"/>
      <c r="S4" s="1"/>
      <c r="T4" s="1"/>
      <c r="U4" s="1"/>
      <c r="V4" s="1"/>
      <c r="W4" s="1"/>
      <c r="X4" s="1"/>
      <c r="Y4" s="1"/>
      <c r="Z4" s="1"/>
    </row>
    <row r="5">
      <c r="A5" s="1"/>
      <c r="B5" s="85" t="s">
        <v>71</v>
      </c>
      <c r="C5" s="1" t="s">
        <v>72</v>
      </c>
      <c r="D5" s="1"/>
      <c r="E5" s="1"/>
      <c r="F5" s="1"/>
      <c r="G5" s="1"/>
      <c r="H5" s="1"/>
      <c r="I5" s="1"/>
      <c r="J5" s="1"/>
      <c r="K5" s="1"/>
      <c r="L5" s="1"/>
      <c r="M5" s="1"/>
      <c r="N5" s="1"/>
      <c r="O5" s="1"/>
      <c r="P5" s="1"/>
      <c r="Q5" s="1"/>
      <c r="R5" s="1"/>
      <c r="S5" s="1"/>
      <c r="T5" s="1"/>
      <c r="U5" s="1"/>
      <c r="V5" s="1"/>
      <c r="W5" s="1"/>
      <c r="X5" s="1"/>
      <c r="Y5" s="1"/>
      <c r="Z5" s="1"/>
    </row>
    <row r="6">
      <c r="A6" s="1"/>
      <c r="B6" s="8" t="s">
        <v>73</v>
      </c>
      <c r="C6" s="8" t="s">
        <v>74</v>
      </c>
      <c r="D6" s="1"/>
      <c r="E6" s="1"/>
      <c r="F6" s="1"/>
      <c r="G6" s="1"/>
      <c r="H6" s="1"/>
      <c r="I6" s="1"/>
      <c r="J6" s="1"/>
      <c r="K6" s="1"/>
      <c r="L6" s="1"/>
      <c r="M6" s="1"/>
      <c r="N6" s="1"/>
      <c r="O6" s="1"/>
      <c r="P6" s="1"/>
      <c r="Q6" s="1"/>
      <c r="R6" s="1"/>
      <c r="S6" s="1"/>
      <c r="T6" s="1"/>
      <c r="U6" s="1"/>
      <c r="V6" s="1"/>
      <c r="W6" s="1"/>
      <c r="X6" s="1"/>
      <c r="Y6" s="1"/>
      <c r="Z6" s="1"/>
    </row>
    <row r="7">
      <c r="A7" s="1"/>
      <c r="B7" s="17"/>
      <c r="C7" s="17"/>
      <c r="D7" s="22"/>
      <c r="E7" s="17"/>
      <c r="F7" s="1"/>
      <c r="G7" s="1"/>
      <c r="H7" s="1"/>
      <c r="I7" s="1"/>
      <c r="J7" s="1"/>
      <c r="K7" s="1"/>
      <c r="L7" s="1"/>
      <c r="M7" s="1"/>
      <c r="N7" s="1"/>
      <c r="O7" s="1"/>
      <c r="P7" s="1"/>
      <c r="Q7" s="1"/>
      <c r="R7" s="1"/>
      <c r="S7" s="1"/>
      <c r="T7" s="1"/>
      <c r="U7" s="1"/>
      <c r="V7" s="1"/>
      <c r="W7" s="1"/>
      <c r="X7" s="1"/>
      <c r="Y7" s="1"/>
      <c r="Z7" s="1"/>
    </row>
    <row r="8">
      <c r="A8" s="1"/>
      <c r="B8" s="86" t="s">
        <v>43</v>
      </c>
      <c r="C8" s="87" t="s">
        <v>75</v>
      </c>
      <c r="D8" s="22"/>
      <c r="E8" s="62"/>
      <c r="F8" s="1"/>
      <c r="G8" s="1"/>
      <c r="H8" s="1"/>
      <c r="I8" s="1"/>
      <c r="J8" s="1"/>
      <c r="K8" s="1"/>
      <c r="L8" s="1"/>
      <c r="M8" s="1"/>
      <c r="N8" s="1"/>
      <c r="O8" s="1"/>
      <c r="P8" s="1"/>
      <c r="Q8" s="1"/>
      <c r="R8" s="1"/>
      <c r="S8" s="1"/>
      <c r="T8" s="1"/>
      <c r="U8" s="1"/>
      <c r="V8" s="1"/>
      <c r="W8" s="1"/>
      <c r="X8" s="1"/>
      <c r="Y8" s="1"/>
      <c r="Z8" s="1"/>
    </row>
    <row r="9">
      <c r="A9" s="1"/>
      <c r="B9" s="86" t="s">
        <v>44</v>
      </c>
      <c r="C9" s="87" t="s">
        <v>76</v>
      </c>
      <c r="D9" s="1"/>
      <c r="E9" s="1"/>
      <c r="F9" s="1"/>
      <c r="G9" s="1"/>
      <c r="H9" s="1"/>
      <c r="I9" s="1"/>
      <c r="J9" s="1"/>
      <c r="K9" s="1"/>
      <c r="L9" s="1"/>
      <c r="M9" s="1"/>
      <c r="N9" s="1"/>
      <c r="O9" s="1"/>
      <c r="P9" s="1"/>
      <c r="Q9" s="1"/>
      <c r="R9" s="1"/>
      <c r="S9" s="1"/>
      <c r="T9" s="1"/>
      <c r="U9" s="1"/>
      <c r="V9" s="1"/>
      <c r="W9" s="1"/>
      <c r="X9" s="1"/>
      <c r="Y9" s="1"/>
      <c r="Z9" s="1"/>
    </row>
    <row r="10">
      <c r="A10" s="1"/>
      <c r="B10" s="86" t="s">
        <v>11</v>
      </c>
      <c r="C10" s="87" t="s">
        <v>77</v>
      </c>
      <c r="D10" s="1"/>
      <c r="E10" s="1"/>
      <c r="F10" s="1"/>
      <c r="G10" s="1"/>
      <c r="H10" s="1"/>
      <c r="I10" s="1"/>
      <c r="J10" s="1"/>
      <c r="K10" s="1"/>
      <c r="L10" s="1"/>
      <c r="M10" s="1"/>
      <c r="N10" s="1"/>
      <c r="O10" s="1"/>
      <c r="P10" s="1"/>
      <c r="Q10" s="1"/>
      <c r="R10" s="1"/>
      <c r="S10" s="1"/>
      <c r="T10" s="1"/>
      <c r="U10" s="1"/>
      <c r="V10" s="1"/>
      <c r="W10" s="1"/>
      <c r="X10" s="1"/>
      <c r="Y10" s="1"/>
      <c r="Z10" s="1"/>
    </row>
    <row r="11">
      <c r="A11" s="1"/>
      <c r="B11" s="86" t="s">
        <v>12</v>
      </c>
      <c r="C11" s="87" t="s">
        <v>78</v>
      </c>
      <c r="D11" s="1"/>
      <c r="E11" s="1"/>
      <c r="F11" s="1"/>
      <c r="G11" s="1"/>
      <c r="H11" s="1"/>
      <c r="I11" s="1"/>
      <c r="J11" s="1"/>
      <c r="K11" s="1"/>
      <c r="L11" s="1"/>
      <c r="M11" s="1"/>
      <c r="N11" s="1"/>
      <c r="O11" s="1"/>
      <c r="P11" s="1"/>
      <c r="Q11" s="1"/>
      <c r="R11" s="1"/>
      <c r="S11" s="1"/>
      <c r="T11" s="1"/>
      <c r="U11" s="1"/>
      <c r="V11" s="1"/>
      <c r="W11" s="1"/>
      <c r="X11" s="1"/>
      <c r="Y11" s="1"/>
      <c r="Z11" s="1"/>
    </row>
    <row r="12">
      <c r="A12" s="1"/>
      <c r="B12" s="22"/>
      <c r="C12" s="88"/>
      <c r="D12" s="1"/>
      <c r="E12" s="1"/>
      <c r="F12" s="1"/>
      <c r="G12" s="1"/>
      <c r="H12" s="1"/>
      <c r="I12" s="1"/>
      <c r="J12" s="1"/>
      <c r="K12" s="1"/>
      <c r="L12" s="1"/>
      <c r="M12" s="1"/>
      <c r="N12" s="1"/>
      <c r="O12" s="1"/>
      <c r="P12" s="1"/>
      <c r="Q12" s="1"/>
      <c r="R12" s="1"/>
      <c r="S12" s="1"/>
      <c r="T12" s="1"/>
      <c r="U12" s="1"/>
      <c r="V12" s="1"/>
      <c r="W12" s="1"/>
      <c r="X12" s="1"/>
      <c r="Y12" s="1"/>
      <c r="Z12" s="1"/>
    </row>
    <row r="13">
      <c r="A13" s="1"/>
      <c r="B13" s="85" t="s">
        <v>79</v>
      </c>
      <c r="C13" s="1"/>
      <c r="D13" s="1"/>
      <c r="E13" s="1"/>
      <c r="F13" s="1"/>
      <c r="G13" s="1"/>
      <c r="H13" s="1"/>
      <c r="I13" s="1"/>
      <c r="J13" s="1"/>
      <c r="K13" s="1"/>
      <c r="L13" s="1"/>
      <c r="M13" s="1"/>
      <c r="N13" s="1"/>
      <c r="O13" s="1"/>
      <c r="P13" s="1"/>
      <c r="Q13" s="1"/>
      <c r="R13" s="1"/>
      <c r="S13" s="1"/>
      <c r="T13" s="1"/>
      <c r="U13" s="1"/>
      <c r="V13" s="1"/>
      <c r="W13" s="1"/>
      <c r="X13" s="1"/>
      <c r="Y13" s="1"/>
      <c r="Z13" s="1"/>
    </row>
    <row r="14">
      <c r="A14" s="1"/>
      <c r="B14" s="85" t="s">
        <v>71</v>
      </c>
      <c r="C14" s="89" t="s">
        <v>80</v>
      </c>
      <c r="D14" s="1"/>
      <c r="E14" s="1"/>
      <c r="F14" s="1"/>
      <c r="G14" s="1"/>
      <c r="H14" s="1"/>
      <c r="I14" s="1"/>
      <c r="J14" s="1"/>
      <c r="K14" s="1"/>
      <c r="L14" s="1"/>
      <c r="M14" s="1"/>
      <c r="N14" s="1"/>
      <c r="O14" s="1"/>
      <c r="P14" s="1"/>
      <c r="Q14" s="1"/>
      <c r="R14" s="1"/>
      <c r="S14" s="1"/>
      <c r="T14" s="1"/>
      <c r="U14" s="1"/>
      <c r="V14" s="1"/>
      <c r="W14" s="1"/>
      <c r="X14" s="1"/>
      <c r="Y14" s="1"/>
      <c r="Z14" s="1"/>
    </row>
    <row r="15">
      <c r="A15" s="1"/>
      <c r="B15" s="8" t="s">
        <v>73</v>
      </c>
      <c r="C15" s="8" t="s">
        <v>74</v>
      </c>
      <c r="D15" s="1"/>
      <c r="E15" s="1"/>
      <c r="F15" s="1"/>
      <c r="G15" s="1"/>
      <c r="H15" s="1"/>
      <c r="I15" s="1"/>
      <c r="J15" s="1"/>
      <c r="K15" s="1"/>
      <c r="L15" s="1"/>
      <c r="M15" s="1"/>
      <c r="N15" s="1"/>
      <c r="O15" s="1"/>
      <c r="P15" s="1"/>
      <c r="Q15" s="1"/>
      <c r="R15" s="1"/>
      <c r="S15" s="1"/>
      <c r="T15" s="1"/>
      <c r="U15" s="1"/>
      <c r="V15" s="1"/>
      <c r="W15" s="1"/>
      <c r="X15" s="1"/>
      <c r="Y15" s="1"/>
      <c r="Z15" s="1"/>
    </row>
    <row r="16">
      <c r="A16" s="1"/>
      <c r="B16" s="17"/>
      <c r="C16" s="17"/>
      <c r="D16" s="22"/>
      <c r="E16" s="17"/>
      <c r="F16" s="1"/>
      <c r="G16" s="1"/>
      <c r="H16" s="1"/>
      <c r="I16" s="1"/>
      <c r="J16" s="1"/>
      <c r="K16" s="1"/>
      <c r="L16" s="1"/>
      <c r="M16" s="1"/>
      <c r="N16" s="1"/>
      <c r="O16" s="1"/>
      <c r="P16" s="1"/>
      <c r="Q16" s="1"/>
      <c r="R16" s="1"/>
      <c r="S16" s="1"/>
      <c r="T16" s="1"/>
      <c r="U16" s="1"/>
      <c r="V16" s="1"/>
      <c r="W16" s="1"/>
      <c r="X16" s="1"/>
      <c r="Y16" s="1"/>
      <c r="Z16" s="1"/>
    </row>
    <row r="17">
      <c r="A17" s="1"/>
      <c r="B17" s="86" t="s">
        <v>41</v>
      </c>
      <c r="C17" s="87" t="s">
        <v>81</v>
      </c>
      <c r="D17" s="22"/>
      <c r="E17" s="62"/>
      <c r="F17" s="1"/>
      <c r="G17" s="1"/>
      <c r="H17" s="1"/>
      <c r="I17" s="1"/>
      <c r="J17" s="1"/>
      <c r="K17" s="1"/>
      <c r="L17" s="1"/>
      <c r="M17" s="1"/>
      <c r="N17" s="1"/>
      <c r="O17" s="1"/>
      <c r="P17" s="1"/>
      <c r="Q17" s="1"/>
      <c r="R17" s="1"/>
      <c r="S17" s="1"/>
      <c r="T17" s="1"/>
      <c r="U17" s="1"/>
      <c r="V17" s="1"/>
      <c r="W17" s="1"/>
      <c r="X17" s="1"/>
      <c r="Y17" s="1"/>
      <c r="Z17" s="1"/>
    </row>
    <row r="18">
      <c r="A18" s="1"/>
      <c r="B18" s="86" t="s">
        <v>42</v>
      </c>
      <c r="C18" s="87" t="s">
        <v>82</v>
      </c>
      <c r="D18" s="1"/>
      <c r="E18" s="1"/>
      <c r="F18" s="1"/>
      <c r="G18" s="1"/>
      <c r="H18" s="1"/>
      <c r="I18" s="1"/>
      <c r="J18" s="1"/>
      <c r="K18" s="1"/>
      <c r="L18" s="1"/>
      <c r="M18" s="1"/>
      <c r="N18" s="1"/>
      <c r="O18" s="1"/>
      <c r="P18" s="1"/>
      <c r="Q18" s="1"/>
      <c r="R18" s="1"/>
      <c r="S18" s="1"/>
      <c r="T18" s="1"/>
      <c r="U18" s="1"/>
      <c r="V18" s="1"/>
      <c r="W18" s="1"/>
      <c r="X18" s="1"/>
      <c r="Y18" s="1"/>
      <c r="Z18" s="1"/>
    </row>
    <row r="19">
      <c r="A19" s="1"/>
      <c r="B19" s="86" t="s">
        <v>43</v>
      </c>
      <c r="C19" s="87" t="s">
        <v>83</v>
      </c>
      <c r="D19" s="1"/>
      <c r="E19" s="1"/>
      <c r="F19" s="1"/>
      <c r="G19" s="1"/>
      <c r="H19" s="1"/>
      <c r="I19" s="1"/>
      <c r="J19" s="1"/>
      <c r="K19" s="1"/>
      <c r="L19" s="1"/>
      <c r="M19" s="1"/>
      <c r="N19" s="1"/>
      <c r="O19" s="1"/>
      <c r="P19" s="1"/>
      <c r="Q19" s="1"/>
      <c r="R19" s="1"/>
      <c r="S19" s="1"/>
      <c r="T19" s="1"/>
      <c r="U19" s="1"/>
      <c r="V19" s="1"/>
      <c r="W19" s="1"/>
      <c r="X19" s="1"/>
      <c r="Y19" s="1"/>
      <c r="Z19" s="1"/>
    </row>
    <row r="20">
      <c r="A20" s="1"/>
      <c r="B20" s="86" t="s">
        <v>44</v>
      </c>
      <c r="C20" s="87" t="s">
        <v>84</v>
      </c>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86" t="s">
        <v>11</v>
      </c>
      <c r="C21" s="87" t="s">
        <v>85</v>
      </c>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86" t="s">
        <v>45</v>
      </c>
      <c r="C22" s="87" t="s">
        <v>86</v>
      </c>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86" t="s">
        <v>12</v>
      </c>
      <c r="C23" s="87" t="s">
        <v>87</v>
      </c>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86" t="s">
        <v>5</v>
      </c>
      <c r="C24" s="87" t="s">
        <v>88</v>
      </c>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85" t="s">
        <v>89</v>
      </c>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85" t="s">
        <v>71</v>
      </c>
      <c r="C27" s="89" t="s">
        <v>90</v>
      </c>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8" t="s">
        <v>73</v>
      </c>
      <c r="C28" s="8" t="s">
        <v>74</v>
      </c>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7"/>
      <c r="C29" s="17"/>
      <c r="D29" s="22"/>
      <c r="E29" s="17"/>
      <c r="F29" s="1"/>
      <c r="G29" s="1"/>
      <c r="H29" s="1"/>
      <c r="I29" s="1"/>
      <c r="J29" s="1"/>
      <c r="K29" s="1"/>
      <c r="L29" s="1"/>
      <c r="M29" s="1"/>
      <c r="N29" s="1"/>
      <c r="O29" s="1"/>
      <c r="P29" s="1"/>
      <c r="Q29" s="1"/>
      <c r="R29" s="1"/>
      <c r="S29" s="1"/>
      <c r="T29" s="1"/>
      <c r="U29" s="1"/>
      <c r="V29" s="1"/>
      <c r="W29" s="1"/>
      <c r="X29" s="1"/>
      <c r="Y29" s="1"/>
      <c r="Z29" s="1"/>
    </row>
    <row r="30" ht="15.75" customHeight="1">
      <c r="A30" s="1"/>
      <c r="B30" s="86" t="s">
        <v>9</v>
      </c>
      <c r="C30" s="87" t="s">
        <v>91</v>
      </c>
      <c r="D30" s="22"/>
      <c r="E30" s="62"/>
      <c r="F30" s="1"/>
      <c r="G30" s="1"/>
      <c r="H30" s="1"/>
      <c r="I30" s="1"/>
      <c r="J30" s="1"/>
      <c r="K30" s="1"/>
      <c r="L30" s="1"/>
      <c r="M30" s="1"/>
      <c r="N30" s="1"/>
      <c r="O30" s="1"/>
      <c r="P30" s="1"/>
      <c r="Q30" s="1"/>
      <c r="R30" s="1"/>
      <c r="S30" s="1"/>
      <c r="T30" s="1"/>
      <c r="U30" s="1"/>
      <c r="V30" s="1"/>
      <c r="W30" s="1"/>
      <c r="X30" s="1"/>
      <c r="Y30" s="1"/>
      <c r="Z30" s="1"/>
    </row>
    <row r="31" ht="15.75" customHeight="1">
      <c r="A31" s="1"/>
      <c r="B31" s="86" t="s">
        <v>10</v>
      </c>
      <c r="C31" s="87" t="s">
        <v>83</v>
      </c>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86" t="s">
        <v>11</v>
      </c>
      <c r="C32" s="87" t="s">
        <v>85</v>
      </c>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86" t="s">
        <v>12</v>
      </c>
      <c r="C33" s="87" t="s">
        <v>87</v>
      </c>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86" t="s">
        <v>5</v>
      </c>
      <c r="C34" s="87" t="s">
        <v>92</v>
      </c>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