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4" activeTab="7"/>
  </bookViews>
  <sheets>
    <sheet name="Raw Data" sheetId="3" r:id="rId1"/>
    <sheet name="Process" sheetId="4" r:id="rId2"/>
    <sheet name="Clean Data" sheetId="5" r:id="rId3"/>
    <sheet name="Best Selling Product - Demo" sheetId="19" r:id="rId4"/>
    <sheet name="Numerical Function" sheetId="6" r:id="rId5"/>
    <sheet name="Monthly Sales Trend" sheetId="7" r:id="rId6"/>
    <sheet name="Best Selling Product" sheetId="12" r:id="rId7"/>
    <sheet name="Best Customer" sheetId="14" r:id="rId8"/>
    <sheet name="Problems" sheetId="11" r:id="rId9"/>
  </sheets>
  <definedNames>
    <definedName name="_xlnm._FilterDatabase" localSheetId="2" hidden="1">'Clean Data'!$A$1:$J$21</definedName>
    <definedName name="_xlnm._FilterDatabase" localSheetId="4" hidden="1">'Numerical Function'!$A$1:$K$21</definedName>
  </definedNames>
  <calcPr calcId="152511"/>
  <pivotCaches>
    <pivotCache cacheId="23" r:id="rId10"/>
  </pivotCaches>
</workbook>
</file>

<file path=xl/calcChain.xml><?xml version="1.0" encoding="utf-8"?>
<calcChain xmlns="http://schemas.openxmlformats.org/spreadsheetml/2006/main">
  <c r="H2" i="6" l="1"/>
  <c r="N14" i="6"/>
  <c r="H4" i="6"/>
  <c r="H5" i="6"/>
  <c r="H6" i="6"/>
  <c r="H7" i="6"/>
  <c r="H8" i="6"/>
  <c r="S4" i="6" s="1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3" i="6"/>
  <c r="N6" i="6" l="1"/>
  <c r="M6" i="6"/>
  <c r="O6" i="6"/>
  <c r="H17" i="5" l="1"/>
  <c r="H13" i="5"/>
  <c r="H8" i="5"/>
  <c r="H12" i="5"/>
  <c r="H9" i="5"/>
  <c r="H6" i="5"/>
  <c r="H14" i="5"/>
  <c r="H5" i="5"/>
  <c r="H21" i="5"/>
  <c r="H10" i="5"/>
  <c r="H18" i="5"/>
  <c r="H16" i="5"/>
  <c r="H3" i="5"/>
  <c r="H19" i="5"/>
  <c r="H7" i="5"/>
  <c r="H20" i="5"/>
  <c r="H4" i="5"/>
  <c r="H11" i="5"/>
  <c r="H15" i="5"/>
  <c r="H2" i="5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" i="4"/>
  <c r="P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L3" i="4"/>
  <c r="L4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" i="4"/>
  <c r="I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" i="4"/>
  <c r="C3" i="4"/>
  <c r="C4" i="4"/>
  <c r="C5" i="4"/>
  <c r="L5" i="4" s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I4" i="6" l="1"/>
  <c r="I8" i="6"/>
  <c r="I16" i="6"/>
  <c r="I5" i="6"/>
  <c r="I13" i="6"/>
  <c r="I21" i="6"/>
  <c r="I10" i="6"/>
  <c r="I18" i="6"/>
  <c r="I7" i="6"/>
  <c r="I15" i="6"/>
  <c r="I17" i="6"/>
  <c r="I6" i="6"/>
  <c r="I14" i="6"/>
  <c r="I3" i="6"/>
  <c r="I12" i="6"/>
  <c r="I20" i="6"/>
  <c r="I9" i="6"/>
  <c r="I11" i="6"/>
  <c r="I19" i="6"/>
  <c r="S5" i="6"/>
  <c r="T5" i="6" s="1"/>
  <c r="T4" i="6"/>
  <c r="I2" i="6"/>
  <c r="N2" i="6"/>
  <c r="O2" i="6"/>
  <c r="M2" i="6"/>
  <c r="M10" i="6" s="1"/>
  <c r="S3" i="6"/>
  <c r="T3" i="6" s="1"/>
</calcChain>
</file>

<file path=xl/sharedStrings.xml><?xml version="1.0" encoding="utf-8"?>
<sst xmlns="http://schemas.openxmlformats.org/spreadsheetml/2006/main" count="470" uniqueCount="160">
  <si>
    <t>Customer Name</t>
  </si>
  <si>
    <t>Product</t>
  </si>
  <si>
    <t>Quantity</t>
  </si>
  <si>
    <t>Unit Price</t>
  </si>
  <si>
    <t>Total Sales</t>
  </si>
  <si>
    <t>Order Date</t>
  </si>
  <si>
    <t>Status</t>
  </si>
  <si>
    <t>Laptop</t>
  </si>
  <si>
    <t>PAID</t>
  </si>
  <si>
    <t>Mouse</t>
  </si>
  <si>
    <t>pending</t>
  </si>
  <si>
    <t>Charlie L.</t>
  </si>
  <si>
    <t>Keyboard</t>
  </si>
  <si>
    <t>Paid</t>
  </si>
  <si>
    <t>Monitor</t>
  </si>
  <si>
    <t>Headphones</t>
  </si>
  <si>
    <t>Printer</t>
  </si>
  <si>
    <t>paid</t>
  </si>
  <si>
    <t>Gabriela A.</t>
  </si>
  <si>
    <t>Scanner</t>
  </si>
  <si>
    <t>Pending</t>
  </si>
  <si>
    <t>USB Drive</t>
  </si>
  <si>
    <t>Julia R.</t>
  </si>
  <si>
    <t>Mouse Pad</t>
  </si>
  <si>
    <t>Kevin O.</t>
  </si>
  <si>
    <t>Router</t>
  </si>
  <si>
    <t>External HDD</t>
  </si>
  <si>
    <t>02/13/2024</t>
  </si>
  <si>
    <t>02/15/2024</t>
  </si>
  <si>
    <t>Oscar W.</t>
  </si>
  <si>
    <t>Patricia B.</t>
  </si>
  <si>
    <t>Tablet</t>
  </si>
  <si>
    <t>Steve J.</t>
  </si>
  <si>
    <t>Speaker</t>
  </si>
  <si>
    <t>Microphone</t>
  </si>
  <si>
    <t>First Name</t>
  </si>
  <si>
    <t>Last Name</t>
  </si>
  <si>
    <t>Product Code</t>
  </si>
  <si>
    <t>LAP-1234</t>
  </si>
  <si>
    <t>MSE-5678</t>
  </si>
  <si>
    <t>KBD-9123</t>
  </si>
  <si>
    <t>MON-3456</t>
  </si>
  <si>
    <t>Ethan</t>
  </si>
  <si>
    <t>HPD-7845</t>
  </si>
  <si>
    <t>PRT-2589</t>
  </si>
  <si>
    <t>SCN-1134</t>
  </si>
  <si>
    <t>USB-8742</t>
  </si>
  <si>
    <t>LAP-4356</t>
  </si>
  <si>
    <t>MPD-7539</t>
  </si>
  <si>
    <t>ROU-6321</t>
  </si>
  <si>
    <t>Laura</t>
  </si>
  <si>
    <t>EHD-8457</t>
  </si>
  <si>
    <t>KBD-2365</t>
  </si>
  <si>
    <t>Nina</t>
  </si>
  <si>
    <t>LAP-1298</t>
  </si>
  <si>
    <t>Oscar</t>
  </si>
  <si>
    <t>HPD-9876</t>
  </si>
  <si>
    <t>Patricia</t>
  </si>
  <si>
    <t>MON-6453</t>
  </si>
  <si>
    <t>MSE-4685</t>
  </si>
  <si>
    <t>TAB-2345</t>
  </si>
  <si>
    <t>Steve</t>
  </si>
  <si>
    <t>SPK-8624</t>
  </si>
  <si>
    <t>MIC-6543</t>
  </si>
  <si>
    <t xml:space="preserve">  </t>
  </si>
  <si>
    <t>Smith</t>
  </si>
  <si>
    <t>Bob</t>
  </si>
  <si>
    <t>L.</t>
  </si>
  <si>
    <t>Cruz</t>
  </si>
  <si>
    <t>G.</t>
  </si>
  <si>
    <t>Gabriela</t>
  </si>
  <si>
    <t>A.</t>
  </si>
  <si>
    <t>Hannah</t>
  </si>
  <si>
    <t>S.</t>
  </si>
  <si>
    <t>Kevin</t>
  </si>
  <si>
    <t>O.</t>
  </si>
  <si>
    <t>M.</t>
  </si>
  <si>
    <t>T.</t>
  </si>
  <si>
    <t>P.</t>
  </si>
  <si>
    <t>Quentin</t>
  </si>
  <si>
    <t>D.</t>
  </si>
  <si>
    <t>H.</t>
  </si>
  <si>
    <t>K.</t>
  </si>
  <si>
    <t xml:space="preserve">  Alice</t>
  </si>
  <si>
    <t xml:space="preserve">    Charlie</t>
  </si>
  <si>
    <t xml:space="preserve">   Isaac</t>
  </si>
  <si>
    <t xml:space="preserve">   Julia</t>
  </si>
  <si>
    <t xml:space="preserve">   Rosa  </t>
  </si>
  <si>
    <t xml:space="preserve">   Tina   </t>
  </si>
  <si>
    <t xml:space="preserve">   Johnson</t>
  </si>
  <si>
    <t xml:space="preserve">    B.</t>
  </si>
  <si>
    <t xml:space="preserve">    Lee</t>
  </si>
  <si>
    <t xml:space="preserve">    R.</t>
  </si>
  <si>
    <t xml:space="preserve">   W.  </t>
  </si>
  <si>
    <t xml:space="preserve">     J.</t>
  </si>
  <si>
    <t xml:space="preserve">        Fred</t>
  </si>
  <si>
    <t xml:space="preserve">     Michael</t>
  </si>
  <si>
    <t>Cleaned F Name</t>
  </si>
  <si>
    <t>Cleaned L Name</t>
  </si>
  <si>
    <t>Formatted last name</t>
  </si>
  <si>
    <t>Combined F and L name</t>
  </si>
  <si>
    <t>Alice S.</t>
  </si>
  <si>
    <t>Bob J.</t>
  </si>
  <si>
    <t>Ethan B.</t>
  </si>
  <si>
    <t>Fred G.</t>
  </si>
  <si>
    <t>Hannah L.</t>
  </si>
  <si>
    <t>Isaac S.</t>
  </si>
  <si>
    <t>Laura M.</t>
  </si>
  <si>
    <t>Michael T.</t>
  </si>
  <si>
    <t>Nina P.</t>
  </si>
  <si>
    <t>Quentin D.</t>
  </si>
  <si>
    <t>Rosa H.</t>
  </si>
  <si>
    <t>Tina K.</t>
  </si>
  <si>
    <t>Product Prefix</t>
  </si>
  <si>
    <t>LAP</t>
  </si>
  <si>
    <t>MSE</t>
  </si>
  <si>
    <t>KBD</t>
  </si>
  <si>
    <t>MON</t>
  </si>
  <si>
    <t>HPD</t>
  </si>
  <si>
    <t>PRT</t>
  </si>
  <si>
    <t>SCN</t>
  </si>
  <si>
    <t>USB</t>
  </si>
  <si>
    <t>MPD</t>
  </si>
  <si>
    <t>ROU</t>
  </si>
  <si>
    <t>EHD</t>
  </si>
  <si>
    <t>TAB</t>
  </si>
  <si>
    <t>SPK</t>
  </si>
  <si>
    <t>MIC</t>
  </si>
  <si>
    <t>Formatted Date (Year - MM - DD)</t>
  </si>
  <si>
    <t>Order Data 
(Year - MM - DD)</t>
  </si>
  <si>
    <t>UPPERCASE STATUS</t>
  </si>
  <si>
    <t>PENDING</t>
  </si>
  <si>
    <t>Xhia C.</t>
  </si>
  <si>
    <t>Xhia</t>
  </si>
  <si>
    <t>Average Order Value</t>
  </si>
  <si>
    <t>Highest Sale</t>
  </si>
  <si>
    <t>Total Orders</t>
  </si>
  <si>
    <t>Total Number of Customers</t>
  </si>
  <si>
    <t xml:space="preserve">  ID</t>
  </si>
  <si>
    <t>Average Orders per Customer</t>
  </si>
  <si>
    <t>Lowest Sale</t>
  </si>
  <si>
    <t>Order Date
(Year - MM - DD)</t>
  </si>
  <si>
    <t>Sales Performance</t>
  </si>
  <si>
    <t>Sales Performance Criteria:</t>
  </si>
  <si>
    <r>
      <t>High Sales</t>
    </r>
    <r>
      <rPr>
        <sz val="11"/>
        <color theme="1"/>
        <rFont val="Calibri"/>
        <family val="2"/>
        <scheme val="minor"/>
      </rPr>
      <t/>
    </r>
  </si>
  <si>
    <r>
      <t>Low Sales</t>
    </r>
    <r>
      <rPr>
        <sz val="11"/>
        <color theme="1"/>
        <rFont val="Calibri"/>
        <family val="2"/>
        <scheme val="minor"/>
      </rPr>
      <t xml:space="preserve"> </t>
    </r>
  </si>
  <si>
    <t>Monthly Sales Performance</t>
  </si>
  <si>
    <t>Month</t>
  </si>
  <si>
    <t>Sales</t>
  </si>
  <si>
    <t>$2,000 or more</t>
  </si>
  <si>
    <t>Less than $2,000</t>
  </si>
  <si>
    <t>How many customers bought a laptop for the month of February 2024?</t>
  </si>
  <si>
    <t>Answer:</t>
  </si>
  <si>
    <t>Row Labels</t>
  </si>
  <si>
    <t>Grand Total</t>
  </si>
  <si>
    <t>Sum of Total Sales</t>
  </si>
  <si>
    <t>High Sales</t>
  </si>
  <si>
    <t>Low Sales</t>
  </si>
  <si>
    <t>Monthly Sales Trend</t>
  </si>
  <si>
    <t>Xhia.C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</si>
</sst>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_-[$$-409]* #,##0.00_ ;_-[$$-409]* \-#,##0.00\ ;_-[$$-409]* &quot;-&quot;??_ ;_-@_ "/>
    <numFmt numFmtId="166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0" fillId="0" borderId="5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5" xfId="0" applyNumberFormat="1" applyBorder="1" applyAlignment="1">
      <alignment vertical="center" wrapText="1"/>
    </xf>
    <xf numFmtId="165" fontId="0" fillId="0" borderId="8" xfId="0" applyNumberForma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165" fontId="0" fillId="4" borderId="13" xfId="0" applyNumberFormat="1" applyFill="1" applyBorder="1" applyAlignment="1">
      <alignment vertical="center"/>
    </xf>
    <xf numFmtId="165" fontId="0" fillId="4" borderId="0" xfId="0" applyNumberFormat="1" applyFill="1" applyBorder="1" applyAlignment="1">
      <alignment vertical="center"/>
    </xf>
    <xf numFmtId="165" fontId="0" fillId="4" borderId="14" xfId="0" applyNumberForma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65" fontId="0" fillId="4" borderId="15" xfId="0" applyNumberFormat="1" applyFill="1" applyBorder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5" borderId="5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17" fontId="0" fillId="0" borderId="21" xfId="0" applyNumberForma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48">
    <dxf>
      <numFmt numFmtId="166" formatCode="[$$-409]#,##0.00"/>
    </dxf>
    <dxf>
      <numFmt numFmtId="166" formatCode="[$$-409]#,##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2" formatCode="mmm\-yy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vertical="center" textRotation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yyyy\-mm\-dd;@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_-[$$-409]* #,##0.00_ ;_-[$$-409]* \-#,##0.00\ ;_-[$$-409]* &quot;-&quot;??_ ;_-@_ 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_-[$$-409]* #,##0.00_ ;_-[$$-409]* \-#,##0.00\ ;_-[$$-409]* &quot;-&quot;??_ ;_-@_ 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_-[$$-409]* #,##0.00_ ;_-[$$-409]* \-#,##0.00\ ;_-[$$-409]* &quot;-&quot;??_ ;_-@_ 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vertical="center" textRotation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vertical="center" textRotation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vertical="center" textRotation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vertical="center" textRotation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yyyy\-mm\-dd;@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vertical="center" textRotation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vertical="center" textRotation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vertical="center" textRotation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[Day26_35_SalesTrend_Pivot.xlsx]Best Selling Product - Demo!PivotTable11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Selling Product - Demo'!$B$3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Selling Product - Demo'!$A$4:$A$18</c:f>
              <c:strCache>
                <c:ptCount val="14"/>
                <c:pt idx="0">
                  <c:v>External HDD</c:v>
                </c:pt>
                <c:pt idx="1">
                  <c:v>Headphones</c:v>
                </c:pt>
                <c:pt idx="2">
                  <c:v>Keyboard</c:v>
                </c:pt>
                <c:pt idx="3">
                  <c:v>Laptop</c:v>
                </c:pt>
                <c:pt idx="4">
                  <c:v>Microphone</c:v>
                </c:pt>
                <c:pt idx="5">
                  <c:v>Monitor</c:v>
                </c:pt>
                <c:pt idx="6">
                  <c:v>Mouse</c:v>
                </c:pt>
                <c:pt idx="7">
                  <c:v>Mouse Pad</c:v>
                </c:pt>
                <c:pt idx="8">
                  <c:v>Printer</c:v>
                </c:pt>
                <c:pt idx="9">
                  <c:v>Router</c:v>
                </c:pt>
                <c:pt idx="10">
                  <c:v>Scanner</c:v>
                </c:pt>
                <c:pt idx="11">
                  <c:v>Speaker</c:v>
                </c:pt>
                <c:pt idx="12">
                  <c:v>Tablet</c:v>
                </c:pt>
                <c:pt idx="13">
                  <c:v>USB Drive</c:v>
                </c:pt>
              </c:strCache>
            </c:strRef>
          </c:cat>
          <c:val>
            <c:numRef>
              <c:f>'Best Selling Product - Demo'!$B$4:$B$18</c:f>
              <c:numCache>
                <c:formatCode>General</c:formatCode>
                <c:ptCount val="14"/>
                <c:pt idx="0">
                  <c:v>100</c:v>
                </c:pt>
                <c:pt idx="1">
                  <c:v>250</c:v>
                </c:pt>
                <c:pt idx="2">
                  <c:v>270</c:v>
                </c:pt>
                <c:pt idx="3">
                  <c:v>2550</c:v>
                </c:pt>
                <c:pt idx="4">
                  <c:v>150</c:v>
                </c:pt>
                <c:pt idx="5">
                  <c:v>620</c:v>
                </c:pt>
                <c:pt idx="6">
                  <c:v>150</c:v>
                </c:pt>
                <c:pt idx="7">
                  <c:v>30</c:v>
                </c:pt>
                <c:pt idx="8">
                  <c:v>250</c:v>
                </c:pt>
                <c:pt idx="9">
                  <c:v>250</c:v>
                </c:pt>
                <c:pt idx="10">
                  <c:v>400</c:v>
                </c:pt>
                <c:pt idx="11">
                  <c:v>200</c:v>
                </c:pt>
                <c:pt idx="12">
                  <c:v>600</c:v>
                </c:pt>
                <c:pt idx="1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947050960"/>
        <c:axId val="-1947044432"/>
      </c:barChart>
      <c:catAx>
        <c:axId val="-1947050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7044432"/>
        <c:crosses val="autoZero"/>
        <c:auto val="1"/>
        <c:lblAlgn val="ctr"/>
        <c:lblOffset val="100"/>
        <c:noMultiLvlLbl val="0"/>
      </c:catAx>
      <c:valAx>
        <c:axId val="-194704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705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[Day26_35_SalesTrend_Pivot.xlsx]Monthly Sales Trend!PivotTable2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 Trend'!$B$3:$B$4</c:f>
              <c:strCache>
                <c:ptCount val="1"/>
                <c:pt idx="0">
                  <c:v>High Sales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Trend'!$A$5:$A$25</c:f>
              <c:strCache>
                <c:ptCount val="20"/>
                <c:pt idx="0">
                  <c:v>2024-01-02</c:v>
                </c:pt>
                <c:pt idx="1">
                  <c:v>2024-01-04</c:v>
                </c:pt>
                <c:pt idx="2">
                  <c:v>2024-01-05</c:v>
                </c:pt>
                <c:pt idx="3">
                  <c:v>2024-01-06</c:v>
                </c:pt>
                <c:pt idx="4">
                  <c:v>2024-01-07</c:v>
                </c:pt>
                <c:pt idx="5">
                  <c:v>2024-02-08</c:v>
                </c:pt>
                <c:pt idx="6">
                  <c:v>2024-02-09</c:v>
                </c:pt>
                <c:pt idx="7">
                  <c:v>2024-02-10</c:v>
                </c:pt>
                <c:pt idx="8">
                  <c:v>2024-02-11</c:v>
                </c:pt>
                <c:pt idx="9">
                  <c:v>2024-02-12</c:v>
                </c:pt>
                <c:pt idx="10">
                  <c:v>2024-02-13</c:v>
                </c:pt>
                <c:pt idx="11">
                  <c:v>2024-02-14</c:v>
                </c:pt>
                <c:pt idx="12">
                  <c:v>2024-02-15</c:v>
                </c:pt>
                <c:pt idx="13">
                  <c:v>2024-02-16</c:v>
                </c:pt>
                <c:pt idx="14">
                  <c:v>2024-03-02</c:v>
                </c:pt>
                <c:pt idx="15">
                  <c:v>2024-03-17</c:v>
                </c:pt>
                <c:pt idx="16">
                  <c:v>2024-03-18</c:v>
                </c:pt>
                <c:pt idx="17">
                  <c:v>2024-03-19</c:v>
                </c:pt>
                <c:pt idx="18">
                  <c:v>2024-03-20</c:v>
                </c:pt>
                <c:pt idx="19">
                  <c:v>2024-03-21</c:v>
                </c:pt>
              </c:strCache>
            </c:strRef>
          </c:cat>
          <c:val>
            <c:numRef>
              <c:f>'Monthly Sales Trend'!$B$5:$B$25</c:f>
              <c:numCache>
                <c:formatCode>[$$-409]#,##0.00</c:formatCode>
                <c:ptCount val="20"/>
                <c:pt idx="0">
                  <c:v>1000</c:v>
                </c:pt>
                <c:pt idx="7">
                  <c:v>550</c:v>
                </c:pt>
                <c:pt idx="12">
                  <c:v>1000</c:v>
                </c:pt>
                <c:pt idx="17">
                  <c:v>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'Monthly Sales Trend'!$C$3:$C$4</c:f>
              <c:strCache>
                <c:ptCount val="1"/>
                <c:pt idx="0">
                  <c:v>Low Sales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Trend'!$A$5:$A$25</c:f>
              <c:strCache>
                <c:ptCount val="20"/>
                <c:pt idx="0">
                  <c:v>2024-01-02</c:v>
                </c:pt>
                <c:pt idx="1">
                  <c:v>2024-01-04</c:v>
                </c:pt>
                <c:pt idx="2">
                  <c:v>2024-01-05</c:v>
                </c:pt>
                <c:pt idx="3">
                  <c:v>2024-01-06</c:v>
                </c:pt>
                <c:pt idx="4">
                  <c:v>2024-01-07</c:v>
                </c:pt>
                <c:pt idx="5">
                  <c:v>2024-02-08</c:v>
                </c:pt>
                <c:pt idx="6">
                  <c:v>2024-02-09</c:v>
                </c:pt>
                <c:pt idx="7">
                  <c:v>2024-02-10</c:v>
                </c:pt>
                <c:pt idx="8">
                  <c:v>2024-02-11</c:v>
                </c:pt>
                <c:pt idx="9">
                  <c:v>2024-02-12</c:v>
                </c:pt>
                <c:pt idx="10">
                  <c:v>2024-02-13</c:v>
                </c:pt>
                <c:pt idx="11">
                  <c:v>2024-02-14</c:v>
                </c:pt>
                <c:pt idx="12">
                  <c:v>2024-02-15</c:v>
                </c:pt>
                <c:pt idx="13">
                  <c:v>2024-02-16</c:v>
                </c:pt>
                <c:pt idx="14">
                  <c:v>2024-03-02</c:v>
                </c:pt>
                <c:pt idx="15">
                  <c:v>2024-03-17</c:v>
                </c:pt>
                <c:pt idx="16">
                  <c:v>2024-03-18</c:v>
                </c:pt>
                <c:pt idx="17">
                  <c:v>2024-03-19</c:v>
                </c:pt>
                <c:pt idx="18">
                  <c:v>2024-03-20</c:v>
                </c:pt>
                <c:pt idx="19">
                  <c:v>2024-03-21</c:v>
                </c:pt>
              </c:strCache>
            </c:strRef>
          </c:cat>
          <c:val>
            <c:numRef>
              <c:f>'Monthly Sales Trend'!$C$5:$C$25</c:f>
              <c:numCache>
                <c:formatCode>[$$-409]#,##0.00</c:formatCode>
                <c:ptCount val="20"/>
                <c:pt idx="1">
                  <c:v>150</c:v>
                </c:pt>
                <c:pt idx="2">
                  <c:v>300</c:v>
                </c:pt>
                <c:pt idx="3">
                  <c:v>160</c:v>
                </c:pt>
                <c:pt idx="4">
                  <c:v>250</c:v>
                </c:pt>
                <c:pt idx="5">
                  <c:v>400</c:v>
                </c:pt>
                <c:pt idx="6">
                  <c:v>150</c:v>
                </c:pt>
                <c:pt idx="8">
                  <c:v>30</c:v>
                </c:pt>
                <c:pt idx="9">
                  <c:v>250</c:v>
                </c:pt>
                <c:pt idx="10">
                  <c:v>100</c:v>
                </c:pt>
                <c:pt idx="11">
                  <c:v>120</c:v>
                </c:pt>
                <c:pt idx="13">
                  <c:v>90</c:v>
                </c:pt>
                <c:pt idx="14">
                  <c:v>100</c:v>
                </c:pt>
                <c:pt idx="15">
                  <c:v>320</c:v>
                </c:pt>
                <c:pt idx="16">
                  <c:v>50</c:v>
                </c:pt>
                <c:pt idx="18">
                  <c:v>200</c:v>
                </c:pt>
                <c:pt idx="19">
                  <c:v>150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729600"/>
        <c:axId val="-2125717632"/>
      </c:lineChart>
      <c:catAx>
        <c:axId val="-212572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717632"/>
        <c:crosses val="autoZero"/>
        <c:auto val="1"/>
        <c:lblAlgn val="ctr"/>
        <c:lblOffset val="100"/>
        <c:noMultiLvlLbl val="0"/>
      </c:catAx>
      <c:valAx>
        <c:axId val="-21257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72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[Day26_35_SalesTrend_Pivot.xlsx]Best Selling Product!PivotTable3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Selling Product'!$B$3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'Best Selling Product'!$A$4:$A$18</c:f>
              <c:strCache>
                <c:ptCount val="14"/>
                <c:pt idx="0">
                  <c:v>External HDD</c:v>
                </c:pt>
                <c:pt idx="1">
                  <c:v>Headphones</c:v>
                </c:pt>
                <c:pt idx="2">
                  <c:v>Keyboard</c:v>
                </c:pt>
                <c:pt idx="3">
                  <c:v>Laptop</c:v>
                </c:pt>
                <c:pt idx="4">
                  <c:v>Microphone</c:v>
                </c:pt>
                <c:pt idx="5">
                  <c:v>Monitor</c:v>
                </c:pt>
                <c:pt idx="6">
                  <c:v>Mouse</c:v>
                </c:pt>
                <c:pt idx="7">
                  <c:v>Mouse Pad</c:v>
                </c:pt>
                <c:pt idx="8">
                  <c:v>Printer</c:v>
                </c:pt>
                <c:pt idx="9">
                  <c:v>Router</c:v>
                </c:pt>
                <c:pt idx="10">
                  <c:v>Scanner</c:v>
                </c:pt>
                <c:pt idx="11">
                  <c:v>Speaker</c:v>
                </c:pt>
                <c:pt idx="12">
                  <c:v>Tablet</c:v>
                </c:pt>
                <c:pt idx="13">
                  <c:v>USB Drive</c:v>
                </c:pt>
              </c:strCache>
            </c:strRef>
          </c:cat>
          <c:val>
            <c:numRef>
              <c:f>'Best Selling Product'!$B$4:$B$18</c:f>
              <c:numCache>
                <c:formatCode>[$$-409]#,##0.00</c:formatCode>
                <c:ptCount val="14"/>
                <c:pt idx="0">
                  <c:v>100</c:v>
                </c:pt>
                <c:pt idx="1">
                  <c:v>250</c:v>
                </c:pt>
                <c:pt idx="2">
                  <c:v>270</c:v>
                </c:pt>
                <c:pt idx="3">
                  <c:v>2550</c:v>
                </c:pt>
                <c:pt idx="4">
                  <c:v>150</c:v>
                </c:pt>
                <c:pt idx="5">
                  <c:v>620</c:v>
                </c:pt>
                <c:pt idx="6">
                  <c:v>150</c:v>
                </c:pt>
                <c:pt idx="7">
                  <c:v>30</c:v>
                </c:pt>
                <c:pt idx="8">
                  <c:v>250</c:v>
                </c:pt>
                <c:pt idx="9">
                  <c:v>250</c:v>
                </c:pt>
                <c:pt idx="10">
                  <c:v>400</c:v>
                </c:pt>
                <c:pt idx="11">
                  <c:v>200</c:v>
                </c:pt>
                <c:pt idx="12">
                  <c:v>600</c:v>
                </c:pt>
                <c:pt idx="1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972654800"/>
        <c:axId val="-1972659152"/>
      </c:barChart>
      <c:catAx>
        <c:axId val="-197265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2659152"/>
        <c:crosses val="autoZero"/>
        <c:auto val="1"/>
        <c:lblAlgn val="ctr"/>
        <c:lblOffset val="100"/>
        <c:noMultiLvlLbl val="0"/>
      </c:catAx>
      <c:valAx>
        <c:axId val="-197265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26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[Day26_35_SalesTrend_Pivot.xlsx]Best Customer!PivotTable4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Customer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'Best Customer'!$B$3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'Best Customer'!$A$4:$A$24</c:f>
              <c:strCache>
                <c:ptCount val="20"/>
                <c:pt idx="0">
                  <c:v>Nina P.</c:v>
                </c:pt>
                <c:pt idx="1">
                  <c:v>Xhia.C</c:v>
                </c:pt>
                <c:pt idx="2">
                  <c:v>Rosa H.</c:v>
                </c:pt>
                <c:pt idx="3">
                  <c:v>Isaac S.</c:v>
                </c:pt>
                <c:pt idx="4">
                  <c:v>Gabriela A.</c:v>
                </c:pt>
                <c:pt idx="5">
                  <c:v>Patricia B.</c:v>
                </c:pt>
                <c:pt idx="6">
                  <c:v>Alice S.</c:v>
                </c:pt>
                <c:pt idx="7">
                  <c:v>Fred G.</c:v>
                </c:pt>
                <c:pt idx="8">
                  <c:v>Kevin O.</c:v>
                </c:pt>
                <c:pt idx="9">
                  <c:v>Steve J.</c:v>
                </c:pt>
                <c:pt idx="10">
                  <c:v>Ethan B.</c:v>
                </c:pt>
                <c:pt idx="11">
                  <c:v>Hannah L.</c:v>
                </c:pt>
                <c:pt idx="12">
                  <c:v>Tina K.</c:v>
                </c:pt>
                <c:pt idx="13">
                  <c:v>Charlie L.</c:v>
                </c:pt>
                <c:pt idx="14">
                  <c:v>Michael T.</c:v>
                </c:pt>
                <c:pt idx="15">
                  <c:v>Bob J.</c:v>
                </c:pt>
                <c:pt idx="16">
                  <c:v>Laura M.</c:v>
                </c:pt>
                <c:pt idx="17">
                  <c:v>Oscar W.</c:v>
                </c:pt>
                <c:pt idx="18">
                  <c:v>Quentin D.</c:v>
                </c:pt>
                <c:pt idx="19">
                  <c:v>Julia R.</c:v>
                </c:pt>
              </c:strCache>
            </c:strRef>
          </c:cat>
          <c:val>
            <c:numRef>
              <c:f>'Best Customer'!$B$4:$B$24</c:f>
              <c:numCache>
                <c:formatCode>[$$-409]#,##0.00</c:formatCode>
                <c:ptCount val="20"/>
                <c:pt idx="0">
                  <c:v>1000</c:v>
                </c:pt>
                <c:pt idx="1">
                  <c:v>1000</c:v>
                </c:pt>
                <c:pt idx="2">
                  <c:v>600</c:v>
                </c:pt>
                <c:pt idx="3">
                  <c:v>550</c:v>
                </c:pt>
                <c:pt idx="4">
                  <c:v>400</c:v>
                </c:pt>
                <c:pt idx="5">
                  <c:v>320</c:v>
                </c:pt>
                <c:pt idx="6">
                  <c:v>300</c:v>
                </c:pt>
                <c:pt idx="7">
                  <c:v>250</c:v>
                </c:pt>
                <c:pt idx="8">
                  <c:v>250</c:v>
                </c:pt>
                <c:pt idx="9">
                  <c:v>200</c:v>
                </c:pt>
                <c:pt idx="10">
                  <c:v>160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120</c:v>
                </c:pt>
                <c:pt idx="15">
                  <c:v>100</c:v>
                </c:pt>
                <c:pt idx="16">
                  <c:v>100</c:v>
                </c:pt>
                <c:pt idx="17">
                  <c:v>90</c:v>
                </c:pt>
                <c:pt idx="18">
                  <c:v>50</c:v>
                </c:pt>
                <c:pt idx="19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</xdr:colOff>
      <xdr:row>3</xdr:row>
      <xdr:rowOff>128587</xdr:rowOff>
    </xdr:from>
    <xdr:to>
      <xdr:col>12</xdr:col>
      <xdr:colOff>0</xdr:colOff>
      <xdr:row>22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995362</xdr:colOff>
      <xdr:row>1</xdr:row>
      <xdr:rowOff>147637</xdr:rowOff>
    </xdr:from>
    <xdr:to>
      <xdr:col>12</xdr:col>
      <xdr:colOff>452437</xdr:colOff>
      <xdr:row>16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14286</xdr:colOff>
      <xdr:row>2</xdr:row>
      <xdr:rowOff>4761</xdr:rowOff>
    </xdr:from>
    <xdr:to>
      <xdr:col>8</xdr:col>
      <xdr:colOff>1085849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14288</xdr:colOff>
      <xdr:row>2</xdr:row>
      <xdr:rowOff>23812</xdr:rowOff>
    </xdr:from>
    <xdr:to>
      <xdr:col>14</xdr:col>
      <xdr:colOff>598714</xdr:colOff>
      <xdr:row>28</xdr:row>
      <xdr:rowOff>27214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190499</xdr:rowOff>
    </xdr:from>
    <xdr:to>
      <xdr:col>11</xdr:col>
      <xdr:colOff>9525</xdr:colOff>
      <xdr:row>16</xdr:row>
      <xdr:rowOff>180974</xdr:rowOff>
    </xdr:to>
    <xdr:sp macro="" textlink="">
      <xdr:nvSpPr>
        <xdr:cNvPr id="2" name="TextBox 1"/>
        <xdr:cNvSpPr txBox="1"/>
      </xdr:nvSpPr>
      <xdr:spPr>
        <a:xfrm>
          <a:off x="590550" y="380999"/>
          <a:ext cx="6124575" cy="2847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600" b="1"/>
            <a:t>Problem Statement (Real-World Scenario Simulation)</a:t>
          </a:r>
        </a:p>
        <a:p>
          <a:r>
            <a:rPr lang="en-PH"/>
            <a:t>You work as a Data Analyst for an online retail company. Your manager wants to understand:</a:t>
          </a:r>
        </a:p>
        <a:p>
          <a:endParaRPr lang="en-PH"/>
        </a:p>
        <a:p>
          <a:r>
            <a:rPr lang="en-PH" b="1"/>
            <a:t>Total sales per month</a:t>
          </a:r>
          <a:r>
            <a:rPr lang="en-PH"/>
            <a:t> – Which months had the highest and lowest sales?</a:t>
          </a:r>
        </a:p>
        <a:p>
          <a:r>
            <a:rPr lang="en-PH" b="1"/>
            <a:t>Answer:</a:t>
          </a:r>
          <a:r>
            <a:rPr lang="en-PH" b="1" baseline="0"/>
            <a:t> </a:t>
          </a:r>
          <a:r>
            <a:rPr lang="en-PH" b="0" baseline="0"/>
            <a:t>Month of March</a:t>
          </a:r>
          <a:endParaRPr lang="en-PH" b="1"/>
        </a:p>
        <a:p>
          <a:endParaRPr lang="en-PH" b="1"/>
        </a:p>
        <a:p>
          <a:r>
            <a:rPr lang="en-PH" b="1"/>
            <a:t>Best-selling products</a:t>
          </a:r>
          <a:r>
            <a:rPr lang="en-PH"/>
            <a:t> – Which products generated the most revenue?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Answer: </a:t>
          </a:r>
          <a:r>
            <a:rPr lang="en-P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Laptop</a:t>
          </a:r>
          <a:endParaRPr lang="en-PH" b="0">
            <a:effectLst/>
          </a:endParaRPr>
        </a:p>
        <a:p>
          <a:endParaRPr lang="en-PH"/>
        </a:p>
        <a:p>
          <a:r>
            <a:rPr lang="en-PH" b="1"/>
            <a:t>Customer trends</a:t>
          </a:r>
          <a:r>
            <a:rPr lang="en-PH"/>
            <a:t> – Who are the top customers based on total purchases?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Answer: </a:t>
          </a:r>
          <a:r>
            <a:rPr lang="en-P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Nina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P. &amp; Xhia C.</a:t>
          </a:r>
          <a:endParaRPr lang="en-PH">
            <a:effectLst/>
          </a:endParaRPr>
        </a:p>
        <a:p>
          <a:endParaRPr lang="en-PH"/>
        </a:p>
        <a:p>
          <a:r>
            <a:rPr lang="en-PH"/>
            <a:t>Your task is to </a:t>
          </a:r>
          <a:r>
            <a:rPr lang="en-PH" b="1"/>
            <a:t>analyze the sales dataset</a:t>
          </a:r>
          <a:r>
            <a:rPr lang="en-PH"/>
            <a:t> using </a:t>
          </a:r>
          <a:r>
            <a:rPr lang="en-PH" b="1"/>
            <a:t>Pivot Tables &amp; Charts</a:t>
          </a:r>
          <a:r>
            <a:rPr lang="en-PH"/>
            <a:t> to generate meaningful insights.</a:t>
          </a:r>
        </a:p>
        <a:p>
          <a:endParaRPr lang="en-PH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jic\Desktop\RAVEN\ProjectData\Excel\Day26_35\Day26_35_SalesTrend_Pivo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713.887057754633" createdVersion="5" refreshedVersion="5" minRefreshableVersion="3" recordCount="20">
  <cacheSource type="worksheet">
    <worksheetSource name="Table22" r:id="rId2"/>
  </cacheSource>
  <cacheFields count="11">
    <cacheField name="  ID" numFmtId="0">
      <sharedItems containsSemiMixedTypes="0" containsString="0" containsNumber="1" containsInteger="1" minValue="1001" maxValue="1020"/>
    </cacheField>
    <cacheField name="Customer Name" numFmtId="0">
      <sharedItems count="20">
        <s v="Alice S."/>
        <s v="Charlie L."/>
        <s v="Xhia C."/>
        <s v="Ethan B."/>
        <s v="Fred G."/>
        <s v="Gabriela A."/>
        <s v="Hannah L."/>
        <s v="Isaac S."/>
        <s v="Julia R."/>
        <s v="Kevin O."/>
        <s v="Laura M."/>
        <s v="Michael T."/>
        <s v="Nina P."/>
        <s v="Oscar W."/>
        <s v="Patricia B."/>
        <s v="Quentin D."/>
        <s v="Rosa H."/>
        <s v="Steve J."/>
        <s v="Tina K."/>
        <s v="Bob J."/>
      </sharedItems>
    </cacheField>
    <cacheField name="Product" numFmtId="0">
      <sharedItems count="14">
        <s v="Laptop"/>
        <s v="Keyboard"/>
        <s v="Monitor"/>
        <s v="Headphones"/>
        <s v="Printer"/>
        <s v="Scanner"/>
        <s v="USB Drive"/>
        <s v="Mouse Pad"/>
        <s v="Router"/>
        <s v="External HDD"/>
        <s v="Mouse"/>
        <s v="Tablet"/>
        <s v="Speaker"/>
        <s v="Microphone"/>
      </sharedItems>
    </cacheField>
    <cacheField name="Product Prefix" numFmtId="0">
      <sharedItems/>
    </cacheField>
    <cacheField name="Product Code" numFmtId="0">
      <sharedItems containsSemiMixedTypes="0" containsString="0" containsNumber="1" containsInteger="1" minValue="1134" maxValue="9876"/>
    </cacheField>
    <cacheField name="Quantity" numFmtId="0">
      <sharedItems containsSemiMixedTypes="0" containsString="0" containsNumber="1" containsInteger="1" minValue="1" maxValue="10"/>
    </cacheField>
    <cacheField name="Unit Price" numFmtId="165">
      <sharedItems containsSemiMixedTypes="0" containsString="0" containsNumber="1" containsInteger="1" minValue="10" maxValue="600"/>
    </cacheField>
    <cacheField name="Total Sales" numFmtId="165">
      <sharedItems containsSemiMixedTypes="0" containsString="0" containsNumber="1" containsInteger="1" minValue="30" maxValue="1000" count="15">
        <n v="1000"/>
        <n v="150"/>
        <n v="300"/>
        <n v="160"/>
        <n v="250"/>
        <n v="400"/>
        <n v="550"/>
        <n v="30"/>
        <n v="100"/>
        <n v="120"/>
        <n v="90"/>
        <n v="320"/>
        <n v="50"/>
        <n v="600"/>
        <n v="200"/>
      </sharedItems>
    </cacheField>
    <cacheField name="Sales Performance" numFmtId="165">
      <sharedItems count="2">
        <s v="High Sales"/>
        <s v="Low Sales"/>
      </sharedItems>
    </cacheField>
    <cacheField name="Order Date_x000a_(Year - MM - DD)" numFmtId="164">
      <sharedItems containsSemiMixedTypes="0" containsNonDate="0" containsDate="1" containsString="0" minDate="2024-01-02T00:00:00" maxDate="2024-03-22T00:00:00" count="20">
        <d v="2024-01-02T00:00:00"/>
        <d v="2024-01-04T00:00:00"/>
        <d v="2024-01-05T00:00:00"/>
        <d v="2024-01-06T00:00:00"/>
        <d v="2024-01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3-17T00:00:00"/>
        <d v="2024-03-18T00:00:00"/>
        <d v="2024-03-19T00:00:00"/>
        <d v="2024-03-20T00:00:00"/>
        <d v="2024-03-21T00:00:00"/>
        <d v="2024-03-02T00:00:00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001"/>
    <x v="0"/>
    <x v="0"/>
    <s v="LAP"/>
    <n v="1234"/>
    <n v="2"/>
    <n v="500"/>
    <x v="0"/>
    <x v="0"/>
    <x v="0"/>
    <s v="PAID"/>
  </r>
  <r>
    <n v="1003"/>
    <x v="1"/>
    <x v="1"/>
    <s v="KBD"/>
    <n v="9123"/>
    <n v="3"/>
    <n v="50"/>
    <x v="1"/>
    <x v="1"/>
    <x v="1"/>
    <s v="PAID"/>
  </r>
  <r>
    <n v="1004"/>
    <x v="2"/>
    <x v="2"/>
    <s v="MON"/>
    <n v="3456"/>
    <n v="1"/>
    <n v="300"/>
    <x v="2"/>
    <x v="1"/>
    <x v="2"/>
    <s v="PAID"/>
  </r>
  <r>
    <n v="1005"/>
    <x v="3"/>
    <x v="3"/>
    <s v="HPD"/>
    <n v="7845"/>
    <n v="2"/>
    <n v="80"/>
    <x v="3"/>
    <x v="1"/>
    <x v="3"/>
    <s v="PENDING"/>
  </r>
  <r>
    <n v="1006"/>
    <x v="4"/>
    <x v="4"/>
    <s v="PRT"/>
    <n v="2589"/>
    <n v="1"/>
    <n v="250"/>
    <x v="4"/>
    <x v="1"/>
    <x v="4"/>
    <s v="PAID"/>
  </r>
  <r>
    <n v="1007"/>
    <x v="5"/>
    <x v="5"/>
    <s v="SCN"/>
    <n v="1134"/>
    <n v="1"/>
    <n v="400"/>
    <x v="5"/>
    <x v="1"/>
    <x v="5"/>
    <s v="PENDING"/>
  </r>
  <r>
    <n v="1008"/>
    <x v="6"/>
    <x v="6"/>
    <s v="USB"/>
    <n v="8742"/>
    <n v="10"/>
    <n v="15"/>
    <x v="1"/>
    <x v="1"/>
    <x v="6"/>
    <s v="PAID"/>
  </r>
  <r>
    <n v="1009"/>
    <x v="7"/>
    <x v="0"/>
    <s v="LAP"/>
    <n v="4356"/>
    <n v="1"/>
    <n v="550"/>
    <x v="6"/>
    <x v="0"/>
    <x v="7"/>
    <s v="PENDING"/>
  </r>
  <r>
    <n v="1010"/>
    <x v="8"/>
    <x v="7"/>
    <s v="MPD"/>
    <n v="7539"/>
    <n v="3"/>
    <n v="10"/>
    <x v="7"/>
    <x v="1"/>
    <x v="8"/>
    <s v="PAID"/>
  </r>
  <r>
    <n v="1011"/>
    <x v="9"/>
    <x v="8"/>
    <s v="ROU"/>
    <n v="6321"/>
    <n v="1"/>
    <n v="250"/>
    <x v="4"/>
    <x v="1"/>
    <x v="9"/>
    <s v="PENDING"/>
  </r>
  <r>
    <n v="1012"/>
    <x v="10"/>
    <x v="9"/>
    <s v="EHD"/>
    <n v="8457"/>
    <n v="1"/>
    <n v="100"/>
    <x v="8"/>
    <x v="1"/>
    <x v="10"/>
    <s v="PAID"/>
  </r>
  <r>
    <n v="1013"/>
    <x v="11"/>
    <x v="1"/>
    <s v="KBD"/>
    <n v="2365"/>
    <n v="2"/>
    <n v="60"/>
    <x v="9"/>
    <x v="1"/>
    <x v="11"/>
    <s v="PENDING"/>
  </r>
  <r>
    <n v="1014"/>
    <x v="12"/>
    <x v="0"/>
    <s v="LAP"/>
    <n v="1298"/>
    <n v="2"/>
    <n v="500"/>
    <x v="0"/>
    <x v="0"/>
    <x v="12"/>
    <s v="PAID"/>
  </r>
  <r>
    <n v="1015"/>
    <x v="13"/>
    <x v="3"/>
    <s v="HPD"/>
    <n v="9876"/>
    <n v="1"/>
    <n v="90"/>
    <x v="10"/>
    <x v="1"/>
    <x v="13"/>
    <s v="PENDING"/>
  </r>
  <r>
    <n v="1016"/>
    <x v="14"/>
    <x v="2"/>
    <s v="MON"/>
    <n v="6453"/>
    <n v="1"/>
    <n v="320"/>
    <x v="11"/>
    <x v="1"/>
    <x v="14"/>
    <s v="PAID"/>
  </r>
  <r>
    <n v="1017"/>
    <x v="15"/>
    <x v="10"/>
    <s v="MSE"/>
    <n v="4685"/>
    <n v="2"/>
    <n v="25"/>
    <x v="12"/>
    <x v="1"/>
    <x v="15"/>
    <s v="PENDING"/>
  </r>
  <r>
    <n v="1018"/>
    <x v="16"/>
    <x v="11"/>
    <s v="TAB"/>
    <n v="2345"/>
    <n v="1"/>
    <n v="600"/>
    <x v="13"/>
    <x v="0"/>
    <x v="16"/>
    <s v="PAID"/>
  </r>
  <r>
    <n v="1019"/>
    <x v="17"/>
    <x v="12"/>
    <s v="SPK"/>
    <n v="8624"/>
    <n v="1"/>
    <n v="200"/>
    <x v="14"/>
    <x v="1"/>
    <x v="17"/>
    <s v="PENDING"/>
  </r>
  <r>
    <n v="1020"/>
    <x v="18"/>
    <x v="13"/>
    <s v="MIC"/>
    <n v="6543"/>
    <n v="1"/>
    <n v="150"/>
    <x v="1"/>
    <x v="1"/>
    <x v="18"/>
    <s v="PAID"/>
  </r>
  <r>
    <n v="1002"/>
    <x v="19"/>
    <x v="10"/>
    <s v="MSE"/>
    <n v="5678"/>
    <n v="5"/>
    <n v="20"/>
    <x v="8"/>
    <x v="1"/>
    <x v="19"/>
    <s v="PEND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8" firstHeaderRow="1" firstDataRow="1" firstDataCol="1"/>
  <pivotFields count="11">
    <pivotField showAll="0"/>
    <pivotField showAll="0"/>
    <pivotField axis="axisRow" showAll="0" sortType="ascending">
      <items count="15">
        <item x="9"/>
        <item x="3"/>
        <item x="1"/>
        <item x="0"/>
        <item x="13"/>
        <item x="2"/>
        <item x="10"/>
        <item x="7"/>
        <item x="4"/>
        <item x="8"/>
        <item x="5"/>
        <item x="12"/>
        <item x="11"/>
        <item x="6"/>
        <item t="default"/>
      </items>
    </pivotField>
    <pivotField showAll="0"/>
    <pivotField showAll="0"/>
    <pivotField showAll="0"/>
    <pivotField numFmtId="165" showAll="0"/>
    <pivotField dataField="1" numFmtId="165" showAll="0"/>
    <pivotField showAll="0"/>
    <pivotField numFmtId="164"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Total Sa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 colHeaderCaption="Monthly Sales Trend">
  <location ref="A3:D25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numFmtId="165" showAll="0"/>
    <pivotField dataField="1" numFmtId="165" showAll="0">
      <items count="16">
        <item x="7"/>
        <item x="12"/>
        <item x="10"/>
        <item x="8"/>
        <item x="9"/>
        <item x="1"/>
        <item x="3"/>
        <item x="14"/>
        <item x="4"/>
        <item x="2"/>
        <item x="11"/>
        <item x="5"/>
        <item x="6"/>
        <item x="13"/>
        <item x="0"/>
        <item t="default"/>
      </items>
    </pivotField>
    <pivotField axis="axisCol" showAll="0">
      <items count="3">
        <item x="0"/>
        <item x="1"/>
        <item t="default"/>
      </items>
    </pivotField>
    <pivotField axis="axisRow" numFmtId="164" multipleItemSelectionAllowe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9"/>
        <item x="14"/>
        <item x="15"/>
        <item x="16"/>
        <item x="17"/>
        <item x="18"/>
        <item t="default"/>
      </items>
    </pivotField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Total Sales" fld="7" baseField="0" baseItem="0" numFmtId="166"/>
  </dataFields>
  <formats count="3">
    <format dxfId="10">
      <pivotArea outline="0" collapsedLevelsAreSubtotals="1" fieldPosition="0"/>
    </format>
    <format dxfId="11">
      <pivotArea dataOnly="0" labelOnly="1" fieldPosition="0">
        <references count="1">
          <reference field="8" count="0"/>
        </references>
      </pivotArea>
    </format>
    <format dxfId="12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18" firstHeaderRow="1" firstDataRow="1" firstDataCol="1"/>
  <pivotFields count="11">
    <pivotField showAll="0"/>
    <pivotField showAll="0"/>
    <pivotField axis="axisRow" showAll="0">
      <items count="15">
        <item x="9"/>
        <item x="3"/>
        <item x="1"/>
        <item x="0"/>
        <item x="13"/>
        <item x="2"/>
        <item x="10"/>
        <item x="7"/>
        <item x="4"/>
        <item x="8"/>
        <item x="5"/>
        <item x="12"/>
        <item x="11"/>
        <item x="6"/>
        <item t="default"/>
      </items>
    </pivotField>
    <pivotField showAll="0"/>
    <pivotField showAll="0"/>
    <pivotField showAll="0"/>
    <pivotField numFmtId="165" showAll="0"/>
    <pivotField dataField="1" numFmtId="165" showAll="0"/>
    <pivotField showAll="0"/>
    <pivotField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9"/>
        <item x="14"/>
        <item x="15"/>
        <item x="16"/>
        <item x="17"/>
        <item x="18"/>
        <item t="default"/>
      </items>
    </pivotField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Total Sales" fld="7" baseField="0" baseItem="0" numFmtId="166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24" firstHeaderRow="1" firstDataRow="1" firstDataCol="1"/>
  <pivotFields count="11">
    <pivotField showAll="0"/>
    <pivotField axis="axisRow" showAll="0" sortType="descending">
      <items count="21">
        <item n="Xhia.C" x="0"/>
        <item x="19"/>
        <item x="1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2"/>
        <item x="16"/>
        <item x="17"/>
        <item x="18"/>
        <item n="Alice S.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5" showAll="0"/>
    <pivotField dataField="1" numFmtId="165" showAll="0"/>
    <pivotField showAll="0"/>
    <pivotField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9"/>
        <item x="14"/>
        <item x="15"/>
        <item x="16"/>
        <item x="17"/>
        <item x="18"/>
        <item t="default"/>
      </items>
    </pivotField>
    <pivotField showAll="0"/>
  </pivotFields>
  <rowFields count="1">
    <field x="1"/>
  </rowFields>
  <rowItems count="21">
    <i>
      <x v="15"/>
    </i>
    <i>
      <x/>
    </i>
    <i>
      <x v="16"/>
    </i>
    <i>
      <x v="7"/>
    </i>
    <i>
      <x v="5"/>
    </i>
    <i>
      <x v="13"/>
    </i>
    <i>
      <x v="19"/>
    </i>
    <i>
      <x v="4"/>
    </i>
    <i>
      <x v="9"/>
    </i>
    <i>
      <x v="17"/>
    </i>
    <i>
      <x v="3"/>
    </i>
    <i>
      <x v="6"/>
    </i>
    <i>
      <x v="18"/>
    </i>
    <i>
      <x v="2"/>
    </i>
    <i>
      <x v="11"/>
    </i>
    <i>
      <x v="1"/>
    </i>
    <i>
      <x v="10"/>
    </i>
    <i>
      <x v="12"/>
    </i>
    <i>
      <x v="14"/>
    </i>
    <i>
      <x v="8"/>
    </i>
    <i t="grand">
      <x/>
    </i>
  </rowItems>
  <colItems count="1">
    <i/>
  </colItems>
  <dataFields count="1">
    <dataField name="Sum of Total Sales" fld="7" baseField="0" baseItem="0" numFmtId="166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J21" totalsRowShown="0" headerRowDxfId="47" dataDxfId="45" headerRowBorderDxfId="46" tableBorderDxfId="44" totalsRowBorderDxfId="43">
  <autoFilter ref="A1:J21"/>
  <sortState ref="A2:J21">
    <sortCondition descending="1" ref="H4"/>
  </sortState>
  <tableColumns count="10">
    <tableColumn id="1" name="  " dataDxfId="42"/>
    <tableColumn id="2" name="Customer Name" dataDxfId="41"/>
    <tableColumn id="3" name="Product" dataDxfId="40"/>
    <tableColumn id="4" name="Product Prefix" dataDxfId="39"/>
    <tableColumn id="5" name="Product Code" dataDxfId="38"/>
    <tableColumn id="6" name="Quantity" dataDxfId="37"/>
    <tableColumn id="7" name="Unit Price" dataDxfId="36"/>
    <tableColumn id="8" name="Total Sales" dataDxfId="35">
      <calculatedColumnFormula>F2*G2</calculatedColumnFormula>
    </tableColumn>
    <tableColumn id="9" name="Order Data _x000a_(Year - MM - DD)" dataDxfId="34"/>
    <tableColumn id="10" name="Status" dataDxfId="33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K21" totalsRowShown="0" headerRowDxfId="32" dataDxfId="30" headerRowBorderDxfId="31" tableBorderDxfId="29" totalsRowBorderDxfId="28">
  <autoFilter ref="A1:K21"/>
  <sortState ref="A2:K21">
    <sortCondition ref="A12"/>
  </sortState>
  <tableColumns count="11">
    <tableColumn id="1" name="  ID" dataDxfId="27"/>
    <tableColumn id="2" name="Customer Name" dataDxfId="26"/>
    <tableColumn id="3" name="Product" dataDxfId="25"/>
    <tableColumn id="4" name="Product Prefix" dataDxfId="24"/>
    <tableColumn id="5" name="Product Code" dataDxfId="23"/>
    <tableColumn id="6" name="Quantity" dataDxfId="22"/>
    <tableColumn id="7" name="Unit Price" dataDxfId="21"/>
    <tableColumn id="8" name="Total Sales" dataDxfId="20">
      <calculatedColumnFormula>IFERROR(F2*G2,1)</calculatedColumnFormula>
    </tableColumn>
    <tableColumn id="12" name="Sales Performance" dataDxfId="19">
      <calculatedColumnFormula>IF(H2&gt;=500,"High Sales", "Low Sales")</calculatedColumnFormula>
    </tableColumn>
    <tableColumn id="9" name="Order Date_x000a_(Year - MM - DD)" dataDxfId="18"/>
    <tableColumn id="10" name="Status" dataDxfId="17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6" totalsRowShown="0" headerRowDxfId="16">
  <autoFilter ref="R2:T6"/>
  <tableColumns count="3">
    <tableColumn id="1" name="Month" dataDxfId="15"/>
    <tableColumn id="2" name="Sales" dataDxfId="14"/>
    <tableColumn id="3" name="Sales Performance" dataDxfId="1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S10" sqref="S10"/>
    </sheetView>
  </sheetViews>
  <sheetFormatPr defaultRowHeight="15" x14ac:dyDescent="0.25"/>
  <cols>
    <col min="9" max="9" width="10.7109375" bestFit="1" customWidth="1"/>
  </cols>
  <sheetData>
    <row r="1" spans="1:10" ht="30" x14ac:dyDescent="0.25">
      <c r="A1" s="1" t="s">
        <v>64</v>
      </c>
      <c r="B1" s="1" t="s">
        <v>35</v>
      </c>
      <c r="C1" s="1" t="s">
        <v>36</v>
      </c>
      <c r="D1" s="1" t="s">
        <v>1</v>
      </c>
      <c r="E1" s="1" t="s">
        <v>37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1001</v>
      </c>
      <c r="B2" s="2" t="s">
        <v>83</v>
      </c>
      <c r="C2" s="2" t="s">
        <v>65</v>
      </c>
      <c r="D2" s="2" t="s">
        <v>7</v>
      </c>
      <c r="E2" s="2" t="s">
        <v>38</v>
      </c>
      <c r="F2" s="2">
        <v>2</v>
      </c>
      <c r="G2" s="2">
        <v>500</v>
      </c>
      <c r="H2" s="2">
        <v>1000</v>
      </c>
      <c r="I2" s="3">
        <v>45293</v>
      </c>
      <c r="J2" s="2" t="s">
        <v>8</v>
      </c>
    </row>
    <row r="3" spans="1:10" ht="30" x14ac:dyDescent="0.25">
      <c r="A3" s="2">
        <v>1002</v>
      </c>
      <c r="B3" s="2" t="s">
        <v>66</v>
      </c>
      <c r="C3" s="2" t="s">
        <v>89</v>
      </c>
      <c r="D3" s="2" t="s">
        <v>9</v>
      </c>
      <c r="E3" s="2" t="s">
        <v>39</v>
      </c>
      <c r="F3" s="2">
        <v>5</v>
      </c>
      <c r="G3" s="2">
        <v>20</v>
      </c>
      <c r="H3" s="2">
        <v>100</v>
      </c>
      <c r="I3" s="3">
        <v>45353</v>
      </c>
      <c r="J3" s="2" t="s">
        <v>10</v>
      </c>
    </row>
    <row r="4" spans="1:10" ht="30" x14ac:dyDescent="0.25">
      <c r="A4" s="2">
        <v>1003</v>
      </c>
      <c r="B4" s="2" t="s">
        <v>84</v>
      </c>
      <c r="C4" s="2" t="s">
        <v>67</v>
      </c>
      <c r="D4" s="2" t="s">
        <v>12</v>
      </c>
      <c r="E4" s="2" t="s">
        <v>40</v>
      </c>
      <c r="F4" s="2">
        <v>3</v>
      </c>
      <c r="G4" s="2">
        <v>50</v>
      </c>
      <c r="H4" s="2">
        <v>150</v>
      </c>
      <c r="I4" s="3">
        <v>45326</v>
      </c>
      <c r="J4" s="2" t="s">
        <v>13</v>
      </c>
    </row>
    <row r="5" spans="1:10" ht="30" x14ac:dyDescent="0.25">
      <c r="A5" s="2">
        <v>1004</v>
      </c>
      <c r="B5" s="2" t="s">
        <v>133</v>
      </c>
      <c r="C5" s="2" t="s">
        <v>68</v>
      </c>
      <c r="D5" s="2" t="s">
        <v>14</v>
      </c>
      <c r="E5" s="2" t="s">
        <v>41</v>
      </c>
      <c r="F5" s="2">
        <v>1</v>
      </c>
      <c r="G5" s="2">
        <v>300</v>
      </c>
      <c r="H5" s="2">
        <v>300</v>
      </c>
      <c r="I5" s="3">
        <v>45327</v>
      </c>
      <c r="J5" s="2" t="s">
        <v>8</v>
      </c>
    </row>
    <row r="6" spans="1:10" ht="30" x14ac:dyDescent="0.25">
      <c r="A6" s="2">
        <v>1005</v>
      </c>
      <c r="B6" s="2" t="s">
        <v>42</v>
      </c>
      <c r="C6" s="2" t="s">
        <v>90</v>
      </c>
      <c r="D6" s="2" t="s">
        <v>15</v>
      </c>
      <c r="E6" s="2" t="s">
        <v>43</v>
      </c>
      <c r="F6" s="2">
        <v>2</v>
      </c>
      <c r="G6" s="2">
        <v>80</v>
      </c>
      <c r="H6" s="2">
        <v>160</v>
      </c>
      <c r="I6" s="3">
        <v>45328</v>
      </c>
      <c r="J6" s="2" t="s">
        <v>10</v>
      </c>
    </row>
    <row r="7" spans="1:10" x14ac:dyDescent="0.25">
      <c r="A7" s="2">
        <v>1006</v>
      </c>
      <c r="B7" s="2" t="s">
        <v>95</v>
      </c>
      <c r="C7" s="2" t="s">
        <v>69</v>
      </c>
      <c r="D7" s="2" t="s">
        <v>16</v>
      </c>
      <c r="E7" s="2" t="s">
        <v>44</v>
      </c>
      <c r="F7" s="2">
        <v>1</v>
      </c>
      <c r="G7" s="2">
        <v>250</v>
      </c>
      <c r="H7" s="2">
        <v>250</v>
      </c>
      <c r="I7" s="3">
        <v>45329</v>
      </c>
      <c r="J7" s="2" t="s">
        <v>17</v>
      </c>
    </row>
    <row r="8" spans="1:10" ht="30" x14ac:dyDescent="0.25">
      <c r="A8" s="2">
        <v>1007</v>
      </c>
      <c r="B8" s="2" t="s">
        <v>70</v>
      </c>
      <c r="C8" s="2" t="s">
        <v>71</v>
      </c>
      <c r="D8" s="2" t="s">
        <v>19</v>
      </c>
      <c r="E8" s="2" t="s">
        <v>45</v>
      </c>
      <c r="F8" s="2">
        <v>1</v>
      </c>
      <c r="G8" s="2">
        <v>400</v>
      </c>
      <c r="H8" s="2">
        <v>400</v>
      </c>
      <c r="I8" s="3">
        <v>45330</v>
      </c>
      <c r="J8" s="2" t="s">
        <v>20</v>
      </c>
    </row>
    <row r="9" spans="1:10" ht="30" x14ac:dyDescent="0.25">
      <c r="A9" s="2">
        <v>1008</v>
      </c>
      <c r="B9" s="2" t="s">
        <v>72</v>
      </c>
      <c r="C9" s="2" t="s">
        <v>91</v>
      </c>
      <c r="D9" s="2" t="s">
        <v>21</v>
      </c>
      <c r="E9" s="2" t="s">
        <v>46</v>
      </c>
      <c r="F9" s="2">
        <v>10</v>
      </c>
      <c r="G9" s="2">
        <v>15</v>
      </c>
      <c r="H9" s="2">
        <v>150</v>
      </c>
      <c r="I9" s="3">
        <v>45331</v>
      </c>
      <c r="J9" s="2" t="s">
        <v>8</v>
      </c>
    </row>
    <row r="10" spans="1:10" x14ac:dyDescent="0.25">
      <c r="A10" s="2">
        <v>1009</v>
      </c>
      <c r="B10" s="2" t="s">
        <v>85</v>
      </c>
      <c r="C10" s="2" t="s">
        <v>73</v>
      </c>
      <c r="D10" s="2" t="s">
        <v>7</v>
      </c>
      <c r="E10" s="2" t="s">
        <v>47</v>
      </c>
      <c r="F10" s="2">
        <v>1</v>
      </c>
      <c r="G10" s="2">
        <v>550</v>
      </c>
      <c r="H10" s="2">
        <v>550</v>
      </c>
      <c r="I10" s="3">
        <v>45332</v>
      </c>
      <c r="J10" s="2" t="s">
        <v>10</v>
      </c>
    </row>
    <row r="11" spans="1:10" ht="30" x14ac:dyDescent="0.25">
      <c r="A11" s="2">
        <v>1010</v>
      </c>
      <c r="B11" s="2" t="s">
        <v>86</v>
      </c>
      <c r="C11" s="2" t="s">
        <v>92</v>
      </c>
      <c r="D11" s="2" t="s">
        <v>23</v>
      </c>
      <c r="E11" s="2" t="s">
        <v>48</v>
      </c>
      <c r="F11" s="2">
        <v>3</v>
      </c>
      <c r="G11" s="2">
        <v>10</v>
      </c>
      <c r="H11" s="2">
        <v>30</v>
      </c>
      <c r="I11" s="3">
        <v>45598</v>
      </c>
      <c r="J11" s="2" t="s">
        <v>13</v>
      </c>
    </row>
    <row r="12" spans="1:10" ht="30" x14ac:dyDescent="0.25">
      <c r="A12" s="2">
        <v>1011</v>
      </c>
      <c r="B12" s="2" t="s">
        <v>74</v>
      </c>
      <c r="C12" s="2" t="s">
        <v>75</v>
      </c>
      <c r="D12" s="2" t="s">
        <v>25</v>
      </c>
      <c r="E12" s="2" t="s">
        <v>49</v>
      </c>
      <c r="F12" s="2">
        <v>1</v>
      </c>
      <c r="G12" s="2">
        <v>250</v>
      </c>
      <c r="H12" s="2">
        <v>250</v>
      </c>
      <c r="I12" s="3">
        <v>45334</v>
      </c>
      <c r="J12" s="2" t="s">
        <v>10</v>
      </c>
    </row>
    <row r="13" spans="1:10" ht="30" x14ac:dyDescent="0.25">
      <c r="A13" s="2">
        <v>1012</v>
      </c>
      <c r="B13" s="2" t="s">
        <v>50</v>
      </c>
      <c r="C13" s="2" t="s">
        <v>76</v>
      </c>
      <c r="D13" s="2" t="s">
        <v>26</v>
      </c>
      <c r="E13" s="2" t="s">
        <v>51</v>
      </c>
      <c r="F13" s="2">
        <v>1</v>
      </c>
      <c r="G13" s="2">
        <v>100</v>
      </c>
      <c r="H13" s="2">
        <v>100</v>
      </c>
      <c r="I13" s="2" t="s">
        <v>27</v>
      </c>
      <c r="J13" s="2" t="s">
        <v>17</v>
      </c>
    </row>
    <row r="14" spans="1:10" ht="30" x14ac:dyDescent="0.25">
      <c r="A14" s="2">
        <v>1013</v>
      </c>
      <c r="B14" s="2" t="s">
        <v>96</v>
      </c>
      <c r="C14" s="2" t="s">
        <v>77</v>
      </c>
      <c r="D14" s="2" t="s">
        <v>12</v>
      </c>
      <c r="E14" s="2" t="s">
        <v>52</v>
      </c>
      <c r="F14" s="2">
        <v>2</v>
      </c>
      <c r="G14" s="2">
        <v>60</v>
      </c>
      <c r="H14" s="2">
        <v>120</v>
      </c>
      <c r="I14" s="3">
        <v>45336</v>
      </c>
      <c r="J14" s="2" t="s">
        <v>20</v>
      </c>
    </row>
    <row r="15" spans="1:10" x14ac:dyDescent="0.25">
      <c r="A15" s="2">
        <v>1014</v>
      </c>
      <c r="B15" s="2" t="s">
        <v>53</v>
      </c>
      <c r="C15" s="2" t="s">
        <v>78</v>
      </c>
      <c r="D15" s="2" t="s">
        <v>7</v>
      </c>
      <c r="E15" s="2" t="s">
        <v>54</v>
      </c>
      <c r="F15" s="2">
        <v>2</v>
      </c>
      <c r="G15" s="2">
        <v>500</v>
      </c>
      <c r="H15" s="2">
        <v>1000</v>
      </c>
      <c r="I15" s="2" t="s">
        <v>28</v>
      </c>
      <c r="J15" s="2" t="s">
        <v>8</v>
      </c>
    </row>
    <row r="16" spans="1:10" ht="30" x14ac:dyDescent="0.25">
      <c r="A16" s="2">
        <v>1015</v>
      </c>
      <c r="B16" s="2" t="s">
        <v>55</v>
      </c>
      <c r="C16" s="2" t="s">
        <v>93</v>
      </c>
      <c r="D16" s="2" t="s">
        <v>15</v>
      </c>
      <c r="E16" s="2" t="s">
        <v>56</v>
      </c>
      <c r="F16" s="2">
        <v>1</v>
      </c>
      <c r="G16" s="2">
        <v>90</v>
      </c>
      <c r="H16" s="2">
        <v>90</v>
      </c>
      <c r="I16" s="3">
        <v>45338</v>
      </c>
      <c r="J16" s="2" t="s">
        <v>10</v>
      </c>
    </row>
    <row r="17" spans="1:10" ht="30" x14ac:dyDescent="0.25">
      <c r="A17" s="2">
        <v>1016</v>
      </c>
      <c r="B17" s="2" t="s">
        <v>57</v>
      </c>
      <c r="C17" s="2" t="s">
        <v>90</v>
      </c>
      <c r="D17" s="2" t="s">
        <v>14</v>
      </c>
      <c r="E17" s="2" t="s">
        <v>58</v>
      </c>
      <c r="F17" s="2">
        <v>1</v>
      </c>
      <c r="G17" s="2">
        <v>320</v>
      </c>
      <c r="H17" s="2">
        <v>320</v>
      </c>
      <c r="I17" s="3">
        <v>45339</v>
      </c>
      <c r="J17" s="2" t="s">
        <v>17</v>
      </c>
    </row>
    <row r="18" spans="1:10" ht="30" x14ac:dyDescent="0.25">
      <c r="A18" s="2">
        <v>1017</v>
      </c>
      <c r="B18" s="2" t="s">
        <v>79</v>
      </c>
      <c r="C18" s="2" t="s">
        <v>80</v>
      </c>
      <c r="D18" s="2" t="s">
        <v>9</v>
      </c>
      <c r="E18" s="2" t="s">
        <v>59</v>
      </c>
      <c r="F18" s="2">
        <v>2</v>
      </c>
      <c r="G18" s="2">
        <v>25</v>
      </c>
      <c r="H18" s="2">
        <v>50</v>
      </c>
      <c r="I18" s="3">
        <v>45340</v>
      </c>
      <c r="J18" s="2" t="s">
        <v>20</v>
      </c>
    </row>
    <row r="19" spans="1:10" x14ac:dyDescent="0.25">
      <c r="A19" s="2">
        <v>1018</v>
      </c>
      <c r="B19" s="2" t="s">
        <v>87</v>
      </c>
      <c r="C19" s="2" t="s">
        <v>81</v>
      </c>
      <c r="D19" s="2" t="s">
        <v>31</v>
      </c>
      <c r="E19" s="2" t="s">
        <v>60</v>
      </c>
      <c r="F19" s="2">
        <v>1</v>
      </c>
      <c r="G19" s="2">
        <v>600</v>
      </c>
      <c r="H19" s="2">
        <v>600</v>
      </c>
      <c r="I19" s="3">
        <v>45341</v>
      </c>
      <c r="J19" s="2" t="s">
        <v>17</v>
      </c>
    </row>
    <row r="20" spans="1:10" x14ac:dyDescent="0.25">
      <c r="A20" s="2">
        <v>1019</v>
      </c>
      <c r="B20" s="2" t="s">
        <v>61</v>
      </c>
      <c r="C20" s="2" t="s">
        <v>94</v>
      </c>
      <c r="D20" s="2" t="s">
        <v>33</v>
      </c>
      <c r="E20" s="2" t="s">
        <v>62</v>
      </c>
      <c r="F20" s="2">
        <v>1</v>
      </c>
      <c r="G20" s="2">
        <v>200</v>
      </c>
      <c r="H20" s="2">
        <v>200</v>
      </c>
      <c r="I20" s="3">
        <v>45342</v>
      </c>
      <c r="J20" s="2" t="s">
        <v>10</v>
      </c>
    </row>
    <row r="21" spans="1:10" ht="30" x14ac:dyDescent="0.25">
      <c r="A21" s="2">
        <v>1020</v>
      </c>
      <c r="B21" s="2" t="s">
        <v>88</v>
      </c>
      <c r="C21" s="2" t="s">
        <v>82</v>
      </c>
      <c r="D21" s="2" t="s">
        <v>34</v>
      </c>
      <c r="E21" s="2" t="s">
        <v>63</v>
      </c>
      <c r="F21" s="2">
        <v>1</v>
      </c>
      <c r="G21" s="2">
        <v>150</v>
      </c>
      <c r="H21" s="2">
        <v>150</v>
      </c>
      <c r="I21" s="3">
        <v>45343</v>
      </c>
      <c r="J21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90" zoomScaleNormal="90" workbookViewId="0">
      <selection activeCell="K4" sqref="K4"/>
    </sheetView>
  </sheetViews>
  <sheetFormatPr defaultRowHeight="15" x14ac:dyDescent="0.25"/>
  <cols>
    <col min="3" max="3" width="15.5703125" bestFit="1" customWidth="1"/>
    <col min="4" max="4" width="9.140625" style="8"/>
    <col min="7" max="7" width="15.42578125" bestFit="1" customWidth="1"/>
    <col min="8" max="8" width="9.140625" style="8"/>
    <col min="12" max="12" width="22.42578125" bestFit="1" customWidth="1"/>
    <col min="13" max="13" width="9.140625" style="8"/>
    <col min="16" max="16" width="13.7109375" bestFit="1" customWidth="1"/>
    <col min="17" max="17" width="12.85546875" bestFit="1" customWidth="1"/>
    <col min="18" max="18" width="9.140625" style="8"/>
    <col min="19" max="19" width="11.5703125" bestFit="1" customWidth="1"/>
    <col min="21" max="21" width="18.28515625" style="7" bestFit="1" customWidth="1"/>
    <col min="22" max="22" width="9.140625" style="8"/>
  </cols>
  <sheetData>
    <row r="1" spans="1:25" s="4" customFormat="1" ht="30" x14ac:dyDescent="0.25">
      <c r="A1" s="1" t="s">
        <v>35</v>
      </c>
      <c r="C1" s="4" t="s">
        <v>97</v>
      </c>
      <c r="D1" s="9"/>
      <c r="E1" s="1" t="s">
        <v>36</v>
      </c>
      <c r="G1" s="4" t="s">
        <v>98</v>
      </c>
      <c r="H1" s="9"/>
      <c r="I1" s="4" t="s">
        <v>99</v>
      </c>
      <c r="L1" s="4" t="s">
        <v>100</v>
      </c>
      <c r="M1" s="9"/>
      <c r="N1" s="1" t="s">
        <v>37</v>
      </c>
      <c r="P1" s="4" t="s">
        <v>113</v>
      </c>
      <c r="Q1" s="4" t="s">
        <v>37</v>
      </c>
      <c r="R1" s="9"/>
      <c r="S1" s="1" t="s">
        <v>5</v>
      </c>
      <c r="U1" s="5" t="s">
        <v>128</v>
      </c>
      <c r="V1" s="9"/>
      <c r="W1" s="1" t="s">
        <v>6</v>
      </c>
      <c r="Y1" s="4" t="s">
        <v>130</v>
      </c>
    </row>
    <row r="2" spans="1:25" x14ac:dyDescent="0.25">
      <c r="A2" s="2" t="s">
        <v>83</v>
      </c>
      <c r="C2" t="str">
        <f>TRIM(A2)</f>
        <v>Alice</v>
      </c>
      <c r="E2" s="2" t="s">
        <v>65</v>
      </c>
      <c r="G2" t="str">
        <f>TRIM(E2)</f>
        <v>Smith</v>
      </c>
      <c r="I2" t="str">
        <f>LEFT(G2,1)</f>
        <v>S</v>
      </c>
      <c r="L2" t="str">
        <f>CONCATENATE(C2," ",I2,".")</f>
        <v>Alice S.</v>
      </c>
      <c r="N2" s="2" t="s">
        <v>38</v>
      </c>
      <c r="P2" t="str">
        <f>LEFT(N2,3)</f>
        <v>LAP</v>
      </c>
      <c r="Q2" t="str">
        <f>RIGHT(N2,4)</f>
        <v>1234</v>
      </c>
      <c r="S2" s="3">
        <v>45293</v>
      </c>
      <c r="U2" s="6">
        <v>45293</v>
      </c>
      <c r="W2" s="2" t="s">
        <v>8</v>
      </c>
      <c r="Y2" t="str">
        <f>UPPER(W2)</f>
        <v>PAID</v>
      </c>
    </row>
    <row r="3" spans="1:25" ht="30" x14ac:dyDescent="0.25">
      <c r="A3" s="2" t="s">
        <v>66</v>
      </c>
      <c r="C3" t="str">
        <f t="shared" ref="C3:C21" si="0">TRIM(A3)</f>
        <v>Bob</v>
      </c>
      <c r="E3" s="2" t="s">
        <v>89</v>
      </c>
      <c r="G3" t="str">
        <f t="shared" ref="G3:G21" si="1">TRIM(E3)</f>
        <v>Johnson</v>
      </c>
      <c r="I3" t="str">
        <f>LEFT(G3,1)</f>
        <v>J</v>
      </c>
      <c r="L3" t="str">
        <f t="shared" ref="L3:L21" si="2">CONCATENATE(C3," ",I3,".")</f>
        <v>Bob J.</v>
      </c>
      <c r="N3" s="2" t="s">
        <v>39</v>
      </c>
      <c r="P3" t="str">
        <f t="shared" ref="P3:P21" si="3">LEFT(N3,3)</f>
        <v>MSE</v>
      </c>
      <c r="Q3" t="str">
        <f t="shared" ref="Q3:Q21" si="4">RIGHT(N3,4)</f>
        <v>5678</v>
      </c>
      <c r="S3" s="3">
        <v>45353</v>
      </c>
      <c r="U3" s="6">
        <v>45353</v>
      </c>
      <c r="W3" s="2" t="s">
        <v>10</v>
      </c>
      <c r="Y3" t="str">
        <f t="shared" ref="Y3:Y21" si="5">UPPER(W3)</f>
        <v>PENDING</v>
      </c>
    </row>
    <row r="4" spans="1:25" ht="30" x14ac:dyDescent="0.25">
      <c r="A4" s="2" t="s">
        <v>84</v>
      </c>
      <c r="C4" t="str">
        <f t="shared" si="0"/>
        <v>Charlie</v>
      </c>
      <c r="E4" s="2" t="s">
        <v>67</v>
      </c>
      <c r="G4" t="str">
        <f t="shared" si="1"/>
        <v>L.</v>
      </c>
      <c r="I4" t="str">
        <f t="shared" ref="I4:I21" si="6">LEFT(G4,1)</f>
        <v>L</v>
      </c>
      <c r="L4" t="str">
        <f t="shared" si="2"/>
        <v>Charlie L.</v>
      </c>
      <c r="N4" s="2" t="s">
        <v>40</v>
      </c>
      <c r="P4" t="str">
        <f t="shared" si="3"/>
        <v>KBD</v>
      </c>
      <c r="Q4" t="str">
        <f t="shared" si="4"/>
        <v>9123</v>
      </c>
      <c r="S4" s="3">
        <v>45326</v>
      </c>
      <c r="U4" s="6">
        <v>45326</v>
      </c>
      <c r="W4" s="2" t="s">
        <v>13</v>
      </c>
      <c r="Y4" t="str">
        <f t="shared" si="5"/>
        <v>PAID</v>
      </c>
    </row>
    <row r="5" spans="1:25" ht="30" x14ac:dyDescent="0.25">
      <c r="A5" s="2" t="s">
        <v>133</v>
      </c>
      <c r="C5" t="str">
        <f t="shared" si="0"/>
        <v>Xhia</v>
      </c>
      <c r="E5" s="2" t="s">
        <v>68</v>
      </c>
      <c r="G5" t="str">
        <f t="shared" si="1"/>
        <v>Cruz</v>
      </c>
      <c r="I5" t="str">
        <f t="shared" si="6"/>
        <v>C</v>
      </c>
      <c r="L5" t="str">
        <f t="shared" si="2"/>
        <v>Xhia C.</v>
      </c>
      <c r="N5" s="2" t="s">
        <v>41</v>
      </c>
      <c r="P5" t="str">
        <f t="shared" si="3"/>
        <v>MON</v>
      </c>
      <c r="Q5" t="str">
        <f t="shared" si="4"/>
        <v>3456</v>
      </c>
      <c r="S5" s="3">
        <v>45327</v>
      </c>
      <c r="U5" s="6">
        <v>45327</v>
      </c>
      <c r="W5" s="2" t="s">
        <v>8</v>
      </c>
      <c r="Y5" t="str">
        <f t="shared" si="5"/>
        <v>PAID</v>
      </c>
    </row>
    <row r="6" spans="1:25" ht="30" x14ac:dyDescent="0.25">
      <c r="A6" s="2" t="s">
        <v>42</v>
      </c>
      <c r="C6" t="str">
        <f t="shared" si="0"/>
        <v>Ethan</v>
      </c>
      <c r="E6" s="2" t="s">
        <v>90</v>
      </c>
      <c r="G6" t="str">
        <f t="shared" si="1"/>
        <v>B.</v>
      </c>
      <c r="I6" t="str">
        <f t="shared" si="6"/>
        <v>B</v>
      </c>
      <c r="L6" t="str">
        <f t="shared" si="2"/>
        <v>Ethan B.</v>
      </c>
      <c r="N6" s="2" t="s">
        <v>43</v>
      </c>
      <c r="P6" t="str">
        <f t="shared" si="3"/>
        <v>HPD</v>
      </c>
      <c r="Q6" t="str">
        <f t="shared" si="4"/>
        <v>7845</v>
      </c>
      <c r="S6" s="3">
        <v>45328</v>
      </c>
      <c r="U6" s="6">
        <v>45328</v>
      </c>
      <c r="W6" s="2" t="s">
        <v>10</v>
      </c>
      <c r="Y6" t="str">
        <f t="shared" si="5"/>
        <v>PENDING</v>
      </c>
    </row>
    <row r="7" spans="1:25" x14ac:dyDescent="0.25">
      <c r="A7" s="2" t="s">
        <v>95</v>
      </c>
      <c r="C7" t="str">
        <f t="shared" si="0"/>
        <v>Fred</v>
      </c>
      <c r="E7" s="2" t="s">
        <v>69</v>
      </c>
      <c r="G7" t="str">
        <f t="shared" si="1"/>
        <v>G.</v>
      </c>
      <c r="I7" t="str">
        <f t="shared" si="6"/>
        <v>G</v>
      </c>
      <c r="L7" t="str">
        <f t="shared" si="2"/>
        <v>Fred G.</v>
      </c>
      <c r="N7" s="2" t="s">
        <v>44</v>
      </c>
      <c r="P7" t="str">
        <f t="shared" si="3"/>
        <v>PRT</v>
      </c>
      <c r="Q7" t="str">
        <f t="shared" si="4"/>
        <v>2589</v>
      </c>
      <c r="S7" s="3">
        <v>45329</v>
      </c>
      <c r="U7" s="6">
        <v>45329</v>
      </c>
      <c r="W7" s="2" t="s">
        <v>17</v>
      </c>
      <c r="Y7" t="str">
        <f t="shared" si="5"/>
        <v>PAID</v>
      </c>
    </row>
    <row r="8" spans="1:25" ht="30" x14ac:dyDescent="0.25">
      <c r="A8" s="2" t="s">
        <v>70</v>
      </c>
      <c r="C8" t="str">
        <f t="shared" si="0"/>
        <v>Gabriela</v>
      </c>
      <c r="E8" s="2" t="s">
        <v>71</v>
      </c>
      <c r="G8" t="str">
        <f t="shared" si="1"/>
        <v>A.</v>
      </c>
      <c r="I8" t="str">
        <f t="shared" si="6"/>
        <v>A</v>
      </c>
      <c r="L8" t="str">
        <f t="shared" si="2"/>
        <v>Gabriela A.</v>
      </c>
      <c r="N8" s="2" t="s">
        <v>45</v>
      </c>
      <c r="P8" t="str">
        <f t="shared" si="3"/>
        <v>SCN</v>
      </c>
      <c r="Q8" t="str">
        <f t="shared" si="4"/>
        <v>1134</v>
      </c>
      <c r="S8" s="3">
        <v>45330</v>
      </c>
      <c r="U8" s="6">
        <v>45330</v>
      </c>
      <c r="W8" s="2" t="s">
        <v>20</v>
      </c>
      <c r="Y8" t="str">
        <f t="shared" si="5"/>
        <v>PENDING</v>
      </c>
    </row>
    <row r="9" spans="1:25" x14ac:dyDescent="0.25">
      <c r="A9" s="2" t="s">
        <v>72</v>
      </c>
      <c r="C9" t="str">
        <f t="shared" si="0"/>
        <v>Hannah</v>
      </c>
      <c r="E9" s="2" t="s">
        <v>91</v>
      </c>
      <c r="G9" t="str">
        <f t="shared" si="1"/>
        <v>Lee</v>
      </c>
      <c r="I9" t="str">
        <f t="shared" si="6"/>
        <v>L</v>
      </c>
      <c r="L9" t="str">
        <f t="shared" si="2"/>
        <v>Hannah L.</v>
      </c>
      <c r="N9" s="2" t="s">
        <v>46</v>
      </c>
      <c r="P9" t="str">
        <f t="shared" si="3"/>
        <v>USB</v>
      </c>
      <c r="Q9" t="str">
        <f t="shared" si="4"/>
        <v>8742</v>
      </c>
      <c r="S9" s="3">
        <v>45331</v>
      </c>
      <c r="U9" s="6">
        <v>45331</v>
      </c>
      <c r="W9" s="2" t="s">
        <v>8</v>
      </c>
      <c r="Y9" t="str">
        <f t="shared" si="5"/>
        <v>PAID</v>
      </c>
    </row>
    <row r="10" spans="1:25" x14ac:dyDescent="0.25">
      <c r="A10" s="2" t="s">
        <v>85</v>
      </c>
      <c r="C10" t="str">
        <f t="shared" si="0"/>
        <v>Isaac</v>
      </c>
      <c r="E10" s="2" t="s">
        <v>73</v>
      </c>
      <c r="G10" t="str">
        <f t="shared" si="1"/>
        <v>S.</v>
      </c>
      <c r="I10" t="str">
        <f t="shared" si="6"/>
        <v>S</v>
      </c>
      <c r="L10" t="str">
        <f t="shared" si="2"/>
        <v>Isaac S.</v>
      </c>
      <c r="N10" s="2" t="s">
        <v>47</v>
      </c>
      <c r="P10" t="str">
        <f t="shared" si="3"/>
        <v>LAP</v>
      </c>
      <c r="Q10" t="str">
        <f t="shared" si="4"/>
        <v>4356</v>
      </c>
      <c r="S10" s="3">
        <v>45332</v>
      </c>
      <c r="U10" s="6">
        <v>45332</v>
      </c>
      <c r="W10" s="2" t="s">
        <v>10</v>
      </c>
      <c r="Y10" t="str">
        <f t="shared" si="5"/>
        <v>PENDING</v>
      </c>
    </row>
    <row r="11" spans="1:25" ht="30" x14ac:dyDescent="0.25">
      <c r="A11" s="2" t="s">
        <v>86</v>
      </c>
      <c r="C11" t="str">
        <f t="shared" si="0"/>
        <v>Julia</v>
      </c>
      <c r="E11" s="2" t="s">
        <v>92</v>
      </c>
      <c r="G11" t="str">
        <f t="shared" si="1"/>
        <v>R.</v>
      </c>
      <c r="I11" t="str">
        <f t="shared" si="6"/>
        <v>R</v>
      </c>
      <c r="L11" t="str">
        <f t="shared" si="2"/>
        <v>Julia R.</v>
      </c>
      <c r="N11" s="2" t="s">
        <v>48</v>
      </c>
      <c r="P11" t="str">
        <f t="shared" si="3"/>
        <v>MPD</v>
      </c>
      <c r="Q11" t="str">
        <f t="shared" si="4"/>
        <v>7539</v>
      </c>
      <c r="S11" s="3">
        <v>45598</v>
      </c>
      <c r="U11" s="6">
        <v>45598</v>
      </c>
      <c r="W11" s="2" t="s">
        <v>13</v>
      </c>
      <c r="Y11" t="str">
        <f t="shared" si="5"/>
        <v>PAID</v>
      </c>
    </row>
    <row r="12" spans="1:25" ht="30" x14ac:dyDescent="0.25">
      <c r="A12" s="2" t="s">
        <v>74</v>
      </c>
      <c r="C12" t="str">
        <f t="shared" si="0"/>
        <v>Kevin</v>
      </c>
      <c r="E12" s="2" t="s">
        <v>75</v>
      </c>
      <c r="G12" t="str">
        <f t="shared" si="1"/>
        <v>O.</v>
      </c>
      <c r="I12" t="str">
        <f t="shared" si="6"/>
        <v>O</v>
      </c>
      <c r="L12" t="str">
        <f t="shared" si="2"/>
        <v>Kevin O.</v>
      </c>
      <c r="N12" s="2" t="s">
        <v>49</v>
      </c>
      <c r="P12" t="str">
        <f t="shared" si="3"/>
        <v>ROU</v>
      </c>
      <c r="Q12" t="str">
        <f t="shared" si="4"/>
        <v>6321</v>
      </c>
      <c r="S12" s="3">
        <v>45334</v>
      </c>
      <c r="U12" s="6">
        <v>45334</v>
      </c>
      <c r="W12" s="2" t="s">
        <v>10</v>
      </c>
      <c r="Y12" t="str">
        <f t="shared" si="5"/>
        <v>PENDING</v>
      </c>
    </row>
    <row r="13" spans="1:25" ht="30" x14ac:dyDescent="0.25">
      <c r="A13" s="2" t="s">
        <v>50</v>
      </c>
      <c r="C13" t="str">
        <f t="shared" si="0"/>
        <v>Laura</v>
      </c>
      <c r="E13" s="2" t="s">
        <v>76</v>
      </c>
      <c r="G13" t="str">
        <f t="shared" si="1"/>
        <v>M.</v>
      </c>
      <c r="I13" t="str">
        <f t="shared" si="6"/>
        <v>M</v>
      </c>
      <c r="L13" t="str">
        <f t="shared" si="2"/>
        <v>Laura M.</v>
      </c>
      <c r="N13" s="2" t="s">
        <v>51</v>
      </c>
      <c r="P13" t="str">
        <f t="shared" si="3"/>
        <v>EHD</v>
      </c>
      <c r="Q13" t="str">
        <f t="shared" si="4"/>
        <v>8457</v>
      </c>
      <c r="S13" s="2" t="s">
        <v>27</v>
      </c>
      <c r="U13" s="6">
        <v>45335</v>
      </c>
      <c r="W13" s="2" t="s">
        <v>17</v>
      </c>
      <c r="Y13" t="str">
        <f t="shared" si="5"/>
        <v>PAID</v>
      </c>
    </row>
    <row r="14" spans="1:25" ht="33" customHeight="1" x14ac:dyDescent="0.25">
      <c r="A14" s="2" t="s">
        <v>96</v>
      </c>
      <c r="C14" t="str">
        <f t="shared" si="0"/>
        <v>Michael</v>
      </c>
      <c r="E14" s="2" t="s">
        <v>77</v>
      </c>
      <c r="G14" t="str">
        <f t="shared" si="1"/>
        <v>T.</v>
      </c>
      <c r="I14" t="str">
        <f t="shared" si="6"/>
        <v>T</v>
      </c>
      <c r="L14" t="str">
        <f t="shared" si="2"/>
        <v>Michael T.</v>
      </c>
      <c r="N14" s="2" t="s">
        <v>52</v>
      </c>
      <c r="P14" t="str">
        <f t="shared" si="3"/>
        <v>KBD</v>
      </c>
      <c r="Q14" t="str">
        <f t="shared" si="4"/>
        <v>2365</v>
      </c>
      <c r="S14" s="3">
        <v>45336</v>
      </c>
      <c r="U14" s="6">
        <v>45336</v>
      </c>
      <c r="W14" s="2" t="s">
        <v>20</v>
      </c>
      <c r="Y14" t="str">
        <f t="shared" si="5"/>
        <v>PENDING</v>
      </c>
    </row>
    <row r="15" spans="1:25" x14ac:dyDescent="0.25">
      <c r="A15" s="2" t="s">
        <v>53</v>
      </c>
      <c r="C15" t="str">
        <f t="shared" si="0"/>
        <v>Nina</v>
      </c>
      <c r="E15" s="2" t="s">
        <v>78</v>
      </c>
      <c r="G15" t="str">
        <f t="shared" si="1"/>
        <v>P.</v>
      </c>
      <c r="I15" t="str">
        <f t="shared" si="6"/>
        <v>P</v>
      </c>
      <c r="L15" t="str">
        <f t="shared" si="2"/>
        <v>Nina P.</v>
      </c>
      <c r="N15" s="2" t="s">
        <v>54</v>
      </c>
      <c r="P15" t="str">
        <f t="shared" si="3"/>
        <v>LAP</v>
      </c>
      <c r="Q15" t="str">
        <f t="shared" si="4"/>
        <v>1298</v>
      </c>
      <c r="S15" s="2" t="s">
        <v>28</v>
      </c>
      <c r="U15" s="6">
        <v>45337</v>
      </c>
      <c r="W15" s="2" t="s">
        <v>8</v>
      </c>
      <c r="Y15" t="str">
        <f t="shared" si="5"/>
        <v>PAID</v>
      </c>
    </row>
    <row r="16" spans="1:25" ht="30" x14ac:dyDescent="0.25">
      <c r="A16" s="2" t="s">
        <v>55</v>
      </c>
      <c r="C16" t="str">
        <f t="shared" si="0"/>
        <v>Oscar</v>
      </c>
      <c r="E16" s="2" t="s">
        <v>93</v>
      </c>
      <c r="G16" t="str">
        <f t="shared" si="1"/>
        <v>W.</v>
      </c>
      <c r="I16" t="str">
        <f t="shared" si="6"/>
        <v>W</v>
      </c>
      <c r="L16" t="str">
        <f t="shared" si="2"/>
        <v>Oscar W.</v>
      </c>
      <c r="N16" s="2" t="s">
        <v>56</v>
      </c>
      <c r="P16" t="str">
        <f t="shared" si="3"/>
        <v>HPD</v>
      </c>
      <c r="Q16" t="str">
        <f t="shared" si="4"/>
        <v>9876</v>
      </c>
      <c r="S16" s="3">
        <v>45338</v>
      </c>
      <c r="U16" s="6">
        <v>45338</v>
      </c>
      <c r="W16" s="2" t="s">
        <v>10</v>
      </c>
      <c r="Y16" t="str">
        <f t="shared" si="5"/>
        <v>PENDING</v>
      </c>
    </row>
    <row r="17" spans="1:25" ht="30" x14ac:dyDescent="0.25">
      <c r="A17" s="2" t="s">
        <v>57</v>
      </c>
      <c r="C17" t="str">
        <f t="shared" si="0"/>
        <v>Patricia</v>
      </c>
      <c r="E17" s="2" t="s">
        <v>90</v>
      </c>
      <c r="G17" t="str">
        <f t="shared" si="1"/>
        <v>B.</v>
      </c>
      <c r="I17" t="str">
        <f t="shared" si="6"/>
        <v>B</v>
      </c>
      <c r="L17" t="str">
        <f t="shared" si="2"/>
        <v>Patricia B.</v>
      </c>
      <c r="N17" s="2" t="s">
        <v>58</v>
      </c>
      <c r="P17" t="str">
        <f t="shared" si="3"/>
        <v>MON</v>
      </c>
      <c r="Q17" t="str">
        <f t="shared" si="4"/>
        <v>6453</v>
      </c>
      <c r="S17" s="3">
        <v>45339</v>
      </c>
      <c r="U17" s="6">
        <v>45339</v>
      </c>
      <c r="W17" s="2" t="s">
        <v>17</v>
      </c>
      <c r="Y17" t="str">
        <f t="shared" si="5"/>
        <v>PAID</v>
      </c>
    </row>
    <row r="18" spans="1:25" ht="30" x14ac:dyDescent="0.25">
      <c r="A18" s="2" t="s">
        <v>79</v>
      </c>
      <c r="C18" t="str">
        <f t="shared" si="0"/>
        <v>Quentin</v>
      </c>
      <c r="E18" s="2" t="s">
        <v>80</v>
      </c>
      <c r="G18" t="str">
        <f t="shared" si="1"/>
        <v>D.</v>
      </c>
      <c r="I18" t="str">
        <f t="shared" si="6"/>
        <v>D</v>
      </c>
      <c r="L18" t="str">
        <f t="shared" si="2"/>
        <v>Quentin D.</v>
      </c>
      <c r="N18" s="2" t="s">
        <v>59</v>
      </c>
      <c r="P18" t="str">
        <f t="shared" si="3"/>
        <v>MSE</v>
      </c>
      <c r="Q18" t="str">
        <f t="shared" si="4"/>
        <v>4685</v>
      </c>
      <c r="S18" s="3">
        <v>45340</v>
      </c>
      <c r="U18" s="6">
        <v>45340</v>
      </c>
      <c r="W18" s="2" t="s">
        <v>20</v>
      </c>
      <c r="Y18" t="str">
        <f t="shared" si="5"/>
        <v>PENDING</v>
      </c>
    </row>
    <row r="19" spans="1:25" x14ac:dyDescent="0.25">
      <c r="A19" s="2" t="s">
        <v>87</v>
      </c>
      <c r="C19" t="str">
        <f t="shared" si="0"/>
        <v>Rosa</v>
      </c>
      <c r="E19" s="2" t="s">
        <v>81</v>
      </c>
      <c r="G19" t="str">
        <f t="shared" si="1"/>
        <v>H.</v>
      </c>
      <c r="I19" t="str">
        <f t="shared" si="6"/>
        <v>H</v>
      </c>
      <c r="L19" t="str">
        <f t="shared" si="2"/>
        <v>Rosa H.</v>
      </c>
      <c r="N19" s="2" t="s">
        <v>60</v>
      </c>
      <c r="P19" t="str">
        <f t="shared" si="3"/>
        <v>TAB</v>
      </c>
      <c r="Q19" t="str">
        <f t="shared" si="4"/>
        <v>2345</v>
      </c>
      <c r="S19" s="3">
        <v>45341</v>
      </c>
      <c r="U19" s="6">
        <v>45341</v>
      </c>
      <c r="W19" s="2" t="s">
        <v>17</v>
      </c>
      <c r="Y19" t="str">
        <f t="shared" si="5"/>
        <v>PAID</v>
      </c>
    </row>
    <row r="20" spans="1:25" x14ac:dyDescent="0.25">
      <c r="A20" s="2" t="s">
        <v>61</v>
      </c>
      <c r="C20" t="str">
        <f t="shared" si="0"/>
        <v>Steve</v>
      </c>
      <c r="E20" s="2" t="s">
        <v>94</v>
      </c>
      <c r="G20" t="str">
        <f t="shared" si="1"/>
        <v>J.</v>
      </c>
      <c r="I20" t="str">
        <f t="shared" si="6"/>
        <v>J</v>
      </c>
      <c r="L20" t="str">
        <f t="shared" si="2"/>
        <v>Steve J.</v>
      </c>
      <c r="N20" s="2" t="s">
        <v>62</v>
      </c>
      <c r="P20" t="str">
        <f t="shared" si="3"/>
        <v>SPK</v>
      </c>
      <c r="Q20" t="str">
        <f t="shared" si="4"/>
        <v>8624</v>
      </c>
      <c r="S20" s="3">
        <v>45342</v>
      </c>
      <c r="U20" s="6">
        <v>45342</v>
      </c>
      <c r="W20" s="2" t="s">
        <v>10</v>
      </c>
      <c r="Y20" t="str">
        <f t="shared" si="5"/>
        <v>PENDING</v>
      </c>
    </row>
    <row r="21" spans="1:25" x14ac:dyDescent="0.25">
      <c r="A21" s="2" t="s">
        <v>88</v>
      </c>
      <c r="C21" t="str">
        <f t="shared" si="0"/>
        <v>Tina</v>
      </c>
      <c r="E21" s="2" t="s">
        <v>82</v>
      </c>
      <c r="G21" t="str">
        <f t="shared" si="1"/>
        <v>K.</v>
      </c>
      <c r="I21" t="str">
        <f t="shared" si="6"/>
        <v>K</v>
      </c>
      <c r="L21" t="str">
        <f t="shared" si="2"/>
        <v>Tina K.</v>
      </c>
      <c r="N21" s="2" t="s">
        <v>63</v>
      </c>
      <c r="P21" t="str">
        <f t="shared" si="3"/>
        <v>MIC</v>
      </c>
      <c r="Q21" t="str">
        <f t="shared" si="4"/>
        <v>6543</v>
      </c>
      <c r="S21" s="3">
        <v>45343</v>
      </c>
      <c r="U21" s="6">
        <v>45343</v>
      </c>
      <c r="W21" s="2" t="s">
        <v>8</v>
      </c>
      <c r="Y21" t="str">
        <f t="shared" si="5"/>
        <v>PAID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5" zoomScaleNormal="85" workbookViewId="0">
      <selection activeCell="K10" sqref="K10"/>
    </sheetView>
  </sheetViews>
  <sheetFormatPr defaultRowHeight="15" x14ac:dyDescent="0.25"/>
  <cols>
    <col min="1" max="1" width="9.140625" style="25"/>
    <col min="2" max="2" width="20" style="25" bestFit="1" customWidth="1"/>
    <col min="3" max="3" width="12.42578125" style="25" bestFit="1" customWidth="1"/>
    <col min="4" max="4" width="15.7109375" style="25" customWidth="1"/>
    <col min="5" max="5" width="15" style="25" customWidth="1"/>
    <col min="6" max="8" width="12.85546875" style="25" customWidth="1"/>
    <col min="9" max="9" width="18.28515625" style="29" bestFit="1" customWidth="1"/>
    <col min="10" max="16384" width="9.140625" style="25"/>
  </cols>
  <sheetData>
    <row r="1" spans="1:10" s="21" customFormat="1" ht="30" x14ac:dyDescent="0.25">
      <c r="A1" s="10" t="s">
        <v>64</v>
      </c>
      <c r="B1" s="19" t="s">
        <v>0</v>
      </c>
      <c r="C1" s="11" t="s">
        <v>1</v>
      </c>
      <c r="D1" s="19" t="s">
        <v>113</v>
      </c>
      <c r="E1" s="19" t="s">
        <v>37</v>
      </c>
      <c r="F1" s="11" t="s">
        <v>2</v>
      </c>
      <c r="G1" s="11" t="s">
        <v>3</v>
      </c>
      <c r="H1" s="11" t="s">
        <v>4</v>
      </c>
      <c r="I1" s="12" t="s">
        <v>129</v>
      </c>
      <c r="J1" s="20" t="s">
        <v>6</v>
      </c>
    </row>
    <row r="2" spans="1:10" x14ac:dyDescent="0.25">
      <c r="A2" s="13">
        <v>1001</v>
      </c>
      <c r="B2" s="22" t="s">
        <v>101</v>
      </c>
      <c r="C2" s="14" t="s">
        <v>7</v>
      </c>
      <c r="D2" s="22" t="s">
        <v>114</v>
      </c>
      <c r="E2" s="23">
        <v>1234</v>
      </c>
      <c r="F2" s="14">
        <v>2</v>
      </c>
      <c r="G2" s="14">
        <v>500</v>
      </c>
      <c r="H2" s="14">
        <f t="shared" ref="H2:H21" si="0">F2*G2</f>
        <v>1000</v>
      </c>
      <c r="I2" s="15">
        <v>45293</v>
      </c>
      <c r="J2" s="24" t="s">
        <v>8</v>
      </c>
    </row>
    <row r="3" spans="1:10" x14ac:dyDescent="0.25">
      <c r="A3" s="13">
        <v>1014</v>
      </c>
      <c r="B3" s="22" t="s">
        <v>109</v>
      </c>
      <c r="C3" s="14" t="s">
        <v>7</v>
      </c>
      <c r="D3" s="22" t="s">
        <v>114</v>
      </c>
      <c r="E3" s="23">
        <v>1298</v>
      </c>
      <c r="F3" s="14">
        <v>2</v>
      </c>
      <c r="G3" s="14">
        <v>500</v>
      </c>
      <c r="H3" s="14">
        <f t="shared" si="0"/>
        <v>1000</v>
      </c>
      <c r="I3" s="15">
        <v>45337</v>
      </c>
      <c r="J3" s="24" t="s">
        <v>8</v>
      </c>
    </row>
    <row r="4" spans="1:10" x14ac:dyDescent="0.25">
      <c r="A4" s="13">
        <v>1018</v>
      </c>
      <c r="B4" s="22" t="s">
        <v>111</v>
      </c>
      <c r="C4" s="14" t="s">
        <v>31</v>
      </c>
      <c r="D4" s="22" t="s">
        <v>125</v>
      </c>
      <c r="E4" s="23">
        <v>2345</v>
      </c>
      <c r="F4" s="14">
        <v>1</v>
      </c>
      <c r="G4" s="14">
        <v>600</v>
      </c>
      <c r="H4" s="14">
        <f t="shared" si="0"/>
        <v>600</v>
      </c>
      <c r="I4" s="15">
        <v>45341</v>
      </c>
      <c r="J4" s="24" t="s">
        <v>8</v>
      </c>
    </row>
    <row r="5" spans="1:10" x14ac:dyDescent="0.25">
      <c r="A5" s="13">
        <v>1009</v>
      </c>
      <c r="B5" s="22" t="s">
        <v>106</v>
      </c>
      <c r="C5" s="14" t="s">
        <v>7</v>
      </c>
      <c r="D5" s="22" t="s">
        <v>114</v>
      </c>
      <c r="E5" s="23">
        <v>4356</v>
      </c>
      <c r="F5" s="14">
        <v>1</v>
      </c>
      <c r="G5" s="14">
        <v>550</v>
      </c>
      <c r="H5" s="14">
        <f t="shared" si="0"/>
        <v>550</v>
      </c>
      <c r="I5" s="15">
        <v>45332</v>
      </c>
      <c r="J5" s="24" t="s">
        <v>131</v>
      </c>
    </row>
    <row r="6" spans="1:10" x14ac:dyDescent="0.25">
      <c r="A6" s="13">
        <v>1007</v>
      </c>
      <c r="B6" s="22" t="s">
        <v>18</v>
      </c>
      <c r="C6" s="14" t="s">
        <v>19</v>
      </c>
      <c r="D6" s="22" t="s">
        <v>120</v>
      </c>
      <c r="E6" s="23">
        <v>1134</v>
      </c>
      <c r="F6" s="14">
        <v>1</v>
      </c>
      <c r="G6" s="14">
        <v>400</v>
      </c>
      <c r="H6" s="14">
        <f t="shared" si="0"/>
        <v>400</v>
      </c>
      <c r="I6" s="15">
        <v>45330</v>
      </c>
      <c r="J6" s="24" t="s">
        <v>131</v>
      </c>
    </row>
    <row r="7" spans="1:10" x14ac:dyDescent="0.25">
      <c r="A7" s="13">
        <v>1016</v>
      </c>
      <c r="B7" s="22" t="s">
        <v>30</v>
      </c>
      <c r="C7" s="14" t="s">
        <v>14</v>
      </c>
      <c r="D7" s="22" t="s">
        <v>117</v>
      </c>
      <c r="E7" s="23">
        <v>6453</v>
      </c>
      <c r="F7" s="14">
        <v>1</v>
      </c>
      <c r="G7" s="14">
        <v>320</v>
      </c>
      <c r="H7" s="14">
        <f t="shared" si="0"/>
        <v>320</v>
      </c>
      <c r="I7" s="15">
        <v>45339</v>
      </c>
      <c r="J7" s="24" t="s">
        <v>8</v>
      </c>
    </row>
    <row r="8" spans="1:10" x14ac:dyDescent="0.25">
      <c r="A8" s="13">
        <v>1004</v>
      </c>
      <c r="B8" s="22" t="s">
        <v>132</v>
      </c>
      <c r="C8" s="14" t="s">
        <v>14</v>
      </c>
      <c r="D8" s="22" t="s">
        <v>117</v>
      </c>
      <c r="E8" s="23">
        <v>3456</v>
      </c>
      <c r="F8" s="14">
        <v>1</v>
      </c>
      <c r="G8" s="14">
        <v>300</v>
      </c>
      <c r="H8" s="14">
        <f t="shared" si="0"/>
        <v>300</v>
      </c>
      <c r="I8" s="15">
        <v>45327</v>
      </c>
      <c r="J8" s="24" t="s">
        <v>8</v>
      </c>
    </row>
    <row r="9" spans="1:10" x14ac:dyDescent="0.25">
      <c r="A9" s="13">
        <v>1006</v>
      </c>
      <c r="B9" s="22" t="s">
        <v>104</v>
      </c>
      <c r="C9" s="14" t="s">
        <v>16</v>
      </c>
      <c r="D9" s="22" t="s">
        <v>119</v>
      </c>
      <c r="E9" s="23">
        <v>2589</v>
      </c>
      <c r="F9" s="14">
        <v>1</v>
      </c>
      <c r="G9" s="14">
        <v>250</v>
      </c>
      <c r="H9" s="14">
        <f t="shared" si="0"/>
        <v>250</v>
      </c>
      <c r="I9" s="15">
        <v>45329</v>
      </c>
      <c r="J9" s="24" t="s">
        <v>8</v>
      </c>
    </row>
    <row r="10" spans="1:10" x14ac:dyDescent="0.25">
      <c r="A10" s="13">
        <v>1011</v>
      </c>
      <c r="B10" s="22" t="s">
        <v>24</v>
      </c>
      <c r="C10" s="14" t="s">
        <v>25</v>
      </c>
      <c r="D10" s="22" t="s">
        <v>123</v>
      </c>
      <c r="E10" s="23">
        <v>6321</v>
      </c>
      <c r="F10" s="14">
        <v>1</v>
      </c>
      <c r="G10" s="14">
        <v>250</v>
      </c>
      <c r="H10" s="14">
        <f t="shared" si="0"/>
        <v>250</v>
      </c>
      <c r="I10" s="15">
        <v>45334</v>
      </c>
      <c r="J10" s="24" t="s">
        <v>131</v>
      </c>
    </row>
    <row r="11" spans="1:10" x14ac:dyDescent="0.25">
      <c r="A11" s="13">
        <v>1019</v>
      </c>
      <c r="B11" s="22" t="s">
        <v>32</v>
      </c>
      <c r="C11" s="14" t="s">
        <v>33</v>
      </c>
      <c r="D11" s="22" t="s">
        <v>126</v>
      </c>
      <c r="E11" s="23">
        <v>8624</v>
      </c>
      <c r="F11" s="14">
        <v>1</v>
      </c>
      <c r="G11" s="14">
        <v>200</v>
      </c>
      <c r="H11" s="14">
        <f t="shared" si="0"/>
        <v>200</v>
      </c>
      <c r="I11" s="15">
        <v>45342</v>
      </c>
      <c r="J11" s="24" t="s">
        <v>131</v>
      </c>
    </row>
    <row r="12" spans="1:10" x14ac:dyDescent="0.25">
      <c r="A12" s="13">
        <v>1005</v>
      </c>
      <c r="B12" s="22" t="s">
        <v>103</v>
      </c>
      <c r="C12" s="14" t="s">
        <v>15</v>
      </c>
      <c r="D12" s="22" t="s">
        <v>118</v>
      </c>
      <c r="E12" s="23">
        <v>7845</v>
      </c>
      <c r="F12" s="14">
        <v>2</v>
      </c>
      <c r="G12" s="14">
        <v>80</v>
      </c>
      <c r="H12" s="14">
        <f t="shared" si="0"/>
        <v>160</v>
      </c>
      <c r="I12" s="15">
        <v>45328</v>
      </c>
      <c r="J12" s="24" t="s">
        <v>131</v>
      </c>
    </row>
    <row r="13" spans="1:10" x14ac:dyDescent="0.25">
      <c r="A13" s="13">
        <v>1003</v>
      </c>
      <c r="B13" s="22" t="s">
        <v>11</v>
      </c>
      <c r="C13" s="14" t="s">
        <v>12</v>
      </c>
      <c r="D13" s="22" t="s">
        <v>116</v>
      </c>
      <c r="E13" s="23">
        <v>9123</v>
      </c>
      <c r="F13" s="14">
        <v>3</v>
      </c>
      <c r="G13" s="14">
        <v>50</v>
      </c>
      <c r="H13" s="14">
        <f t="shared" si="0"/>
        <v>150</v>
      </c>
      <c r="I13" s="15">
        <v>45326</v>
      </c>
      <c r="J13" s="24" t="s">
        <v>8</v>
      </c>
    </row>
    <row r="14" spans="1:10" x14ac:dyDescent="0.25">
      <c r="A14" s="13">
        <v>1008</v>
      </c>
      <c r="B14" s="22" t="s">
        <v>105</v>
      </c>
      <c r="C14" s="14" t="s">
        <v>21</v>
      </c>
      <c r="D14" s="22" t="s">
        <v>121</v>
      </c>
      <c r="E14" s="23">
        <v>8742</v>
      </c>
      <c r="F14" s="14">
        <v>10</v>
      </c>
      <c r="G14" s="14">
        <v>15</v>
      </c>
      <c r="H14" s="14">
        <f t="shared" si="0"/>
        <v>150</v>
      </c>
      <c r="I14" s="15">
        <v>45331</v>
      </c>
      <c r="J14" s="24" t="s">
        <v>8</v>
      </c>
    </row>
    <row r="15" spans="1:10" x14ac:dyDescent="0.25">
      <c r="A15" s="13">
        <v>1020</v>
      </c>
      <c r="B15" s="22" t="s">
        <v>112</v>
      </c>
      <c r="C15" s="14" t="s">
        <v>34</v>
      </c>
      <c r="D15" s="22" t="s">
        <v>127</v>
      </c>
      <c r="E15" s="23">
        <v>6543</v>
      </c>
      <c r="F15" s="14">
        <v>1</v>
      </c>
      <c r="G15" s="14">
        <v>150</v>
      </c>
      <c r="H15" s="14">
        <f t="shared" si="0"/>
        <v>150</v>
      </c>
      <c r="I15" s="15">
        <v>45343</v>
      </c>
      <c r="J15" s="24" t="s">
        <v>8</v>
      </c>
    </row>
    <row r="16" spans="1:10" x14ac:dyDescent="0.25">
      <c r="A16" s="13">
        <v>1013</v>
      </c>
      <c r="B16" s="22" t="s">
        <v>108</v>
      </c>
      <c r="C16" s="14" t="s">
        <v>12</v>
      </c>
      <c r="D16" s="22" t="s">
        <v>116</v>
      </c>
      <c r="E16" s="23">
        <v>2365</v>
      </c>
      <c r="F16" s="14">
        <v>2</v>
      </c>
      <c r="G16" s="14">
        <v>60</v>
      </c>
      <c r="H16" s="14">
        <f t="shared" si="0"/>
        <v>120</v>
      </c>
      <c r="I16" s="15">
        <v>45336</v>
      </c>
      <c r="J16" s="24" t="s">
        <v>131</v>
      </c>
    </row>
    <row r="17" spans="1:10" x14ac:dyDescent="0.25">
      <c r="A17" s="13">
        <v>1002</v>
      </c>
      <c r="B17" s="22" t="s">
        <v>102</v>
      </c>
      <c r="C17" s="14" t="s">
        <v>9</v>
      </c>
      <c r="D17" s="22" t="s">
        <v>115</v>
      </c>
      <c r="E17" s="23">
        <v>5678</v>
      </c>
      <c r="F17" s="14">
        <v>5</v>
      </c>
      <c r="G17" s="14">
        <v>20</v>
      </c>
      <c r="H17" s="14">
        <f t="shared" si="0"/>
        <v>100</v>
      </c>
      <c r="I17" s="15">
        <v>45353</v>
      </c>
      <c r="J17" s="24" t="s">
        <v>131</v>
      </c>
    </row>
    <row r="18" spans="1:10" ht="17.25" customHeight="1" x14ac:dyDescent="0.25">
      <c r="A18" s="13">
        <v>1012</v>
      </c>
      <c r="B18" s="22" t="s">
        <v>107</v>
      </c>
      <c r="C18" s="14" t="s">
        <v>26</v>
      </c>
      <c r="D18" s="22" t="s">
        <v>124</v>
      </c>
      <c r="E18" s="23">
        <v>8457</v>
      </c>
      <c r="F18" s="14">
        <v>1</v>
      </c>
      <c r="G18" s="14">
        <v>100</v>
      </c>
      <c r="H18" s="14">
        <f t="shared" si="0"/>
        <v>100</v>
      </c>
      <c r="I18" s="15">
        <v>45335</v>
      </c>
      <c r="J18" s="24" t="s">
        <v>8</v>
      </c>
    </row>
    <row r="19" spans="1:10" x14ac:dyDescent="0.25">
      <c r="A19" s="13">
        <v>1015</v>
      </c>
      <c r="B19" s="22" t="s">
        <v>29</v>
      </c>
      <c r="C19" s="14" t="s">
        <v>15</v>
      </c>
      <c r="D19" s="22" t="s">
        <v>118</v>
      </c>
      <c r="E19" s="23">
        <v>9876</v>
      </c>
      <c r="F19" s="14">
        <v>1</v>
      </c>
      <c r="G19" s="14">
        <v>90</v>
      </c>
      <c r="H19" s="14">
        <f t="shared" si="0"/>
        <v>90</v>
      </c>
      <c r="I19" s="15">
        <v>45338</v>
      </c>
      <c r="J19" s="24" t="s">
        <v>131</v>
      </c>
    </row>
    <row r="20" spans="1:10" x14ac:dyDescent="0.25">
      <c r="A20" s="13">
        <v>1017</v>
      </c>
      <c r="B20" s="22" t="s">
        <v>110</v>
      </c>
      <c r="C20" s="14" t="s">
        <v>9</v>
      </c>
      <c r="D20" s="22" t="s">
        <v>115</v>
      </c>
      <c r="E20" s="23">
        <v>4685</v>
      </c>
      <c r="F20" s="14">
        <v>2</v>
      </c>
      <c r="G20" s="14">
        <v>25</v>
      </c>
      <c r="H20" s="14">
        <f t="shared" si="0"/>
        <v>50</v>
      </c>
      <c r="I20" s="15">
        <v>45340</v>
      </c>
      <c r="J20" s="24" t="s">
        <v>131</v>
      </c>
    </row>
    <row r="21" spans="1:10" x14ac:dyDescent="0.25">
      <c r="A21" s="16">
        <v>1010</v>
      </c>
      <c r="B21" s="26" t="s">
        <v>22</v>
      </c>
      <c r="C21" s="17" t="s">
        <v>23</v>
      </c>
      <c r="D21" s="26" t="s">
        <v>122</v>
      </c>
      <c r="E21" s="27">
        <v>7539</v>
      </c>
      <c r="F21" s="17">
        <v>3</v>
      </c>
      <c r="G21" s="17">
        <v>10</v>
      </c>
      <c r="H21" s="17">
        <f t="shared" si="0"/>
        <v>30</v>
      </c>
      <c r="I21" s="18">
        <v>45598</v>
      </c>
      <c r="J21" s="28" t="s">
        <v>8</v>
      </c>
    </row>
  </sheetData>
  <conditionalFormatting sqref="J2:J21">
    <cfRule type="containsText" dxfId="7" priority="1" operator="containsText" text="PENDING">
      <formula>NOT(ISERROR(SEARCH("PENDING",J2)))</formula>
    </cfRule>
    <cfRule type="containsText" dxfId="6" priority="2" operator="containsText" text="PAID">
      <formula>NOT(ISERROR(SEARCH("PAID",J2)))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M11" sqref="M11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3" spans="1:2" x14ac:dyDescent="0.25">
      <c r="A3" s="65" t="s">
        <v>153</v>
      </c>
      <c r="B3" t="s">
        <v>155</v>
      </c>
    </row>
    <row r="4" spans="1:2" x14ac:dyDescent="0.25">
      <c r="A4" s="68" t="s">
        <v>26</v>
      </c>
      <c r="B4" s="66">
        <v>100</v>
      </c>
    </row>
    <row r="5" spans="1:2" x14ac:dyDescent="0.25">
      <c r="A5" s="68" t="s">
        <v>15</v>
      </c>
      <c r="B5" s="66">
        <v>250</v>
      </c>
    </row>
    <row r="6" spans="1:2" x14ac:dyDescent="0.25">
      <c r="A6" s="68" t="s">
        <v>12</v>
      </c>
      <c r="B6" s="66">
        <v>270</v>
      </c>
    </row>
    <row r="7" spans="1:2" x14ac:dyDescent="0.25">
      <c r="A7" s="68" t="s">
        <v>7</v>
      </c>
      <c r="B7" s="66">
        <v>2550</v>
      </c>
    </row>
    <row r="8" spans="1:2" x14ac:dyDescent="0.25">
      <c r="A8" s="68" t="s">
        <v>34</v>
      </c>
      <c r="B8" s="66">
        <v>150</v>
      </c>
    </row>
    <row r="9" spans="1:2" x14ac:dyDescent="0.25">
      <c r="A9" s="68" t="s">
        <v>14</v>
      </c>
      <c r="B9" s="66">
        <v>620</v>
      </c>
    </row>
    <row r="10" spans="1:2" x14ac:dyDescent="0.25">
      <c r="A10" s="68" t="s">
        <v>9</v>
      </c>
      <c r="B10" s="66">
        <v>150</v>
      </c>
    </row>
    <row r="11" spans="1:2" x14ac:dyDescent="0.25">
      <c r="A11" s="68" t="s">
        <v>23</v>
      </c>
      <c r="B11" s="66">
        <v>30</v>
      </c>
    </row>
    <row r="12" spans="1:2" x14ac:dyDescent="0.25">
      <c r="A12" s="68" t="s">
        <v>16</v>
      </c>
      <c r="B12" s="66">
        <v>250</v>
      </c>
    </row>
    <row r="13" spans="1:2" x14ac:dyDescent="0.25">
      <c r="A13" s="68" t="s">
        <v>25</v>
      </c>
      <c r="B13" s="66">
        <v>250</v>
      </c>
    </row>
    <row r="14" spans="1:2" x14ac:dyDescent="0.25">
      <c r="A14" s="68" t="s">
        <v>19</v>
      </c>
      <c r="B14" s="66">
        <v>400</v>
      </c>
    </row>
    <row r="15" spans="1:2" x14ac:dyDescent="0.25">
      <c r="A15" s="68" t="s">
        <v>33</v>
      </c>
      <c r="B15" s="66">
        <v>200</v>
      </c>
    </row>
    <row r="16" spans="1:2" x14ac:dyDescent="0.25">
      <c r="A16" s="68" t="s">
        <v>31</v>
      </c>
      <c r="B16" s="66">
        <v>600</v>
      </c>
    </row>
    <row r="17" spans="1:2" x14ac:dyDescent="0.25">
      <c r="A17" s="68" t="s">
        <v>21</v>
      </c>
      <c r="B17" s="66">
        <v>150</v>
      </c>
    </row>
    <row r="18" spans="1:2" x14ac:dyDescent="0.25">
      <c r="A18" s="68" t="s">
        <v>154</v>
      </c>
      <c r="B18" s="66">
        <v>5970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85" zoomScaleNormal="85" workbookViewId="0">
      <selection activeCell="C13" sqref="C13"/>
    </sheetView>
  </sheetViews>
  <sheetFormatPr defaultRowHeight="15" x14ac:dyDescent="0.25"/>
  <cols>
    <col min="1" max="1" width="9.140625" style="25"/>
    <col min="2" max="2" width="20" style="25" bestFit="1" customWidth="1"/>
    <col min="3" max="3" width="12.42578125" style="25" bestFit="1" customWidth="1"/>
    <col min="4" max="4" width="15.7109375" style="25" customWidth="1"/>
    <col min="5" max="5" width="15" style="25" customWidth="1"/>
    <col min="6" max="8" width="12.85546875" style="25" customWidth="1"/>
    <col min="9" max="9" width="14.140625" style="29" customWidth="1"/>
    <col min="10" max="10" width="16" style="25" bestFit="1" customWidth="1"/>
    <col min="11" max="11" width="9.140625" style="25"/>
    <col min="12" max="12" width="24.28515625" style="25" customWidth="1"/>
    <col min="13" max="13" width="24.5703125" style="25" bestFit="1" customWidth="1"/>
    <col min="14" max="14" width="29" style="25" customWidth="1"/>
    <col min="15" max="15" width="11.42578125" style="25" bestFit="1" customWidth="1"/>
    <col min="16" max="17" width="9.140625" style="25"/>
    <col min="18" max="18" width="13.140625" style="25" customWidth="1"/>
    <col min="19" max="19" width="17.140625" style="25" customWidth="1"/>
    <col min="20" max="20" width="19.28515625" style="25" customWidth="1"/>
    <col min="21" max="21" width="9.140625" style="25"/>
    <col min="22" max="22" width="15.140625" style="25" customWidth="1"/>
    <col min="23" max="23" width="19.5703125" style="25" customWidth="1"/>
    <col min="24" max="16384" width="9.140625" style="25"/>
  </cols>
  <sheetData>
    <row r="1" spans="1:23" s="21" customFormat="1" ht="31.5" customHeight="1" x14ac:dyDescent="0.25">
      <c r="A1" s="10" t="s">
        <v>138</v>
      </c>
      <c r="B1" s="19" t="s">
        <v>0</v>
      </c>
      <c r="C1" s="11" t="s">
        <v>1</v>
      </c>
      <c r="D1" s="19" t="s">
        <v>113</v>
      </c>
      <c r="E1" s="19" t="s">
        <v>37</v>
      </c>
      <c r="F1" s="11" t="s">
        <v>2</v>
      </c>
      <c r="G1" s="11" t="s">
        <v>3</v>
      </c>
      <c r="H1" s="11" t="s">
        <v>4</v>
      </c>
      <c r="I1" s="11" t="s">
        <v>142</v>
      </c>
      <c r="J1" s="12" t="s">
        <v>141</v>
      </c>
      <c r="K1" s="20" t="s">
        <v>6</v>
      </c>
      <c r="M1" s="44" t="s">
        <v>4</v>
      </c>
      <c r="N1" s="45" t="s">
        <v>135</v>
      </c>
      <c r="O1" s="46" t="s">
        <v>140</v>
      </c>
      <c r="R1" s="62" t="s">
        <v>146</v>
      </c>
      <c r="S1" s="63"/>
      <c r="T1" s="64"/>
      <c r="U1" s="25"/>
      <c r="V1" s="61" t="s">
        <v>143</v>
      </c>
      <c r="W1" s="61"/>
    </row>
    <row r="2" spans="1:23" x14ac:dyDescent="0.25">
      <c r="A2" s="13">
        <v>1001</v>
      </c>
      <c r="B2" s="22" t="s">
        <v>132</v>
      </c>
      <c r="C2" s="14" t="s">
        <v>7</v>
      </c>
      <c r="D2" s="22" t="s">
        <v>114</v>
      </c>
      <c r="E2" s="23">
        <v>1234</v>
      </c>
      <c r="F2" s="14">
        <v>2</v>
      </c>
      <c r="G2" s="30">
        <v>500</v>
      </c>
      <c r="H2" s="30">
        <f>IFERROR(F2*G2,1)</f>
        <v>1000</v>
      </c>
      <c r="I2" s="30" t="str">
        <f>IF(H2&gt;=500,"High Sales", "Low Sales")</f>
        <v>High Sales</v>
      </c>
      <c r="J2" s="15">
        <v>45293</v>
      </c>
      <c r="K2" s="24" t="s">
        <v>8</v>
      </c>
      <c r="M2" s="37">
        <f>SUM(H2:H21)</f>
        <v>5970</v>
      </c>
      <c r="N2" s="38">
        <f>MAX(H2:H21)</f>
        <v>1000</v>
      </c>
      <c r="O2" s="39">
        <f>MIN(H2:H21)</f>
        <v>30</v>
      </c>
      <c r="R2" s="53" t="s">
        <v>147</v>
      </c>
      <c r="S2" s="52" t="s">
        <v>148</v>
      </c>
      <c r="T2" s="54" t="s">
        <v>142</v>
      </c>
      <c r="V2" s="50"/>
    </row>
    <row r="3" spans="1:23" x14ac:dyDescent="0.25">
      <c r="A3" s="13">
        <v>1002</v>
      </c>
      <c r="B3" s="22" t="s">
        <v>102</v>
      </c>
      <c r="C3" s="14" t="s">
        <v>9</v>
      </c>
      <c r="D3" s="22" t="s">
        <v>115</v>
      </c>
      <c r="E3" s="23">
        <v>5678</v>
      </c>
      <c r="F3" s="14">
        <v>5</v>
      </c>
      <c r="G3" s="30">
        <v>20</v>
      </c>
      <c r="H3" s="30">
        <f>IFERROR(F3*G3,1)</f>
        <v>100</v>
      </c>
      <c r="I3" s="30" t="str">
        <f>IF(H3&gt;=500,"High Sales", "Low Sales")</f>
        <v>Low Sales</v>
      </c>
      <c r="J3" s="15">
        <v>45353</v>
      </c>
      <c r="K3" s="24" t="s">
        <v>131</v>
      </c>
      <c r="M3" s="32"/>
      <c r="N3" s="33"/>
      <c r="O3" s="34"/>
      <c r="R3" s="55">
        <v>45292</v>
      </c>
      <c r="S3" s="22">
        <f>SUMIFS(H:H,J:J, "&gt;=2024-01-1",J:J, "&lt;=2024-01-31")</f>
        <v>1860</v>
      </c>
      <c r="T3" s="56" t="str">
        <f>IF(S3&gt;=2000,"High Sales","Low Sales")</f>
        <v>Low Sales</v>
      </c>
      <c r="V3" s="51" t="s">
        <v>144</v>
      </c>
      <c r="W3" s="25" t="s">
        <v>149</v>
      </c>
    </row>
    <row r="4" spans="1:23" x14ac:dyDescent="0.25">
      <c r="A4" s="13">
        <v>1003</v>
      </c>
      <c r="B4" s="22" t="s">
        <v>11</v>
      </c>
      <c r="C4" s="14" t="s">
        <v>12</v>
      </c>
      <c r="D4" s="22" t="s">
        <v>116</v>
      </c>
      <c r="E4" s="23">
        <v>9123</v>
      </c>
      <c r="F4" s="14">
        <v>3</v>
      </c>
      <c r="G4" s="30">
        <v>50</v>
      </c>
      <c r="H4" s="30">
        <f>IFERROR(F4*G4,1)</f>
        <v>150</v>
      </c>
      <c r="I4" s="30" t="str">
        <f>IF(H4&gt;=500,"High Sales", "Low Sales")</f>
        <v>Low Sales</v>
      </c>
      <c r="J4" s="15">
        <v>45295</v>
      </c>
      <c r="K4" s="24" t="s">
        <v>8</v>
      </c>
      <c r="M4" s="32"/>
      <c r="N4" s="33"/>
      <c r="O4" s="34"/>
      <c r="R4" s="55">
        <v>45323</v>
      </c>
      <c r="S4" s="22">
        <f>SUMIFS(H:H,J:J, "&gt;=2024-02-1",J:J, "&lt;=2024-02-29")</f>
        <v>2690</v>
      </c>
      <c r="T4" s="56" t="str">
        <f>IF(S4&gt;=2000,"High Sales","Low Sales")</f>
        <v>High Sales</v>
      </c>
      <c r="V4" s="51" t="s">
        <v>145</v>
      </c>
      <c r="W4" s="25" t="s">
        <v>150</v>
      </c>
    </row>
    <row r="5" spans="1:23" ht="21.75" customHeight="1" x14ac:dyDescent="0.25">
      <c r="A5" s="13">
        <v>1004</v>
      </c>
      <c r="B5" s="22" t="s">
        <v>101</v>
      </c>
      <c r="C5" s="14" t="s">
        <v>14</v>
      </c>
      <c r="D5" s="22" t="s">
        <v>117</v>
      </c>
      <c r="E5" s="23">
        <v>3456</v>
      </c>
      <c r="F5" s="14">
        <v>1</v>
      </c>
      <c r="G5" s="30">
        <v>300</v>
      </c>
      <c r="H5" s="30">
        <f>IFERROR(F5*G5,1)</f>
        <v>300</v>
      </c>
      <c r="I5" s="30" t="str">
        <f>IF(H5&gt;=500,"High Sales", "Low Sales")</f>
        <v>Low Sales</v>
      </c>
      <c r="J5" s="15">
        <v>45296</v>
      </c>
      <c r="K5" s="24" t="s">
        <v>8</v>
      </c>
      <c r="M5" s="47" t="s">
        <v>136</v>
      </c>
      <c r="N5" s="43" t="s">
        <v>137</v>
      </c>
      <c r="O5" s="48" t="s">
        <v>139</v>
      </c>
      <c r="R5" s="55">
        <v>45352</v>
      </c>
      <c r="S5" s="22">
        <f>SUMIFS(H:H,J:J, "&gt;=2024-03-1",J:J, "&lt;=2024-03-31")</f>
        <v>1420</v>
      </c>
      <c r="T5" s="56" t="str">
        <f>IF(S5&gt;=2000,"High Sales","Low Sales")</f>
        <v>Low Sales</v>
      </c>
    </row>
    <row r="6" spans="1:23" ht="15.75" thickBot="1" x14ac:dyDescent="0.3">
      <c r="A6" s="13">
        <v>1005</v>
      </c>
      <c r="B6" s="22" t="s">
        <v>103</v>
      </c>
      <c r="C6" s="14" t="s">
        <v>15</v>
      </c>
      <c r="D6" s="22" t="s">
        <v>118</v>
      </c>
      <c r="E6" s="23">
        <v>7845</v>
      </c>
      <c r="F6" s="14">
        <v>2</v>
      </c>
      <c r="G6" s="30">
        <v>80</v>
      </c>
      <c r="H6" s="30">
        <f>IFERROR(F6*G6,1)</f>
        <v>160</v>
      </c>
      <c r="I6" s="30" t="str">
        <f>IF(H6&gt;=500,"High Sales", "Low Sales")</f>
        <v>Low Sales</v>
      </c>
      <c r="J6" s="15">
        <v>45297</v>
      </c>
      <c r="K6" s="24" t="s">
        <v>131</v>
      </c>
      <c r="M6" s="42">
        <f>SUM(F2:F21)</f>
        <v>42</v>
      </c>
      <c r="N6" s="41">
        <f>COUNT(A2:A21)</f>
        <v>20</v>
      </c>
      <c r="O6" s="40">
        <f>AVERAGE(F2:F21)</f>
        <v>2.1</v>
      </c>
      <c r="R6" s="57"/>
      <c r="S6" s="58"/>
      <c r="T6" s="59"/>
    </row>
    <row r="7" spans="1:23" x14ac:dyDescent="0.25">
      <c r="A7" s="13">
        <v>1006</v>
      </c>
      <c r="B7" s="22" t="s">
        <v>104</v>
      </c>
      <c r="C7" s="14" t="s">
        <v>16</v>
      </c>
      <c r="D7" s="22" t="s">
        <v>119</v>
      </c>
      <c r="E7" s="23">
        <v>2589</v>
      </c>
      <c r="F7" s="14">
        <v>1</v>
      </c>
      <c r="G7" s="30">
        <v>250</v>
      </c>
      <c r="H7" s="30">
        <f>IFERROR(F7*G7,1)</f>
        <v>250</v>
      </c>
      <c r="I7" s="30" t="str">
        <f>IF(H7&gt;=500,"High Sales", "Low Sales")</f>
        <v>Low Sales</v>
      </c>
      <c r="J7" s="15">
        <v>45298</v>
      </c>
      <c r="K7" s="24" t="s">
        <v>8</v>
      </c>
      <c r="M7" s="32"/>
      <c r="N7" s="33"/>
      <c r="O7" s="34"/>
    </row>
    <row r="8" spans="1:23" x14ac:dyDescent="0.25">
      <c r="A8" s="13">
        <v>1007</v>
      </c>
      <c r="B8" s="22" t="s">
        <v>18</v>
      </c>
      <c r="C8" s="14" t="s">
        <v>19</v>
      </c>
      <c r="D8" s="22" t="s">
        <v>120</v>
      </c>
      <c r="E8" s="23">
        <v>1134</v>
      </c>
      <c r="F8" s="14">
        <v>1</v>
      </c>
      <c r="G8" s="30">
        <v>400</v>
      </c>
      <c r="H8" s="30">
        <f>IFERROR(F8*G8,1)</f>
        <v>400</v>
      </c>
      <c r="I8" s="30" t="str">
        <f>IF(H8&gt;=500,"High Sales", "Low Sales")</f>
        <v>Low Sales</v>
      </c>
      <c r="J8" s="15">
        <v>45330</v>
      </c>
      <c r="K8" s="24" t="s">
        <v>131</v>
      </c>
      <c r="M8" s="32"/>
      <c r="N8" s="33"/>
      <c r="O8" s="34"/>
    </row>
    <row r="9" spans="1:23" ht="25.5" customHeight="1" x14ac:dyDescent="0.25">
      <c r="A9" s="13">
        <v>1008</v>
      </c>
      <c r="B9" s="22" t="s">
        <v>105</v>
      </c>
      <c r="C9" s="14" t="s">
        <v>21</v>
      </c>
      <c r="D9" s="22" t="s">
        <v>121</v>
      </c>
      <c r="E9" s="23">
        <v>8742</v>
      </c>
      <c r="F9" s="14">
        <v>10</v>
      </c>
      <c r="G9" s="30">
        <v>15</v>
      </c>
      <c r="H9" s="30">
        <f>IFERROR(F9*G9,1)</f>
        <v>150</v>
      </c>
      <c r="I9" s="30" t="str">
        <f>IF(H9&gt;=500,"High Sales", "Low Sales")</f>
        <v>Low Sales</v>
      </c>
      <c r="J9" s="15">
        <v>45331</v>
      </c>
      <c r="K9" s="24" t="s">
        <v>8</v>
      </c>
      <c r="M9" s="47" t="s">
        <v>134</v>
      </c>
      <c r="N9" s="33"/>
      <c r="O9" s="34"/>
    </row>
    <row r="10" spans="1:23" ht="15.75" thickBot="1" x14ac:dyDescent="0.3">
      <c r="A10" s="13">
        <v>1009</v>
      </c>
      <c r="B10" s="22" t="s">
        <v>106</v>
      </c>
      <c r="C10" s="14" t="s">
        <v>7</v>
      </c>
      <c r="D10" s="22" t="s">
        <v>114</v>
      </c>
      <c r="E10" s="23">
        <v>4356</v>
      </c>
      <c r="F10" s="14">
        <v>1</v>
      </c>
      <c r="G10" s="30">
        <v>550</v>
      </c>
      <c r="H10" s="30">
        <f>IFERROR(F10*G10,1)</f>
        <v>550</v>
      </c>
      <c r="I10" s="30" t="str">
        <f>IF(H10&gt;=500,"High Sales", "Low Sales")</f>
        <v>High Sales</v>
      </c>
      <c r="J10" s="15">
        <v>45332</v>
      </c>
      <c r="K10" s="24" t="s">
        <v>131</v>
      </c>
      <c r="M10" s="49">
        <f>M2/M6</f>
        <v>142.14285714285714</v>
      </c>
      <c r="N10" s="35"/>
      <c r="O10" s="36"/>
    </row>
    <row r="11" spans="1:23" x14ac:dyDescent="0.25">
      <c r="A11" s="13">
        <v>1010</v>
      </c>
      <c r="B11" s="22" t="s">
        <v>22</v>
      </c>
      <c r="C11" s="14" t="s">
        <v>23</v>
      </c>
      <c r="D11" s="22" t="s">
        <v>122</v>
      </c>
      <c r="E11" s="23">
        <v>7539</v>
      </c>
      <c r="F11" s="14">
        <v>3</v>
      </c>
      <c r="G11" s="30">
        <v>10</v>
      </c>
      <c r="H11" s="30">
        <f>IFERROR(F11*G11,1)</f>
        <v>30</v>
      </c>
      <c r="I11" s="30" t="str">
        <f>IF(H11&gt;=500,"High Sales", "Low Sales")</f>
        <v>Low Sales</v>
      </c>
      <c r="J11" s="15">
        <v>45333</v>
      </c>
      <c r="K11" s="24" t="s">
        <v>8</v>
      </c>
      <c r="M11" s="33"/>
      <c r="N11" s="33"/>
      <c r="O11" s="33"/>
    </row>
    <row r="12" spans="1:23" x14ac:dyDescent="0.25">
      <c r="A12" s="13">
        <v>1011</v>
      </c>
      <c r="B12" s="22" t="s">
        <v>24</v>
      </c>
      <c r="C12" s="14" t="s">
        <v>25</v>
      </c>
      <c r="D12" s="22" t="s">
        <v>123</v>
      </c>
      <c r="E12" s="23">
        <v>6321</v>
      </c>
      <c r="F12" s="14">
        <v>1</v>
      </c>
      <c r="G12" s="30">
        <v>250</v>
      </c>
      <c r="H12" s="30">
        <f>IFERROR(F12*G12,1)</f>
        <v>250</v>
      </c>
      <c r="I12" s="30" t="str">
        <f>IF(H12&gt;=500,"High Sales", "Low Sales")</f>
        <v>Low Sales</v>
      </c>
      <c r="J12" s="15">
        <v>45334</v>
      </c>
      <c r="K12" s="24" t="s">
        <v>131</v>
      </c>
    </row>
    <row r="13" spans="1:23" ht="30" x14ac:dyDescent="0.25">
      <c r="A13" s="13">
        <v>1012</v>
      </c>
      <c r="B13" s="22" t="s">
        <v>107</v>
      </c>
      <c r="C13" s="14" t="s">
        <v>26</v>
      </c>
      <c r="D13" s="22" t="s">
        <v>124</v>
      </c>
      <c r="E13" s="23">
        <v>8457</v>
      </c>
      <c r="F13" s="14">
        <v>1</v>
      </c>
      <c r="G13" s="30">
        <v>100</v>
      </c>
      <c r="H13" s="30">
        <f>IFERROR(F13*G13,1)</f>
        <v>100</v>
      </c>
      <c r="I13" s="30" t="str">
        <f>IF(H13&gt;=500,"High Sales", "Low Sales")</f>
        <v>Low Sales</v>
      </c>
      <c r="J13" s="15">
        <v>45335</v>
      </c>
      <c r="K13" s="24" t="s">
        <v>8</v>
      </c>
      <c r="M13" s="60" t="s">
        <v>151</v>
      </c>
    </row>
    <row r="14" spans="1:23" x14ac:dyDescent="0.25">
      <c r="A14" s="13">
        <v>1013</v>
      </c>
      <c r="B14" s="22" t="s">
        <v>108</v>
      </c>
      <c r="C14" s="14" t="s">
        <v>12</v>
      </c>
      <c r="D14" s="22" t="s">
        <v>116</v>
      </c>
      <c r="E14" s="23">
        <v>2365</v>
      </c>
      <c r="F14" s="14">
        <v>2</v>
      </c>
      <c r="G14" s="30">
        <v>60</v>
      </c>
      <c r="H14" s="30">
        <f>IFERROR(F14*G14,1)</f>
        <v>120</v>
      </c>
      <c r="I14" s="30" t="str">
        <f>IF(H14&gt;=500,"High Sales", "Low Sales")</f>
        <v>Low Sales</v>
      </c>
      <c r="J14" s="15">
        <v>45336</v>
      </c>
      <c r="K14" s="24" t="s">
        <v>131</v>
      </c>
      <c r="M14" s="25" t="s">
        <v>152</v>
      </c>
      <c r="N14" s="25">
        <f>COUNTIFS(Table22[Product Prefix],"=LAP",Table22[Order Date
(Year - MM - DD)],"&gt;=2024-02-1",Table22[Order Date
(Year - MM - DD)],"&lt;=2024-02-28")</f>
        <v>2</v>
      </c>
    </row>
    <row r="15" spans="1:23" x14ac:dyDescent="0.25">
      <c r="A15" s="13">
        <v>1014</v>
      </c>
      <c r="B15" s="22" t="s">
        <v>109</v>
      </c>
      <c r="C15" s="14" t="s">
        <v>7</v>
      </c>
      <c r="D15" s="22" t="s">
        <v>114</v>
      </c>
      <c r="E15" s="23">
        <v>1298</v>
      </c>
      <c r="F15" s="14">
        <v>2</v>
      </c>
      <c r="G15" s="30">
        <v>500</v>
      </c>
      <c r="H15" s="30">
        <f>IFERROR(F15*G15,1)</f>
        <v>1000</v>
      </c>
      <c r="I15" s="30" t="str">
        <f>IF(H15&gt;=500,"High Sales", "Low Sales")</f>
        <v>High Sales</v>
      </c>
      <c r="J15" s="15">
        <v>45337</v>
      </c>
      <c r="K15" s="24" t="s">
        <v>8</v>
      </c>
    </row>
    <row r="16" spans="1:23" x14ac:dyDescent="0.25">
      <c r="A16" s="13">
        <v>1015</v>
      </c>
      <c r="B16" s="22" t="s">
        <v>29</v>
      </c>
      <c r="C16" s="14" t="s">
        <v>15</v>
      </c>
      <c r="D16" s="22" t="s">
        <v>118</v>
      </c>
      <c r="E16" s="23">
        <v>9876</v>
      </c>
      <c r="F16" s="14">
        <v>1</v>
      </c>
      <c r="G16" s="30">
        <v>90</v>
      </c>
      <c r="H16" s="30">
        <f>IFERROR(F16*G16,1)</f>
        <v>90</v>
      </c>
      <c r="I16" s="30" t="str">
        <f>IF(H16&gt;=500,"High Sales", "Low Sales")</f>
        <v>Low Sales</v>
      </c>
      <c r="J16" s="15">
        <v>45338</v>
      </c>
      <c r="K16" s="24" t="s">
        <v>131</v>
      </c>
    </row>
    <row r="17" spans="1:11" x14ac:dyDescent="0.25">
      <c r="A17" s="13">
        <v>1016</v>
      </c>
      <c r="B17" s="22" t="s">
        <v>30</v>
      </c>
      <c r="C17" s="14" t="s">
        <v>14</v>
      </c>
      <c r="D17" s="22" t="s">
        <v>117</v>
      </c>
      <c r="E17" s="23">
        <v>6453</v>
      </c>
      <c r="F17" s="14">
        <v>1</v>
      </c>
      <c r="G17" s="30">
        <v>320</v>
      </c>
      <c r="H17" s="30">
        <f>IFERROR(F17*G17,1)</f>
        <v>320</v>
      </c>
      <c r="I17" s="30" t="str">
        <f>IF(H17&gt;=500,"High Sales", "Low Sales")</f>
        <v>Low Sales</v>
      </c>
      <c r="J17" s="15">
        <v>45368</v>
      </c>
      <c r="K17" s="24" t="s">
        <v>8</v>
      </c>
    </row>
    <row r="18" spans="1:11" ht="17.25" customHeight="1" x14ac:dyDescent="0.25">
      <c r="A18" s="13">
        <v>1017</v>
      </c>
      <c r="B18" s="22" t="s">
        <v>110</v>
      </c>
      <c r="C18" s="14" t="s">
        <v>9</v>
      </c>
      <c r="D18" s="22" t="s">
        <v>115</v>
      </c>
      <c r="E18" s="23">
        <v>4685</v>
      </c>
      <c r="F18" s="14">
        <v>2</v>
      </c>
      <c r="G18" s="30">
        <v>25</v>
      </c>
      <c r="H18" s="30">
        <f>IFERROR(F18*G18,1)</f>
        <v>50</v>
      </c>
      <c r="I18" s="30" t="str">
        <f>IF(H18&gt;=500,"High Sales", "Low Sales")</f>
        <v>Low Sales</v>
      </c>
      <c r="J18" s="15">
        <v>45369</v>
      </c>
      <c r="K18" s="24" t="s">
        <v>131</v>
      </c>
    </row>
    <row r="19" spans="1:11" x14ac:dyDescent="0.25">
      <c r="A19" s="13">
        <v>1018</v>
      </c>
      <c r="B19" s="22" t="s">
        <v>111</v>
      </c>
      <c r="C19" s="14" t="s">
        <v>31</v>
      </c>
      <c r="D19" s="22" t="s">
        <v>125</v>
      </c>
      <c r="E19" s="23">
        <v>2345</v>
      </c>
      <c r="F19" s="14">
        <v>1</v>
      </c>
      <c r="G19" s="30">
        <v>600</v>
      </c>
      <c r="H19" s="30">
        <f>IFERROR(F19*G19,1)</f>
        <v>600</v>
      </c>
      <c r="I19" s="30" t="str">
        <f>IF(H19&gt;=500,"High Sales", "Low Sales")</f>
        <v>High Sales</v>
      </c>
      <c r="J19" s="15">
        <v>45370</v>
      </c>
      <c r="K19" s="24" t="s">
        <v>8</v>
      </c>
    </row>
    <row r="20" spans="1:11" x14ac:dyDescent="0.25">
      <c r="A20" s="13">
        <v>1019</v>
      </c>
      <c r="B20" s="22" t="s">
        <v>32</v>
      </c>
      <c r="C20" s="14" t="s">
        <v>33</v>
      </c>
      <c r="D20" s="22" t="s">
        <v>126</v>
      </c>
      <c r="E20" s="23">
        <v>8624</v>
      </c>
      <c r="F20" s="14">
        <v>1</v>
      </c>
      <c r="G20" s="30">
        <v>200</v>
      </c>
      <c r="H20" s="30">
        <f>IFERROR(F20*G20,1)</f>
        <v>200</v>
      </c>
      <c r="I20" s="30" t="str">
        <f>IF(H20&gt;=500,"High Sales", "Low Sales")</f>
        <v>Low Sales</v>
      </c>
      <c r="J20" s="15">
        <v>45371</v>
      </c>
      <c r="K20" s="24" t="s">
        <v>131</v>
      </c>
    </row>
    <row r="21" spans="1:11" x14ac:dyDescent="0.25">
      <c r="A21" s="16">
        <v>1020</v>
      </c>
      <c r="B21" s="26" t="s">
        <v>112</v>
      </c>
      <c r="C21" s="17" t="s">
        <v>34</v>
      </c>
      <c r="D21" s="26" t="s">
        <v>127</v>
      </c>
      <c r="E21" s="27">
        <v>6543</v>
      </c>
      <c r="F21" s="17">
        <v>1</v>
      </c>
      <c r="G21" s="31">
        <v>150</v>
      </c>
      <c r="H21" s="31">
        <f>IFERROR(F21*G21,1)</f>
        <v>150</v>
      </c>
      <c r="I21" s="31" t="str">
        <f>IF(H21&gt;=500,"High Sales", "Low Sales")</f>
        <v>Low Sales</v>
      </c>
      <c r="J21" s="18">
        <v>45372</v>
      </c>
      <c r="K21" s="28" t="s">
        <v>8</v>
      </c>
    </row>
  </sheetData>
  <mergeCells count="2">
    <mergeCell ref="V1:W1"/>
    <mergeCell ref="R1:T1"/>
  </mergeCells>
  <conditionalFormatting sqref="K2:K21">
    <cfRule type="containsText" dxfId="5" priority="3" operator="containsText" text="PENDING">
      <formula>NOT(ISERROR(SEARCH("PENDING",K2)))</formula>
    </cfRule>
    <cfRule type="containsText" dxfId="4" priority="4" operator="containsText" text="PAID">
      <formula>NOT(ISERROR(SEARCH("PAID",K2)))</formula>
    </cfRule>
  </conditionalFormatting>
  <conditionalFormatting sqref="T3:T5">
    <cfRule type="containsText" dxfId="3" priority="2" operator="containsText" text="Low Sales">
      <formula>NOT(ISERROR(SEARCH("Low Sales",T3)))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BDB67C0-89D0-4BB2-8037-6B83E8B3B023}">
            <xm:f>NOT(ISERROR(SEARCH($T$4,T3)))</xm:f>
            <xm:f>$T$4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T3:T5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zoomScaleNormal="100" workbookViewId="0">
      <selection activeCell="D14" sqref="D14"/>
    </sheetView>
  </sheetViews>
  <sheetFormatPr defaultRowHeight="15" x14ac:dyDescent="0.25"/>
  <cols>
    <col min="1" max="1" width="17.28515625" customWidth="1"/>
    <col min="2" max="2" width="21.7109375" customWidth="1"/>
    <col min="3" max="3" width="9.5703125" customWidth="1"/>
    <col min="4" max="4" width="11.28515625" customWidth="1"/>
    <col min="5" max="5" width="15" customWidth="1"/>
    <col min="6" max="6" width="11.42578125" customWidth="1"/>
    <col min="7" max="8" width="7.7109375" customWidth="1"/>
    <col min="9" max="17" width="8.7109375" customWidth="1"/>
    <col min="18" max="18" width="14.5703125" customWidth="1"/>
    <col min="19" max="19" width="11.28515625" customWidth="1"/>
    <col min="20" max="21" width="10.42578125" customWidth="1"/>
    <col min="22" max="22" width="11.28515625" customWidth="1"/>
    <col min="23" max="23" width="14.5703125" bestFit="1" customWidth="1"/>
    <col min="24" max="24" width="9.5703125" bestFit="1" customWidth="1"/>
    <col min="25" max="25" width="14.5703125" bestFit="1" customWidth="1"/>
    <col min="26" max="26" width="10" bestFit="1" customWidth="1"/>
    <col min="27" max="27" width="14.5703125" bestFit="1" customWidth="1"/>
    <col min="28" max="28" width="10" bestFit="1" customWidth="1"/>
    <col min="29" max="29" width="14.5703125" bestFit="1" customWidth="1"/>
    <col min="30" max="30" width="10.28515625" bestFit="1" customWidth="1"/>
    <col min="31" max="31" width="16.140625" bestFit="1" customWidth="1"/>
    <col min="32" max="32" width="12.42578125" bestFit="1" customWidth="1"/>
  </cols>
  <sheetData>
    <row r="2" spans="1:16" ht="23.25" x14ac:dyDescent="0.25">
      <c r="P2" s="70"/>
    </row>
    <row r="3" spans="1:16" x14ac:dyDescent="0.25">
      <c r="A3" s="65" t="s">
        <v>155</v>
      </c>
      <c r="B3" s="65" t="s">
        <v>158</v>
      </c>
    </row>
    <row r="4" spans="1:16" x14ac:dyDescent="0.25">
      <c r="A4" s="65" t="s">
        <v>153</v>
      </c>
      <c r="B4" s="69" t="s">
        <v>156</v>
      </c>
      <c r="C4" s="69" t="s">
        <v>157</v>
      </c>
      <c r="D4" s="69" t="s">
        <v>154</v>
      </c>
    </row>
    <row r="5" spans="1:16" x14ac:dyDescent="0.25">
      <c r="A5" s="67">
        <v>45293</v>
      </c>
      <c r="B5" s="69">
        <v>1000</v>
      </c>
      <c r="C5" s="69"/>
      <c r="D5" s="69">
        <v>1000</v>
      </c>
      <c r="P5" s="50"/>
    </row>
    <row r="6" spans="1:16" x14ac:dyDescent="0.25">
      <c r="A6" s="67">
        <v>45295</v>
      </c>
      <c r="B6" s="69"/>
      <c r="C6" s="69">
        <v>150</v>
      </c>
      <c r="D6" s="69">
        <v>150</v>
      </c>
      <c r="P6" s="51"/>
    </row>
    <row r="7" spans="1:16" x14ac:dyDescent="0.25">
      <c r="A7" s="67">
        <v>45296</v>
      </c>
      <c r="B7" s="69"/>
      <c r="C7" s="69">
        <v>300</v>
      </c>
      <c r="D7" s="69">
        <v>300</v>
      </c>
      <c r="P7" s="51"/>
    </row>
    <row r="8" spans="1:16" x14ac:dyDescent="0.25">
      <c r="A8" s="67">
        <v>45297</v>
      </c>
      <c r="B8" s="69"/>
      <c r="C8" s="69">
        <v>160</v>
      </c>
      <c r="D8" s="69">
        <v>160</v>
      </c>
      <c r="P8" s="51"/>
    </row>
    <row r="9" spans="1:16" x14ac:dyDescent="0.25">
      <c r="A9" s="67">
        <v>45298</v>
      </c>
      <c r="B9" s="69"/>
      <c r="C9" s="69">
        <v>250</v>
      </c>
      <c r="D9" s="69">
        <v>250</v>
      </c>
    </row>
    <row r="10" spans="1:16" x14ac:dyDescent="0.25">
      <c r="A10" s="67">
        <v>45330</v>
      </c>
      <c r="B10" s="69"/>
      <c r="C10" s="69">
        <v>400</v>
      </c>
      <c r="D10" s="69">
        <v>400</v>
      </c>
    </row>
    <row r="11" spans="1:16" x14ac:dyDescent="0.25">
      <c r="A11" s="67">
        <v>45331</v>
      </c>
      <c r="B11" s="69"/>
      <c r="C11" s="69">
        <v>150</v>
      </c>
      <c r="D11" s="69">
        <v>150</v>
      </c>
    </row>
    <row r="12" spans="1:16" x14ac:dyDescent="0.25">
      <c r="A12" s="67">
        <v>45332</v>
      </c>
      <c r="B12" s="69">
        <v>550</v>
      </c>
      <c r="C12" s="69"/>
      <c r="D12" s="69">
        <v>550</v>
      </c>
    </row>
    <row r="13" spans="1:16" x14ac:dyDescent="0.25">
      <c r="A13" s="67">
        <v>45333</v>
      </c>
      <c r="B13" s="69"/>
      <c r="C13" s="69">
        <v>30</v>
      </c>
      <c r="D13" s="69">
        <v>30</v>
      </c>
    </row>
    <row r="14" spans="1:16" x14ac:dyDescent="0.25">
      <c r="A14" s="67">
        <v>45334</v>
      </c>
      <c r="B14" s="69"/>
      <c r="C14" s="69">
        <v>250</v>
      </c>
      <c r="D14" s="69">
        <v>250</v>
      </c>
    </row>
    <row r="15" spans="1:16" x14ac:dyDescent="0.25">
      <c r="A15" s="67">
        <v>45335</v>
      </c>
      <c r="B15" s="69"/>
      <c r="C15" s="69">
        <v>100</v>
      </c>
      <c r="D15" s="69">
        <v>100</v>
      </c>
    </row>
    <row r="16" spans="1:16" x14ac:dyDescent="0.25">
      <c r="A16" s="67">
        <v>45336</v>
      </c>
      <c r="B16" s="69"/>
      <c r="C16" s="69">
        <v>120</v>
      </c>
      <c r="D16" s="69">
        <v>120</v>
      </c>
    </row>
    <row r="17" spans="1:4" x14ac:dyDescent="0.25">
      <c r="A17" s="67">
        <v>45337</v>
      </c>
      <c r="B17" s="69">
        <v>1000</v>
      </c>
      <c r="C17" s="69"/>
      <c r="D17" s="69">
        <v>1000</v>
      </c>
    </row>
    <row r="18" spans="1:4" x14ac:dyDescent="0.25">
      <c r="A18" s="67">
        <v>45338</v>
      </c>
      <c r="B18" s="69"/>
      <c r="C18" s="69">
        <v>90</v>
      </c>
      <c r="D18" s="69">
        <v>90</v>
      </c>
    </row>
    <row r="19" spans="1:4" x14ac:dyDescent="0.25">
      <c r="A19" s="67">
        <v>45353</v>
      </c>
      <c r="B19" s="69"/>
      <c r="C19" s="69">
        <v>100</v>
      </c>
      <c r="D19" s="69">
        <v>100</v>
      </c>
    </row>
    <row r="20" spans="1:4" x14ac:dyDescent="0.25">
      <c r="A20" s="67">
        <v>45368</v>
      </c>
      <c r="B20" s="69"/>
      <c r="C20" s="69">
        <v>320</v>
      </c>
      <c r="D20" s="69">
        <v>320</v>
      </c>
    </row>
    <row r="21" spans="1:4" x14ac:dyDescent="0.25">
      <c r="A21" s="67">
        <v>45369</v>
      </c>
      <c r="B21" s="69"/>
      <c r="C21" s="69">
        <v>50</v>
      </c>
      <c r="D21" s="69">
        <v>50</v>
      </c>
    </row>
    <row r="22" spans="1:4" x14ac:dyDescent="0.25">
      <c r="A22" s="67">
        <v>45370</v>
      </c>
      <c r="B22" s="69">
        <v>600</v>
      </c>
      <c r="C22" s="69"/>
      <c r="D22" s="69">
        <v>600</v>
      </c>
    </row>
    <row r="23" spans="1:4" x14ac:dyDescent="0.25">
      <c r="A23" s="67">
        <v>45371</v>
      </c>
      <c r="B23" s="69"/>
      <c r="C23" s="69">
        <v>200</v>
      </c>
      <c r="D23" s="69">
        <v>200</v>
      </c>
    </row>
    <row r="24" spans="1:4" x14ac:dyDescent="0.25">
      <c r="A24" s="67">
        <v>45372</v>
      </c>
      <c r="B24" s="69"/>
      <c r="C24" s="69">
        <v>150</v>
      </c>
      <c r="D24" s="69">
        <v>150</v>
      </c>
    </row>
    <row r="25" spans="1:4" x14ac:dyDescent="0.25">
      <c r="A25" s="67" t="s">
        <v>154</v>
      </c>
      <c r="B25" s="69">
        <v>3150</v>
      </c>
      <c r="C25" s="69">
        <v>2820</v>
      </c>
      <c r="D25" s="69">
        <v>5970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zoomScale="70" zoomScaleNormal="70" workbookViewId="0">
      <selection activeCell="C16" sqref="C16"/>
    </sheetView>
  </sheetViews>
  <sheetFormatPr defaultRowHeight="15" x14ac:dyDescent="0.25"/>
  <cols>
    <col min="1" max="1" width="17.85546875" bestFit="1" customWidth="1"/>
    <col min="2" max="2" width="23.140625" bestFit="1" customWidth="1"/>
    <col min="3" max="14" width="16.28515625" bestFit="1" customWidth="1"/>
    <col min="15" max="15" width="11.28515625" bestFit="1" customWidth="1"/>
  </cols>
  <sheetData>
    <row r="3" spans="1:2" x14ac:dyDescent="0.25">
      <c r="A3" s="65" t="s">
        <v>153</v>
      </c>
      <c r="B3" s="69" t="s">
        <v>155</v>
      </c>
    </row>
    <row r="4" spans="1:2" x14ac:dyDescent="0.25">
      <c r="A4" s="68" t="s">
        <v>26</v>
      </c>
      <c r="B4" s="69">
        <v>100</v>
      </c>
    </row>
    <row r="5" spans="1:2" x14ac:dyDescent="0.25">
      <c r="A5" s="68" t="s">
        <v>15</v>
      </c>
      <c r="B5" s="69">
        <v>250</v>
      </c>
    </row>
    <row r="6" spans="1:2" x14ac:dyDescent="0.25">
      <c r="A6" s="68" t="s">
        <v>12</v>
      </c>
      <c r="B6" s="69">
        <v>270</v>
      </c>
    </row>
    <row r="7" spans="1:2" x14ac:dyDescent="0.25">
      <c r="A7" s="68" t="s">
        <v>7</v>
      </c>
      <c r="B7" s="69">
        <v>2550</v>
      </c>
    </row>
    <row r="8" spans="1:2" x14ac:dyDescent="0.25">
      <c r="A8" s="68" t="s">
        <v>34</v>
      </c>
      <c r="B8" s="69">
        <v>150</v>
      </c>
    </row>
    <row r="9" spans="1:2" x14ac:dyDescent="0.25">
      <c r="A9" s="68" t="s">
        <v>14</v>
      </c>
      <c r="B9" s="69">
        <v>620</v>
      </c>
    </row>
    <row r="10" spans="1:2" x14ac:dyDescent="0.25">
      <c r="A10" s="68" t="s">
        <v>9</v>
      </c>
      <c r="B10" s="69">
        <v>150</v>
      </c>
    </row>
    <row r="11" spans="1:2" x14ac:dyDescent="0.25">
      <c r="A11" s="68" t="s">
        <v>23</v>
      </c>
      <c r="B11" s="69">
        <v>30</v>
      </c>
    </row>
    <row r="12" spans="1:2" x14ac:dyDescent="0.25">
      <c r="A12" s="68" t="s">
        <v>16</v>
      </c>
      <c r="B12" s="69">
        <v>250</v>
      </c>
    </row>
    <row r="13" spans="1:2" x14ac:dyDescent="0.25">
      <c r="A13" s="68" t="s">
        <v>25</v>
      </c>
      <c r="B13" s="69">
        <v>250</v>
      </c>
    </row>
    <row r="14" spans="1:2" x14ac:dyDescent="0.25">
      <c r="A14" s="68" t="s">
        <v>19</v>
      </c>
      <c r="B14" s="69">
        <v>400</v>
      </c>
    </row>
    <row r="15" spans="1:2" x14ac:dyDescent="0.25">
      <c r="A15" s="68" t="s">
        <v>33</v>
      </c>
      <c r="B15" s="69">
        <v>200</v>
      </c>
    </row>
    <row r="16" spans="1:2" x14ac:dyDescent="0.25">
      <c r="A16" s="68" t="s">
        <v>31</v>
      </c>
      <c r="B16" s="69">
        <v>600</v>
      </c>
    </row>
    <row r="17" spans="1:2" x14ac:dyDescent="0.25">
      <c r="A17" s="68" t="s">
        <v>21</v>
      </c>
      <c r="B17" s="69">
        <v>150</v>
      </c>
    </row>
    <row r="18" spans="1:2" x14ac:dyDescent="0.25">
      <c r="A18" s="68" t="s">
        <v>154</v>
      </c>
      <c r="B18" s="69">
        <v>5970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abSelected="1" zoomScale="70" zoomScaleNormal="70" workbookViewId="0">
      <selection activeCell="Q19" sqref="Q19"/>
    </sheetView>
  </sheetViews>
  <sheetFormatPr defaultRowHeight="15" x14ac:dyDescent="0.25"/>
  <cols>
    <col min="1" max="1" width="17.85546875" bestFit="1" customWidth="1"/>
    <col min="2" max="2" width="23.140625" style="69" bestFit="1" customWidth="1"/>
    <col min="3" max="3" width="15.42578125" bestFit="1" customWidth="1"/>
  </cols>
  <sheetData>
    <row r="3" spans="1:2" x14ac:dyDescent="0.25">
      <c r="A3" s="65" t="s">
        <v>153</v>
      </c>
      <c r="B3" s="69" t="s">
        <v>155</v>
      </c>
    </row>
    <row r="4" spans="1:2" x14ac:dyDescent="0.25">
      <c r="A4" s="68" t="s">
        <v>109</v>
      </c>
      <c r="B4" s="69">
        <v>1000</v>
      </c>
    </row>
    <row r="5" spans="1:2" x14ac:dyDescent="0.25">
      <c r="A5" s="68" t="s">
        <v>159</v>
      </c>
      <c r="B5" s="69">
        <v>1000</v>
      </c>
    </row>
    <row r="6" spans="1:2" x14ac:dyDescent="0.25">
      <c r="A6" s="68" t="s">
        <v>111</v>
      </c>
      <c r="B6" s="69">
        <v>600</v>
      </c>
    </row>
    <row r="7" spans="1:2" x14ac:dyDescent="0.25">
      <c r="A7" s="68" t="s">
        <v>106</v>
      </c>
      <c r="B7" s="69">
        <v>550</v>
      </c>
    </row>
    <row r="8" spans="1:2" x14ac:dyDescent="0.25">
      <c r="A8" s="68" t="s">
        <v>18</v>
      </c>
      <c r="B8" s="69">
        <v>400</v>
      </c>
    </row>
    <row r="9" spans="1:2" x14ac:dyDescent="0.25">
      <c r="A9" s="68" t="s">
        <v>30</v>
      </c>
      <c r="B9" s="69">
        <v>320</v>
      </c>
    </row>
    <row r="10" spans="1:2" x14ac:dyDescent="0.25">
      <c r="A10" s="68" t="s">
        <v>101</v>
      </c>
      <c r="B10" s="69">
        <v>300</v>
      </c>
    </row>
    <row r="11" spans="1:2" x14ac:dyDescent="0.25">
      <c r="A11" s="68" t="s">
        <v>104</v>
      </c>
      <c r="B11" s="69">
        <v>250</v>
      </c>
    </row>
    <row r="12" spans="1:2" x14ac:dyDescent="0.25">
      <c r="A12" s="68" t="s">
        <v>24</v>
      </c>
      <c r="B12" s="69">
        <v>250</v>
      </c>
    </row>
    <row r="13" spans="1:2" x14ac:dyDescent="0.25">
      <c r="A13" s="68" t="s">
        <v>32</v>
      </c>
      <c r="B13" s="69">
        <v>200</v>
      </c>
    </row>
    <row r="14" spans="1:2" x14ac:dyDescent="0.25">
      <c r="A14" s="68" t="s">
        <v>103</v>
      </c>
      <c r="B14" s="69">
        <v>160</v>
      </c>
    </row>
    <row r="15" spans="1:2" x14ac:dyDescent="0.25">
      <c r="A15" s="68" t="s">
        <v>105</v>
      </c>
      <c r="B15" s="69">
        <v>150</v>
      </c>
    </row>
    <row r="16" spans="1:2" x14ac:dyDescent="0.25">
      <c r="A16" s="68" t="s">
        <v>112</v>
      </c>
      <c r="B16" s="69">
        <v>150</v>
      </c>
    </row>
    <row r="17" spans="1:2" x14ac:dyDescent="0.25">
      <c r="A17" s="68" t="s">
        <v>11</v>
      </c>
      <c r="B17" s="69">
        <v>150</v>
      </c>
    </row>
    <row r="18" spans="1:2" x14ac:dyDescent="0.25">
      <c r="A18" s="68" t="s">
        <v>108</v>
      </c>
      <c r="B18" s="69">
        <v>120</v>
      </c>
    </row>
    <row r="19" spans="1:2" x14ac:dyDescent="0.25">
      <c r="A19" s="68" t="s">
        <v>102</v>
      </c>
      <c r="B19" s="69">
        <v>100</v>
      </c>
    </row>
    <row r="20" spans="1:2" x14ac:dyDescent="0.25">
      <c r="A20" s="68" t="s">
        <v>107</v>
      </c>
      <c r="B20" s="69">
        <v>100</v>
      </c>
    </row>
    <row r="21" spans="1:2" x14ac:dyDescent="0.25">
      <c r="A21" s="68" t="s">
        <v>29</v>
      </c>
      <c r="B21" s="69">
        <v>90</v>
      </c>
    </row>
    <row r="22" spans="1:2" x14ac:dyDescent="0.25">
      <c r="A22" s="68" t="s">
        <v>110</v>
      </c>
      <c r="B22" s="69">
        <v>50</v>
      </c>
    </row>
    <row r="23" spans="1:2" x14ac:dyDescent="0.25">
      <c r="A23" s="68" t="s">
        <v>22</v>
      </c>
      <c r="B23" s="69">
        <v>30</v>
      </c>
    </row>
    <row r="24" spans="1:2" x14ac:dyDescent="0.25">
      <c r="A24" s="68" t="s">
        <v>154</v>
      </c>
      <c r="B24" s="69">
        <v>5970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Process</vt:lpstr>
      <vt:lpstr>Clean Data</vt:lpstr>
      <vt:lpstr>Best Selling Product - Demo</vt:lpstr>
      <vt:lpstr>Numerical Function</vt:lpstr>
      <vt:lpstr>Monthly Sales Trend</vt:lpstr>
      <vt:lpstr>Best Selling Product</vt:lpstr>
      <vt:lpstr>Best Customer</vt:lpstr>
      <vt:lpstr>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2025-02-25T14:45:25Z</dcterms:modified>
</cp:coreProperties>
</file>