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5.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pivotTables/pivotTable6.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24226"/>
  <bookViews>
    <workbookView xWindow="240" yWindow="105" windowWidth="14805" windowHeight="8010" firstSheet="2" activeTab="2"/>
  </bookViews>
  <sheets>
    <sheet name="Raw Data" sheetId="34" state="hidden" r:id="rId1"/>
    <sheet name="Process" sheetId="4" state="hidden" r:id="rId2"/>
    <sheet name="Dashboard" sheetId="28" r:id="rId3"/>
    <sheet name="Sales Data" sheetId="5" r:id="rId4"/>
    <sheet name="Best Selling Product - Demo" sheetId="19" state="hidden" r:id="rId5"/>
    <sheet name="Numerical Function" sheetId="6" state="hidden" r:id="rId6"/>
    <sheet name="Monthly Sales Trend" sheetId="7" state="hidden" r:id="rId7"/>
    <sheet name="Best Selling Product" sheetId="12" state="hidden" r:id="rId8"/>
    <sheet name="Best Customer" sheetId="14" state="hidden" r:id="rId9"/>
    <sheet name="Problems" sheetId="11" state="hidden" r:id="rId10"/>
    <sheet name="Data Validation" sheetId="20" state="hidden" r:id="rId11"/>
    <sheet name="LEGENDS" sheetId="21" state="hidden" r:id="rId12"/>
    <sheet name="VLOOKUP" sheetId="22" state="hidden" r:id="rId13"/>
  </sheets>
  <definedNames>
    <definedName name="_xlnm._FilterDatabase" localSheetId="10" hidden="1">'Data Validation'!$A$1:$K$24</definedName>
    <definedName name="_xlnm._FilterDatabase" localSheetId="5" hidden="1">'Numerical Function'!$A$1:$K$21</definedName>
    <definedName name="_xlnm._FilterDatabase" localSheetId="3" hidden="1">'Sales Data'!$A$1:$J$21</definedName>
    <definedName name="_xlnm._FilterDatabase" localSheetId="12" hidden="1">VLOOKUP!$A$1:$J$21</definedName>
    <definedName name="Slicer_Customer_Name">#N/A</definedName>
    <definedName name="Slicer_Order_Data___Year___MM___DD">#N/A</definedName>
    <definedName name="Slicer_Product">#N/A</definedName>
  </definedNames>
  <calcPr calcId="152511"/>
  <pivotCaches>
    <pivotCache cacheId="0" r:id="rId14"/>
    <pivotCache cacheId="5" r:id="rId15"/>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6"/>
        <x14:slicerCache r:id="rId17"/>
        <x14:slicerCache r:id="rId18"/>
      </x15:slicerCaches>
    </ext>
  </extLst>
</workbook>
</file>

<file path=xl/calcChain.xml><?xml version="1.0" encoding="utf-8"?>
<calcChain xmlns="http://schemas.openxmlformats.org/spreadsheetml/2006/main">
  <c r="N3" i="22" l="1"/>
  <c r="H21" i="22"/>
  <c r="H20" i="22"/>
  <c r="H19" i="22"/>
  <c r="H18" i="22"/>
  <c r="H17" i="22"/>
  <c r="H16" i="22"/>
  <c r="H15" i="22"/>
  <c r="H14" i="22"/>
  <c r="H13" i="22"/>
  <c r="H12" i="22"/>
  <c r="H11" i="22"/>
  <c r="H10" i="22"/>
  <c r="H9" i="22"/>
  <c r="H8" i="22"/>
  <c r="H7" i="22"/>
  <c r="H6" i="22"/>
  <c r="H5" i="22"/>
  <c r="H4" i="22"/>
  <c r="H3" i="22"/>
  <c r="H2" i="22"/>
  <c r="O6" i="20" l="1"/>
  <c r="N6" i="20"/>
  <c r="M6" i="20"/>
  <c r="H24" i="20"/>
  <c r="I24" i="20" s="1"/>
  <c r="H23" i="20"/>
  <c r="I23" i="20" s="1"/>
  <c r="H22" i="20"/>
  <c r="I22" i="20" s="1"/>
  <c r="H21" i="20"/>
  <c r="I21" i="20" s="1"/>
  <c r="H20" i="20"/>
  <c r="I20" i="20" s="1"/>
  <c r="H19" i="20"/>
  <c r="I19" i="20" s="1"/>
  <c r="H18" i="20"/>
  <c r="H17" i="20"/>
  <c r="I17" i="20" s="1"/>
  <c r="H16" i="20"/>
  <c r="I16" i="20" s="1"/>
  <c r="H15" i="20"/>
  <c r="I15" i="20" s="1"/>
  <c r="N14" i="20"/>
  <c r="H14" i="20"/>
  <c r="I14" i="20" s="1"/>
  <c r="H13" i="20"/>
  <c r="I13" i="20" s="1"/>
  <c r="H12" i="20"/>
  <c r="I12" i="20" s="1"/>
  <c r="H11" i="20"/>
  <c r="I11" i="20" s="1"/>
  <c r="H10" i="20"/>
  <c r="I10" i="20" s="1"/>
  <c r="H9" i="20"/>
  <c r="I9" i="20" s="1"/>
  <c r="H8" i="20"/>
  <c r="I8" i="20" s="1"/>
  <c r="H7" i="20"/>
  <c r="I7" i="20" s="1"/>
  <c r="H6" i="20"/>
  <c r="I6" i="20" s="1"/>
  <c r="H5" i="20"/>
  <c r="I5" i="20" s="1"/>
  <c r="H4" i="20"/>
  <c r="I4" i="20" s="1"/>
  <c r="H3" i="20"/>
  <c r="I3" i="20" s="1"/>
  <c r="H2" i="20"/>
  <c r="I2" i="20" s="1"/>
  <c r="N6" i="6"/>
  <c r="M6" i="6"/>
  <c r="O6" i="6"/>
  <c r="N2" i="6"/>
  <c r="O2" i="6"/>
  <c r="M2" i="6"/>
  <c r="N2" i="20" l="1"/>
  <c r="O2" i="20"/>
  <c r="M2" i="20"/>
  <c r="M10" i="20" s="1"/>
  <c r="S3" i="20"/>
  <c r="T3" i="20" s="1"/>
  <c r="S5" i="20"/>
  <c r="T5" i="20" s="1"/>
  <c r="I18" i="20"/>
  <c r="S4" i="20"/>
  <c r="T4" i="20" s="1"/>
  <c r="H2" i="6"/>
  <c r="N14" i="6"/>
  <c r="H4" i="6"/>
  <c r="H5" i="6"/>
  <c r="H6" i="6"/>
  <c r="H7" i="6"/>
  <c r="H8" i="6"/>
  <c r="S4" i="6" s="1"/>
  <c r="H9" i="6"/>
  <c r="H10" i="6"/>
  <c r="H11" i="6"/>
  <c r="H12" i="6"/>
  <c r="H13" i="6"/>
  <c r="H14" i="6"/>
  <c r="H15" i="6"/>
  <c r="H16" i="6"/>
  <c r="H17" i="6"/>
  <c r="H18" i="6"/>
  <c r="H19" i="6"/>
  <c r="H20" i="6"/>
  <c r="H21" i="6"/>
  <c r="H3" i="6"/>
  <c r="H3" i="5" l="1"/>
  <c r="H4" i="5"/>
  <c r="H5" i="5"/>
  <c r="H6" i="5"/>
  <c r="H7" i="5"/>
  <c r="H8" i="5"/>
  <c r="H9" i="5"/>
  <c r="H10" i="5"/>
  <c r="H11" i="5"/>
  <c r="H12" i="5"/>
  <c r="H13" i="5"/>
  <c r="H14" i="5"/>
  <c r="H15" i="5"/>
  <c r="H16" i="5"/>
  <c r="H17" i="5"/>
  <c r="H18" i="5"/>
  <c r="H19" i="5"/>
  <c r="H20" i="5"/>
  <c r="H21" i="5"/>
  <c r="H2" i="5"/>
  <c r="Y3" i="4"/>
  <c r="Y4" i="4"/>
  <c r="Y5" i="4"/>
  <c r="Y6" i="4"/>
  <c r="Y7" i="4"/>
  <c r="Y8" i="4"/>
  <c r="Y9" i="4"/>
  <c r="Y10" i="4"/>
  <c r="Y11" i="4"/>
  <c r="Y12" i="4"/>
  <c r="Y13" i="4"/>
  <c r="Y14" i="4"/>
  <c r="Y15" i="4"/>
  <c r="Y16" i="4"/>
  <c r="Y17" i="4"/>
  <c r="Y18" i="4"/>
  <c r="Y19" i="4"/>
  <c r="Y20" i="4"/>
  <c r="Y21" i="4"/>
  <c r="Y2" i="4"/>
  <c r="P2" i="4"/>
  <c r="Q3" i="4"/>
  <c r="Q4" i="4"/>
  <c r="Q5" i="4"/>
  <c r="Q6" i="4"/>
  <c r="Q7" i="4"/>
  <c r="Q8" i="4"/>
  <c r="Q9" i="4"/>
  <c r="Q10" i="4"/>
  <c r="Q11" i="4"/>
  <c r="Q12" i="4"/>
  <c r="Q13" i="4"/>
  <c r="Q14" i="4"/>
  <c r="Q15" i="4"/>
  <c r="Q16" i="4"/>
  <c r="Q17" i="4"/>
  <c r="Q18" i="4"/>
  <c r="Q19" i="4"/>
  <c r="Q20" i="4"/>
  <c r="Q21" i="4"/>
  <c r="Q2" i="4"/>
  <c r="P3" i="4"/>
  <c r="P4" i="4"/>
  <c r="P5" i="4"/>
  <c r="P6" i="4"/>
  <c r="P7" i="4"/>
  <c r="P8" i="4"/>
  <c r="P9" i="4"/>
  <c r="P10" i="4"/>
  <c r="P11" i="4"/>
  <c r="P12" i="4"/>
  <c r="P13" i="4"/>
  <c r="P14" i="4"/>
  <c r="P15" i="4"/>
  <c r="P16" i="4"/>
  <c r="P17" i="4"/>
  <c r="P18" i="4"/>
  <c r="P19" i="4"/>
  <c r="P20" i="4"/>
  <c r="P21" i="4"/>
  <c r="L3" i="4"/>
  <c r="L4" i="4"/>
  <c r="L6" i="4"/>
  <c r="L7" i="4"/>
  <c r="L8" i="4"/>
  <c r="L9" i="4"/>
  <c r="L10" i="4"/>
  <c r="L11" i="4"/>
  <c r="L12" i="4"/>
  <c r="L13" i="4"/>
  <c r="L14" i="4"/>
  <c r="L15" i="4"/>
  <c r="L16" i="4"/>
  <c r="L17" i="4"/>
  <c r="L18" i="4"/>
  <c r="L19" i="4"/>
  <c r="L20" i="4"/>
  <c r="L21" i="4"/>
  <c r="L2" i="4"/>
  <c r="I2" i="4"/>
  <c r="I4" i="4"/>
  <c r="I5" i="4"/>
  <c r="I6" i="4"/>
  <c r="I7" i="4"/>
  <c r="I8" i="4"/>
  <c r="I9" i="4"/>
  <c r="I10" i="4"/>
  <c r="I11" i="4"/>
  <c r="I12" i="4"/>
  <c r="I13" i="4"/>
  <c r="I14" i="4"/>
  <c r="I15" i="4"/>
  <c r="I16" i="4"/>
  <c r="I17" i="4"/>
  <c r="I18" i="4"/>
  <c r="I19" i="4"/>
  <c r="I20" i="4"/>
  <c r="I21" i="4"/>
  <c r="I3" i="4"/>
  <c r="G3" i="4"/>
  <c r="G4" i="4"/>
  <c r="G5" i="4"/>
  <c r="G6" i="4"/>
  <c r="G7" i="4"/>
  <c r="G8" i="4"/>
  <c r="G9" i="4"/>
  <c r="G10" i="4"/>
  <c r="G11" i="4"/>
  <c r="G12" i="4"/>
  <c r="G13" i="4"/>
  <c r="G14" i="4"/>
  <c r="G15" i="4"/>
  <c r="G16" i="4"/>
  <c r="G17" i="4"/>
  <c r="G18" i="4"/>
  <c r="G19" i="4"/>
  <c r="G20" i="4"/>
  <c r="G21" i="4"/>
  <c r="G2" i="4"/>
  <c r="C3" i="4"/>
  <c r="C4" i="4"/>
  <c r="C5" i="4"/>
  <c r="L5" i="4" s="1"/>
  <c r="C6" i="4"/>
  <c r="C7" i="4"/>
  <c r="C8" i="4"/>
  <c r="C9" i="4"/>
  <c r="C10" i="4"/>
  <c r="C11" i="4"/>
  <c r="C12" i="4"/>
  <c r="C13" i="4"/>
  <c r="C14" i="4"/>
  <c r="C15" i="4"/>
  <c r="C16" i="4"/>
  <c r="C17" i="4"/>
  <c r="C18" i="4"/>
  <c r="C19" i="4"/>
  <c r="C20" i="4"/>
  <c r="C21" i="4"/>
  <c r="C2" i="4"/>
  <c r="I4" i="6" l="1"/>
  <c r="I8" i="6"/>
  <c r="I16" i="6"/>
  <c r="I5" i="6"/>
  <c r="I13" i="6"/>
  <c r="I21" i="6"/>
  <c r="I10" i="6"/>
  <c r="I18" i="6"/>
  <c r="I7" i="6"/>
  <c r="I15" i="6"/>
  <c r="I17" i="6"/>
  <c r="I6" i="6"/>
  <c r="I14" i="6"/>
  <c r="I3" i="6"/>
  <c r="I12" i="6"/>
  <c r="I20" i="6"/>
  <c r="I9" i="6"/>
  <c r="I11" i="6"/>
  <c r="I19" i="6"/>
  <c r="S5" i="6"/>
  <c r="T5" i="6" s="1"/>
  <c r="T4" i="6"/>
  <c r="I2" i="6"/>
  <c r="M10" i="6"/>
  <c r="S3" i="6"/>
  <c r="T3" i="6" s="1"/>
</calcChain>
</file>

<file path=xl/sharedStrings.xml><?xml version="1.0" encoding="utf-8"?>
<sst xmlns="http://schemas.openxmlformats.org/spreadsheetml/2006/main" count="762" uniqueCount="189">
  <si>
    <t>Customer Name</t>
  </si>
  <si>
    <t>Product</t>
  </si>
  <si>
    <t>Quantity</t>
  </si>
  <si>
    <t>Unit Price</t>
  </si>
  <si>
    <t>Total Sales</t>
  </si>
  <si>
    <t>Order Date</t>
  </si>
  <si>
    <t>Status</t>
  </si>
  <si>
    <t>Laptop</t>
  </si>
  <si>
    <t>PAID</t>
  </si>
  <si>
    <t>Mouse</t>
  </si>
  <si>
    <t>pending</t>
  </si>
  <si>
    <t>Charlie L.</t>
  </si>
  <si>
    <t>Keyboard</t>
  </si>
  <si>
    <t>Paid</t>
  </si>
  <si>
    <t>Monitor</t>
  </si>
  <si>
    <t>Headphones</t>
  </si>
  <si>
    <t>Printer</t>
  </si>
  <si>
    <t>paid</t>
  </si>
  <si>
    <t>Gabriela A.</t>
  </si>
  <si>
    <t>Scanner</t>
  </si>
  <si>
    <t>Pending</t>
  </si>
  <si>
    <t>USB Drive</t>
  </si>
  <si>
    <t>Julia R.</t>
  </si>
  <si>
    <t>Mouse Pad</t>
  </si>
  <si>
    <t>Kevin O.</t>
  </si>
  <si>
    <t>Router</t>
  </si>
  <si>
    <t>External HDD</t>
  </si>
  <si>
    <t>02/13/2024</t>
  </si>
  <si>
    <t>02/15/2024</t>
  </si>
  <si>
    <t>Oscar W.</t>
  </si>
  <si>
    <t>Patricia B.</t>
  </si>
  <si>
    <t>Tablet</t>
  </si>
  <si>
    <t>Steve J.</t>
  </si>
  <si>
    <t>Speaker</t>
  </si>
  <si>
    <t>Microphone</t>
  </si>
  <si>
    <t>First Name</t>
  </si>
  <si>
    <t>Last Name</t>
  </si>
  <si>
    <t>Product Code</t>
  </si>
  <si>
    <t>LAP-1234</t>
  </si>
  <si>
    <t>MSE-5678</t>
  </si>
  <si>
    <t>KBD-9123</t>
  </si>
  <si>
    <t>MON-3456</t>
  </si>
  <si>
    <t>Ethan</t>
  </si>
  <si>
    <t>HPD-7845</t>
  </si>
  <si>
    <t>PRT-2589</t>
  </si>
  <si>
    <t>SCN-1134</t>
  </si>
  <si>
    <t>USB-8742</t>
  </si>
  <si>
    <t>LAP-4356</t>
  </si>
  <si>
    <t>MPD-7539</t>
  </si>
  <si>
    <t>ROU-6321</t>
  </si>
  <si>
    <t>Laura</t>
  </si>
  <si>
    <t>EHD-8457</t>
  </si>
  <si>
    <t>KBD-2365</t>
  </si>
  <si>
    <t>Nina</t>
  </si>
  <si>
    <t>LAP-1298</t>
  </si>
  <si>
    <t>Oscar</t>
  </si>
  <si>
    <t>HPD-9876</t>
  </si>
  <si>
    <t>Patricia</t>
  </si>
  <si>
    <t>MON-6453</t>
  </si>
  <si>
    <t>MSE-4685</t>
  </si>
  <si>
    <t>TAB-2345</t>
  </si>
  <si>
    <t>Steve</t>
  </si>
  <si>
    <t>SPK-8624</t>
  </si>
  <si>
    <t>MIC-6543</t>
  </si>
  <si>
    <t xml:space="preserve">  </t>
  </si>
  <si>
    <t>Smith</t>
  </si>
  <si>
    <t>Bob</t>
  </si>
  <si>
    <t>L.</t>
  </si>
  <si>
    <t>Cruz</t>
  </si>
  <si>
    <t>G.</t>
  </si>
  <si>
    <t>Gabriela</t>
  </si>
  <si>
    <t>A.</t>
  </si>
  <si>
    <t>Hannah</t>
  </si>
  <si>
    <t>S.</t>
  </si>
  <si>
    <t>Kevin</t>
  </si>
  <si>
    <t>O.</t>
  </si>
  <si>
    <t>M.</t>
  </si>
  <si>
    <t>T.</t>
  </si>
  <si>
    <t>P.</t>
  </si>
  <si>
    <t>Quentin</t>
  </si>
  <si>
    <t>D.</t>
  </si>
  <si>
    <t>H.</t>
  </si>
  <si>
    <t>K.</t>
  </si>
  <si>
    <t xml:space="preserve">  Alice</t>
  </si>
  <si>
    <t xml:space="preserve">    Charlie</t>
  </si>
  <si>
    <t xml:space="preserve">   Isaac</t>
  </si>
  <si>
    <t xml:space="preserve">   Julia</t>
  </si>
  <si>
    <t xml:space="preserve">   Rosa  </t>
  </si>
  <si>
    <t xml:space="preserve">   Tina   </t>
  </si>
  <si>
    <t xml:space="preserve">   Johnson</t>
  </si>
  <si>
    <t xml:space="preserve">    B.</t>
  </si>
  <si>
    <t xml:space="preserve">    Lee</t>
  </si>
  <si>
    <t xml:space="preserve">    R.</t>
  </si>
  <si>
    <t xml:space="preserve">   W.  </t>
  </si>
  <si>
    <t xml:space="preserve">     J.</t>
  </si>
  <si>
    <t xml:space="preserve">        Fred</t>
  </si>
  <si>
    <t xml:space="preserve">     Michael</t>
  </si>
  <si>
    <t>Cleaned F Name</t>
  </si>
  <si>
    <t>Cleaned L Name</t>
  </si>
  <si>
    <t>Formatted last name</t>
  </si>
  <si>
    <t>Combined F and L name</t>
  </si>
  <si>
    <t>Alice S.</t>
  </si>
  <si>
    <t>Bob J.</t>
  </si>
  <si>
    <t>Ethan B.</t>
  </si>
  <si>
    <t>Fred G.</t>
  </si>
  <si>
    <t>Hannah L.</t>
  </si>
  <si>
    <t>Isaac S.</t>
  </si>
  <si>
    <t>Laura M.</t>
  </si>
  <si>
    <t>Michael T.</t>
  </si>
  <si>
    <t>Nina P.</t>
  </si>
  <si>
    <t>Quentin D.</t>
  </si>
  <si>
    <t>Rosa H.</t>
  </si>
  <si>
    <t>Tina K.</t>
  </si>
  <si>
    <t>Product Prefix</t>
  </si>
  <si>
    <t>LAP</t>
  </si>
  <si>
    <t>MSE</t>
  </si>
  <si>
    <t>KBD</t>
  </si>
  <si>
    <t>MON</t>
  </si>
  <si>
    <t>HPD</t>
  </si>
  <si>
    <t>PRT</t>
  </si>
  <si>
    <t>SCN</t>
  </si>
  <si>
    <t>USB</t>
  </si>
  <si>
    <t>MPD</t>
  </si>
  <si>
    <t>ROU</t>
  </si>
  <si>
    <t>EHD</t>
  </si>
  <si>
    <t>TAB</t>
  </si>
  <si>
    <t>SPK</t>
  </si>
  <si>
    <t>MIC</t>
  </si>
  <si>
    <t>Formatted Date (Year - MM - DD)</t>
  </si>
  <si>
    <t>Order Data 
(Year - MM - DD)</t>
  </si>
  <si>
    <t>UPPERCASE STATUS</t>
  </si>
  <si>
    <t>PENDING</t>
  </si>
  <si>
    <t>Xhia C.</t>
  </si>
  <si>
    <t>Xhia</t>
  </si>
  <si>
    <t>Average Order Value</t>
  </si>
  <si>
    <t>Highest Sale</t>
  </si>
  <si>
    <t>Total Orders</t>
  </si>
  <si>
    <t>Total Number of Customers</t>
  </si>
  <si>
    <t xml:space="preserve">  ID</t>
  </si>
  <si>
    <t>Average Orders per Customer</t>
  </si>
  <si>
    <t>Lowest Sale</t>
  </si>
  <si>
    <t>Order Date
(Year - MM - DD)</t>
  </si>
  <si>
    <t>Sales Performance</t>
  </si>
  <si>
    <t>Sales Performance Criteria:</t>
  </si>
  <si>
    <r>
      <t>High Sales</t>
    </r>
    <r>
      <rPr>
        <sz val="11"/>
        <color theme="1"/>
        <rFont val="Calibri"/>
        <family val="2"/>
        <scheme val="minor"/>
      </rPr>
      <t/>
    </r>
  </si>
  <si>
    <r>
      <t>Low Sales</t>
    </r>
    <r>
      <rPr>
        <sz val="11"/>
        <color theme="1"/>
        <rFont val="Calibri"/>
        <family val="2"/>
        <scheme val="minor"/>
      </rPr>
      <t xml:space="preserve"> </t>
    </r>
  </si>
  <si>
    <t>Monthly Sales Performance</t>
  </si>
  <si>
    <t>Month</t>
  </si>
  <si>
    <t>Sales</t>
  </si>
  <si>
    <t>$2,000 or more</t>
  </si>
  <si>
    <t>Less than $2,000</t>
  </si>
  <si>
    <t>How many customers bought a laptop for the month of February 2024?</t>
  </si>
  <si>
    <t>Answer:</t>
  </si>
  <si>
    <t>Row Labels</t>
  </si>
  <si>
    <t>Grand Total</t>
  </si>
  <si>
    <t>Sum of Total Sales</t>
  </si>
  <si>
    <t>High Sales</t>
  </si>
  <si>
    <t>Low Sales</t>
  </si>
  <si>
    <t>Monthly Sales Trend</t>
  </si>
  <si>
    <t>Xhia.C</t>
  </si>
  <si>
    <t>VLOOKUP</t>
  </si>
  <si>
    <t>Feb</t>
  </si>
  <si>
    <t>01-Feb</t>
  </si>
  <si>
    <t>03-Feb</t>
  </si>
  <si>
    <t>04-Feb</t>
  </si>
  <si>
    <t>05-Feb</t>
  </si>
  <si>
    <t>06-Feb</t>
  </si>
  <si>
    <t>07-Feb</t>
  </si>
  <si>
    <t>08-Feb</t>
  </si>
  <si>
    <t>09-Feb</t>
  </si>
  <si>
    <t>10-Feb</t>
  </si>
  <si>
    <t>11-Feb</t>
  </si>
  <si>
    <t>12-Feb</t>
  </si>
  <si>
    <t>13-Feb</t>
  </si>
  <si>
    <t>14-Feb</t>
  </si>
  <si>
    <t>15-Feb</t>
  </si>
  <si>
    <t>16-Feb</t>
  </si>
  <si>
    <t>17-Feb</t>
  </si>
  <si>
    <t>18-Feb</t>
  </si>
  <si>
    <t>19-Feb</t>
  </si>
  <si>
    <t>20-Feb</t>
  </si>
  <si>
    <t>21-Feb</t>
  </si>
  <si>
    <t>Daily Sales</t>
  </si>
  <si>
    <t>Top Selling Products</t>
  </si>
  <si>
    <t>Daily Total Sales</t>
  </si>
  <si>
    <t>Count of Status</t>
  </si>
  <si>
    <t>ID</t>
  </si>
  <si>
    <t>Customer's Name</t>
  </si>
  <si>
    <t>Order Date 
(Year - MM - DD)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</si>
</sst>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yyyy\-mm\-dd;@"/>
    <numFmt numFmtId="165" formatCode="_-[$$-409]* #,##0.00_ ;_-[$$-409]* \-#,##0.00\ ;_-[$$-409]* &quot;-&quot;??_ ;_-@_ "/>
    <numFmt numFmtId="166" formatCode="[$$-409]#,##0.00"/>
  </numFmts>
  <fonts count="10" x14ac:knownFonts="1">
    <font>
      <sz val="11"/>
      <color theme="1"/>
      <name val="Calibri"/>
      <family val="2"/>
      <scheme val="minor"/>
    </font>
    <font>
      <b/>
      <sz val="11"/>
      <color theme="1"/>
      <name val="Calibri"/>
      <family val="2"/>
      <scheme val="minor"/>
    </font>
    <font>
      <b/>
      <sz val="11"/>
      <color theme="0"/>
      <name val="Calibri"/>
      <family val="2"/>
      <scheme val="minor"/>
    </font>
    <font>
      <b/>
      <sz val="12"/>
      <color theme="1"/>
      <name val="Calibri"/>
      <family val="2"/>
      <scheme val="minor"/>
    </font>
    <font>
      <b/>
      <sz val="11"/>
      <name val="Calibri"/>
      <family val="2"/>
      <scheme val="minor"/>
    </font>
    <font>
      <b/>
      <sz val="18"/>
      <color theme="1"/>
      <name val="Calibri"/>
      <family val="2"/>
      <scheme val="minor"/>
    </font>
    <font>
      <b/>
      <sz val="12"/>
      <color rgb="FFFFFFFF"/>
      <name val="Calibri"/>
      <family val="2"/>
      <scheme val="minor"/>
    </font>
    <font>
      <sz val="12"/>
      <color rgb="FF000000"/>
      <name val="Calibri"/>
      <family val="2"/>
      <scheme val="minor"/>
    </font>
    <font>
      <sz val="11"/>
      <color rgb="FFFF0000"/>
      <name val="Calibri"/>
      <family val="2"/>
      <scheme val="minor"/>
    </font>
    <font>
      <sz val="11"/>
      <color rgb="FF00B050"/>
      <name val="Calibri"/>
      <family val="2"/>
      <scheme val="minor"/>
    </font>
  </fonts>
  <fills count="10">
    <fill>
      <patternFill patternType="none"/>
    </fill>
    <fill>
      <patternFill patternType="gray125"/>
    </fill>
    <fill>
      <patternFill patternType="solid">
        <fgColor theme="1"/>
        <bgColor indexed="64"/>
      </patternFill>
    </fill>
    <fill>
      <patternFill patternType="solid">
        <fgColor theme="7"/>
        <bgColor theme="7"/>
      </patternFill>
    </fill>
    <fill>
      <patternFill patternType="solid">
        <fgColor theme="7" tint="0.79998168889431442"/>
        <bgColor indexed="64"/>
      </patternFill>
    </fill>
    <fill>
      <patternFill patternType="solid">
        <fgColor theme="7" tint="0.39997558519241921"/>
        <bgColor indexed="64"/>
      </patternFill>
    </fill>
    <fill>
      <patternFill patternType="solid">
        <fgColor theme="7"/>
        <bgColor indexed="64"/>
      </patternFill>
    </fill>
    <fill>
      <patternFill patternType="solid">
        <fgColor theme="7" tint="0.79998168889431442"/>
        <bgColor theme="7" tint="0.79998168889431442"/>
      </patternFill>
    </fill>
    <fill>
      <patternFill patternType="solid">
        <fgColor theme="7"/>
        <bgColor rgb="FF000000"/>
      </patternFill>
    </fill>
    <fill>
      <patternFill patternType="solid">
        <fgColor theme="0"/>
        <bgColor indexed="64"/>
      </patternFill>
    </fill>
  </fills>
  <borders count="37">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thin">
        <color auto="1"/>
      </right>
      <top style="thin">
        <color auto="1"/>
      </top>
      <bottom style="thin">
        <color theme="7" tint="0.39997558519241921"/>
      </bottom>
      <diagonal/>
    </border>
    <border>
      <left style="thin">
        <color rgb="FF7030A0"/>
      </left>
      <right style="thin">
        <color rgb="FF7030A0"/>
      </right>
      <top style="thin">
        <color rgb="FF7030A0"/>
      </top>
      <bottom style="thin">
        <color rgb="FF7030A0"/>
      </bottom>
      <diagonal/>
    </border>
    <border>
      <left style="thin">
        <color rgb="FF7030A0"/>
      </left>
      <right/>
      <top style="thin">
        <color rgb="FF7030A0"/>
      </top>
      <bottom/>
      <diagonal/>
    </border>
    <border>
      <left/>
      <right style="thin">
        <color rgb="FF7030A0"/>
      </right>
      <top style="thin">
        <color rgb="FF7030A0"/>
      </top>
      <bottom/>
      <diagonal/>
    </border>
    <border>
      <left style="thin">
        <color rgb="FF7030A0"/>
      </left>
      <right/>
      <top/>
      <bottom/>
      <diagonal/>
    </border>
    <border>
      <left/>
      <right style="thin">
        <color rgb="FF7030A0"/>
      </right>
      <top/>
      <bottom/>
      <diagonal/>
    </border>
    <border>
      <left style="thin">
        <color rgb="FF7030A0"/>
      </left>
      <right/>
      <top/>
      <bottom style="thin">
        <color rgb="FF7030A0"/>
      </bottom>
      <diagonal/>
    </border>
    <border>
      <left/>
      <right style="thin">
        <color rgb="FF7030A0"/>
      </right>
      <top/>
      <bottom style="thin">
        <color rgb="FF7030A0"/>
      </bottom>
      <diagonal/>
    </border>
    <border>
      <left style="thin">
        <color rgb="FF7030A0"/>
      </left>
      <right style="thin">
        <color rgb="FF7030A0"/>
      </right>
      <top style="thin">
        <color rgb="FF7030A0"/>
      </top>
      <bottom/>
      <diagonal/>
    </border>
    <border>
      <left style="thin">
        <color rgb="FF7030A0"/>
      </left>
      <right style="thin">
        <color rgb="FF7030A0"/>
      </right>
      <top/>
      <bottom/>
      <diagonal/>
    </border>
    <border>
      <left style="thin">
        <color rgb="FF7030A0"/>
      </left>
      <right style="thin">
        <color rgb="FF7030A0"/>
      </right>
      <top/>
      <bottom style="thin">
        <color rgb="FF7030A0"/>
      </bottom>
      <diagonal/>
    </border>
  </borders>
  <cellStyleXfs count="1">
    <xf numFmtId="0" fontId="0" fillId="0" borderId="0"/>
  </cellStyleXfs>
  <cellXfs count="96">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14" fontId="0" fillId="0" borderId="0" xfId="0" applyNumberFormat="1" applyAlignment="1">
      <alignment vertical="center" wrapText="1"/>
    </xf>
    <xf numFmtId="0" fontId="1" fillId="0" borderId="0" xfId="0" applyFont="1"/>
    <xf numFmtId="164" fontId="1" fillId="0" borderId="0" xfId="0" applyNumberFormat="1" applyFont="1" applyAlignment="1">
      <alignment horizontal="center" vertical="center" wrapText="1"/>
    </xf>
    <xf numFmtId="164" fontId="0" fillId="0" borderId="0" xfId="0" applyNumberFormat="1" applyAlignment="1">
      <alignment vertical="center" wrapText="1"/>
    </xf>
    <xf numFmtId="164" fontId="0" fillId="0" borderId="0" xfId="0" applyNumberFormat="1"/>
    <xf numFmtId="0" fontId="0" fillId="2" borderId="0" xfId="0" applyFill="1"/>
    <xf numFmtId="0" fontId="1" fillId="2" borderId="0" xfId="0" applyFont="1" applyFill="1"/>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164" fontId="1" fillId="0" borderId="2" xfId="0" applyNumberFormat="1" applyFont="1" applyBorder="1" applyAlignment="1">
      <alignment horizontal="center" vertical="center" wrapText="1"/>
    </xf>
    <xf numFmtId="0" fontId="0" fillId="0" borderId="4" xfId="0" applyBorder="1" applyAlignment="1">
      <alignment vertical="center" wrapText="1"/>
    </xf>
    <xf numFmtId="0" fontId="0" fillId="0" borderId="5" xfId="0" applyBorder="1" applyAlignment="1">
      <alignment vertical="center" wrapText="1"/>
    </xf>
    <xf numFmtId="164" fontId="0" fillId="0" borderId="5" xfId="0" applyNumberFormat="1"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164" fontId="0" fillId="0" borderId="8" xfId="0" applyNumberFormat="1" applyBorder="1" applyAlignment="1">
      <alignment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0" xfId="0" applyFont="1" applyAlignment="1">
      <alignment horizontal="center" vertical="center"/>
    </xf>
    <xf numFmtId="0" fontId="0" fillId="0" borderId="5" xfId="0" applyBorder="1" applyAlignment="1">
      <alignment vertical="center"/>
    </xf>
    <xf numFmtId="0" fontId="0" fillId="0" borderId="5" xfId="0" applyNumberFormat="1" applyBorder="1" applyAlignment="1">
      <alignment vertical="center"/>
    </xf>
    <xf numFmtId="0" fontId="0" fillId="0" borderId="6" xfId="0" applyBorder="1" applyAlignment="1">
      <alignment vertical="center"/>
    </xf>
    <xf numFmtId="0" fontId="0" fillId="0" borderId="0" xfId="0" applyAlignment="1">
      <alignment vertical="center"/>
    </xf>
    <xf numFmtId="0" fontId="0" fillId="0" borderId="8" xfId="0" applyBorder="1" applyAlignment="1">
      <alignment vertical="center"/>
    </xf>
    <xf numFmtId="0" fontId="0" fillId="0" borderId="8" xfId="0" applyNumberFormat="1" applyBorder="1" applyAlignment="1">
      <alignment vertical="center"/>
    </xf>
    <xf numFmtId="0" fontId="0" fillId="0" borderId="9" xfId="0" applyBorder="1" applyAlignment="1">
      <alignment vertical="center"/>
    </xf>
    <xf numFmtId="164" fontId="0" fillId="0" borderId="0" xfId="0" applyNumberFormat="1" applyAlignment="1">
      <alignment vertical="center"/>
    </xf>
    <xf numFmtId="165" fontId="0" fillId="0" borderId="5" xfId="0" applyNumberFormat="1" applyBorder="1" applyAlignment="1">
      <alignment vertical="center" wrapText="1"/>
    </xf>
    <xf numFmtId="165" fontId="0" fillId="0" borderId="8" xfId="0" applyNumberFormat="1" applyBorder="1" applyAlignment="1">
      <alignment vertical="center" wrapText="1"/>
    </xf>
    <xf numFmtId="0" fontId="0" fillId="0" borderId="13" xfId="0" applyBorder="1" applyAlignment="1">
      <alignment vertical="center"/>
    </xf>
    <xf numFmtId="0" fontId="0" fillId="0" borderId="0" xfId="0" applyBorder="1" applyAlignment="1">
      <alignment vertical="center"/>
    </xf>
    <xf numFmtId="0" fontId="0" fillId="0" borderId="14" xfId="0" applyBorder="1" applyAlignment="1">
      <alignment vertical="center"/>
    </xf>
    <xf numFmtId="0" fontId="0" fillId="0" borderId="16" xfId="0" applyBorder="1" applyAlignment="1">
      <alignment vertical="center"/>
    </xf>
    <xf numFmtId="0" fontId="0" fillId="0" borderId="17" xfId="0" applyBorder="1" applyAlignment="1">
      <alignment vertical="center"/>
    </xf>
    <xf numFmtId="165" fontId="0" fillId="4" borderId="13" xfId="0" applyNumberFormat="1" applyFill="1" applyBorder="1" applyAlignment="1">
      <alignment vertical="center"/>
    </xf>
    <xf numFmtId="165" fontId="0" fillId="4" borderId="0" xfId="0" applyNumberFormat="1" applyFill="1" applyBorder="1" applyAlignment="1">
      <alignment vertical="center"/>
    </xf>
    <xf numFmtId="165" fontId="0" fillId="4" borderId="14" xfId="0" applyNumberFormat="1" applyFill="1" applyBorder="1" applyAlignment="1">
      <alignment vertical="center"/>
    </xf>
    <xf numFmtId="0" fontId="0" fillId="4" borderId="14" xfId="0" applyFill="1" applyBorder="1" applyAlignment="1">
      <alignment vertical="center"/>
    </xf>
    <xf numFmtId="0" fontId="0" fillId="4" borderId="0" xfId="0" applyFill="1" applyBorder="1" applyAlignment="1">
      <alignment vertical="center"/>
    </xf>
    <xf numFmtId="0" fontId="0" fillId="4" borderId="13" xfId="0" applyFill="1" applyBorder="1" applyAlignment="1">
      <alignment vertical="center"/>
    </xf>
    <xf numFmtId="0" fontId="2" fillId="3" borderId="0"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2" fillId="3" borderId="14" xfId="0" applyFont="1" applyFill="1" applyBorder="1" applyAlignment="1">
      <alignment horizontal="center" vertical="center" wrapText="1"/>
    </xf>
    <xf numFmtId="165" fontId="0" fillId="4" borderId="15" xfId="0" applyNumberFormat="1" applyFill="1" applyBorder="1" applyAlignment="1">
      <alignment vertical="center"/>
    </xf>
    <xf numFmtId="0" fontId="0" fillId="0" borderId="0" xfId="0" applyAlignment="1">
      <alignment horizontal="left" vertical="center" indent="1"/>
    </xf>
    <xf numFmtId="0" fontId="1" fillId="0" borderId="0" xfId="0" applyFont="1" applyAlignment="1">
      <alignment horizontal="left" vertical="center" indent="1"/>
    </xf>
    <xf numFmtId="0" fontId="4" fillId="5" borderId="5" xfId="0" applyFont="1" applyFill="1" applyBorder="1" applyAlignment="1">
      <alignment horizontal="center" vertical="center"/>
    </xf>
    <xf numFmtId="0" fontId="4" fillId="5" borderId="21" xfId="0" applyFont="1" applyFill="1" applyBorder="1" applyAlignment="1">
      <alignment horizontal="center" vertical="center"/>
    </xf>
    <xf numFmtId="0" fontId="4" fillId="5" borderId="22" xfId="0" applyFont="1" applyFill="1" applyBorder="1" applyAlignment="1">
      <alignment horizontal="center" vertical="center"/>
    </xf>
    <xf numFmtId="17" fontId="0" fillId="0" borderId="21" xfId="0" applyNumberFormat="1"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0" fillId="0" borderId="24" xfId="0" applyBorder="1" applyAlignment="1">
      <alignment vertical="center"/>
    </xf>
    <xf numFmtId="0" fontId="0" fillId="0" borderId="25" xfId="0" applyBorder="1" applyAlignment="1">
      <alignment vertical="center"/>
    </xf>
    <xf numFmtId="0" fontId="1" fillId="0" borderId="0" xfId="0" applyFont="1" applyAlignment="1">
      <alignment vertical="center"/>
    </xf>
    <xf numFmtId="0" fontId="0" fillId="0" borderId="0" xfId="0" pivotButton="1"/>
    <xf numFmtId="0" fontId="0" fillId="0" borderId="0" xfId="0" applyNumberFormat="1"/>
    <xf numFmtId="164" fontId="0" fillId="0" borderId="0" xfId="0" applyNumberFormat="1" applyAlignment="1">
      <alignment horizontal="left"/>
    </xf>
    <xf numFmtId="0" fontId="0" fillId="0" borderId="0" xfId="0" applyAlignment="1">
      <alignment horizontal="left"/>
    </xf>
    <xf numFmtId="166" fontId="0" fillId="0" borderId="0" xfId="0" applyNumberFormat="1"/>
    <xf numFmtId="0" fontId="5" fillId="0" borderId="0" xfId="0" applyFont="1" applyAlignment="1">
      <alignment vertical="center"/>
    </xf>
    <xf numFmtId="0" fontId="0" fillId="7" borderId="5" xfId="0" applyFont="1" applyFill="1" applyBorder="1" applyAlignment="1">
      <alignment vertical="center" wrapText="1"/>
    </xf>
    <xf numFmtId="0" fontId="0" fillId="0" borderId="5" xfId="0" applyFont="1" applyBorder="1" applyAlignment="1">
      <alignment vertical="center" wrapText="1"/>
    </xf>
    <xf numFmtId="0" fontId="0" fillId="0" borderId="26" xfId="0" applyFont="1" applyBorder="1" applyAlignment="1">
      <alignment vertical="center" wrapText="1"/>
    </xf>
    <xf numFmtId="0" fontId="7" fillId="0" borderId="0" xfId="0" applyFont="1"/>
    <xf numFmtId="0" fontId="6" fillId="0" borderId="0" xfId="0" applyFont="1" applyFill="1" applyAlignment="1">
      <alignment horizontal="center"/>
    </xf>
    <xf numFmtId="0" fontId="6" fillId="8" borderId="0" xfId="0" applyFont="1" applyFill="1" applyAlignment="1">
      <alignment horizontal="center"/>
    </xf>
    <xf numFmtId="0" fontId="7" fillId="0" borderId="0" xfId="0" applyFont="1" applyFill="1"/>
    <xf numFmtId="0" fontId="3" fillId="0" borderId="0" xfId="0" applyFont="1" applyAlignment="1">
      <alignment horizontal="center" vertical="center"/>
    </xf>
    <xf numFmtId="0" fontId="2" fillId="6" borderId="18" xfId="0" applyFont="1" applyFill="1" applyBorder="1" applyAlignment="1">
      <alignment horizontal="center" vertical="center"/>
    </xf>
    <xf numFmtId="0" fontId="2" fillId="6" borderId="19" xfId="0" applyFont="1" applyFill="1" applyBorder="1" applyAlignment="1">
      <alignment horizontal="center" vertical="center"/>
    </xf>
    <xf numFmtId="0" fontId="2" fillId="6" borderId="20" xfId="0" applyFont="1" applyFill="1" applyBorder="1" applyAlignment="1">
      <alignment horizontal="center" vertical="center"/>
    </xf>
    <xf numFmtId="0" fontId="1" fillId="0" borderId="0" xfId="0" applyFont="1" applyAlignment="1">
      <alignment horizontal="center" vertical="center"/>
    </xf>
    <xf numFmtId="0" fontId="0" fillId="0" borderId="28" xfId="0" pivotButton="1" applyBorder="1" applyAlignment="1">
      <alignment horizontal="center" vertical="center" wrapText="1"/>
    </xf>
    <xf numFmtId="0" fontId="0" fillId="0" borderId="29" xfId="0" applyBorder="1" applyAlignment="1">
      <alignment horizontal="center" vertical="center" wrapText="1"/>
    </xf>
    <xf numFmtId="0" fontId="0" fillId="0" borderId="30" xfId="0" applyBorder="1" applyAlignment="1">
      <alignment horizontal="left"/>
    </xf>
    <xf numFmtId="0" fontId="0" fillId="0" borderId="31" xfId="0" applyNumberFormat="1" applyBorder="1"/>
    <xf numFmtId="164" fontId="0" fillId="0" borderId="30" xfId="0" applyNumberFormat="1" applyBorder="1" applyAlignment="1">
      <alignment horizontal="left" indent="1"/>
    </xf>
    <xf numFmtId="0" fontId="0" fillId="0" borderId="32" xfId="0" applyBorder="1" applyAlignment="1">
      <alignment horizontal="left"/>
    </xf>
    <xf numFmtId="165" fontId="0" fillId="0" borderId="31" xfId="0" applyNumberFormat="1" applyBorder="1"/>
    <xf numFmtId="165" fontId="0" fillId="0" borderId="33" xfId="0" applyNumberFormat="1" applyBorder="1"/>
    <xf numFmtId="0" fontId="0" fillId="0" borderId="0" xfId="0" applyFont="1" applyFill="1" applyBorder="1" applyAlignment="1">
      <alignment vertical="center"/>
    </xf>
    <xf numFmtId="0" fontId="0" fillId="0" borderId="36" xfId="0" applyNumberFormat="1" applyBorder="1"/>
    <xf numFmtId="0" fontId="0" fillId="0" borderId="27" xfId="0" pivotButton="1" applyBorder="1" applyAlignment="1">
      <alignment horizontal="center" vertical="center" wrapText="1"/>
    </xf>
    <xf numFmtId="0" fontId="0" fillId="0" borderId="27" xfId="0" applyBorder="1" applyAlignment="1">
      <alignment horizontal="center" vertical="center" wrapText="1"/>
    </xf>
    <xf numFmtId="0" fontId="0" fillId="0" borderId="27" xfId="0" applyBorder="1" applyAlignment="1">
      <alignment horizontal="left"/>
    </xf>
    <xf numFmtId="0" fontId="9" fillId="9" borderId="34" xfId="0" applyNumberFormat="1" applyFont="1" applyFill="1" applyBorder="1"/>
    <xf numFmtId="0" fontId="9" fillId="9" borderId="34" xfId="0" applyFont="1" applyFill="1" applyBorder="1" applyAlignment="1">
      <alignment horizontal="left"/>
    </xf>
    <xf numFmtId="0" fontId="8" fillId="9" borderId="36" xfId="0" applyFont="1" applyFill="1" applyBorder="1" applyAlignment="1">
      <alignment horizontal="left"/>
    </xf>
    <xf numFmtId="0" fontId="8" fillId="9" borderId="35" xfId="0" applyNumberFormat="1" applyFont="1" applyFill="1" applyBorder="1"/>
  </cellXfs>
  <cellStyles count="1">
    <cellStyle name="Normal" xfId="0" builtinId="0"/>
  </cellStyles>
  <dxfs count="195">
    <dxf>
      <alignment horizontal="center" readingOrder="0"/>
    </dxf>
    <dxf>
      <alignment horizontal="center" readingOrder="0"/>
    </dxf>
    <dxf>
      <alignment vertical="center" readingOrder="0"/>
    </dxf>
    <dxf>
      <alignment vertical="center" readingOrder="0"/>
    </dxf>
    <dxf>
      <alignment wrapText="1" readingOrder="0"/>
    </dxf>
    <dxf>
      <alignment wrapText="1" readingOrder="0"/>
    </dxf>
    <dxf>
      <border>
        <left style="thin">
          <color rgb="FF7030A0"/>
        </left>
        <right style="thin">
          <color rgb="FF7030A0"/>
        </right>
        <top style="thin">
          <color rgb="FF7030A0"/>
        </top>
        <bottom style="thin">
          <color rgb="FF7030A0"/>
        </bottom>
      </border>
    </dxf>
    <dxf>
      <border>
        <left style="thin">
          <color rgb="FF7030A0"/>
        </left>
        <right style="thin">
          <color rgb="FF7030A0"/>
        </right>
        <top style="thin">
          <color rgb="FF7030A0"/>
        </top>
        <bottom style="thin">
          <color rgb="FF7030A0"/>
        </bottom>
      </border>
    </dxf>
    <dxf>
      <border>
        <left style="thin">
          <color rgb="FF7030A0"/>
        </left>
        <right style="thin">
          <color rgb="FF7030A0"/>
        </right>
        <top style="thin">
          <color rgb="FF7030A0"/>
        </top>
        <bottom style="thin">
          <color rgb="FF7030A0"/>
        </bottom>
      </border>
    </dxf>
    <dxf>
      <border>
        <left style="thin">
          <color rgb="FF7030A0"/>
        </left>
        <right style="thin">
          <color rgb="FF7030A0"/>
        </right>
        <top style="thin">
          <color rgb="FF7030A0"/>
        </top>
        <bottom style="thin">
          <color rgb="FF7030A0"/>
        </bottom>
      </border>
    </dxf>
    <dxf>
      <border>
        <left style="thin">
          <color rgb="FF7030A0"/>
        </left>
        <right style="thin">
          <color rgb="FF7030A0"/>
        </right>
        <top style="thin">
          <color rgb="FF7030A0"/>
        </top>
        <bottom style="thin">
          <color rgb="FF7030A0"/>
        </bottom>
      </border>
    </dxf>
    <dxf>
      <border>
        <left style="thin">
          <color rgb="FF7030A0"/>
        </left>
        <right style="thin">
          <color rgb="FF7030A0"/>
        </right>
        <top style="thin">
          <color rgb="FF7030A0"/>
        </top>
        <bottom style="thin">
          <color rgb="FF7030A0"/>
        </bottom>
      </border>
    </dxf>
    <dxf>
      <fill>
        <patternFill patternType="solid">
          <bgColor rgb="FF92D050"/>
        </patternFill>
      </fill>
    </dxf>
    <dxf>
      <fill>
        <patternFill>
          <bgColor theme="6" tint="0.79998168889431442"/>
        </patternFill>
      </fill>
    </dxf>
    <dxf>
      <font>
        <color rgb="FF00B050"/>
      </font>
    </dxf>
    <dxf>
      <fill>
        <patternFill>
          <bgColor theme="6" tint="0.59999389629810485"/>
        </patternFill>
      </fill>
    </dxf>
    <dxf>
      <fill>
        <patternFill>
          <bgColor theme="6" tint="0.59999389629810485"/>
        </patternFill>
      </fill>
    </dxf>
    <dxf>
      <font>
        <color theme="6" tint="-0.499984740745262"/>
      </font>
    </dxf>
    <dxf>
      <fill>
        <patternFill patternType="solid">
          <bgColor theme="5" tint="0.59999389629810485"/>
        </patternFill>
      </fill>
    </dxf>
    <dxf>
      <fill>
        <patternFill patternType="solid">
          <bgColor theme="5" tint="0.59999389629810485"/>
        </patternFill>
      </fill>
    </dxf>
    <dxf>
      <fill>
        <patternFill>
          <bgColor theme="0"/>
        </patternFill>
      </fill>
    </dxf>
    <dxf>
      <fill>
        <patternFill>
          <bgColor theme="0"/>
        </patternFill>
      </fill>
    </dxf>
    <dxf>
      <font>
        <color rgb="FF00B050"/>
      </font>
    </dxf>
    <dxf>
      <font>
        <color rgb="FF00B050"/>
      </font>
    </dxf>
    <dxf>
      <font>
        <color rgb="FFFF0000"/>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border>
        <left style="thin">
          <color rgb="FF7030A0"/>
        </left>
        <right style="thin">
          <color rgb="FF7030A0"/>
        </right>
        <top style="thin">
          <color rgb="FF7030A0"/>
        </top>
        <bottom style="thin">
          <color rgb="FF7030A0"/>
        </bottom>
      </border>
    </dxf>
    <dxf>
      <border>
        <left style="thin">
          <color rgb="FF7030A0"/>
        </left>
        <right style="thin">
          <color rgb="FF7030A0"/>
        </right>
        <top style="thin">
          <color rgb="FF7030A0"/>
        </top>
        <bottom style="thin">
          <color rgb="FF7030A0"/>
        </bottom>
      </border>
    </dxf>
    <dxf>
      <border>
        <left style="thin">
          <color rgb="FF7030A0"/>
        </left>
        <right style="thin">
          <color rgb="FF7030A0"/>
        </right>
        <top style="thin">
          <color rgb="FF7030A0"/>
        </top>
        <bottom style="thin">
          <color rgb="FF7030A0"/>
        </bottom>
      </border>
    </dxf>
    <dxf>
      <border>
        <left style="thin">
          <color rgb="FF7030A0"/>
        </left>
        <right style="thin">
          <color rgb="FF7030A0"/>
        </right>
        <top style="thin">
          <color rgb="FF7030A0"/>
        </top>
        <bottom style="thin">
          <color rgb="FF7030A0"/>
        </bottom>
      </border>
    </dxf>
    <dxf>
      <border>
        <left style="thin">
          <color rgb="FF7030A0"/>
        </left>
        <right style="thin">
          <color rgb="FF7030A0"/>
        </right>
        <top style="thin">
          <color rgb="FF7030A0"/>
        </top>
        <bottom style="thin">
          <color rgb="FF7030A0"/>
        </bottom>
      </border>
    </dxf>
    <dxf>
      <border>
        <left style="thin">
          <color rgb="FF7030A0"/>
        </left>
        <right style="thin">
          <color rgb="FF7030A0"/>
        </right>
        <top style="thin">
          <color rgb="FF7030A0"/>
        </top>
        <bottom style="thin">
          <color rgb="FF7030A0"/>
        </bottom>
      </border>
    </dxf>
    <dxf>
      <numFmt numFmtId="165" formatCode="_-[$$-409]* #,##0.00_ ;_-[$$-409]* \-#,##0.00\ ;_-[$$-409]* &quot;-&quot;??_ ;_-@_ "/>
    </dxf>
    <dxf>
      <font>
        <color rgb="FFFF0000"/>
      </font>
    </dxf>
    <dxf>
      <font>
        <color rgb="FF00B050"/>
      </font>
    </dxf>
    <dxf>
      <font>
        <color rgb="FF00B050"/>
      </font>
    </dxf>
    <dxf>
      <fill>
        <patternFill>
          <bgColor theme="0"/>
        </patternFill>
      </fill>
    </dxf>
    <dxf>
      <fill>
        <patternFill>
          <bgColor theme="0"/>
        </patternFill>
      </fill>
    </dxf>
    <dxf>
      <fill>
        <patternFill patternType="solid">
          <bgColor theme="5" tint="0.59999389629810485"/>
        </patternFill>
      </fill>
    </dxf>
    <dxf>
      <fill>
        <patternFill patternType="solid">
          <bgColor theme="5" tint="0.59999389629810485"/>
        </patternFill>
      </fill>
    </dxf>
    <dxf>
      <font>
        <color theme="6" tint="-0.499984740745262"/>
      </font>
    </dxf>
    <dxf>
      <fill>
        <patternFill>
          <bgColor theme="6" tint="0.59999389629810485"/>
        </patternFill>
      </fill>
    </dxf>
    <dxf>
      <fill>
        <patternFill>
          <bgColor theme="6" tint="0.59999389629810485"/>
        </patternFill>
      </fill>
    </dxf>
    <dxf>
      <font>
        <color rgb="FF00B050"/>
      </font>
    </dxf>
    <dxf>
      <fill>
        <patternFill>
          <bgColor theme="6" tint="0.79998168889431442"/>
        </patternFill>
      </fill>
    </dxf>
    <dxf>
      <font>
        <color rgb="FF006100"/>
      </font>
      <fill>
        <patternFill>
          <bgColor rgb="FFC6EFCE"/>
        </patternFill>
      </fill>
    </dxf>
    <dxf>
      <font>
        <color rgb="FF9C0006"/>
      </font>
      <fill>
        <patternFill>
          <bgColor rgb="FFFFC7CE"/>
        </patternFill>
      </fill>
    </dxf>
    <dxf>
      <fill>
        <patternFill patternType="solid">
          <bgColor rgb="FF92D050"/>
        </patternFill>
      </fill>
    </dxf>
    <dxf>
      <border>
        <left style="thin">
          <color rgb="FF7030A0"/>
        </left>
        <right style="thin">
          <color rgb="FF7030A0"/>
        </right>
        <top style="thin">
          <color rgb="FF7030A0"/>
        </top>
        <bottom style="thin">
          <color rgb="FF7030A0"/>
        </bottom>
      </border>
    </dxf>
    <dxf>
      <border>
        <left style="thin">
          <color rgb="FF7030A0"/>
        </left>
        <right style="thin">
          <color rgb="FF7030A0"/>
        </right>
        <top style="thin">
          <color rgb="FF7030A0"/>
        </top>
        <bottom style="thin">
          <color rgb="FF7030A0"/>
        </bottom>
      </border>
    </dxf>
    <dxf>
      <border>
        <left style="thin">
          <color rgb="FF7030A0"/>
        </left>
        <right style="thin">
          <color rgb="FF7030A0"/>
        </right>
        <top style="thin">
          <color rgb="FF7030A0"/>
        </top>
        <bottom style="thin">
          <color rgb="FF7030A0"/>
        </bottom>
      </border>
    </dxf>
    <dxf>
      <border>
        <left style="thin">
          <color rgb="FF7030A0"/>
        </left>
        <right style="thin">
          <color rgb="FF7030A0"/>
        </right>
        <top style="thin">
          <color rgb="FF7030A0"/>
        </top>
        <bottom style="thin">
          <color rgb="FF7030A0"/>
        </bottom>
      </border>
    </dxf>
    <dxf>
      <border>
        <left style="thin">
          <color rgb="FF7030A0"/>
        </left>
        <right style="thin">
          <color rgb="FF7030A0"/>
        </right>
        <top style="thin">
          <color rgb="FF7030A0"/>
        </top>
        <bottom style="thin">
          <color rgb="FF7030A0"/>
        </bottom>
      </border>
    </dxf>
    <dxf>
      <border>
        <left style="thin">
          <color rgb="FF7030A0"/>
        </left>
        <right style="thin">
          <color rgb="FF7030A0"/>
        </right>
        <top style="thin">
          <color rgb="FF7030A0"/>
        </top>
        <bottom style="thin">
          <color rgb="FF7030A0"/>
        </bottom>
      </border>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alignment wrapText="1" readingOrder="0"/>
    </dxf>
    <dxf>
      <alignment wrapText="1" readingOrder="0"/>
    </dxf>
    <dxf>
      <alignment vertical="center" readingOrder="0"/>
    </dxf>
    <dxf>
      <alignment vertical="center" readingOrder="0"/>
    </dxf>
    <dxf>
      <alignment horizontal="center" readingOrder="0"/>
    </dxf>
    <dxf>
      <alignment horizontal="center" readingOrder="0"/>
    </dxf>
    <dxf>
      <numFmt numFmtId="164" formatCode="yyyy\-mm\-dd;@"/>
      <alignment horizontal="general"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numFmt numFmtId="165" formatCode="_-[$$-409]* #,##0.00_ ;_-[$$-409]* \-#,##0.00\ ;_-[$$-409]* &quot;-&quot;??_ ;_-@_ "/>
      <alignment horizontal="general"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numFmt numFmtId="165" formatCode="_-[$$-409]* #,##0.00_ ;_-[$$-409]* \-#,##0.00\ ;_-[$$-409]* &quot;-&quot;??_ ;_-@_ "/>
      <alignment horizontal="general"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alignment horizontal="general"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border>
        <left style="thin">
          <color rgb="FF7030A0"/>
        </left>
        <right style="thin">
          <color rgb="FF7030A0"/>
        </right>
        <top style="thin">
          <color rgb="FF7030A0"/>
        </top>
        <bottom style="thin">
          <color rgb="FF7030A0"/>
        </bottom>
      </border>
    </dxf>
    <dxf>
      <border>
        <left style="thin">
          <color rgb="FF7030A0"/>
        </left>
        <right style="thin">
          <color rgb="FF7030A0"/>
        </right>
        <top style="thin">
          <color rgb="FF7030A0"/>
        </top>
        <bottom style="thin">
          <color rgb="FF7030A0"/>
        </bottom>
      </border>
    </dxf>
    <dxf>
      <border>
        <left style="thin">
          <color rgb="FF7030A0"/>
        </left>
        <right style="thin">
          <color rgb="FF7030A0"/>
        </right>
        <top style="thin">
          <color rgb="FF7030A0"/>
        </top>
        <bottom style="thin">
          <color rgb="FF7030A0"/>
        </bottom>
      </border>
    </dxf>
    <dxf>
      <border>
        <left style="thin">
          <color rgb="FF7030A0"/>
        </left>
        <right style="thin">
          <color rgb="FF7030A0"/>
        </right>
        <top style="thin">
          <color rgb="FF7030A0"/>
        </top>
        <bottom style="thin">
          <color rgb="FF7030A0"/>
        </bottom>
      </border>
    </dxf>
    <dxf>
      <border>
        <left style="thin">
          <color rgb="FF7030A0"/>
        </left>
        <right style="thin">
          <color rgb="FF7030A0"/>
        </right>
        <top style="thin">
          <color rgb="FF7030A0"/>
        </top>
        <bottom style="thin">
          <color rgb="FF7030A0"/>
        </bottom>
      </border>
    </dxf>
    <dxf>
      <border>
        <left style="thin">
          <color rgb="FF7030A0"/>
        </left>
        <right style="thin">
          <color rgb="FF7030A0"/>
        </right>
        <top style="thin">
          <color rgb="FF7030A0"/>
        </top>
        <bottom style="thin">
          <color rgb="FF7030A0"/>
        </bottom>
      </border>
    </dxf>
    <dxf>
      <border>
        <left style="thin">
          <color rgb="FF7030A0"/>
        </left>
        <right style="thin">
          <color rgb="FF7030A0"/>
        </right>
        <top style="thin">
          <color rgb="FF7030A0"/>
        </top>
        <bottom style="thin">
          <color rgb="FF7030A0"/>
        </bottom>
      </border>
    </dxf>
    <dxf>
      <border>
        <left style="thin">
          <color rgb="FF7030A0"/>
        </left>
        <right style="thin">
          <color rgb="FF7030A0"/>
        </right>
        <top style="thin">
          <color rgb="FF7030A0"/>
        </top>
        <bottom style="thin">
          <color rgb="FF7030A0"/>
        </bottom>
      </border>
    </dxf>
    <dxf>
      <border>
        <left style="thin">
          <color rgb="FF7030A0"/>
        </left>
        <right style="thin">
          <color rgb="FF7030A0"/>
        </right>
        <top style="thin">
          <color rgb="FF7030A0"/>
        </top>
        <bottom style="thin">
          <color rgb="FF7030A0"/>
        </bottom>
      </border>
    </dxf>
    <dxf>
      <border>
        <left style="thin">
          <color rgb="FF7030A0"/>
        </left>
        <right style="thin">
          <color rgb="FF7030A0"/>
        </right>
        <top style="thin">
          <color rgb="FF7030A0"/>
        </top>
        <bottom style="thin">
          <color rgb="FF7030A0"/>
        </bottom>
      </border>
    </dxf>
    <dxf>
      <border>
        <left style="thin">
          <color rgb="FF7030A0"/>
        </left>
        <right style="thin">
          <color rgb="FF7030A0"/>
        </right>
        <top style="thin">
          <color rgb="FF7030A0"/>
        </top>
        <bottom style="thin">
          <color rgb="FF7030A0"/>
        </bottom>
      </border>
    </dxf>
    <dxf>
      <border>
        <left style="thin">
          <color rgb="FF7030A0"/>
        </left>
        <right style="thin">
          <color rgb="FF7030A0"/>
        </right>
        <top style="thin">
          <color rgb="FF7030A0"/>
        </top>
        <bottom style="thin">
          <color rgb="FF7030A0"/>
        </bottom>
      </border>
    </dxf>
    <dxf>
      <border>
        <left style="thin">
          <color rgb="FF7030A0"/>
        </left>
        <right style="thin">
          <color rgb="FF7030A0"/>
        </right>
        <top style="thin">
          <color rgb="FF7030A0"/>
        </top>
        <bottom style="thin">
          <color rgb="FF7030A0"/>
        </bottom>
      </border>
    </dxf>
    <dxf>
      <border>
        <left style="thin">
          <color rgb="FF7030A0"/>
        </left>
        <right style="thin">
          <color rgb="FF7030A0"/>
        </right>
        <top style="thin">
          <color rgb="FF7030A0"/>
        </top>
        <bottom style="thin">
          <color rgb="FF7030A0"/>
        </bottom>
      </border>
    </dxf>
    <dxf>
      <border>
        <left style="thin">
          <color rgb="FF7030A0"/>
        </left>
        <right style="thin">
          <color rgb="FF7030A0"/>
        </right>
        <top style="thin">
          <color rgb="FF7030A0"/>
        </top>
        <bottom style="thin">
          <color rgb="FF7030A0"/>
        </bottom>
      </border>
    </dxf>
    <dxf>
      <border>
        <left style="thin">
          <color rgb="FF7030A0"/>
        </left>
        <right style="thin">
          <color rgb="FF7030A0"/>
        </right>
        <top style="thin">
          <color rgb="FF7030A0"/>
        </top>
        <bottom style="thin">
          <color rgb="FF7030A0"/>
        </bottom>
      </border>
    </dxf>
    <dxf>
      <border>
        <left style="thin">
          <color rgb="FF7030A0"/>
        </left>
        <right style="thin">
          <color rgb="FF7030A0"/>
        </right>
        <top style="thin">
          <color rgb="FF7030A0"/>
        </top>
        <bottom style="thin">
          <color rgb="FF7030A0"/>
        </bottom>
      </border>
    </dxf>
    <dxf>
      <border>
        <left style="thin">
          <color rgb="FF7030A0"/>
        </left>
        <right style="thin">
          <color rgb="FF7030A0"/>
        </right>
        <top style="thin">
          <color rgb="FF7030A0"/>
        </top>
        <bottom style="thin">
          <color rgb="FF7030A0"/>
        </bottom>
      </border>
    </dxf>
    <dxf>
      <border>
        <left style="thin">
          <color rgb="FF7030A0"/>
        </left>
        <right style="thin">
          <color rgb="FF7030A0"/>
        </right>
        <top style="thin">
          <color rgb="FF7030A0"/>
        </top>
        <bottom style="thin">
          <color rgb="FF7030A0"/>
        </bottom>
      </border>
    </dxf>
    <dxf>
      <alignment wrapText="1" readingOrder="0"/>
    </dxf>
    <dxf>
      <alignment wrapText="1"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alignment vertical="center" textRotation="0" justifyLastLine="0" shrinkToFit="0" readingOrder="0"/>
      <border diagonalUp="0" diagonalDown="0">
        <left style="thin">
          <color auto="1"/>
        </left>
        <right/>
        <top style="thin">
          <color auto="1"/>
        </top>
        <bottom style="thin">
          <color auto="1"/>
        </bottom>
        <vertical style="thin">
          <color auto="1"/>
        </vertical>
        <horizontal style="thin">
          <color auto="1"/>
        </horizontal>
      </border>
    </dxf>
    <dxf>
      <numFmt numFmtId="164" formatCode="yyyy\-mm\-dd;@"/>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numFmt numFmtId="0" formatCode="General"/>
      <alignment vertical="center" textRotation="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vertical="center" textRotation="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vertical="center" textRotation="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general" vertical="center" textRotation="0" wrapText="1" indent="0" justifyLastLine="0" shrinkToFit="0" readingOrder="0"/>
      <border diagonalUp="0" diagonalDown="0">
        <left/>
        <right style="thin">
          <color auto="1"/>
        </right>
        <top style="thin">
          <color auto="1"/>
        </top>
        <bottom style="thin">
          <color auto="1"/>
        </bottom>
        <vertical style="thin">
          <color auto="1"/>
        </vertical>
        <horizontal style="thin">
          <color auto="1"/>
        </horizontal>
      </border>
    </dxf>
    <dxf>
      <border>
        <top style="thin">
          <color auto="1"/>
        </top>
      </border>
    </dxf>
    <dxf>
      <border diagonalUp="0" diagonalDown="0">
        <left style="medium">
          <color rgb="FF000000"/>
        </left>
        <right style="medium">
          <color rgb="FF000000"/>
        </right>
        <top style="medium">
          <color rgb="FF000000"/>
        </top>
        <bottom style="medium">
          <color rgb="FF000000"/>
        </bottom>
      </border>
    </dxf>
    <dxf>
      <alignment horizontal="general" vertical="center" textRotation="0" wrapText="1" indent="0" justifyLastLine="0" shrinkToFit="0" readingOrder="0"/>
    </dxf>
    <dxf>
      <border>
        <bottom style="thin">
          <color auto="1"/>
        </bottom>
      </border>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border diagonalUp="0" diagonalDown="0">
        <left style="thin">
          <color auto="1"/>
        </left>
        <right style="thin">
          <color auto="1"/>
        </right>
        <top/>
        <bottom/>
        <vertical style="thin">
          <color auto="1"/>
        </vertical>
        <horizontal style="thin">
          <color auto="1"/>
        </horizontal>
      </border>
    </dxf>
    <dxf>
      <alignment horizontal="general" vertical="center" textRotation="0" wrapText="0" indent="0" justifyLastLine="0" shrinkToFit="0" readingOrder="0"/>
      <border diagonalUp="0" diagonalDown="0">
        <left style="thin">
          <color auto="1"/>
        </left>
        <right/>
        <top style="thin">
          <color auto="1"/>
        </top>
        <bottom style="thin">
          <color auto="1"/>
        </bottom>
        <vertical style="thin">
          <color auto="1"/>
        </vertical>
        <horizontal style="thin">
          <color auto="1"/>
        </horizontal>
      </border>
    </dxf>
    <dxf>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numFmt numFmtId="22" formatCode="mmm\-yy"/>
      <alignment horizontal="general" vertical="center" textRotation="0" wrapText="0" indent="0" justifyLastLine="0" shrinkToFit="0" readingOrder="0"/>
      <border diagonalUp="0" diagonalDown="0">
        <left/>
        <right style="thin">
          <color auto="1"/>
        </right>
        <top style="thin">
          <color auto="1"/>
        </top>
        <bottom style="thin">
          <color auto="1"/>
        </bottom>
        <vertical style="thin">
          <color auto="1"/>
        </vertical>
        <horizontal style="thin">
          <color auto="1"/>
        </horizontal>
      </border>
    </dxf>
    <dxf>
      <font>
        <b/>
        <i val="0"/>
        <strike val="0"/>
        <condense val="0"/>
        <extend val="0"/>
        <outline val="0"/>
        <shadow val="0"/>
        <u val="none"/>
        <vertAlign val="baseline"/>
        <sz val="11"/>
        <color auto="1"/>
        <name val="Calibri"/>
        <scheme val="minor"/>
      </font>
      <fill>
        <patternFill patternType="solid">
          <fgColor indexed="64"/>
          <bgColor theme="7" tint="0.39997558519241921"/>
        </patternFill>
      </fill>
      <alignment horizontal="center" vertical="center" textRotation="0" wrapText="0" indent="0" justifyLastLine="0" shrinkToFit="0" readingOrder="0"/>
      <border diagonalUp="0" diagonalDown="0">
        <left style="thin">
          <color auto="1"/>
        </left>
        <right style="thin">
          <color auto="1"/>
        </right>
        <top/>
        <bottom/>
        <vertical style="thin">
          <color auto="1"/>
        </vertical>
        <horizontal style="thin">
          <color auto="1"/>
        </horizontal>
      </border>
    </dxf>
    <dxf>
      <alignment vertical="center" textRotation="0" justifyLastLine="0" shrinkToFit="0" readingOrder="0"/>
      <border diagonalUp="0" diagonalDown="0">
        <left style="thin">
          <color auto="1"/>
        </left>
        <right/>
        <top style="thin">
          <color auto="1"/>
        </top>
        <bottom style="thin">
          <color auto="1"/>
        </bottom>
        <vertical style="thin">
          <color auto="1"/>
        </vertical>
        <horizontal style="thin">
          <color auto="1"/>
        </horizontal>
      </border>
    </dxf>
    <dxf>
      <numFmt numFmtId="164" formatCode="yyyy\-mm\-dd;@"/>
      <alignment horizontal="general"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numFmt numFmtId="165" formatCode="_-[$$-409]* #,##0.00_ ;_-[$$-409]* \-#,##0.00\ ;_-[$$-409]* &quot;-&quot;??_ ;_-@_ "/>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165" formatCode="_-[$$-409]* #,##0.00_ ;_-[$$-409]* \-#,##0.00\ ;_-[$$-409]* &quot;-&quot;??_ ;_-@_ "/>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border>
    </dxf>
    <dxf>
      <numFmt numFmtId="165" formatCode="_-[$$-409]* #,##0.00_ ;_-[$$-409]* \-#,##0.00\ ;_-[$$-409]* &quot;-&quot;??_ ;_-@_ "/>
      <alignment horizontal="general"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alignment horizontal="general"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numFmt numFmtId="0" formatCode="General"/>
      <alignment vertical="center" textRotation="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vertical="center" textRotation="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vertical="center" textRotation="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general" vertical="center" textRotation="0" wrapText="1" indent="0" justifyLastLine="0" shrinkToFit="0" readingOrder="0"/>
      <border diagonalUp="0" diagonalDown="0">
        <left/>
        <right style="thin">
          <color auto="1"/>
        </right>
        <top style="thin">
          <color auto="1"/>
        </top>
        <bottom style="thin">
          <color auto="1"/>
        </bottom>
        <vertical style="thin">
          <color auto="1"/>
        </vertical>
        <horizontal style="thin">
          <color auto="1"/>
        </horizontal>
      </border>
    </dxf>
    <dxf>
      <border>
        <top style="thin">
          <color auto="1"/>
        </top>
      </border>
    </dxf>
    <dxf>
      <border diagonalUp="0" diagonalDown="0">
        <left style="medium">
          <color rgb="FF000000"/>
        </left>
        <right style="medium">
          <color rgb="FF000000"/>
        </right>
        <top style="medium">
          <color rgb="FF000000"/>
        </top>
        <bottom style="medium">
          <color rgb="FF000000"/>
        </bottom>
      </border>
    </dxf>
    <dxf>
      <alignment horizontal="general" vertical="center" textRotation="0" wrapText="1" indent="0" justifyLastLine="0" shrinkToFit="0" readingOrder="0"/>
    </dxf>
    <dxf>
      <border>
        <bottom style="thin">
          <color auto="1"/>
        </bottom>
      </border>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border diagonalUp="0" diagonalDown="0">
        <left style="thin">
          <color auto="1"/>
        </left>
        <right style="thin">
          <color auto="1"/>
        </right>
        <top/>
        <bottom/>
        <vertical style="thin">
          <color auto="1"/>
        </vertical>
        <horizontal style="thin">
          <color auto="1"/>
        </horizontal>
      </border>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alignment horizontal="general" vertical="center" textRotation="0" wrapText="0" indent="0" justifyLastLine="0" shrinkToFit="0" readingOrder="0"/>
      <border diagonalUp="0" diagonalDown="0">
        <left style="thin">
          <color auto="1"/>
        </left>
        <right/>
        <top style="thin">
          <color auto="1"/>
        </top>
        <bottom style="thin">
          <color auto="1"/>
        </bottom>
        <vertical style="thin">
          <color auto="1"/>
        </vertical>
        <horizontal style="thin">
          <color auto="1"/>
        </horizontal>
      </border>
    </dxf>
    <dxf>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numFmt numFmtId="22" formatCode="mmm\-yy"/>
      <alignment horizontal="general" vertical="center" textRotation="0" wrapText="0" indent="0" justifyLastLine="0" shrinkToFit="0" readingOrder="0"/>
      <border diagonalUp="0" diagonalDown="0">
        <left/>
        <right style="thin">
          <color auto="1"/>
        </right>
        <top style="thin">
          <color auto="1"/>
        </top>
        <bottom style="thin">
          <color auto="1"/>
        </bottom>
        <vertical style="thin">
          <color auto="1"/>
        </vertical>
        <horizontal style="thin">
          <color auto="1"/>
        </horizontal>
      </border>
    </dxf>
    <dxf>
      <font>
        <b/>
        <i val="0"/>
        <strike val="0"/>
        <condense val="0"/>
        <extend val="0"/>
        <outline val="0"/>
        <shadow val="0"/>
        <u val="none"/>
        <vertAlign val="baseline"/>
        <sz val="11"/>
        <color auto="1"/>
        <name val="Calibri"/>
        <scheme val="minor"/>
      </font>
      <fill>
        <patternFill patternType="solid">
          <fgColor indexed="64"/>
          <bgColor theme="7" tint="0.39997558519241921"/>
        </patternFill>
      </fill>
      <alignment horizontal="center" vertical="center" textRotation="0" wrapText="0" indent="0" justifyLastLine="0" shrinkToFit="0" readingOrder="0"/>
      <border diagonalUp="0" diagonalDown="0">
        <left style="thin">
          <color auto="1"/>
        </left>
        <right style="thin">
          <color auto="1"/>
        </right>
        <top/>
        <bottom/>
        <vertical style="thin">
          <color auto="1"/>
        </vertical>
        <horizontal style="thin">
          <color auto="1"/>
        </horizontal>
      </border>
    </dxf>
    <dxf>
      <alignment vertical="center" textRotation="0" justifyLastLine="0" shrinkToFit="0" readingOrder="0"/>
      <border diagonalUp="0" diagonalDown="0">
        <left style="thin">
          <color auto="1"/>
        </left>
        <right/>
        <top style="thin">
          <color auto="1"/>
        </top>
        <bottom style="thin">
          <color auto="1"/>
        </bottom>
        <vertical style="thin">
          <color auto="1"/>
        </vertical>
        <horizontal style="thin">
          <color auto="1"/>
        </horizontal>
      </border>
    </dxf>
    <dxf>
      <numFmt numFmtId="164" formatCode="yyyy\-mm\-dd;@"/>
      <alignment horizontal="general"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numFmt numFmtId="165" formatCode="_-[$$-409]* #,##0.00_ ;_-[$$-409]* \-#,##0.00\ ;_-[$$-409]* &quot;-&quot;??_ ;_-@_ "/>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165" formatCode="_-[$$-409]* #,##0.00_ ;_-[$$-409]* \-#,##0.00\ ;_-[$$-409]* &quot;-&quot;??_ ;_-@_ "/>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border>
    </dxf>
    <dxf>
      <numFmt numFmtId="165" formatCode="_-[$$-409]* #,##0.00_ ;_-[$$-409]* \-#,##0.00\ ;_-[$$-409]* &quot;-&quot;??_ ;_-@_ "/>
      <alignment horizontal="general"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alignment horizontal="general"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numFmt numFmtId="0" formatCode="General"/>
      <alignment vertical="center" textRotation="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vertical="center" textRotation="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vertical="center" textRotation="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general" vertical="center" textRotation="0" wrapText="1" indent="0" justifyLastLine="0" shrinkToFit="0" readingOrder="0"/>
      <border diagonalUp="0" diagonalDown="0">
        <left/>
        <right style="thin">
          <color auto="1"/>
        </right>
        <top style="thin">
          <color auto="1"/>
        </top>
        <bottom style="thin">
          <color auto="1"/>
        </bottom>
        <vertical style="thin">
          <color auto="1"/>
        </vertical>
        <horizontal style="thin">
          <color auto="1"/>
        </horizontal>
      </border>
    </dxf>
    <dxf>
      <border>
        <top style="thin">
          <color auto="1"/>
        </top>
      </border>
    </dxf>
    <dxf>
      <border diagonalUp="0" diagonalDown="0">
        <left style="medium">
          <color rgb="FF000000"/>
        </left>
        <right style="medium">
          <color rgb="FF000000"/>
        </right>
        <top style="medium">
          <color rgb="FF000000"/>
        </top>
        <bottom style="medium">
          <color rgb="FF000000"/>
        </bottom>
      </border>
    </dxf>
    <dxf>
      <alignment horizontal="general" vertical="center" textRotation="0" wrapText="1" indent="0" justifyLastLine="0" shrinkToFit="0" readingOrder="0"/>
    </dxf>
    <dxf>
      <border>
        <bottom style="thin">
          <color auto="1"/>
        </bottom>
      </border>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border diagonalUp="0" diagonalDown="0">
        <left style="thin">
          <color auto="1"/>
        </left>
        <right style="thin">
          <color auto="1"/>
        </right>
        <top/>
        <bottom/>
        <vertical style="thin">
          <color auto="1"/>
        </vertical>
        <horizontal style="thin">
          <color auto="1"/>
        </horizontal>
      </border>
    </dxf>
    <dxf>
      <alignment vertical="center" textRotation="0" justifyLastLine="0" shrinkToFit="0" readingOrder="0"/>
      <border diagonalUp="0" diagonalDown="0">
        <left style="thin">
          <color auto="1"/>
        </left>
        <right/>
        <top style="thin">
          <color auto="1"/>
        </top>
        <bottom style="thin">
          <color auto="1"/>
        </bottom>
        <vertical style="thin">
          <color auto="1"/>
        </vertical>
        <horizontal style="thin">
          <color auto="1"/>
        </horizontal>
      </border>
    </dxf>
    <dxf>
      <numFmt numFmtId="0" formatCode="General"/>
      <alignment vertical="center" textRotation="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vertical="center" textRotation="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vertical="center" textRotation="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general" vertical="center" textRotation="0" wrapText="1" indent="0" justifyLastLine="0" shrinkToFit="0" readingOrder="0"/>
      <border diagonalUp="0" diagonalDown="0">
        <left/>
        <right style="thin">
          <color auto="1"/>
        </right>
        <top style="thin">
          <color auto="1"/>
        </top>
        <bottom style="thin">
          <color auto="1"/>
        </bottom>
        <vertical style="thin">
          <color auto="1"/>
        </vertical>
        <horizontal style="thin">
          <color auto="1"/>
        </horizontal>
      </border>
    </dxf>
    <dxf>
      <border>
        <top style="thin">
          <color auto="1"/>
        </top>
      </border>
    </dxf>
    <dxf>
      <border diagonalUp="0" diagonalDown="0">
        <left style="medium">
          <color indexed="64"/>
        </left>
        <right style="medium">
          <color indexed="64"/>
        </right>
        <top style="medium">
          <color indexed="64"/>
        </top>
        <bottom style="medium">
          <color indexed="64"/>
        </bottom>
      </border>
    </dxf>
    <dxf>
      <alignment horizontal="general" vertical="center" textRotation="0" wrapText="1" indent="0" justifyLastLine="0" shrinkToFit="0" readingOrder="0"/>
    </dxf>
    <dxf>
      <border>
        <bottom style="thin">
          <color auto="1"/>
        </bottom>
      </border>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border diagonalUp="0" diagonalDown="0">
        <left style="thin">
          <color auto="1"/>
        </left>
        <right style="thin">
          <color auto="1"/>
        </right>
        <top/>
        <bottom/>
        <vertical style="thin">
          <color auto="1"/>
        </vertical>
        <horizontal style="thin">
          <color auto="1"/>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[Day28_37_Dashboard.xlsx]Dashboard!Daily 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 Sales Trend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Dashboard!$D$5</c:f>
              <c:strCache>
                <c:ptCount val="1"/>
                <c:pt idx="0">
                  <c:v>Total</c:v>
                </c:pt>
              </c:strCache>
            </c:strRef>
          </c:tx>
          <c:spPr>
            <a:ln w="28575" cap="rnd">
              <a:solidFill>
                <a:schemeClr val="accent4"/>
              </a:solidFill>
              <a:round/>
            </a:ln>
            <a:effectLst/>
          </c:spPr>
          <c:marker>
            <c:symbol val="none"/>
          </c:marker>
          <c:cat>
            <c:multiLvlStrRef>
              <c:f>Dashboard!$C$6:$C$27</c:f>
              <c:multiLvlStrCache>
                <c:ptCount val="20"/>
                <c:lvl>
                  <c:pt idx="0">
                    <c:v>01-Feb</c:v>
                  </c:pt>
                  <c:pt idx="1">
                    <c:v>03-Feb</c:v>
                  </c:pt>
                  <c:pt idx="2">
                    <c:v>04-Feb</c:v>
                  </c:pt>
                  <c:pt idx="3">
                    <c:v>05-Feb</c:v>
                  </c:pt>
                  <c:pt idx="4">
                    <c:v>06-Feb</c:v>
                  </c:pt>
                  <c:pt idx="5">
                    <c:v>07-Feb</c:v>
                  </c:pt>
                  <c:pt idx="6">
                    <c:v>08-Feb</c:v>
                  </c:pt>
                  <c:pt idx="7">
                    <c:v>09-Feb</c:v>
                  </c:pt>
                  <c:pt idx="8">
                    <c:v>10-Feb</c:v>
                  </c:pt>
                  <c:pt idx="9">
                    <c:v>11-Feb</c:v>
                  </c:pt>
                  <c:pt idx="10">
                    <c:v>12-Feb</c:v>
                  </c:pt>
                  <c:pt idx="11">
                    <c:v>13-Feb</c:v>
                  </c:pt>
                  <c:pt idx="12">
                    <c:v>14-Feb</c:v>
                  </c:pt>
                  <c:pt idx="13">
                    <c:v>15-Feb</c:v>
                  </c:pt>
                  <c:pt idx="14">
                    <c:v>16-Feb</c:v>
                  </c:pt>
                  <c:pt idx="15">
                    <c:v>17-Feb</c:v>
                  </c:pt>
                  <c:pt idx="16">
                    <c:v>18-Feb</c:v>
                  </c:pt>
                  <c:pt idx="17">
                    <c:v>19-Feb</c:v>
                  </c:pt>
                  <c:pt idx="18">
                    <c:v>20-Feb</c:v>
                  </c:pt>
                  <c:pt idx="19">
                    <c:v>21-Feb</c:v>
                  </c:pt>
                </c:lvl>
                <c:lvl>
                  <c:pt idx="0">
                    <c:v>Feb</c:v>
                  </c:pt>
                </c:lvl>
              </c:multiLvlStrCache>
            </c:multiLvlStrRef>
          </c:cat>
          <c:val>
            <c:numRef>
              <c:f>Dashboard!$D$6:$D$27</c:f>
              <c:numCache>
                <c:formatCode>_-[$$-409]* #,##0.00_ ;_-[$$-409]* \-#,##0.00\ ;_-[$$-409]* "-"??_ ;_-@_ </c:formatCode>
                <c:ptCount val="20"/>
                <c:pt idx="0">
                  <c:v>1000</c:v>
                </c:pt>
                <c:pt idx="1">
                  <c:v>100</c:v>
                </c:pt>
                <c:pt idx="2">
                  <c:v>150</c:v>
                </c:pt>
                <c:pt idx="3">
                  <c:v>300</c:v>
                </c:pt>
                <c:pt idx="4">
                  <c:v>160</c:v>
                </c:pt>
                <c:pt idx="5">
                  <c:v>250</c:v>
                </c:pt>
                <c:pt idx="6">
                  <c:v>400</c:v>
                </c:pt>
                <c:pt idx="7">
                  <c:v>150</c:v>
                </c:pt>
                <c:pt idx="8">
                  <c:v>550</c:v>
                </c:pt>
                <c:pt idx="9">
                  <c:v>30</c:v>
                </c:pt>
                <c:pt idx="10">
                  <c:v>250</c:v>
                </c:pt>
                <c:pt idx="11">
                  <c:v>100</c:v>
                </c:pt>
                <c:pt idx="12">
                  <c:v>120</c:v>
                </c:pt>
                <c:pt idx="13">
                  <c:v>1000</c:v>
                </c:pt>
                <c:pt idx="14">
                  <c:v>90</c:v>
                </c:pt>
                <c:pt idx="15">
                  <c:v>320</c:v>
                </c:pt>
                <c:pt idx="16">
                  <c:v>50</c:v>
                </c:pt>
                <c:pt idx="17">
                  <c:v>600</c:v>
                </c:pt>
                <c:pt idx="18">
                  <c:v>200</c:v>
                </c:pt>
                <c:pt idx="19">
                  <c:v>150</c:v>
                </c:pt>
              </c:numCache>
            </c:numRef>
          </c:val>
          <c:smooth val="0"/>
        </c:ser>
        <c:dLbls>
          <c:showLegendKey val="0"/>
          <c:showVal val="0"/>
          <c:showCatName val="0"/>
          <c:showSerName val="0"/>
          <c:showPercent val="0"/>
          <c:showBubbleSize val="0"/>
        </c:dLbls>
        <c:smooth val="0"/>
        <c:axId val="807968048"/>
        <c:axId val="807979472"/>
      </c:lineChart>
      <c:catAx>
        <c:axId val="80796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979472"/>
        <c:crosses val="autoZero"/>
        <c:auto val="1"/>
        <c:lblAlgn val="ctr"/>
        <c:lblOffset val="100"/>
        <c:noMultiLvlLbl val="0"/>
      </c:catAx>
      <c:valAx>
        <c:axId val="807979472"/>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9680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[Day28_37_Dashboard.xlsx]Dashboard!Top Selling Products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Sales Chart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s>
    <c:plotArea>
      <c:layout/>
      <c:barChart>
        <c:barDir val="bar"/>
        <c:grouping val="clustered"/>
        <c:varyColors val="0"/>
        <c:ser>
          <c:idx val="0"/>
          <c:order val="0"/>
          <c:tx>
            <c:strRef>
              <c:f>Dashboard!$D$29</c:f>
              <c:strCache>
                <c:ptCount val="1"/>
                <c:pt idx="0">
                  <c:v>Total</c:v>
                </c:pt>
              </c:strCache>
            </c:strRef>
          </c:tx>
          <c:spPr>
            <a:solidFill>
              <a:schemeClr val="accent4"/>
            </a:solidFill>
            <a:ln>
              <a:noFill/>
            </a:ln>
            <a:effectLst/>
          </c:spPr>
          <c:invertIfNegative val="0"/>
          <c:cat>
            <c:strRef>
              <c:f>Dashboard!$C$30:$C$44</c:f>
              <c:strCache>
                <c:ptCount val="14"/>
                <c:pt idx="0">
                  <c:v>External HDD</c:v>
                </c:pt>
                <c:pt idx="1">
                  <c:v>Headphones</c:v>
                </c:pt>
                <c:pt idx="2">
                  <c:v>Keyboard</c:v>
                </c:pt>
                <c:pt idx="3">
                  <c:v>Laptop</c:v>
                </c:pt>
                <c:pt idx="4">
                  <c:v>Microphone</c:v>
                </c:pt>
                <c:pt idx="5">
                  <c:v>Monitor</c:v>
                </c:pt>
                <c:pt idx="6">
                  <c:v>Mouse</c:v>
                </c:pt>
                <c:pt idx="7">
                  <c:v>Mouse Pad</c:v>
                </c:pt>
                <c:pt idx="8">
                  <c:v>Printer</c:v>
                </c:pt>
                <c:pt idx="9">
                  <c:v>Router</c:v>
                </c:pt>
                <c:pt idx="10">
                  <c:v>Scanner</c:v>
                </c:pt>
                <c:pt idx="11">
                  <c:v>Speaker</c:v>
                </c:pt>
                <c:pt idx="12">
                  <c:v>Tablet</c:v>
                </c:pt>
                <c:pt idx="13">
                  <c:v>USB Drive</c:v>
                </c:pt>
              </c:strCache>
            </c:strRef>
          </c:cat>
          <c:val>
            <c:numRef>
              <c:f>Dashboard!$D$30:$D$44</c:f>
              <c:numCache>
                <c:formatCode>_-[$$-409]* #,##0.00_ ;_-[$$-409]* \-#,##0.00\ ;_-[$$-409]* "-"??_ ;_-@_ </c:formatCode>
                <c:ptCount val="14"/>
                <c:pt idx="0">
                  <c:v>100</c:v>
                </c:pt>
                <c:pt idx="1">
                  <c:v>250</c:v>
                </c:pt>
                <c:pt idx="2">
                  <c:v>270</c:v>
                </c:pt>
                <c:pt idx="3">
                  <c:v>2550</c:v>
                </c:pt>
                <c:pt idx="4">
                  <c:v>150</c:v>
                </c:pt>
                <c:pt idx="5">
                  <c:v>620</c:v>
                </c:pt>
                <c:pt idx="6">
                  <c:v>150</c:v>
                </c:pt>
                <c:pt idx="7">
                  <c:v>30</c:v>
                </c:pt>
                <c:pt idx="8">
                  <c:v>250</c:v>
                </c:pt>
                <c:pt idx="9">
                  <c:v>250</c:v>
                </c:pt>
                <c:pt idx="10">
                  <c:v>400</c:v>
                </c:pt>
                <c:pt idx="11">
                  <c:v>200</c:v>
                </c:pt>
                <c:pt idx="12">
                  <c:v>600</c:v>
                </c:pt>
                <c:pt idx="13">
                  <c:v>150</c:v>
                </c:pt>
              </c:numCache>
            </c:numRef>
          </c:val>
        </c:ser>
        <c:dLbls>
          <c:showLegendKey val="0"/>
          <c:showVal val="0"/>
          <c:showCatName val="0"/>
          <c:showSerName val="0"/>
          <c:showPercent val="0"/>
          <c:showBubbleSize val="0"/>
        </c:dLbls>
        <c:gapWidth val="182"/>
        <c:axId val="807965872"/>
        <c:axId val="807975664"/>
      </c:barChart>
      <c:catAx>
        <c:axId val="807965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975664"/>
        <c:crosses val="autoZero"/>
        <c:auto val="1"/>
        <c:lblAlgn val="ctr"/>
        <c:lblOffset val="100"/>
        <c:noMultiLvlLbl val="0"/>
      </c:catAx>
      <c:valAx>
        <c:axId val="807975664"/>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9658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[Day28_37_Dashboard.xlsx]Dashboard!Top Customers</c:name>
    <c:fmtId val="0"/>
  </c:pivotSource>
  <c:chart>
    <c:autoTitleDeleted val="1"/>
    <c:pivotFmts>
      <c:pivotFmt>
        <c:idx val="0"/>
        <c:spPr>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chemeClr>
            </a:solidFill>
            <a:round/>
          </a:ln>
          <a:effectLst>
            <a:outerShdw blurRad="40000" dist="20000" dir="5400000" rotWithShape="0">
              <a:srgbClr val="000000">
                <a:alpha val="38000"/>
              </a:srgbClr>
            </a:outerShdw>
          </a:effectLst>
        </c:spPr>
        <c:marker>
          <c:symbol val="circle"/>
          <c:size val="4"/>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ext>
          </c:extLst>
        </c:dLbl>
      </c:pivotFmt>
      <c:pivotFmt>
        <c:idx val="1"/>
        <c:spPr>
          <a:gradFill rotWithShape="1">
            <a:gsLst>
              <a:gs pos="0">
                <a:schemeClr val="accent4">
                  <a:shade val="36000"/>
                  <a:tint val="50000"/>
                  <a:satMod val="300000"/>
                </a:schemeClr>
              </a:gs>
              <a:gs pos="35000">
                <a:schemeClr val="accent4">
                  <a:shade val="36000"/>
                  <a:tint val="37000"/>
                  <a:satMod val="300000"/>
                </a:schemeClr>
              </a:gs>
              <a:gs pos="100000">
                <a:schemeClr val="accent4">
                  <a:shade val="36000"/>
                  <a:tint val="15000"/>
                  <a:satMod val="350000"/>
                </a:schemeClr>
              </a:gs>
            </a:gsLst>
            <a:lin ang="16200000" scaled="1"/>
          </a:gradFill>
          <a:ln w="9525" cap="flat" cmpd="sng" algn="ctr">
            <a:solidFill>
              <a:schemeClr val="accent4">
                <a:shade val="36000"/>
                <a:shade val="95000"/>
              </a:schemeClr>
            </a:solidFill>
            <a:round/>
          </a:ln>
          <a:effectLst>
            <a:outerShdw blurRad="40000" dist="20000" dir="5400000" rotWithShape="0">
              <a:srgbClr val="000000">
                <a:alpha val="38000"/>
              </a:srgbClr>
            </a:outerShdw>
          </a:effectLst>
        </c:spPr>
      </c:pivotFmt>
      <c:pivotFmt>
        <c:idx val="2"/>
        <c:spPr>
          <a:gradFill rotWithShape="1">
            <a:gsLst>
              <a:gs pos="0">
                <a:schemeClr val="accent4">
                  <a:shade val="43000"/>
                  <a:tint val="50000"/>
                  <a:satMod val="300000"/>
                </a:schemeClr>
              </a:gs>
              <a:gs pos="35000">
                <a:schemeClr val="accent4">
                  <a:shade val="43000"/>
                  <a:tint val="37000"/>
                  <a:satMod val="300000"/>
                </a:schemeClr>
              </a:gs>
              <a:gs pos="100000">
                <a:schemeClr val="accent4">
                  <a:shade val="43000"/>
                  <a:tint val="15000"/>
                  <a:satMod val="350000"/>
                </a:schemeClr>
              </a:gs>
            </a:gsLst>
            <a:lin ang="16200000" scaled="1"/>
          </a:gradFill>
          <a:ln w="9525" cap="flat" cmpd="sng" algn="ctr">
            <a:solidFill>
              <a:schemeClr val="accent4">
                <a:shade val="43000"/>
                <a:shade val="95000"/>
              </a:schemeClr>
            </a:solidFill>
            <a:round/>
          </a:ln>
          <a:effectLst>
            <a:outerShdw blurRad="40000" dist="20000" dir="5400000" rotWithShape="0">
              <a:srgbClr val="000000">
                <a:alpha val="38000"/>
              </a:srgbClr>
            </a:outerShdw>
          </a:effectLst>
        </c:spPr>
      </c:pivotFmt>
      <c:pivotFmt>
        <c:idx val="3"/>
        <c:spPr>
          <a:gradFill rotWithShape="1">
            <a:gsLst>
              <a:gs pos="0">
                <a:schemeClr val="accent4">
                  <a:shade val="50000"/>
                  <a:tint val="50000"/>
                  <a:satMod val="300000"/>
                </a:schemeClr>
              </a:gs>
              <a:gs pos="35000">
                <a:schemeClr val="accent4">
                  <a:shade val="50000"/>
                  <a:tint val="37000"/>
                  <a:satMod val="300000"/>
                </a:schemeClr>
              </a:gs>
              <a:gs pos="100000">
                <a:schemeClr val="accent4">
                  <a:shade val="50000"/>
                  <a:tint val="15000"/>
                  <a:satMod val="350000"/>
                </a:schemeClr>
              </a:gs>
            </a:gsLst>
            <a:lin ang="16200000" scaled="1"/>
          </a:gradFill>
          <a:ln w="9525" cap="flat" cmpd="sng" algn="ctr">
            <a:solidFill>
              <a:schemeClr val="accent4">
                <a:shade val="50000"/>
                <a:shade val="95000"/>
              </a:schemeClr>
            </a:solidFill>
            <a:round/>
          </a:ln>
          <a:effectLst>
            <a:outerShdw blurRad="40000" dist="20000" dir="5400000" rotWithShape="0">
              <a:srgbClr val="000000">
                <a:alpha val="38000"/>
              </a:srgbClr>
            </a:outerShdw>
          </a:effectLst>
        </c:spPr>
      </c:pivotFmt>
      <c:pivotFmt>
        <c:idx val="4"/>
        <c:spPr>
          <a:gradFill rotWithShape="1">
            <a:gsLst>
              <a:gs pos="0">
                <a:schemeClr val="accent4">
                  <a:shade val="56000"/>
                  <a:tint val="50000"/>
                  <a:satMod val="300000"/>
                </a:schemeClr>
              </a:gs>
              <a:gs pos="35000">
                <a:schemeClr val="accent4">
                  <a:shade val="56000"/>
                  <a:tint val="37000"/>
                  <a:satMod val="300000"/>
                </a:schemeClr>
              </a:gs>
              <a:gs pos="100000">
                <a:schemeClr val="accent4">
                  <a:shade val="56000"/>
                  <a:tint val="15000"/>
                  <a:satMod val="350000"/>
                </a:schemeClr>
              </a:gs>
            </a:gsLst>
            <a:lin ang="16200000" scaled="1"/>
          </a:gradFill>
          <a:ln w="9525" cap="flat" cmpd="sng" algn="ctr">
            <a:solidFill>
              <a:schemeClr val="accent4">
                <a:shade val="56000"/>
                <a:shade val="95000"/>
              </a:schemeClr>
            </a:solidFill>
            <a:round/>
          </a:ln>
          <a:effectLst>
            <a:outerShdw blurRad="40000" dist="20000" dir="5400000" rotWithShape="0">
              <a:srgbClr val="000000">
                <a:alpha val="38000"/>
              </a:srgbClr>
            </a:outerShdw>
          </a:effectLst>
        </c:spPr>
      </c:pivotFmt>
      <c:pivotFmt>
        <c:idx val="5"/>
        <c:spPr>
          <a:gradFill rotWithShape="1">
            <a:gsLst>
              <a:gs pos="0">
                <a:schemeClr val="accent4">
                  <a:shade val="63000"/>
                  <a:tint val="50000"/>
                  <a:satMod val="300000"/>
                </a:schemeClr>
              </a:gs>
              <a:gs pos="35000">
                <a:schemeClr val="accent4">
                  <a:shade val="63000"/>
                  <a:tint val="37000"/>
                  <a:satMod val="300000"/>
                </a:schemeClr>
              </a:gs>
              <a:gs pos="100000">
                <a:schemeClr val="accent4">
                  <a:shade val="63000"/>
                  <a:tint val="15000"/>
                  <a:satMod val="350000"/>
                </a:schemeClr>
              </a:gs>
            </a:gsLst>
            <a:lin ang="16200000" scaled="1"/>
          </a:gradFill>
          <a:ln w="9525" cap="flat" cmpd="sng" algn="ctr">
            <a:solidFill>
              <a:schemeClr val="accent4">
                <a:shade val="63000"/>
                <a:shade val="95000"/>
              </a:schemeClr>
            </a:solidFill>
            <a:round/>
          </a:ln>
          <a:effectLst>
            <a:outerShdw blurRad="40000" dist="20000" dir="5400000" rotWithShape="0">
              <a:srgbClr val="000000">
                <a:alpha val="38000"/>
              </a:srgbClr>
            </a:outerShdw>
          </a:effectLst>
        </c:spPr>
      </c:pivotFmt>
      <c:pivotFmt>
        <c:idx val="6"/>
        <c:spPr>
          <a:gradFill rotWithShape="1">
            <a:gsLst>
              <a:gs pos="0">
                <a:schemeClr val="accent4">
                  <a:shade val="70000"/>
                  <a:tint val="50000"/>
                  <a:satMod val="300000"/>
                </a:schemeClr>
              </a:gs>
              <a:gs pos="35000">
                <a:schemeClr val="accent4">
                  <a:shade val="70000"/>
                  <a:tint val="37000"/>
                  <a:satMod val="300000"/>
                </a:schemeClr>
              </a:gs>
              <a:gs pos="100000">
                <a:schemeClr val="accent4">
                  <a:shade val="70000"/>
                  <a:tint val="15000"/>
                  <a:satMod val="350000"/>
                </a:schemeClr>
              </a:gs>
            </a:gsLst>
            <a:lin ang="16200000" scaled="1"/>
          </a:gradFill>
          <a:ln w="9525" cap="flat" cmpd="sng" algn="ctr">
            <a:solidFill>
              <a:schemeClr val="accent4">
                <a:shade val="70000"/>
                <a:shade val="95000"/>
              </a:schemeClr>
            </a:solidFill>
            <a:round/>
          </a:ln>
          <a:effectLst>
            <a:outerShdw blurRad="40000" dist="20000" dir="5400000" rotWithShape="0">
              <a:srgbClr val="000000">
                <a:alpha val="38000"/>
              </a:srgbClr>
            </a:outerShdw>
          </a:effectLst>
        </c:spPr>
      </c:pivotFmt>
      <c:pivotFmt>
        <c:idx val="7"/>
        <c:spPr>
          <a:gradFill rotWithShape="1">
            <a:gsLst>
              <a:gs pos="0">
                <a:schemeClr val="accent4">
                  <a:shade val="76000"/>
                  <a:tint val="50000"/>
                  <a:satMod val="300000"/>
                </a:schemeClr>
              </a:gs>
              <a:gs pos="35000">
                <a:schemeClr val="accent4">
                  <a:shade val="76000"/>
                  <a:tint val="37000"/>
                  <a:satMod val="300000"/>
                </a:schemeClr>
              </a:gs>
              <a:gs pos="100000">
                <a:schemeClr val="accent4">
                  <a:shade val="76000"/>
                  <a:tint val="15000"/>
                  <a:satMod val="350000"/>
                </a:schemeClr>
              </a:gs>
            </a:gsLst>
            <a:lin ang="16200000" scaled="1"/>
          </a:gradFill>
          <a:ln w="9525" cap="flat" cmpd="sng" algn="ctr">
            <a:solidFill>
              <a:schemeClr val="accent4">
                <a:shade val="76000"/>
                <a:shade val="95000"/>
              </a:schemeClr>
            </a:solidFill>
            <a:round/>
          </a:ln>
          <a:effectLst>
            <a:outerShdw blurRad="40000" dist="20000" dir="5400000" rotWithShape="0">
              <a:srgbClr val="000000">
                <a:alpha val="38000"/>
              </a:srgbClr>
            </a:outerShdw>
          </a:effectLst>
        </c:spPr>
      </c:pivotFmt>
      <c:pivotFmt>
        <c:idx val="8"/>
        <c:spPr>
          <a:gradFill rotWithShape="1">
            <a:gsLst>
              <a:gs pos="0">
                <a:schemeClr val="accent4">
                  <a:shade val="83000"/>
                  <a:tint val="50000"/>
                  <a:satMod val="300000"/>
                </a:schemeClr>
              </a:gs>
              <a:gs pos="35000">
                <a:schemeClr val="accent4">
                  <a:shade val="83000"/>
                  <a:tint val="37000"/>
                  <a:satMod val="300000"/>
                </a:schemeClr>
              </a:gs>
              <a:gs pos="100000">
                <a:schemeClr val="accent4">
                  <a:shade val="83000"/>
                  <a:tint val="15000"/>
                  <a:satMod val="350000"/>
                </a:schemeClr>
              </a:gs>
            </a:gsLst>
            <a:lin ang="16200000" scaled="1"/>
          </a:gradFill>
          <a:ln w="9525" cap="flat" cmpd="sng" algn="ctr">
            <a:solidFill>
              <a:schemeClr val="accent4">
                <a:shade val="83000"/>
                <a:shade val="95000"/>
              </a:schemeClr>
            </a:solidFill>
            <a:round/>
          </a:ln>
          <a:effectLst>
            <a:outerShdw blurRad="40000" dist="20000" dir="5400000" rotWithShape="0">
              <a:srgbClr val="000000">
                <a:alpha val="38000"/>
              </a:srgbClr>
            </a:outerShdw>
          </a:effectLst>
        </c:spPr>
      </c:pivotFmt>
      <c:pivotFmt>
        <c:idx val="9"/>
        <c:spPr>
          <a:gradFill rotWithShape="1">
            <a:gsLst>
              <a:gs pos="0">
                <a:schemeClr val="accent4">
                  <a:shade val="90000"/>
                  <a:tint val="50000"/>
                  <a:satMod val="300000"/>
                </a:schemeClr>
              </a:gs>
              <a:gs pos="35000">
                <a:schemeClr val="accent4">
                  <a:shade val="90000"/>
                  <a:tint val="37000"/>
                  <a:satMod val="300000"/>
                </a:schemeClr>
              </a:gs>
              <a:gs pos="100000">
                <a:schemeClr val="accent4">
                  <a:shade val="90000"/>
                  <a:tint val="15000"/>
                  <a:satMod val="350000"/>
                </a:schemeClr>
              </a:gs>
            </a:gsLst>
            <a:lin ang="16200000" scaled="1"/>
          </a:gradFill>
          <a:ln w="9525" cap="flat" cmpd="sng" algn="ctr">
            <a:solidFill>
              <a:schemeClr val="accent4">
                <a:shade val="90000"/>
                <a:shade val="95000"/>
              </a:schemeClr>
            </a:solidFill>
            <a:round/>
          </a:ln>
          <a:effectLst>
            <a:outerShdw blurRad="40000" dist="20000" dir="5400000" rotWithShape="0">
              <a:srgbClr val="000000">
                <a:alpha val="38000"/>
              </a:srgbClr>
            </a:outerShdw>
          </a:effectLst>
        </c:spPr>
      </c:pivotFmt>
      <c:pivotFmt>
        <c:idx val="10"/>
        <c:spPr>
          <a:gradFill rotWithShape="1">
            <a:gsLst>
              <a:gs pos="0">
                <a:schemeClr val="accent4">
                  <a:shade val="96000"/>
                  <a:tint val="50000"/>
                  <a:satMod val="300000"/>
                </a:schemeClr>
              </a:gs>
              <a:gs pos="35000">
                <a:schemeClr val="accent4">
                  <a:shade val="96000"/>
                  <a:tint val="37000"/>
                  <a:satMod val="300000"/>
                </a:schemeClr>
              </a:gs>
              <a:gs pos="100000">
                <a:schemeClr val="accent4">
                  <a:shade val="96000"/>
                  <a:tint val="15000"/>
                  <a:satMod val="350000"/>
                </a:schemeClr>
              </a:gs>
            </a:gsLst>
            <a:lin ang="16200000" scaled="1"/>
          </a:gradFill>
          <a:ln w="9525" cap="flat" cmpd="sng" algn="ctr">
            <a:solidFill>
              <a:schemeClr val="accent4">
                <a:shade val="96000"/>
                <a:shade val="95000"/>
              </a:schemeClr>
            </a:solidFill>
            <a:round/>
          </a:ln>
          <a:effectLst>
            <a:outerShdw blurRad="40000" dist="20000" dir="5400000" rotWithShape="0">
              <a:srgbClr val="000000">
                <a:alpha val="38000"/>
              </a:srgbClr>
            </a:outerShdw>
          </a:effectLst>
        </c:spPr>
      </c:pivotFmt>
      <c:pivotFmt>
        <c:idx val="11"/>
        <c:spPr>
          <a:gradFill rotWithShape="1">
            <a:gsLst>
              <a:gs pos="0">
                <a:schemeClr val="accent4">
                  <a:tint val="97000"/>
                  <a:tint val="50000"/>
                  <a:satMod val="300000"/>
                </a:schemeClr>
              </a:gs>
              <a:gs pos="35000">
                <a:schemeClr val="accent4">
                  <a:tint val="97000"/>
                  <a:tint val="37000"/>
                  <a:satMod val="300000"/>
                </a:schemeClr>
              </a:gs>
              <a:gs pos="100000">
                <a:schemeClr val="accent4">
                  <a:tint val="97000"/>
                  <a:tint val="15000"/>
                  <a:satMod val="350000"/>
                </a:schemeClr>
              </a:gs>
            </a:gsLst>
            <a:lin ang="16200000" scaled="1"/>
          </a:gradFill>
          <a:ln w="9525" cap="flat" cmpd="sng" algn="ctr">
            <a:solidFill>
              <a:schemeClr val="accent4">
                <a:tint val="97000"/>
                <a:shade val="95000"/>
              </a:schemeClr>
            </a:solidFill>
            <a:round/>
          </a:ln>
          <a:effectLst>
            <a:outerShdw blurRad="40000" dist="20000" dir="5400000" rotWithShape="0">
              <a:srgbClr val="000000">
                <a:alpha val="38000"/>
              </a:srgbClr>
            </a:outerShdw>
          </a:effectLst>
        </c:spPr>
      </c:pivotFmt>
      <c:pivotFmt>
        <c:idx val="12"/>
        <c:spPr>
          <a:gradFill rotWithShape="1">
            <a:gsLst>
              <a:gs pos="0">
                <a:schemeClr val="accent4">
                  <a:tint val="90000"/>
                  <a:tint val="50000"/>
                  <a:satMod val="300000"/>
                </a:schemeClr>
              </a:gs>
              <a:gs pos="35000">
                <a:schemeClr val="accent4">
                  <a:tint val="90000"/>
                  <a:tint val="37000"/>
                  <a:satMod val="300000"/>
                </a:schemeClr>
              </a:gs>
              <a:gs pos="100000">
                <a:schemeClr val="accent4">
                  <a:tint val="90000"/>
                  <a:tint val="15000"/>
                  <a:satMod val="350000"/>
                </a:schemeClr>
              </a:gs>
            </a:gsLst>
            <a:lin ang="16200000" scaled="1"/>
          </a:gradFill>
          <a:ln w="9525" cap="flat" cmpd="sng" algn="ctr">
            <a:solidFill>
              <a:schemeClr val="accent4">
                <a:tint val="90000"/>
                <a:shade val="95000"/>
              </a:schemeClr>
            </a:solidFill>
            <a:round/>
          </a:ln>
          <a:effectLst>
            <a:outerShdw blurRad="40000" dist="20000" dir="5400000" rotWithShape="0">
              <a:srgbClr val="000000">
                <a:alpha val="38000"/>
              </a:srgbClr>
            </a:outerShdw>
          </a:effectLst>
        </c:spPr>
      </c:pivotFmt>
      <c:pivotFmt>
        <c:idx val="13"/>
        <c:spPr>
          <a:gradFill rotWithShape="1">
            <a:gsLst>
              <a:gs pos="0">
                <a:schemeClr val="accent4">
                  <a:tint val="84000"/>
                  <a:tint val="50000"/>
                  <a:satMod val="300000"/>
                </a:schemeClr>
              </a:gs>
              <a:gs pos="35000">
                <a:schemeClr val="accent4">
                  <a:tint val="84000"/>
                  <a:tint val="37000"/>
                  <a:satMod val="300000"/>
                </a:schemeClr>
              </a:gs>
              <a:gs pos="100000">
                <a:schemeClr val="accent4">
                  <a:tint val="84000"/>
                  <a:tint val="15000"/>
                  <a:satMod val="350000"/>
                </a:schemeClr>
              </a:gs>
            </a:gsLst>
            <a:lin ang="16200000" scaled="1"/>
          </a:gradFill>
          <a:ln w="9525" cap="flat" cmpd="sng" algn="ctr">
            <a:solidFill>
              <a:schemeClr val="accent4">
                <a:tint val="84000"/>
                <a:shade val="95000"/>
              </a:schemeClr>
            </a:solidFill>
            <a:round/>
          </a:ln>
          <a:effectLst>
            <a:outerShdw blurRad="40000" dist="20000" dir="5400000" rotWithShape="0">
              <a:srgbClr val="000000">
                <a:alpha val="38000"/>
              </a:srgbClr>
            </a:outerShdw>
          </a:effectLst>
        </c:spPr>
      </c:pivotFmt>
      <c:pivotFmt>
        <c:idx val="14"/>
        <c:spPr>
          <a:gradFill rotWithShape="1">
            <a:gsLst>
              <a:gs pos="0">
                <a:schemeClr val="accent4">
                  <a:tint val="77000"/>
                  <a:tint val="50000"/>
                  <a:satMod val="300000"/>
                </a:schemeClr>
              </a:gs>
              <a:gs pos="35000">
                <a:schemeClr val="accent4">
                  <a:tint val="77000"/>
                  <a:tint val="37000"/>
                  <a:satMod val="300000"/>
                </a:schemeClr>
              </a:gs>
              <a:gs pos="100000">
                <a:schemeClr val="accent4">
                  <a:tint val="77000"/>
                  <a:tint val="15000"/>
                  <a:satMod val="350000"/>
                </a:schemeClr>
              </a:gs>
            </a:gsLst>
            <a:lin ang="16200000" scaled="1"/>
          </a:gradFill>
          <a:ln w="9525" cap="flat" cmpd="sng" algn="ctr">
            <a:solidFill>
              <a:schemeClr val="accent4">
                <a:tint val="77000"/>
                <a:shade val="95000"/>
              </a:schemeClr>
            </a:solidFill>
            <a:round/>
          </a:ln>
          <a:effectLst>
            <a:outerShdw blurRad="40000" dist="20000" dir="5400000" rotWithShape="0">
              <a:srgbClr val="000000">
                <a:alpha val="38000"/>
              </a:srgbClr>
            </a:outerShdw>
          </a:effectLst>
        </c:spPr>
      </c:pivotFmt>
      <c:pivotFmt>
        <c:idx val="15"/>
        <c:spPr>
          <a:gradFill rotWithShape="1">
            <a:gsLst>
              <a:gs pos="0">
                <a:schemeClr val="accent4">
                  <a:tint val="70000"/>
                  <a:tint val="50000"/>
                  <a:satMod val="300000"/>
                </a:schemeClr>
              </a:gs>
              <a:gs pos="35000">
                <a:schemeClr val="accent4">
                  <a:tint val="70000"/>
                  <a:tint val="37000"/>
                  <a:satMod val="300000"/>
                </a:schemeClr>
              </a:gs>
              <a:gs pos="100000">
                <a:schemeClr val="accent4">
                  <a:tint val="70000"/>
                  <a:tint val="15000"/>
                  <a:satMod val="350000"/>
                </a:schemeClr>
              </a:gs>
            </a:gsLst>
            <a:lin ang="16200000" scaled="1"/>
          </a:gradFill>
          <a:ln w="9525" cap="flat" cmpd="sng" algn="ctr">
            <a:solidFill>
              <a:schemeClr val="accent4">
                <a:tint val="70000"/>
                <a:shade val="95000"/>
              </a:schemeClr>
            </a:solidFill>
            <a:round/>
          </a:ln>
          <a:effectLst>
            <a:outerShdw blurRad="40000" dist="20000" dir="5400000" rotWithShape="0">
              <a:srgbClr val="000000">
                <a:alpha val="38000"/>
              </a:srgbClr>
            </a:outerShdw>
          </a:effectLst>
        </c:spPr>
      </c:pivotFmt>
      <c:pivotFmt>
        <c:idx val="16"/>
        <c:spPr>
          <a:gradFill rotWithShape="1">
            <a:gsLst>
              <a:gs pos="0">
                <a:schemeClr val="accent4">
                  <a:tint val="64000"/>
                  <a:tint val="50000"/>
                  <a:satMod val="300000"/>
                </a:schemeClr>
              </a:gs>
              <a:gs pos="35000">
                <a:schemeClr val="accent4">
                  <a:tint val="64000"/>
                  <a:tint val="37000"/>
                  <a:satMod val="300000"/>
                </a:schemeClr>
              </a:gs>
              <a:gs pos="100000">
                <a:schemeClr val="accent4">
                  <a:tint val="64000"/>
                  <a:tint val="15000"/>
                  <a:satMod val="350000"/>
                </a:schemeClr>
              </a:gs>
            </a:gsLst>
            <a:lin ang="16200000" scaled="1"/>
          </a:gradFill>
          <a:ln w="9525" cap="flat" cmpd="sng" algn="ctr">
            <a:solidFill>
              <a:schemeClr val="accent4">
                <a:tint val="64000"/>
                <a:shade val="95000"/>
              </a:schemeClr>
            </a:solidFill>
            <a:round/>
          </a:ln>
          <a:effectLst>
            <a:outerShdw blurRad="40000" dist="20000" dir="5400000" rotWithShape="0">
              <a:srgbClr val="000000">
                <a:alpha val="38000"/>
              </a:srgbClr>
            </a:outerShdw>
          </a:effectLst>
        </c:spPr>
      </c:pivotFmt>
      <c:pivotFmt>
        <c:idx val="17"/>
        <c:spPr>
          <a:gradFill rotWithShape="1">
            <a:gsLst>
              <a:gs pos="0">
                <a:schemeClr val="accent4">
                  <a:tint val="57000"/>
                  <a:tint val="50000"/>
                  <a:satMod val="300000"/>
                </a:schemeClr>
              </a:gs>
              <a:gs pos="35000">
                <a:schemeClr val="accent4">
                  <a:tint val="57000"/>
                  <a:tint val="37000"/>
                  <a:satMod val="300000"/>
                </a:schemeClr>
              </a:gs>
              <a:gs pos="100000">
                <a:schemeClr val="accent4">
                  <a:tint val="57000"/>
                  <a:tint val="15000"/>
                  <a:satMod val="350000"/>
                </a:schemeClr>
              </a:gs>
            </a:gsLst>
            <a:lin ang="16200000" scaled="1"/>
          </a:gradFill>
          <a:ln w="9525" cap="flat" cmpd="sng" algn="ctr">
            <a:solidFill>
              <a:schemeClr val="accent4">
                <a:tint val="57000"/>
                <a:shade val="95000"/>
              </a:schemeClr>
            </a:solidFill>
            <a:round/>
          </a:ln>
          <a:effectLst>
            <a:outerShdw blurRad="40000" dist="20000" dir="5400000" rotWithShape="0">
              <a:srgbClr val="000000">
                <a:alpha val="38000"/>
              </a:srgbClr>
            </a:outerShdw>
          </a:effectLst>
        </c:spPr>
      </c:pivotFmt>
      <c:pivotFmt>
        <c:idx val="18"/>
        <c:spPr>
          <a:gradFill rotWithShape="1">
            <a:gsLst>
              <a:gs pos="0">
                <a:schemeClr val="accent4">
                  <a:tint val="50000"/>
                  <a:tint val="50000"/>
                  <a:satMod val="300000"/>
                </a:schemeClr>
              </a:gs>
              <a:gs pos="35000">
                <a:schemeClr val="accent4">
                  <a:tint val="50000"/>
                  <a:tint val="37000"/>
                  <a:satMod val="300000"/>
                </a:schemeClr>
              </a:gs>
              <a:gs pos="100000">
                <a:schemeClr val="accent4">
                  <a:tint val="50000"/>
                  <a:tint val="15000"/>
                  <a:satMod val="350000"/>
                </a:schemeClr>
              </a:gs>
            </a:gsLst>
            <a:lin ang="16200000" scaled="1"/>
          </a:gradFill>
          <a:ln w="9525" cap="flat" cmpd="sng" algn="ctr">
            <a:solidFill>
              <a:schemeClr val="accent4">
                <a:tint val="50000"/>
                <a:shade val="95000"/>
              </a:schemeClr>
            </a:solidFill>
            <a:round/>
          </a:ln>
          <a:effectLst>
            <a:outerShdw blurRad="40000" dist="20000" dir="5400000" rotWithShape="0">
              <a:srgbClr val="000000">
                <a:alpha val="38000"/>
              </a:srgbClr>
            </a:outerShdw>
          </a:effectLst>
        </c:spPr>
      </c:pivotFmt>
      <c:pivotFmt>
        <c:idx val="19"/>
        <c:spPr>
          <a:gradFill rotWithShape="1">
            <a:gsLst>
              <a:gs pos="0">
                <a:schemeClr val="accent4">
                  <a:tint val="44000"/>
                  <a:tint val="50000"/>
                  <a:satMod val="300000"/>
                </a:schemeClr>
              </a:gs>
              <a:gs pos="35000">
                <a:schemeClr val="accent4">
                  <a:tint val="44000"/>
                  <a:tint val="37000"/>
                  <a:satMod val="300000"/>
                </a:schemeClr>
              </a:gs>
              <a:gs pos="100000">
                <a:schemeClr val="accent4">
                  <a:tint val="44000"/>
                  <a:tint val="15000"/>
                  <a:satMod val="350000"/>
                </a:schemeClr>
              </a:gs>
            </a:gsLst>
            <a:lin ang="16200000" scaled="1"/>
          </a:gradFill>
          <a:ln w="9525" cap="flat" cmpd="sng" algn="ctr">
            <a:solidFill>
              <a:schemeClr val="accent4">
                <a:tint val="44000"/>
                <a:shade val="95000"/>
              </a:schemeClr>
            </a:solidFill>
            <a:round/>
          </a:ln>
          <a:effectLst>
            <a:outerShdw blurRad="40000" dist="20000" dir="5400000" rotWithShape="0">
              <a:srgbClr val="000000">
                <a:alpha val="38000"/>
              </a:srgbClr>
            </a:outerShdw>
          </a:effectLst>
        </c:spPr>
      </c:pivotFmt>
      <c:pivotFmt>
        <c:idx val="20"/>
        <c:spPr>
          <a:gradFill rotWithShape="1">
            <a:gsLst>
              <a:gs pos="0">
                <a:schemeClr val="accent4">
                  <a:tint val="37000"/>
                  <a:tint val="50000"/>
                  <a:satMod val="300000"/>
                </a:schemeClr>
              </a:gs>
              <a:gs pos="35000">
                <a:schemeClr val="accent4">
                  <a:tint val="37000"/>
                  <a:tint val="37000"/>
                  <a:satMod val="300000"/>
                </a:schemeClr>
              </a:gs>
              <a:gs pos="100000">
                <a:schemeClr val="accent4">
                  <a:tint val="37000"/>
                  <a:tint val="15000"/>
                  <a:satMod val="350000"/>
                </a:schemeClr>
              </a:gs>
            </a:gsLst>
            <a:lin ang="16200000" scaled="1"/>
          </a:gradFill>
          <a:ln w="9525" cap="flat" cmpd="sng" algn="ctr">
            <a:solidFill>
              <a:schemeClr val="accent4">
                <a:tint val="37000"/>
                <a:shade val="95000"/>
              </a:schemeClr>
            </a:solidFill>
            <a:round/>
          </a:ln>
          <a:effectLst>
            <a:outerShdw blurRad="40000" dist="20000" dir="5400000" rotWithShape="0">
              <a:srgbClr val="000000">
                <a:alpha val="38000"/>
              </a:srgbClr>
            </a:outerShdw>
          </a:effectLst>
        </c:spPr>
      </c:pivotFmt>
    </c:pivotFmts>
    <c:plotArea>
      <c:layout>
        <c:manualLayout>
          <c:layoutTarget val="inner"/>
          <c:xMode val="edge"/>
          <c:yMode val="edge"/>
          <c:x val="0.18009739209565026"/>
          <c:y val="0.16949473450836935"/>
          <c:w val="0.57998193263573816"/>
          <c:h val="0.73703314488415916"/>
        </c:manualLayout>
      </c:layout>
      <c:pieChart>
        <c:varyColors val="1"/>
        <c:ser>
          <c:idx val="0"/>
          <c:order val="0"/>
          <c:tx>
            <c:strRef>
              <c:f>Dashboard!$AA$5</c:f>
              <c:strCache>
                <c:ptCount val="1"/>
                <c:pt idx="0">
                  <c:v>Total</c:v>
                </c:pt>
              </c:strCache>
            </c:strRef>
          </c:tx>
          <c:dPt>
            <c:idx val="0"/>
            <c:bubble3D val="0"/>
            <c:spPr>
              <a:gradFill rotWithShape="1">
                <a:gsLst>
                  <a:gs pos="0">
                    <a:schemeClr val="accent4">
                      <a:shade val="36000"/>
                      <a:tint val="50000"/>
                      <a:satMod val="300000"/>
                    </a:schemeClr>
                  </a:gs>
                  <a:gs pos="35000">
                    <a:schemeClr val="accent4">
                      <a:shade val="36000"/>
                      <a:tint val="37000"/>
                      <a:satMod val="300000"/>
                    </a:schemeClr>
                  </a:gs>
                  <a:gs pos="100000">
                    <a:schemeClr val="accent4">
                      <a:shade val="36000"/>
                      <a:tint val="15000"/>
                      <a:satMod val="350000"/>
                    </a:schemeClr>
                  </a:gs>
                </a:gsLst>
                <a:lin ang="16200000" scaled="1"/>
              </a:gradFill>
              <a:ln w="9525" cap="flat" cmpd="sng" algn="ctr">
                <a:solidFill>
                  <a:schemeClr val="accent4">
                    <a:shade val="36000"/>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4">
                      <a:shade val="43000"/>
                      <a:tint val="50000"/>
                      <a:satMod val="300000"/>
                    </a:schemeClr>
                  </a:gs>
                  <a:gs pos="35000">
                    <a:schemeClr val="accent4">
                      <a:shade val="43000"/>
                      <a:tint val="37000"/>
                      <a:satMod val="300000"/>
                    </a:schemeClr>
                  </a:gs>
                  <a:gs pos="100000">
                    <a:schemeClr val="accent4">
                      <a:shade val="43000"/>
                      <a:tint val="15000"/>
                      <a:satMod val="350000"/>
                    </a:schemeClr>
                  </a:gs>
                </a:gsLst>
                <a:lin ang="16200000" scaled="1"/>
              </a:gradFill>
              <a:ln w="9525" cap="flat" cmpd="sng" algn="ctr">
                <a:solidFill>
                  <a:schemeClr val="accent4">
                    <a:shade val="43000"/>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4">
                      <a:shade val="50000"/>
                      <a:tint val="50000"/>
                      <a:satMod val="300000"/>
                    </a:schemeClr>
                  </a:gs>
                  <a:gs pos="35000">
                    <a:schemeClr val="accent4">
                      <a:shade val="50000"/>
                      <a:tint val="37000"/>
                      <a:satMod val="300000"/>
                    </a:schemeClr>
                  </a:gs>
                  <a:gs pos="100000">
                    <a:schemeClr val="accent4">
                      <a:shade val="50000"/>
                      <a:tint val="15000"/>
                      <a:satMod val="350000"/>
                    </a:schemeClr>
                  </a:gs>
                </a:gsLst>
                <a:lin ang="16200000" scaled="1"/>
              </a:gradFill>
              <a:ln w="9525" cap="flat" cmpd="sng" algn="ctr">
                <a:solidFill>
                  <a:schemeClr val="accent4">
                    <a:shade val="50000"/>
                    <a:shade val="95000"/>
                  </a:schemeClr>
                </a:solidFill>
                <a:round/>
              </a:ln>
              <a:effectLst>
                <a:outerShdw blurRad="40000" dist="20000" dir="5400000" rotWithShape="0">
                  <a:srgbClr val="000000">
                    <a:alpha val="38000"/>
                  </a:srgbClr>
                </a:outerShdw>
              </a:effectLst>
            </c:spPr>
          </c:dPt>
          <c:dPt>
            <c:idx val="3"/>
            <c:bubble3D val="0"/>
            <c:spPr>
              <a:gradFill rotWithShape="1">
                <a:gsLst>
                  <a:gs pos="0">
                    <a:schemeClr val="accent4">
                      <a:shade val="56000"/>
                      <a:tint val="50000"/>
                      <a:satMod val="300000"/>
                    </a:schemeClr>
                  </a:gs>
                  <a:gs pos="35000">
                    <a:schemeClr val="accent4">
                      <a:shade val="56000"/>
                      <a:tint val="37000"/>
                      <a:satMod val="300000"/>
                    </a:schemeClr>
                  </a:gs>
                  <a:gs pos="100000">
                    <a:schemeClr val="accent4">
                      <a:shade val="56000"/>
                      <a:tint val="15000"/>
                      <a:satMod val="350000"/>
                    </a:schemeClr>
                  </a:gs>
                </a:gsLst>
                <a:lin ang="16200000" scaled="1"/>
              </a:gradFill>
              <a:ln w="9525" cap="flat" cmpd="sng" algn="ctr">
                <a:solidFill>
                  <a:schemeClr val="accent4">
                    <a:shade val="56000"/>
                    <a:shade val="95000"/>
                  </a:schemeClr>
                </a:solidFill>
                <a:round/>
              </a:ln>
              <a:effectLst>
                <a:outerShdw blurRad="40000" dist="20000" dir="5400000" rotWithShape="0">
                  <a:srgbClr val="000000">
                    <a:alpha val="38000"/>
                  </a:srgbClr>
                </a:outerShdw>
              </a:effectLst>
            </c:spPr>
          </c:dPt>
          <c:dPt>
            <c:idx val="4"/>
            <c:bubble3D val="0"/>
            <c:spPr>
              <a:gradFill rotWithShape="1">
                <a:gsLst>
                  <a:gs pos="0">
                    <a:schemeClr val="accent4">
                      <a:shade val="63000"/>
                      <a:tint val="50000"/>
                      <a:satMod val="300000"/>
                    </a:schemeClr>
                  </a:gs>
                  <a:gs pos="35000">
                    <a:schemeClr val="accent4">
                      <a:shade val="63000"/>
                      <a:tint val="37000"/>
                      <a:satMod val="300000"/>
                    </a:schemeClr>
                  </a:gs>
                  <a:gs pos="100000">
                    <a:schemeClr val="accent4">
                      <a:shade val="63000"/>
                      <a:tint val="15000"/>
                      <a:satMod val="350000"/>
                    </a:schemeClr>
                  </a:gs>
                </a:gsLst>
                <a:lin ang="16200000" scaled="1"/>
              </a:gradFill>
              <a:ln w="9525" cap="flat" cmpd="sng" algn="ctr">
                <a:solidFill>
                  <a:schemeClr val="accent4">
                    <a:shade val="63000"/>
                    <a:shade val="95000"/>
                  </a:schemeClr>
                </a:solidFill>
                <a:round/>
              </a:ln>
              <a:effectLst>
                <a:outerShdw blurRad="40000" dist="20000" dir="5400000" rotWithShape="0">
                  <a:srgbClr val="000000">
                    <a:alpha val="38000"/>
                  </a:srgbClr>
                </a:outerShdw>
              </a:effectLst>
            </c:spPr>
          </c:dPt>
          <c:dPt>
            <c:idx val="5"/>
            <c:bubble3D val="0"/>
            <c:spPr>
              <a:gradFill rotWithShape="1">
                <a:gsLst>
                  <a:gs pos="0">
                    <a:schemeClr val="accent4">
                      <a:shade val="70000"/>
                      <a:tint val="50000"/>
                      <a:satMod val="300000"/>
                    </a:schemeClr>
                  </a:gs>
                  <a:gs pos="35000">
                    <a:schemeClr val="accent4">
                      <a:shade val="70000"/>
                      <a:tint val="37000"/>
                      <a:satMod val="300000"/>
                    </a:schemeClr>
                  </a:gs>
                  <a:gs pos="100000">
                    <a:schemeClr val="accent4">
                      <a:shade val="70000"/>
                      <a:tint val="15000"/>
                      <a:satMod val="350000"/>
                    </a:schemeClr>
                  </a:gs>
                </a:gsLst>
                <a:lin ang="16200000" scaled="1"/>
              </a:gradFill>
              <a:ln w="9525" cap="flat" cmpd="sng" algn="ctr">
                <a:solidFill>
                  <a:schemeClr val="accent4">
                    <a:shade val="70000"/>
                    <a:shade val="95000"/>
                  </a:schemeClr>
                </a:solidFill>
                <a:round/>
              </a:ln>
              <a:effectLst>
                <a:outerShdw blurRad="40000" dist="20000" dir="5400000" rotWithShape="0">
                  <a:srgbClr val="000000">
                    <a:alpha val="38000"/>
                  </a:srgbClr>
                </a:outerShdw>
              </a:effectLst>
            </c:spPr>
          </c:dPt>
          <c:dPt>
            <c:idx val="6"/>
            <c:bubble3D val="0"/>
            <c:spPr>
              <a:gradFill rotWithShape="1">
                <a:gsLst>
                  <a:gs pos="0">
                    <a:schemeClr val="accent4">
                      <a:shade val="76000"/>
                      <a:tint val="50000"/>
                      <a:satMod val="300000"/>
                    </a:schemeClr>
                  </a:gs>
                  <a:gs pos="35000">
                    <a:schemeClr val="accent4">
                      <a:shade val="76000"/>
                      <a:tint val="37000"/>
                      <a:satMod val="300000"/>
                    </a:schemeClr>
                  </a:gs>
                  <a:gs pos="100000">
                    <a:schemeClr val="accent4">
                      <a:shade val="76000"/>
                      <a:tint val="15000"/>
                      <a:satMod val="350000"/>
                    </a:schemeClr>
                  </a:gs>
                </a:gsLst>
                <a:lin ang="16200000" scaled="1"/>
              </a:gradFill>
              <a:ln w="9525" cap="flat" cmpd="sng" algn="ctr">
                <a:solidFill>
                  <a:schemeClr val="accent4">
                    <a:shade val="76000"/>
                    <a:shade val="95000"/>
                  </a:schemeClr>
                </a:solidFill>
                <a:round/>
              </a:ln>
              <a:effectLst>
                <a:outerShdw blurRad="40000" dist="20000" dir="5400000" rotWithShape="0">
                  <a:srgbClr val="000000">
                    <a:alpha val="38000"/>
                  </a:srgbClr>
                </a:outerShdw>
              </a:effectLst>
            </c:spPr>
          </c:dPt>
          <c:dPt>
            <c:idx val="7"/>
            <c:bubble3D val="0"/>
            <c:spPr>
              <a:gradFill rotWithShape="1">
                <a:gsLst>
                  <a:gs pos="0">
                    <a:schemeClr val="accent4">
                      <a:shade val="83000"/>
                      <a:tint val="50000"/>
                      <a:satMod val="300000"/>
                    </a:schemeClr>
                  </a:gs>
                  <a:gs pos="35000">
                    <a:schemeClr val="accent4">
                      <a:shade val="83000"/>
                      <a:tint val="37000"/>
                      <a:satMod val="300000"/>
                    </a:schemeClr>
                  </a:gs>
                  <a:gs pos="100000">
                    <a:schemeClr val="accent4">
                      <a:shade val="83000"/>
                      <a:tint val="15000"/>
                      <a:satMod val="350000"/>
                    </a:schemeClr>
                  </a:gs>
                </a:gsLst>
                <a:lin ang="16200000" scaled="1"/>
              </a:gradFill>
              <a:ln w="9525" cap="flat" cmpd="sng" algn="ctr">
                <a:solidFill>
                  <a:schemeClr val="accent4">
                    <a:shade val="83000"/>
                    <a:shade val="95000"/>
                  </a:schemeClr>
                </a:solidFill>
                <a:round/>
              </a:ln>
              <a:effectLst>
                <a:outerShdw blurRad="40000" dist="20000" dir="5400000" rotWithShape="0">
                  <a:srgbClr val="000000">
                    <a:alpha val="38000"/>
                  </a:srgbClr>
                </a:outerShdw>
              </a:effectLst>
            </c:spPr>
          </c:dPt>
          <c:dPt>
            <c:idx val="8"/>
            <c:bubble3D val="0"/>
            <c:spPr>
              <a:gradFill rotWithShape="1">
                <a:gsLst>
                  <a:gs pos="0">
                    <a:schemeClr val="accent4">
                      <a:shade val="90000"/>
                      <a:tint val="50000"/>
                      <a:satMod val="300000"/>
                    </a:schemeClr>
                  </a:gs>
                  <a:gs pos="35000">
                    <a:schemeClr val="accent4">
                      <a:shade val="90000"/>
                      <a:tint val="37000"/>
                      <a:satMod val="300000"/>
                    </a:schemeClr>
                  </a:gs>
                  <a:gs pos="100000">
                    <a:schemeClr val="accent4">
                      <a:shade val="90000"/>
                      <a:tint val="15000"/>
                      <a:satMod val="350000"/>
                    </a:schemeClr>
                  </a:gs>
                </a:gsLst>
                <a:lin ang="16200000" scaled="1"/>
              </a:gradFill>
              <a:ln w="9525" cap="flat" cmpd="sng" algn="ctr">
                <a:solidFill>
                  <a:schemeClr val="accent4">
                    <a:shade val="90000"/>
                    <a:shade val="95000"/>
                  </a:schemeClr>
                </a:solidFill>
                <a:round/>
              </a:ln>
              <a:effectLst>
                <a:outerShdw blurRad="40000" dist="20000" dir="5400000" rotWithShape="0">
                  <a:srgbClr val="000000">
                    <a:alpha val="38000"/>
                  </a:srgbClr>
                </a:outerShdw>
              </a:effectLst>
            </c:spPr>
          </c:dPt>
          <c:dPt>
            <c:idx val="9"/>
            <c:bubble3D val="0"/>
            <c:spPr>
              <a:gradFill rotWithShape="1">
                <a:gsLst>
                  <a:gs pos="0">
                    <a:schemeClr val="accent4">
                      <a:shade val="96000"/>
                      <a:tint val="50000"/>
                      <a:satMod val="300000"/>
                    </a:schemeClr>
                  </a:gs>
                  <a:gs pos="35000">
                    <a:schemeClr val="accent4">
                      <a:shade val="96000"/>
                      <a:tint val="37000"/>
                      <a:satMod val="300000"/>
                    </a:schemeClr>
                  </a:gs>
                  <a:gs pos="100000">
                    <a:schemeClr val="accent4">
                      <a:shade val="96000"/>
                      <a:tint val="15000"/>
                      <a:satMod val="350000"/>
                    </a:schemeClr>
                  </a:gs>
                </a:gsLst>
                <a:lin ang="16200000" scaled="1"/>
              </a:gradFill>
              <a:ln w="9525" cap="flat" cmpd="sng" algn="ctr">
                <a:solidFill>
                  <a:schemeClr val="accent4">
                    <a:shade val="96000"/>
                    <a:shade val="95000"/>
                  </a:schemeClr>
                </a:solidFill>
                <a:round/>
              </a:ln>
              <a:effectLst>
                <a:outerShdw blurRad="40000" dist="20000" dir="5400000" rotWithShape="0">
                  <a:srgbClr val="000000">
                    <a:alpha val="38000"/>
                  </a:srgbClr>
                </a:outerShdw>
              </a:effectLst>
            </c:spPr>
          </c:dPt>
          <c:dPt>
            <c:idx val="10"/>
            <c:bubble3D val="0"/>
            <c:spPr>
              <a:gradFill rotWithShape="1">
                <a:gsLst>
                  <a:gs pos="0">
                    <a:schemeClr val="accent4">
                      <a:tint val="97000"/>
                      <a:tint val="50000"/>
                      <a:satMod val="300000"/>
                    </a:schemeClr>
                  </a:gs>
                  <a:gs pos="35000">
                    <a:schemeClr val="accent4">
                      <a:tint val="97000"/>
                      <a:tint val="37000"/>
                      <a:satMod val="300000"/>
                    </a:schemeClr>
                  </a:gs>
                  <a:gs pos="100000">
                    <a:schemeClr val="accent4">
                      <a:tint val="97000"/>
                      <a:tint val="15000"/>
                      <a:satMod val="350000"/>
                    </a:schemeClr>
                  </a:gs>
                </a:gsLst>
                <a:lin ang="16200000" scaled="1"/>
              </a:gradFill>
              <a:ln w="9525" cap="flat" cmpd="sng" algn="ctr">
                <a:solidFill>
                  <a:schemeClr val="accent4">
                    <a:tint val="97000"/>
                    <a:shade val="95000"/>
                  </a:schemeClr>
                </a:solidFill>
                <a:round/>
              </a:ln>
              <a:effectLst>
                <a:outerShdw blurRad="40000" dist="20000" dir="5400000" rotWithShape="0">
                  <a:srgbClr val="000000">
                    <a:alpha val="38000"/>
                  </a:srgbClr>
                </a:outerShdw>
              </a:effectLst>
            </c:spPr>
          </c:dPt>
          <c:dPt>
            <c:idx val="11"/>
            <c:bubble3D val="0"/>
            <c:spPr>
              <a:gradFill rotWithShape="1">
                <a:gsLst>
                  <a:gs pos="0">
                    <a:schemeClr val="accent4">
                      <a:tint val="90000"/>
                      <a:tint val="50000"/>
                      <a:satMod val="300000"/>
                    </a:schemeClr>
                  </a:gs>
                  <a:gs pos="35000">
                    <a:schemeClr val="accent4">
                      <a:tint val="90000"/>
                      <a:tint val="37000"/>
                      <a:satMod val="300000"/>
                    </a:schemeClr>
                  </a:gs>
                  <a:gs pos="100000">
                    <a:schemeClr val="accent4">
                      <a:tint val="90000"/>
                      <a:tint val="15000"/>
                      <a:satMod val="350000"/>
                    </a:schemeClr>
                  </a:gs>
                </a:gsLst>
                <a:lin ang="16200000" scaled="1"/>
              </a:gradFill>
              <a:ln w="9525" cap="flat" cmpd="sng" algn="ctr">
                <a:solidFill>
                  <a:schemeClr val="accent4">
                    <a:tint val="90000"/>
                    <a:shade val="95000"/>
                  </a:schemeClr>
                </a:solidFill>
                <a:round/>
              </a:ln>
              <a:effectLst>
                <a:outerShdw blurRad="40000" dist="20000" dir="5400000" rotWithShape="0">
                  <a:srgbClr val="000000">
                    <a:alpha val="38000"/>
                  </a:srgbClr>
                </a:outerShdw>
              </a:effectLst>
            </c:spPr>
          </c:dPt>
          <c:dPt>
            <c:idx val="12"/>
            <c:bubble3D val="0"/>
            <c:spPr>
              <a:gradFill rotWithShape="1">
                <a:gsLst>
                  <a:gs pos="0">
                    <a:schemeClr val="accent4">
                      <a:tint val="84000"/>
                      <a:tint val="50000"/>
                      <a:satMod val="300000"/>
                    </a:schemeClr>
                  </a:gs>
                  <a:gs pos="35000">
                    <a:schemeClr val="accent4">
                      <a:tint val="84000"/>
                      <a:tint val="37000"/>
                      <a:satMod val="300000"/>
                    </a:schemeClr>
                  </a:gs>
                  <a:gs pos="100000">
                    <a:schemeClr val="accent4">
                      <a:tint val="84000"/>
                      <a:tint val="15000"/>
                      <a:satMod val="350000"/>
                    </a:schemeClr>
                  </a:gs>
                </a:gsLst>
                <a:lin ang="16200000" scaled="1"/>
              </a:gradFill>
              <a:ln w="9525" cap="flat" cmpd="sng" algn="ctr">
                <a:solidFill>
                  <a:schemeClr val="accent4">
                    <a:tint val="84000"/>
                    <a:shade val="95000"/>
                  </a:schemeClr>
                </a:solidFill>
                <a:round/>
              </a:ln>
              <a:effectLst>
                <a:outerShdw blurRad="40000" dist="20000" dir="5400000" rotWithShape="0">
                  <a:srgbClr val="000000">
                    <a:alpha val="38000"/>
                  </a:srgbClr>
                </a:outerShdw>
              </a:effectLst>
            </c:spPr>
          </c:dPt>
          <c:dPt>
            <c:idx val="13"/>
            <c:bubble3D val="0"/>
            <c:spPr>
              <a:gradFill rotWithShape="1">
                <a:gsLst>
                  <a:gs pos="0">
                    <a:schemeClr val="accent4">
                      <a:tint val="77000"/>
                      <a:tint val="50000"/>
                      <a:satMod val="300000"/>
                    </a:schemeClr>
                  </a:gs>
                  <a:gs pos="35000">
                    <a:schemeClr val="accent4">
                      <a:tint val="77000"/>
                      <a:tint val="37000"/>
                      <a:satMod val="300000"/>
                    </a:schemeClr>
                  </a:gs>
                  <a:gs pos="100000">
                    <a:schemeClr val="accent4">
                      <a:tint val="77000"/>
                      <a:tint val="15000"/>
                      <a:satMod val="350000"/>
                    </a:schemeClr>
                  </a:gs>
                </a:gsLst>
                <a:lin ang="16200000" scaled="1"/>
              </a:gradFill>
              <a:ln w="9525" cap="flat" cmpd="sng" algn="ctr">
                <a:solidFill>
                  <a:schemeClr val="accent4">
                    <a:tint val="77000"/>
                    <a:shade val="95000"/>
                  </a:schemeClr>
                </a:solidFill>
                <a:round/>
              </a:ln>
              <a:effectLst>
                <a:outerShdw blurRad="40000" dist="20000" dir="5400000" rotWithShape="0">
                  <a:srgbClr val="000000">
                    <a:alpha val="38000"/>
                  </a:srgbClr>
                </a:outerShdw>
              </a:effectLst>
            </c:spPr>
          </c:dPt>
          <c:dPt>
            <c:idx val="14"/>
            <c:bubble3D val="0"/>
            <c:spPr>
              <a:gradFill rotWithShape="1">
                <a:gsLst>
                  <a:gs pos="0">
                    <a:schemeClr val="accent4">
                      <a:tint val="70000"/>
                      <a:tint val="50000"/>
                      <a:satMod val="300000"/>
                    </a:schemeClr>
                  </a:gs>
                  <a:gs pos="35000">
                    <a:schemeClr val="accent4">
                      <a:tint val="70000"/>
                      <a:tint val="37000"/>
                      <a:satMod val="300000"/>
                    </a:schemeClr>
                  </a:gs>
                  <a:gs pos="100000">
                    <a:schemeClr val="accent4">
                      <a:tint val="70000"/>
                      <a:tint val="15000"/>
                      <a:satMod val="350000"/>
                    </a:schemeClr>
                  </a:gs>
                </a:gsLst>
                <a:lin ang="16200000" scaled="1"/>
              </a:gradFill>
              <a:ln w="9525" cap="flat" cmpd="sng" algn="ctr">
                <a:solidFill>
                  <a:schemeClr val="accent4">
                    <a:tint val="70000"/>
                    <a:shade val="95000"/>
                  </a:schemeClr>
                </a:solidFill>
                <a:round/>
              </a:ln>
              <a:effectLst>
                <a:outerShdw blurRad="40000" dist="20000" dir="5400000" rotWithShape="0">
                  <a:srgbClr val="000000">
                    <a:alpha val="38000"/>
                  </a:srgbClr>
                </a:outerShdw>
              </a:effectLst>
            </c:spPr>
          </c:dPt>
          <c:dPt>
            <c:idx val="15"/>
            <c:bubble3D val="0"/>
            <c:spPr>
              <a:gradFill rotWithShape="1">
                <a:gsLst>
                  <a:gs pos="0">
                    <a:schemeClr val="accent4">
                      <a:tint val="64000"/>
                      <a:tint val="50000"/>
                      <a:satMod val="300000"/>
                    </a:schemeClr>
                  </a:gs>
                  <a:gs pos="35000">
                    <a:schemeClr val="accent4">
                      <a:tint val="64000"/>
                      <a:tint val="37000"/>
                      <a:satMod val="300000"/>
                    </a:schemeClr>
                  </a:gs>
                  <a:gs pos="100000">
                    <a:schemeClr val="accent4">
                      <a:tint val="64000"/>
                      <a:tint val="15000"/>
                      <a:satMod val="350000"/>
                    </a:schemeClr>
                  </a:gs>
                </a:gsLst>
                <a:lin ang="16200000" scaled="1"/>
              </a:gradFill>
              <a:ln w="9525" cap="flat" cmpd="sng" algn="ctr">
                <a:solidFill>
                  <a:schemeClr val="accent4">
                    <a:tint val="64000"/>
                    <a:shade val="95000"/>
                  </a:schemeClr>
                </a:solidFill>
                <a:round/>
              </a:ln>
              <a:effectLst>
                <a:outerShdw blurRad="40000" dist="20000" dir="5400000" rotWithShape="0">
                  <a:srgbClr val="000000">
                    <a:alpha val="38000"/>
                  </a:srgbClr>
                </a:outerShdw>
              </a:effectLst>
            </c:spPr>
          </c:dPt>
          <c:dPt>
            <c:idx val="16"/>
            <c:bubble3D val="0"/>
            <c:spPr>
              <a:gradFill rotWithShape="1">
                <a:gsLst>
                  <a:gs pos="0">
                    <a:schemeClr val="accent4">
                      <a:tint val="57000"/>
                      <a:tint val="50000"/>
                      <a:satMod val="300000"/>
                    </a:schemeClr>
                  </a:gs>
                  <a:gs pos="35000">
                    <a:schemeClr val="accent4">
                      <a:tint val="57000"/>
                      <a:tint val="37000"/>
                      <a:satMod val="300000"/>
                    </a:schemeClr>
                  </a:gs>
                  <a:gs pos="100000">
                    <a:schemeClr val="accent4">
                      <a:tint val="57000"/>
                      <a:tint val="15000"/>
                      <a:satMod val="350000"/>
                    </a:schemeClr>
                  </a:gs>
                </a:gsLst>
                <a:lin ang="16200000" scaled="1"/>
              </a:gradFill>
              <a:ln w="9525" cap="flat" cmpd="sng" algn="ctr">
                <a:solidFill>
                  <a:schemeClr val="accent4">
                    <a:tint val="57000"/>
                    <a:shade val="95000"/>
                  </a:schemeClr>
                </a:solidFill>
                <a:round/>
              </a:ln>
              <a:effectLst>
                <a:outerShdw blurRad="40000" dist="20000" dir="5400000" rotWithShape="0">
                  <a:srgbClr val="000000">
                    <a:alpha val="38000"/>
                  </a:srgbClr>
                </a:outerShdw>
              </a:effectLst>
            </c:spPr>
          </c:dPt>
          <c:dPt>
            <c:idx val="17"/>
            <c:bubble3D val="0"/>
            <c:spPr>
              <a:gradFill rotWithShape="1">
                <a:gsLst>
                  <a:gs pos="0">
                    <a:schemeClr val="accent4">
                      <a:tint val="50000"/>
                      <a:tint val="50000"/>
                      <a:satMod val="300000"/>
                    </a:schemeClr>
                  </a:gs>
                  <a:gs pos="35000">
                    <a:schemeClr val="accent4">
                      <a:tint val="50000"/>
                      <a:tint val="37000"/>
                      <a:satMod val="300000"/>
                    </a:schemeClr>
                  </a:gs>
                  <a:gs pos="100000">
                    <a:schemeClr val="accent4">
                      <a:tint val="50000"/>
                      <a:tint val="15000"/>
                      <a:satMod val="350000"/>
                    </a:schemeClr>
                  </a:gs>
                </a:gsLst>
                <a:lin ang="16200000" scaled="1"/>
              </a:gradFill>
              <a:ln w="9525" cap="flat" cmpd="sng" algn="ctr">
                <a:solidFill>
                  <a:schemeClr val="accent4">
                    <a:tint val="50000"/>
                    <a:shade val="95000"/>
                  </a:schemeClr>
                </a:solidFill>
                <a:round/>
              </a:ln>
              <a:effectLst>
                <a:outerShdw blurRad="40000" dist="20000" dir="5400000" rotWithShape="0">
                  <a:srgbClr val="000000">
                    <a:alpha val="38000"/>
                  </a:srgbClr>
                </a:outerShdw>
              </a:effectLst>
            </c:spPr>
          </c:dPt>
          <c:dPt>
            <c:idx val="18"/>
            <c:bubble3D val="0"/>
            <c:spPr>
              <a:gradFill rotWithShape="1">
                <a:gsLst>
                  <a:gs pos="0">
                    <a:schemeClr val="accent4">
                      <a:tint val="44000"/>
                      <a:tint val="50000"/>
                      <a:satMod val="300000"/>
                    </a:schemeClr>
                  </a:gs>
                  <a:gs pos="35000">
                    <a:schemeClr val="accent4">
                      <a:tint val="44000"/>
                      <a:tint val="37000"/>
                      <a:satMod val="300000"/>
                    </a:schemeClr>
                  </a:gs>
                  <a:gs pos="100000">
                    <a:schemeClr val="accent4">
                      <a:tint val="44000"/>
                      <a:tint val="15000"/>
                      <a:satMod val="350000"/>
                    </a:schemeClr>
                  </a:gs>
                </a:gsLst>
                <a:lin ang="16200000" scaled="1"/>
              </a:gradFill>
              <a:ln w="9525" cap="flat" cmpd="sng" algn="ctr">
                <a:solidFill>
                  <a:schemeClr val="accent4">
                    <a:tint val="44000"/>
                    <a:shade val="95000"/>
                  </a:schemeClr>
                </a:solidFill>
                <a:round/>
              </a:ln>
              <a:effectLst>
                <a:outerShdw blurRad="40000" dist="20000" dir="5400000" rotWithShape="0">
                  <a:srgbClr val="000000">
                    <a:alpha val="38000"/>
                  </a:srgbClr>
                </a:outerShdw>
              </a:effectLst>
            </c:spPr>
          </c:dPt>
          <c:dPt>
            <c:idx val="19"/>
            <c:bubble3D val="0"/>
            <c:spPr>
              <a:gradFill rotWithShape="1">
                <a:gsLst>
                  <a:gs pos="0">
                    <a:schemeClr val="accent4">
                      <a:tint val="37000"/>
                      <a:tint val="50000"/>
                      <a:satMod val="300000"/>
                    </a:schemeClr>
                  </a:gs>
                  <a:gs pos="35000">
                    <a:schemeClr val="accent4">
                      <a:tint val="37000"/>
                      <a:tint val="37000"/>
                      <a:satMod val="300000"/>
                    </a:schemeClr>
                  </a:gs>
                  <a:gs pos="100000">
                    <a:schemeClr val="accent4">
                      <a:tint val="37000"/>
                      <a:tint val="15000"/>
                      <a:satMod val="350000"/>
                    </a:schemeClr>
                  </a:gs>
                </a:gsLst>
                <a:lin ang="16200000" scaled="1"/>
              </a:gradFill>
              <a:ln w="9525" cap="flat" cmpd="sng" algn="ctr">
                <a:solidFill>
                  <a:schemeClr val="accent4">
                    <a:tint val="37000"/>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layout/>
              </c:ext>
            </c:extLst>
          </c:dLbls>
          <c:cat>
            <c:strRef>
              <c:f>Dashboard!$Z$6:$Z$26</c:f>
              <c:strCache>
                <c:ptCount val="20"/>
                <c:pt idx="0">
                  <c:v>Nina P.</c:v>
                </c:pt>
                <c:pt idx="1">
                  <c:v>Alice S.</c:v>
                </c:pt>
                <c:pt idx="2">
                  <c:v>Rosa H.</c:v>
                </c:pt>
                <c:pt idx="3">
                  <c:v>Isaac S.</c:v>
                </c:pt>
                <c:pt idx="4">
                  <c:v>Gabriela A.</c:v>
                </c:pt>
                <c:pt idx="5">
                  <c:v>Patricia B.</c:v>
                </c:pt>
                <c:pt idx="6">
                  <c:v>Xhia C.</c:v>
                </c:pt>
                <c:pt idx="7">
                  <c:v>Fred G.</c:v>
                </c:pt>
                <c:pt idx="8">
                  <c:v>Kevin O.</c:v>
                </c:pt>
                <c:pt idx="9">
                  <c:v>Steve J.</c:v>
                </c:pt>
                <c:pt idx="10">
                  <c:v>Ethan B.</c:v>
                </c:pt>
                <c:pt idx="11">
                  <c:v>Tina K.</c:v>
                </c:pt>
                <c:pt idx="12">
                  <c:v>Charlie L.</c:v>
                </c:pt>
                <c:pt idx="13">
                  <c:v>Hannah L.</c:v>
                </c:pt>
                <c:pt idx="14">
                  <c:v>Michael T.</c:v>
                </c:pt>
                <c:pt idx="15">
                  <c:v>Bob J.</c:v>
                </c:pt>
                <c:pt idx="16">
                  <c:v>Laura M.</c:v>
                </c:pt>
                <c:pt idx="17">
                  <c:v>Oscar W.</c:v>
                </c:pt>
                <c:pt idx="18">
                  <c:v>Quentin D.</c:v>
                </c:pt>
                <c:pt idx="19">
                  <c:v>Julia R.</c:v>
                </c:pt>
              </c:strCache>
            </c:strRef>
          </c:cat>
          <c:val>
            <c:numRef>
              <c:f>Dashboard!$AA$6:$AA$26</c:f>
              <c:numCache>
                <c:formatCode>_-[$$-409]* #,##0.00_ ;_-[$$-409]* \-#,##0.00\ ;_-[$$-409]* "-"??_ ;_-@_ </c:formatCode>
                <c:ptCount val="20"/>
                <c:pt idx="0">
                  <c:v>1000</c:v>
                </c:pt>
                <c:pt idx="1">
                  <c:v>1000</c:v>
                </c:pt>
                <c:pt idx="2">
                  <c:v>600</c:v>
                </c:pt>
                <c:pt idx="3">
                  <c:v>550</c:v>
                </c:pt>
                <c:pt idx="4">
                  <c:v>400</c:v>
                </c:pt>
                <c:pt idx="5">
                  <c:v>320</c:v>
                </c:pt>
                <c:pt idx="6">
                  <c:v>300</c:v>
                </c:pt>
                <c:pt idx="7">
                  <c:v>250</c:v>
                </c:pt>
                <c:pt idx="8">
                  <c:v>250</c:v>
                </c:pt>
                <c:pt idx="9">
                  <c:v>200</c:v>
                </c:pt>
                <c:pt idx="10">
                  <c:v>160</c:v>
                </c:pt>
                <c:pt idx="11">
                  <c:v>150</c:v>
                </c:pt>
                <c:pt idx="12">
                  <c:v>150</c:v>
                </c:pt>
                <c:pt idx="13">
                  <c:v>150</c:v>
                </c:pt>
                <c:pt idx="14">
                  <c:v>120</c:v>
                </c:pt>
                <c:pt idx="15">
                  <c:v>100</c:v>
                </c:pt>
                <c:pt idx="16">
                  <c:v>100</c:v>
                </c:pt>
                <c:pt idx="17">
                  <c:v>90</c:v>
                </c:pt>
                <c:pt idx="18">
                  <c:v>50</c:v>
                </c:pt>
                <c:pt idx="19">
                  <c:v>30</c:v>
                </c:pt>
              </c:numCache>
            </c:numRef>
          </c:val>
        </c:ser>
        <c:dLbls>
          <c:showLegendKey val="0"/>
          <c:showVal val="1"/>
          <c:showCatName val="1"/>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[Day28_37_Dashboard.xlsx]Best Selling Product - Demo!PivotTable11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'Best Selling Product - Demo'!$B$3</c:f>
              <c:strCache>
                <c:ptCount val="1"/>
                <c:pt idx="0">
                  <c:v>Total</c:v>
                </c:pt>
              </c:strCache>
            </c:strRef>
          </c:tx>
          <c:spPr>
            <a:solidFill>
              <a:schemeClr val="accent1"/>
            </a:solidFill>
            <a:ln>
              <a:noFill/>
            </a:ln>
            <a:effectLst/>
          </c:spPr>
          <c:invertIfNegative val="0"/>
          <c:cat>
            <c:strRef>
              <c:f>'Best Selling Product - Demo'!$A$4:$A$18</c:f>
              <c:strCache>
                <c:ptCount val="14"/>
                <c:pt idx="0">
                  <c:v>External HDD</c:v>
                </c:pt>
                <c:pt idx="1">
                  <c:v>Headphones</c:v>
                </c:pt>
                <c:pt idx="2">
                  <c:v>Keyboard</c:v>
                </c:pt>
                <c:pt idx="3">
                  <c:v>Laptop</c:v>
                </c:pt>
                <c:pt idx="4">
                  <c:v>Microphone</c:v>
                </c:pt>
                <c:pt idx="5">
                  <c:v>Monitor</c:v>
                </c:pt>
                <c:pt idx="6">
                  <c:v>Mouse</c:v>
                </c:pt>
                <c:pt idx="7">
                  <c:v>Mouse Pad</c:v>
                </c:pt>
                <c:pt idx="8">
                  <c:v>Printer</c:v>
                </c:pt>
                <c:pt idx="9">
                  <c:v>Router</c:v>
                </c:pt>
                <c:pt idx="10">
                  <c:v>Scanner</c:v>
                </c:pt>
                <c:pt idx="11">
                  <c:v>Speaker</c:v>
                </c:pt>
                <c:pt idx="12">
                  <c:v>Tablet</c:v>
                </c:pt>
                <c:pt idx="13">
                  <c:v>USB Drive</c:v>
                </c:pt>
              </c:strCache>
            </c:strRef>
          </c:cat>
          <c:val>
            <c:numRef>
              <c:f>'Best Selling Product - Demo'!$B$4:$B$18</c:f>
              <c:numCache>
                <c:formatCode>General</c:formatCode>
                <c:ptCount val="14"/>
                <c:pt idx="0">
                  <c:v>100</c:v>
                </c:pt>
                <c:pt idx="1">
                  <c:v>250</c:v>
                </c:pt>
                <c:pt idx="2">
                  <c:v>270</c:v>
                </c:pt>
                <c:pt idx="3">
                  <c:v>2550</c:v>
                </c:pt>
                <c:pt idx="4">
                  <c:v>150</c:v>
                </c:pt>
                <c:pt idx="5">
                  <c:v>620</c:v>
                </c:pt>
                <c:pt idx="6">
                  <c:v>150</c:v>
                </c:pt>
                <c:pt idx="7">
                  <c:v>30</c:v>
                </c:pt>
                <c:pt idx="8">
                  <c:v>250</c:v>
                </c:pt>
                <c:pt idx="9">
                  <c:v>250</c:v>
                </c:pt>
                <c:pt idx="10">
                  <c:v>400</c:v>
                </c:pt>
                <c:pt idx="11">
                  <c:v>200</c:v>
                </c:pt>
                <c:pt idx="12">
                  <c:v>600</c:v>
                </c:pt>
                <c:pt idx="13">
                  <c:v>150</c:v>
                </c:pt>
              </c:numCache>
            </c:numRef>
          </c:val>
        </c:ser>
        <c:dLbls>
          <c:showLegendKey val="0"/>
          <c:showVal val="0"/>
          <c:showCatName val="0"/>
          <c:showSerName val="0"/>
          <c:showPercent val="0"/>
          <c:showBubbleSize val="0"/>
        </c:dLbls>
        <c:gapWidth val="182"/>
        <c:axId val="807972944"/>
        <c:axId val="807974032"/>
      </c:barChart>
      <c:catAx>
        <c:axId val="807972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974032"/>
        <c:crosses val="autoZero"/>
        <c:auto val="1"/>
        <c:lblAlgn val="ctr"/>
        <c:lblOffset val="100"/>
        <c:noMultiLvlLbl val="0"/>
      </c:catAx>
      <c:valAx>
        <c:axId val="807974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9729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[Day28_37_Dashboard.xlsx]Monthly Sales Trend!PivotTable2</c:name>
    <c:fmtId val="0"/>
  </c:pivotSource>
  <c:chart>
    <c:autoTitleDeleted val="0"/>
    <c:pivotFmts>
      <c:pivotFmt>
        <c:idx val="0"/>
        <c:spPr>
          <a:ln w="28575" cap="rnd">
            <a:solidFill>
              <a:schemeClr val="accent4"/>
            </a:solidFill>
            <a:round/>
          </a:ln>
          <a:effectLst/>
        </c:spPr>
        <c:marker>
          <c:symbol val="none"/>
        </c:marker>
      </c:pivotFmt>
      <c:pivotFmt>
        <c:idx val="1"/>
        <c:spPr>
          <a:ln w="28575" cap="rnd">
            <a:solidFill>
              <a:schemeClr val="accent4"/>
            </a:solidFill>
            <a:round/>
          </a:ln>
          <a:effectLst/>
        </c:spPr>
        <c:marker>
          <c:symbol val="none"/>
        </c:marker>
      </c:pivotFmt>
    </c:pivotFmts>
    <c:plotArea>
      <c:layout/>
      <c:lineChart>
        <c:grouping val="standard"/>
        <c:varyColors val="0"/>
        <c:ser>
          <c:idx val="0"/>
          <c:order val="0"/>
          <c:tx>
            <c:strRef>
              <c:f>'Monthly Sales Trend'!$B$3:$B$4</c:f>
              <c:strCache>
                <c:ptCount val="1"/>
                <c:pt idx="0">
                  <c:v>High Sales</c:v>
                </c:pt>
              </c:strCache>
            </c:strRef>
          </c:tx>
          <c:spPr>
            <a:ln w="28575" cap="rnd">
              <a:solidFill>
                <a:schemeClr val="accent4">
                  <a:shade val="76000"/>
                </a:schemeClr>
              </a:solidFill>
              <a:round/>
            </a:ln>
            <a:effectLst/>
          </c:spPr>
          <c:marker>
            <c:symbol val="none"/>
          </c:marker>
          <c:cat>
            <c:strRef>
              <c:f>'Monthly Sales Trend'!$A$5:$A$25</c:f>
              <c:strCache>
                <c:ptCount val="20"/>
                <c:pt idx="0">
                  <c:v>2024-01-02</c:v>
                </c:pt>
                <c:pt idx="1">
                  <c:v>2024-01-04</c:v>
                </c:pt>
                <c:pt idx="2">
                  <c:v>2024-01-05</c:v>
                </c:pt>
                <c:pt idx="3">
                  <c:v>2024-01-06</c:v>
                </c:pt>
                <c:pt idx="4">
                  <c:v>2024-01-07</c:v>
                </c:pt>
                <c:pt idx="5">
                  <c:v>2024-02-08</c:v>
                </c:pt>
                <c:pt idx="6">
                  <c:v>2024-02-09</c:v>
                </c:pt>
                <c:pt idx="7">
                  <c:v>2024-02-10</c:v>
                </c:pt>
                <c:pt idx="8">
                  <c:v>2024-02-11</c:v>
                </c:pt>
                <c:pt idx="9">
                  <c:v>2024-02-12</c:v>
                </c:pt>
                <c:pt idx="10">
                  <c:v>2024-02-13</c:v>
                </c:pt>
                <c:pt idx="11">
                  <c:v>2024-02-14</c:v>
                </c:pt>
                <c:pt idx="12">
                  <c:v>2024-02-15</c:v>
                </c:pt>
                <c:pt idx="13">
                  <c:v>2024-02-16</c:v>
                </c:pt>
                <c:pt idx="14">
                  <c:v>2024-03-02</c:v>
                </c:pt>
                <c:pt idx="15">
                  <c:v>2024-03-17</c:v>
                </c:pt>
                <c:pt idx="16">
                  <c:v>2024-03-18</c:v>
                </c:pt>
                <c:pt idx="17">
                  <c:v>2024-03-19</c:v>
                </c:pt>
                <c:pt idx="18">
                  <c:v>2024-03-20</c:v>
                </c:pt>
                <c:pt idx="19">
                  <c:v>2024-03-21</c:v>
                </c:pt>
              </c:strCache>
            </c:strRef>
          </c:cat>
          <c:val>
            <c:numRef>
              <c:f>'Monthly Sales Trend'!$B$5:$B$25</c:f>
              <c:numCache>
                <c:formatCode>[$$-409]#,##0.00</c:formatCode>
                <c:ptCount val="20"/>
                <c:pt idx="0">
                  <c:v>1000</c:v>
                </c:pt>
                <c:pt idx="7">
                  <c:v>550</c:v>
                </c:pt>
                <c:pt idx="12">
                  <c:v>1000</c:v>
                </c:pt>
                <c:pt idx="17">
                  <c:v>600</c:v>
                </c:pt>
              </c:numCache>
            </c:numRef>
          </c:val>
          <c:smooth val="0"/>
        </c:ser>
        <c:ser>
          <c:idx val="1"/>
          <c:order val="1"/>
          <c:tx>
            <c:strRef>
              <c:f>'Monthly Sales Trend'!$C$3:$C$4</c:f>
              <c:strCache>
                <c:ptCount val="1"/>
                <c:pt idx="0">
                  <c:v>Low Sales</c:v>
                </c:pt>
              </c:strCache>
            </c:strRef>
          </c:tx>
          <c:spPr>
            <a:ln w="28575" cap="rnd">
              <a:solidFill>
                <a:schemeClr val="accent4">
                  <a:tint val="77000"/>
                </a:schemeClr>
              </a:solidFill>
              <a:round/>
            </a:ln>
            <a:effectLst/>
          </c:spPr>
          <c:marker>
            <c:symbol val="none"/>
          </c:marker>
          <c:cat>
            <c:strRef>
              <c:f>'Monthly Sales Trend'!$A$5:$A$25</c:f>
              <c:strCache>
                <c:ptCount val="20"/>
                <c:pt idx="0">
                  <c:v>2024-01-02</c:v>
                </c:pt>
                <c:pt idx="1">
                  <c:v>2024-01-04</c:v>
                </c:pt>
                <c:pt idx="2">
                  <c:v>2024-01-05</c:v>
                </c:pt>
                <c:pt idx="3">
                  <c:v>2024-01-06</c:v>
                </c:pt>
                <c:pt idx="4">
                  <c:v>2024-01-07</c:v>
                </c:pt>
                <c:pt idx="5">
                  <c:v>2024-02-08</c:v>
                </c:pt>
                <c:pt idx="6">
                  <c:v>2024-02-09</c:v>
                </c:pt>
                <c:pt idx="7">
                  <c:v>2024-02-10</c:v>
                </c:pt>
                <c:pt idx="8">
                  <c:v>2024-02-11</c:v>
                </c:pt>
                <c:pt idx="9">
                  <c:v>2024-02-12</c:v>
                </c:pt>
                <c:pt idx="10">
                  <c:v>2024-02-13</c:v>
                </c:pt>
                <c:pt idx="11">
                  <c:v>2024-02-14</c:v>
                </c:pt>
                <c:pt idx="12">
                  <c:v>2024-02-15</c:v>
                </c:pt>
                <c:pt idx="13">
                  <c:v>2024-02-16</c:v>
                </c:pt>
                <c:pt idx="14">
                  <c:v>2024-03-02</c:v>
                </c:pt>
                <c:pt idx="15">
                  <c:v>2024-03-17</c:v>
                </c:pt>
                <c:pt idx="16">
                  <c:v>2024-03-18</c:v>
                </c:pt>
                <c:pt idx="17">
                  <c:v>2024-03-19</c:v>
                </c:pt>
                <c:pt idx="18">
                  <c:v>2024-03-20</c:v>
                </c:pt>
                <c:pt idx="19">
                  <c:v>2024-03-21</c:v>
                </c:pt>
              </c:strCache>
            </c:strRef>
          </c:cat>
          <c:val>
            <c:numRef>
              <c:f>'Monthly Sales Trend'!$C$5:$C$25</c:f>
              <c:numCache>
                <c:formatCode>[$$-409]#,##0.00</c:formatCode>
                <c:ptCount val="20"/>
                <c:pt idx="1">
                  <c:v>150</c:v>
                </c:pt>
                <c:pt idx="2">
                  <c:v>300</c:v>
                </c:pt>
                <c:pt idx="3">
                  <c:v>160</c:v>
                </c:pt>
                <c:pt idx="4">
                  <c:v>250</c:v>
                </c:pt>
                <c:pt idx="5">
                  <c:v>400</c:v>
                </c:pt>
                <c:pt idx="6">
                  <c:v>150</c:v>
                </c:pt>
                <c:pt idx="8">
                  <c:v>30</c:v>
                </c:pt>
                <c:pt idx="9">
                  <c:v>250</c:v>
                </c:pt>
                <c:pt idx="10">
                  <c:v>100</c:v>
                </c:pt>
                <c:pt idx="11">
                  <c:v>120</c:v>
                </c:pt>
                <c:pt idx="13">
                  <c:v>90</c:v>
                </c:pt>
                <c:pt idx="14">
                  <c:v>100</c:v>
                </c:pt>
                <c:pt idx="15">
                  <c:v>320</c:v>
                </c:pt>
                <c:pt idx="16">
                  <c:v>50</c:v>
                </c:pt>
                <c:pt idx="18">
                  <c:v>200</c:v>
                </c:pt>
                <c:pt idx="19">
                  <c:v>150</c:v>
                </c:pt>
              </c:numCache>
            </c:numRef>
          </c:val>
          <c:smooth val="0"/>
        </c:ser>
        <c:dLbls>
          <c:showLegendKey val="0"/>
          <c:showVal val="0"/>
          <c:showCatName val="0"/>
          <c:showSerName val="0"/>
          <c:showPercent val="0"/>
          <c:showBubbleSize val="0"/>
        </c:dLbls>
        <c:smooth val="0"/>
        <c:axId val="807977296"/>
        <c:axId val="807974576"/>
      </c:lineChart>
      <c:catAx>
        <c:axId val="80797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974576"/>
        <c:crosses val="autoZero"/>
        <c:auto val="1"/>
        <c:lblAlgn val="ctr"/>
        <c:lblOffset val="100"/>
        <c:noMultiLvlLbl val="0"/>
      </c:catAx>
      <c:valAx>
        <c:axId val="807974576"/>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977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[Day28_37_Dashboard.xlsx]Best Selling Product!PivotTable3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s>
    <c:plotArea>
      <c:layout/>
      <c:barChart>
        <c:barDir val="bar"/>
        <c:grouping val="clustered"/>
        <c:varyColors val="0"/>
        <c:ser>
          <c:idx val="0"/>
          <c:order val="0"/>
          <c:tx>
            <c:strRef>
              <c:f>'Best Selling Product'!$B$3</c:f>
              <c:strCache>
                <c:ptCount val="1"/>
                <c:pt idx="0">
                  <c:v>Total</c:v>
                </c:pt>
              </c:strCache>
            </c:strRef>
          </c:tx>
          <c:spPr>
            <a:solidFill>
              <a:schemeClr val="accent4"/>
            </a:solidFill>
            <a:ln>
              <a:noFill/>
            </a:ln>
            <a:effectLst/>
          </c:spPr>
          <c:invertIfNegative val="0"/>
          <c:cat>
            <c:strRef>
              <c:f>'Best Selling Product'!$A$4:$A$18</c:f>
              <c:strCache>
                <c:ptCount val="14"/>
                <c:pt idx="0">
                  <c:v>External HDD</c:v>
                </c:pt>
                <c:pt idx="1">
                  <c:v>Headphones</c:v>
                </c:pt>
                <c:pt idx="2">
                  <c:v>Keyboard</c:v>
                </c:pt>
                <c:pt idx="3">
                  <c:v>Laptop</c:v>
                </c:pt>
                <c:pt idx="4">
                  <c:v>Microphone</c:v>
                </c:pt>
                <c:pt idx="5">
                  <c:v>Monitor</c:v>
                </c:pt>
                <c:pt idx="6">
                  <c:v>Mouse</c:v>
                </c:pt>
                <c:pt idx="7">
                  <c:v>Mouse Pad</c:v>
                </c:pt>
                <c:pt idx="8">
                  <c:v>Printer</c:v>
                </c:pt>
                <c:pt idx="9">
                  <c:v>Router</c:v>
                </c:pt>
                <c:pt idx="10">
                  <c:v>Scanner</c:v>
                </c:pt>
                <c:pt idx="11">
                  <c:v>Speaker</c:v>
                </c:pt>
                <c:pt idx="12">
                  <c:v>Tablet</c:v>
                </c:pt>
                <c:pt idx="13">
                  <c:v>USB Drive</c:v>
                </c:pt>
              </c:strCache>
            </c:strRef>
          </c:cat>
          <c:val>
            <c:numRef>
              <c:f>'Best Selling Product'!$B$4:$B$18</c:f>
              <c:numCache>
                <c:formatCode>[$$-409]#,##0.00</c:formatCode>
                <c:ptCount val="14"/>
                <c:pt idx="0">
                  <c:v>100</c:v>
                </c:pt>
                <c:pt idx="1">
                  <c:v>250</c:v>
                </c:pt>
                <c:pt idx="2">
                  <c:v>270</c:v>
                </c:pt>
                <c:pt idx="3">
                  <c:v>2550</c:v>
                </c:pt>
                <c:pt idx="4">
                  <c:v>150</c:v>
                </c:pt>
                <c:pt idx="5">
                  <c:v>620</c:v>
                </c:pt>
                <c:pt idx="6">
                  <c:v>150</c:v>
                </c:pt>
                <c:pt idx="7">
                  <c:v>30</c:v>
                </c:pt>
                <c:pt idx="8">
                  <c:v>250</c:v>
                </c:pt>
                <c:pt idx="9">
                  <c:v>250</c:v>
                </c:pt>
                <c:pt idx="10">
                  <c:v>400</c:v>
                </c:pt>
                <c:pt idx="11">
                  <c:v>200</c:v>
                </c:pt>
                <c:pt idx="12">
                  <c:v>600</c:v>
                </c:pt>
                <c:pt idx="13">
                  <c:v>150</c:v>
                </c:pt>
              </c:numCache>
            </c:numRef>
          </c:val>
        </c:ser>
        <c:dLbls>
          <c:showLegendKey val="0"/>
          <c:showVal val="0"/>
          <c:showCatName val="0"/>
          <c:showSerName val="0"/>
          <c:showPercent val="0"/>
          <c:showBubbleSize val="0"/>
        </c:dLbls>
        <c:gapWidth val="182"/>
        <c:axId val="891726288"/>
        <c:axId val="891724112"/>
      </c:barChart>
      <c:catAx>
        <c:axId val="891726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724112"/>
        <c:crosses val="autoZero"/>
        <c:auto val="1"/>
        <c:lblAlgn val="ctr"/>
        <c:lblOffset val="100"/>
        <c:noMultiLvlLbl val="0"/>
      </c:catAx>
      <c:valAx>
        <c:axId val="891724112"/>
        <c:scaling>
          <c:orientation val="minMax"/>
        </c:scaling>
        <c:delete val="0"/>
        <c:axPos val="b"/>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7262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[Day28_37_Dashboard.xlsx]Best Customer!PivotTable4</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Best Customer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'Best Customer'!$B$3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cat>
            <c:strRef>
              <c:f>'Best Customer'!$A$4:$A$24</c:f>
              <c:strCache>
                <c:ptCount val="20"/>
                <c:pt idx="0">
                  <c:v>Nina P.</c:v>
                </c:pt>
                <c:pt idx="1">
                  <c:v>Xhia.C</c:v>
                </c:pt>
                <c:pt idx="2">
                  <c:v>Rosa H.</c:v>
                </c:pt>
                <c:pt idx="3">
                  <c:v>Isaac S.</c:v>
                </c:pt>
                <c:pt idx="4">
                  <c:v>Gabriela A.</c:v>
                </c:pt>
                <c:pt idx="5">
                  <c:v>Patricia B.</c:v>
                </c:pt>
                <c:pt idx="6">
                  <c:v>Alice S.</c:v>
                </c:pt>
                <c:pt idx="7">
                  <c:v>Fred G.</c:v>
                </c:pt>
                <c:pt idx="8">
                  <c:v>Kevin O.</c:v>
                </c:pt>
                <c:pt idx="9">
                  <c:v>Steve J.</c:v>
                </c:pt>
                <c:pt idx="10">
                  <c:v>Ethan B.</c:v>
                </c:pt>
                <c:pt idx="11">
                  <c:v>Hannah L.</c:v>
                </c:pt>
                <c:pt idx="12">
                  <c:v>Tina K.</c:v>
                </c:pt>
                <c:pt idx="13">
                  <c:v>Charlie L.</c:v>
                </c:pt>
                <c:pt idx="14">
                  <c:v>Michael T.</c:v>
                </c:pt>
                <c:pt idx="15">
                  <c:v>Bob J.</c:v>
                </c:pt>
                <c:pt idx="16">
                  <c:v>Laura M.</c:v>
                </c:pt>
                <c:pt idx="17">
                  <c:v>Oscar W.</c:v>
                </c:pt>
                <c:pt idx="18">
                  <c:v>Quentin D.</c:v>
                </c:pt>
                <c:pt idx="19">
                  <c:v>Julia R.</c:v>
                </c:pt>
              </c:strCache>
            </c:strRef>
          </c:cat>
          <c:val>
            <c:numRef>
              <c:f>'Best Customer'!$B$4:$B$24</c:f>
              <c:numCache>
                <c:formatCode>[$$-409]#,##0.00</c:formatCode>
                <c:ptCount val="20"/>
                <c:pt idx="0">
                  <c:v>1000</c:v>
                </c:pt>
                <c:pt idx="1">
                  <c:v>1000</c:v>
                </c:pt>
                <c:pt idx="2">
                  <c:v>600</c:v>
                </c:pt>
                <c:pt idx="3">
                  <c:v>550</c:v>
                </c:pt>
                <c:pt idx="4">
                  <c:v>400</c:v>
                </c:pt>
                <c:pt idx="5">
                  <c:v>320</c:v>
                </c:pt>
                <c:pt idx="6">
                  <c:v>300</c:v>
                </c:pt>
                <c:pt idx="7">
                  <c:v>250</c:v>
                </c:pt>
                <c:pt idx="8">
                  <c:v>250</c:v>
                </c:pt>
                <c:pt idx="9">
                  <c:v>200</c:v>
                </c:pt>
                <c:pt idx="10">
                  <c:v>160</c:v>
                </c:pt>
                <c:pt idx="11">
                  <c:v>150</c:v>
                </c:pt>
                <c:pt idx="12">
                  <c:v>150</c:v>
                </c:pt>
                <c:pt idx="13">
                  <c:v>150</c:v>
                </c:pt>
                <c:pt idx="14">
                  <c:v>120</c:v>
                </c:pt>
                <c:pt idx="15">
                  <c:v>100</c:v>
                </c:pt>
                <c:pt idx="16">
                  <c:v>100</c:v>
                </c:pt>
                <c:pt idx="17">
                  <c:v>90</c:v>
                </c:pt>
                <c:pt idx="18">
                  <c:v>50</c:v>
                </c:pt>
                <c:pt idx="19">
                  <c:v>30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512370</xdr:colOff>
      <xdr:row>4</xdr:row>
      <xdr:rowOff>9464</xdr:rowOff>
    </xdr:from>
    <xdr:to>
      <xdr:col>14</xdr:col>
      <xdr:colOff>351742</xdr:colOff>
      <xdr:row>26</xdr:row>
      <xdr:rowOff>138464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521633</xdr:colOff>
      <xdr:row>28</xdr:row>
      <xdr:rowOff>2570</xdr:rowOff>
    </xdr:from>
    <xdr:to>
      <xdr:col>14</xdr:col>
      <xdr:colOff>328508</xdr:colOff>
      <xdr:row>50</xdr:row>
      <xdr:rowOff>131570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537297</xdr:colOff>
      <xdr:row>4</xdr:row>
      <xdr:rowOff>16831</xdr:rowOff>
    </xdr:from>
    <xdr:to>
      <xdr:col>23</xdr:col>
      <xdr:colOff>536861</xdr:colOff>
      <xdr:row>26</xdr:row>
      <xdr:rowOff>145831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551248</xdr:colOff>
      <xdr:row>28</xdr:row>
      <xdr:rowOff>11258</xdr:rowOff>
    </xdr:from>
    <xdr:to>
      <xdr:col>23</xdr:col>
      <xdr:colOff>453882</xdr:colOff>
      <xdr:row>40</xdr:row>
      <xdr:rowOff>64486</xdr:rowOff>
    </xdr:to>
    <xdr:grpSp>
      <xdr:nvGrpSpPr>
        <xdr:cNvPr id="4" name="Group 3"/>
        <xdr:cNvGrpSpPr/>
      </xdr:nvGrpSpPr>
      <xdr:grpSpPr>
        <a:xfrm>
          <a:off x="10630430" y="5535758"/>
          <a:ext cx="5634952" cy="2529728"/>
          <a:chOff x="10399109" y="6609485"/>
          <a:chExt cx="5638664" cy="2529728"/>
        </a:xfrm>
        <a:noFill/>
      </xdr:grpSpPr>
      <mc:AlternateContent xmlns:mc="http://schemas.openxmlformats.org/markup-compatibility/2006">
        <mc:Choice xmlns:sle15="http://schemas.microsoft.com/office/drawing/2012/slicer" Requires="sle15">
          <xdr:graphicFrame macro="">
            <xdr:nvGraphicFramePr>
              <xdr:cNvPr id="24" name="Customer Name"/>
              <xdr:cNvGraphicFramePr/>
            </xdr:nvGraphicFramePr>
            <xdr:xfrm>
              <a:off x="10399109" y="6613195"/>
              <a:ext cx="1804287" cy="2524125"/>
            </xdr:xfrm>
            <a:graphic>
              <a:graphicData uri="http://schemas.microsoft.com/office/drawing/2010/slicer">
                <sle:slicer xmlns:sle="http://schemas.microsoft.com/office/drawing/2010/slicer" name="Customer Name"/>
              </a:graphicData>
            </a:graphic>
          </xdr:graphicFrame>
        </mc:Choice>
        <mc:Fallback>
          <xdr:sp macro="" textlink="">
            <xdr:nvSpPr>
              <xdr:cNvPr id="0" name=""/>
              <xdr:cNvSpPr>
                <a:spLocks noTextEdit="1"/>
              </xdr:cNvSpPr>
            </xdr:nvSpPr>
            <xdr:spPr>
              <a:xfrm>
                <a:off x="10630430" y="5539468"/>
                <a:ext cx="1803099" cy="2524125"/>
              </a:xfrm>
              <a:prstGeom prst="rect">
                <a:avLst/>
              </a:prstGeom>
              <a:solidFill>
                <a:prstClr val="white"/>
              </a:solidFill>
              <a:ln w="1">
                <a:solidFill>
                  <a:prstClr val="green"/>
                </a:solidFill>
              </a:ln>
            </xdr:spPr>
            <xdr:txBody>
              <a:bodyPr vertOverflow="clip" horzOverflow="clip"/>
              <a:lstStyle/>
              <a:p>
                <a:r>
                  <a:rPr lang="en-PH"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mc:AlternateContent xmlns:mc="http://schemas.openxmlformats.org/markup-compatibility/2006">
        <mc:Choice xmlns:sle15="http://schemas.microsoft.com/office/drawing/2012/slicer" Requires="sle15">
          <xdr:graphicFrame macro="">
            <xdr:nvGraphicFramePr>
              <xdr:cNvPr id="25" name="Product"/>
              <xdr:cNvGraphicFramePr/>
            </xdr:nvGraphicFramePr>
            <xdr:xfrm>
              <a:off x="12349424" y="6609485"/>
              <a:ext cx="1835256" cy="2524125"/>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2579461" y="5535758"/>
                <a:ext cx="1834048" cy="2524125"/>
              </a:xfrm>
              <a:prstGeom prst="rect">
                <a:avLst/>
              </a:prstGeom>
              <a:solidFill>
                <a:prstClr val="white"/>
              </a:solidFill>
              <a:ln w="1">
                <a:solidFill>
                  <a:prstClr val="green"/>
                </a:solidFill>
              </a:ln>
            </xdr:spPr>
            <xdr:txBody>
              <a:bodyPr vertOverflow="clip" horzOverflow="clip"/>
              <a:lstStyle/>
              <a:p>
                <a:r>
                  <a:rPr lang="en-PH"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mc:AlternateContent xmlns:mc="http://schemas.openxmlformats.org/markup-compatibility/2006">
        <mc:Choice xmlns:sle15="http://schemas.microsoft.com/office/drawing/2012/slicer" Requires="sle15">
          <xdr:graphicFrame macro="">
            <xdr:nvGraphicFramePr>
              <xdr:cNvPr id="26" name="Order Data &#10;(Year - MM - DD)"/>
              <xdr:cNvGraphicFramePr/>
            </xdr:nvGraphicFramePr>
            <xdr:xfrm>
              <a:off x="14263772" y="6615088"/>
              <a:ext cx="1774001" cy="2524125"/>
            </xdr:xfrm>
            <a:graphic>
              <a:graphicData uri="http://schemas.microsoft.com/office/drawing/2010/slicer">
                <sle:slicer xmlns:sle="http://schemas.microsoft.com/office/drawing/2010/slicer" name="Order Data &#10;(Year - MM - DD)"/>
              </a:graphicData>
            </a:graphic>
          </xdr:graphicFrame>
        </mc:Choice>
        <mc:Fallback>
          <xdr:sp macro="" textlink="">
            <xdr:nvSpPr>
              <xdr:cNvPr id="0" name=""/>
              <xdr:cNvSpPr>
                <a:spLocks noTextEdit="1"/>
              </xdr:cNvSpPr>
            </xdr:nvSpPr>
            <xdr:spPr>
              <a:xfrm>
                <a:off x="14492549" y="5541361"/>
                <a:ext cx="1772833" cy="2524125"/>
              </a:xfrm>
              <a:prstGeom prst="rect">
                <a:avLst/>
              </a:prstGeom>
              <a:solidFill>
                <a:prstClr val="white"/>
              </a:solidFill>
              <a:ln w="1">
                <a:solidFill>
                  <a:prstClr val="green"/>
                </a:solidFill>
              </a:ln>
            </xdr:spPr>
            <xdr:txBody>
              <a:bodyPr vertOverflow="clip" horzOverflow="clip"/>
              <a:lstStyle/>
              <a:p>
                <a:r>
                  <a:rPr lang="en-PH"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grp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138112</xdr:colOff>
      <xdr:row>3</xdr:row>
      <xdr:rowOff>128587</xdr:rowOff>
    </xdr:from>
    <xdr:to>
      <xdr:col>12</xdr:col>
      <xdr:colOff>0</xdr:colOff>
      <xdr:row>22</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995362</xdr:colOff>
      <xdr:row>1</xdr:row>
      <xdr:rowOff>147637</xdr:rowOff>
    </xdr:from>
    <xdr:to>
      <xdr:col>12</xdr:col>
      <xdr:colOff>452437</xdr:colOff>
      <xdr:row>16</xdr:row>
      <xdr:rowOff>33337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14286</xdr:colOff>
      <xdr:row>2</xdr:row>
      <xdr:rowOff>4761</xdr:rowOff>
    </xdr:from>
    <xdr:to>
      <xdr:col>8</xdr:col>
      <xdr:colOff>1085849</xdr:colOff>
      <xdr:row>21</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14288</xdr:colOff>
      <xdr:row>2</xdr:row>
      <xdr:rowOff>23812</xdr:rowOff>
    </xdr:from>
    <xdr:to>
      <xdr:col>14</xdr:col>
      <xdr:colOff>598714</xdr:colOff>
      <xdr:row>28</xdr:row>
      <xdr:rowOff>27214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590550</xdr:colOff>
      <xdr:row>1</xdr:row>
      <xdr:rowOff>190499</xdr:rowOff>
    </xdr:from>
    <xdr:to>
      <xdr:col>11</xdr:col>
      <xdr:colOff>9525</xdr:colOff>
      <xdr:row>16</xdr:row>
      <xdr:rowOff>180974</xdr:rowOff>
    </xdr:to>
    <xdr:sp macro="" textlink="">
      <xdr:nvSpPr>
        <xdr:cNvPr id="2" name="TextBox 1"/>
        <xdr:cNvSpPr txBox="1"/>
      </xdr:nvSpPr>
      <xdr:spPr>
        <a:xfrm>
          <a:off x="590550" y="380999"/>
          <a:ext cx="6124575" cy="284797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600" b="1"/>
            <a:t>Problem Statement (Real-World Scenario Simulation)</a:t>
          </a:r>
        </a:p>
        <a:p>
          <a:r>
            <a:rPr lang="en-PH"/>
            <a:t>You work as a Data Analyst for an online retail company. Your manager wants to understand:</a:t>
          </a:r>
        </a:p>
        <a:p>
          <a:endParaRPr lang="en-PH"/>
        </a:p>
        <a:p>
          <a:r>
            <a:rPr lang="en-PH" b="1"/>
            <a:t>Total sales per month</a:t>
          </a:r>
          <a:r>
            <a:rPr lang="en-PH"/>
            <a:t> – Which months had the highest and lowest sales?</a:t>
          </a:r>
        </a:p>
        <a:p>
          <a:r>
            <a:rPr lang="en-PH" b="1"/>
            <a:t>Answer:</a:t>
          </a:r>
          <a:r>
            <a:rPr lang="en-PH" b="1" baseline="0"/>
            <a:t> </a:t>
          </a:r>
          <a:r>
            <a:rPr lang="en-PH" b="0" baseline="0"/>
            <a:t>Month of March</a:t>
          </a:r>
          <a:endParaRPr lang="en-PH" b="1"/>
        </a:p>
        <a:p>
          <a:endParaRPr lang="en-PH" b="1"/>
        </a:p>
        <a:p>
          <a:r>
            <a:rPr lang="en-PH" b="1"/>
            <a:t>Best-selling products</a:t>
          </a:r>
          <a:r>
            <a:rPr lang="en-PH"/>
            <a:t> – Which products generated the most revenue?</a:t>
          </a:r>
        </a:p>
        <a:p>
          <a:pPr marL="0" marR="0" indent="0" defTabSz="914400" eaLnBrk="1" fontAlgn="auto" latinLnBrk="0" hangingPunct="1">
            <a:lnSpc>
              <a:spcPct val="100000"/>
            </a:lnSpc>
            <a:spcBef>
              <a:spcPts val="0"/>
            </a:spcBef>
            <a:spcAft>
              <a:spcPts val="0"/>
            </a:spcAft>
            <a:buClrTx/>
            <a:buSzTx/>
            <a:buFontTx/>
            <a:buNone/>
            <a:tabLst/>
            <a:defRPr/>
          </a:pPr>
          <a:r>
            <a:rPr lang="en-PH" sz="1100" b="1">
              <a:solidFill>
                <a:schemeClr val="dk1"/>
              </a:solidFill>
              <a:effectLst/>
              <a:latin typeface="+mn-lt"/>
              <a:ea typeface="+mn-ea"/>
              <a:cs typeface="+mn-cs"/>
            </a:rPr>
            <a:t>Answer: </a:t>
          </a:r>
          <a:r>
            <a:rPr lang="en-PH" sz="1100" b="0">
              <a:solidFill>
                <a:schemeClr val="dk1"/>
              </a:solidFill>
              <a:effectLst/>
              <a:latin typeface="+mn-lt"/>
              <a:ea typeface="+mn-ea"/>
              <a:cs typeface="+mn-cs"/>
            </a:rPr>
            <a:t>Laptop</a:t>
          </a:r>
          <a:endParaRPr lang="en-PH" b="0">
            <a:effectLst/>
          </a:endParaRPr>
        </a:p>
        <a:p>
          <a:endParaRPr lang="en-PH"/>
        </a:p>
        <a:p>
          <a:r>
            <a:rPr lang="en-PH" b="1"/>
            <a:t>Customer trends</a:t>
          </a:r>
          <a:r>
            <a:rPr lang="en-PH"/>
            <a:t> – Who are the top customers based on total purchases?</a:t>
          </a:r>
        </a:p>
        <a:p>
          <a:pPr marL="0" marR="0" indent="0" defTabSz="914400" eaLnBrk="1" fontAlgn="auto" latinLnBrk="0" hangingPunct="1">
            <a:lnSpc>
              <a:spcPct val="100000"/>
            </a:lnSpc>
            <a:spcBef>
              <a:spcPts val="0"/>
            </a:spcBef>
            <a:spcAft>
              <a:spcPts val="0"/>
            </a:spcAft>
            <a:buClrTx/>
            <a:buSzTx/>
            <a:buFontTx/>
            <a:buNone/>
            <a:tabLst/>
            <a:defRPr/>
          </a:pPr>
          <a:r>
            <a:rPr lang="en-PH" sz="1100" b="1">
              <a:solidFill>
                <a:schemeClr val="dk1"/>
              </a:solidFill>
              <a:effectLst/>
              <a:latin typeface="+mn-lt"/>
              <a:ea typeface="+mn-ea"/>
              <a:cs typeface="+mn-cs"/>
            </a:rPr>
            <a:t>Answer: </a:t>
          </a:r>
          <a:r>
            <a:rPr lang="en-PH" sz="1100" b="0">
              <a:solidFill>
                <a:schemeClr val="dk1"/>
              </a:solidFill>
              <a:effectLst/>
              <a:latin typeface="+mn-lt"/>
              <a:ea typeface="+mn-ea"/>
              <a:cs typeface="+mn-cs"/>
            </a:rPr>
            <a:t>Nina</a:t>
          </a:r>
          <a:r>
            <a:rPr lang="en-PH" sz="1100" b="0" baseline="0">
              <a:solidFill>
                <a:schemeClr val="dk1"/>
              </a:solidFill>
              <a:effectLst/>
              <a:latin typeface="+mn-lt"/>
              <a:ea typeface="+mn-ea"/>
              <a:cs typeface="+mn-cs"/>
            </a:rPr>
            <a:t> P. &amp; Xhia C.</a:t>
          </a:r>
          <a:endParaRPr lang="en-PH">
            <a:effectLst/>
          </a:endParaRPr>
        </a:p>
        <a:p>
          <a:endParaRPr lang="en-PH"/>
        </a:p>
        <a:p>
          <a:r>
            <a:rPr lang="en-PH"/>
            <a:t>Your task is to </a:t>
          </a:r>
          <a:r>
            <a:rPr lang="en-PH" b="1"/>
            <a:t>analyze the sales dataset</a:t>
          </a:r>
          <a:r>
            <a:rPr lang="en-PH"/>
            <a:t> using </a:t>
          </a:r>
          <a:r>
            <a:rPr lang="en-PH" b="1"/>
            <a:t>Pivot Tables &amp; Charts</a:t>
          </a:r>
          <a:r>
            <a:rPr lang="en-PH"/>
            <a:t> to generate meaningful insights.</a:t>
          </a:r>
        </a:p>
        <a:p>
          <a:endParaRPr lang="en-PH" sz="1100"/>
        </a:p>
      </xdr:txBody>
    </xdr: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nejic\Desktop\RAVEN\ProjectData\Excel\Day26_35\Day26_35_SalesTrend_Pivot.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C:\Users\nejic\Desktop\RAVEN\ProjectData\Excel\Day28_37\Day28_37_Dashboard.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uthor" refreshedDate="45713.887057754633" createdVersion="5" refreshedVersion="5" minRefreshableVersion="3" recordCount="20">
  <cacheSource type="worksheet">
    <worksheetSource name="Table22" r:id="rId2"/>
  </cacheSource>
  <cacheFields count="11">
    <cacheField name="  ID" numFmtId="0">
      <sharedItems containsSemiMixedTypes="0" containsString="0" containsNumber="1" containsInteger="1" minValue="1001" maxValue="1020"/>
    </cacheField>
    <cacheField name="Customer Name" numFmtId="0">
      <sharedItems count="20">
        <s v="Alice S."/>
        <s v="Charlie L."/>
        <s v="Xhia C."/>
        <s v="Ethan B."/>
        <s v="Fred G."/>
        <s v="Gabriela A."/>
        <s v="Hannah L."/>
        <s v="Isaac S."/>
        <s v="Julia R."/>
        <s v="Kevin O."/>
        <s v="Laura M."/>
        <s v="Michael T."/>
        <s v="Nina P."/>
        <s v="Oscar W."/>
        <s v="Patricia B."/>
        <s v="Quentin D."/>
        <s v="Rosa H."/>
        <s v="Steve J."/>
        <s v="Tina K."/>
        <s v="Bob J."/>
      </sharedItems>
    </cacheField>
    <cacheField name="Product" numFmtId="0">
      <sharedItems count="14">
        <s v="Laptop"/>
        <s v="Keyboard"/>
        <s v="Monitor"/>
        <s v="Headphones"/>
        <s v="Printer"/>
        <s v="Scanner"/>
        <s v="USB Drive"/>
        <s v="Mouse Pad"/>
        <s v="Router"/>
        <s v="External HDD"/>
        <s v="Mouse"/>
        <s v="Tablet"/>
        <s v="Speaker"/>
        <s v="Microphone"/>
      </sharedItems>
    </cacheField>
    <cacheField name="Product Prefix" numFmtId="0">
      <sharedItems/>
    </cacheField>
    <cacheField name="Product Code" numFmtId="0">
      <sharedItems containsSemiMixedTypes="0" containsString="0" containsNumber="1" containsInteger="1" minValue="1134" maxValue="9876"/>
    </cacheField>
    <cacheField name="Quantity" numFmtId="0">
      <sharedItems containsSemiMixedTypes="0" containsString="0" containsNumber="1" containsInteger="1" minValue="1" maxValue="10"/>
    </cacheField>
    <cacheField name="Unit Price" numFmtId="165">
      <sharedItems containsSemiMixedTypes="0" containsString="0" containsNumber="1" containsInteger="1" minValue="10" maxValue="600"/>
    </cacheField>
    <cacheField name="Total Sales" numFmtId="165">
      <sharedItems containsSemiMixedTypes="0" containsString="0" containsNumber="1" containsInteger="1" minValue="30" maxValue="1000" count="15">
        <n v="1000"/>
        <n v="150"/>
        <n v="300"/>
        <n v="160"/>
        <n v="250"/>
        <n v="400"/>
        <n v="550"/>
        <n v="30"/>
        <n v="100"/>
        <n v="120"/>
        <n v="90"/>
        <n v="320"/>
        <n v="50"/>
        <n v="600"/>
        <n v="200"/>
      </sharedItems>
    </cacheField>
    <cacheField name="Sales Performance" numFmtId="165">
      <sharedItems count="2">
        <s v="High Sales"/>
        <s v="Low Sales"/>
      </sharedItems>
    </cacheField>
    <cacheField name="Order Date_x000a_(Year - MM - DD)" numFmtId="164">
      <sharedItems containsSemiMixedTypes="0" containsNonDate="0" containsDate="1" containsString="0" minDate="2024-01-02T00:00:00" maxDate="2024-03-22T00:00:00" count="20">
        <d v="2024-01-02T00:00:00"/>
        <d v="2024-01-04T00:00:00"/>
        <d v="2024-01-05T00:00:00"/>
        <d v="2024-01-06T00:00:00"/>
        <d v="2024-01-07T00:00:00"/>
        <d v="2024-02-08T00:00:00"/>
        <d v="2024-02-09T00:00:00"/>
        <d v="2024-02-10T00:00:00"/>
        <d v="2024-02-11T00:00:00"/>
        <d v="2024-02-12T00:00:00"/>
        <d v="2024-02-13T00:00:00"/>
        <d v="2024-02-14T00:00:00"/>
        <d v="2024-02-15T00:00:00"/>
        <d v="2024-02-16T00:00:00"/>
        <d v="2024-03-17T00:00:00"/>
        <d v="2024-03-18T00:00:00"/>
        <d v="2024-03-19T00:00:00"/>
        <d v="2024-03-20T00:00:00"/>
        <d v="2024-03-21T00:00:00"/>
        <d v="2024-03-02T00:00:00"/>
      </sharedItems>
    </cacheField>
    <cacheField name="Statu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uthor" refreshedDate="45733.90661435185" createdVersion="5" refreshedVersion="5" minRefreshableVersion="3" recordCount="20">
  <cacheSource type="worksheet">
    <worksheetSource name="Table2" r:id="rId2"/>
  </cacheSource>
  <cacheFields count="11">
    <cacheField name="  " numFmtId="0">
      <sharedItems containsSemiMixedTypes="0" containsString="0" containsNumber="1" containsInteger="1" minValue="1001" maxValue="1020" count="20">
        <n v="1001"/>
        <n v="1002"/>
        <n v="1003"/>
        <n v="1004"/>
        <n v="1005"/>
        <n v="1006"/>
        <n v="1007"/>
        <n v="1008"/>
        <n v="1009"/>
        <n v="1010"/>
        <n v="1011"/>
        <n v="1012"/>
        <n v="1013"/>
        <n v="1014"/>
        <n v="1015"/>
        <n v="1016"/>
        <n v="1017"/>
        <n v="1018"/>
        <n v="1019"/>
        <n v="1020"/>
      </sharedItems>
    </cacheField>
    <cacheField name="Customer Name" numFmtId="0">
      <sharedItems count="20">
        <s v="Alice S."/>
        <s v="Bob J."/>
        <s v="Charlie L."/>
        <s v="Xhia C."/>
        <s v="Ethan B."/>
        <s v="Fred G."/>
        <s v="Gabriela A."/>
        <s v="Hannah L."/>
        <s v="Isaac S."/>
        <s v="Julia R."/>
        <s v="Kevin O."/>
        <s v="Laura M."/>
        <s v="Michael T."/>
        <s v="Nina P."/>
        <s v="Oscar W."/>
        <s v="Patricia B."/>
        <s v="Quentin D."/>
        <s v="Rosa H."/>
        <s v="Steve J."/>
        <s v="Tina K."/>
      </sharedItems>
    </cacheField>
    <cacheField name="Product" numFmtId="0">
      <sharedItems count="14">
        <s v="Laptop"/>
        <s v="Mouse"/>
        <s v="Keyboard"/>
        <s v="Monitor"/>
        <s v="Headphones"/>
        <s v="Printer"/>
        <s v="Scanner"/>
        <s v="USB Drive"/>
        <s v="Mouse Pad"/>
        <s v="Router"/>
        <s v="External HDD"/>
        <s v="Tablet"/>
        <s v="Speaker"/>
        <s v="Microphone"/>
      </sharedItems>
    </cacheField>
    <cacheField name="Product Prefix" numFmtId="0">
      <sharedItems/>
    </cacheField>
    <cacheField name="Product Code" numFmtId="0">
      <sharedItems containsSemiMixedTypes="0" containsString="0" containsNumber="1" containsInteger="1" minValue="1134" maxValue="9876"/>
    </cacheField>
    <cacheField name="Quantity" numFmtId="0">
      <sharedItems containsSemiMixedTypes="0" containsString="0" containsNumber="1" containsInteger="1" minValue="1" maxValue="10"/>
    </cacheField>
    <cacheField name="Unit Price" numFmtId="0">
      <sharedItems containsSemiMixedTypes="0" containsString="0" containsNumber="1" containsInteger="1" minValue="10" maxValue="600"/>
    </cacheField>
    <cacheField name="Total Sales" numFmtId="0">
      <sharedItems containsSemiMixedTypes="0" containsString="0" containsNumber="1" containsInteger="1" minValue="30" maxValue="1000"/>
    </cacheField>
    <cacheField name="Order Data _x000a_(Year - MM - DD)" numFmtId="164">
      <sharedItems containsSemiMixedTypes="0" containsNonDate="0" containsDate="1" containsString="0" minDate="2024-02-01T00:00:00" maxDate="2024-02-22T00:00:00" count="20">
        <d v="2024-02-01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sharedItems>
      <fieldGroup par="10" base="8">
        <rangePr groupBy="days" startDate="2024-02-01T00:00:00" endDate="2024-02-22T00:00:00"/>
        <groupItems count="368">
          <s v="&lt;01/02/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2/02/2024"/>
        </groupItems>
      </fieldGroup>
    </cacheField>
    <cacheField name="Status" numFmtId="0">
      <sharedItems count="2">
        <s v="PAID"/>
        <s v="PENDING"/>
      </sharedItems>
    </cacheField>
    <cacheField name="Months" numFmtId="0" databaseField="0">
      <fieldGroup base="8">
        <rangePr groupBy="months" startDate="2024-02-01T00:00:00" endDate="2024-02-22T00:00:00"/>
        <groupItems count="14">
          <s v="&lt;01/02/2024"/>
          <s v="Jan"/>
          <s v="Feb"/>
          <s v="Mar"/>
          <s v="Apr"/>
          <s v="May"/>
          <s v="Jun"/>
          <s v="Jul"/>
          <s v="Aug"/>
          <s v="Sep"/>
          <s v="Oct"/>
          <s v="Nov"/>
          <s v="Dec"/>
          <s v="&gt;22/02/2024"/>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
  <r>
    <n v="1001"/>
    <x v="0"/>
    <x v="0"/>
    <s v="LAP"/>
    <n v="1234"/>
    <n v="2"/>
    <n v="500"/>
    <x v="0"/>
    <x v="0"/>
    <x v="0"/>
    <s v="PAID"/>
  </r>
  <r>
    <n v="1003"/>
    <x v="1"/>
    <x v="1"/>
    <s v="KBD"/>
    <n v="9123"/>
    <n v="3"/>
    <n v="50"/>
    <x v="1"/>
    <x v="1"/>
    <x v="1"/>
    <s v="PAID"/>
  </r>
  <r>
    <n v="1004"/>
    <x v="2"/>
    <x v="2"/>
    <s v="MON"/>
    <n v="3456"/>
    <n v="1"/>
    <n v="300"/>
    <x v="2"/>
    <x v="1"/>
    <x v="2"/>
    <s v="PAID"/>
  </r>
  <r>
    <n v="1005"/>
    <x v="3"/>
    <x v="3"/>
    <s v="HPD"/>
    <n v="7845"/>
    <n v="2"/>
    <n v="80"/>
    <x v="3"/>
    <x v="1"/>
    <x v="3"/>
    <s v="PENDING"/>
  </r>
  <r>
    <n v="1006"/>
    <x v="4"/>
    <x v="4"/>
    <s v="PRT"/>
    <n v="2589"/>
    <n v="1"/>
    <n v="250"/>
    <x v="4"/>
    <x v="1"/>
    <x v="4"/>
    <s v="PAID"/>
  </r>
  <r>
    <n v="1007"/>
    <x v="5"/>
    <x v="5"/>
    <s v="SCN"/>
    <n v="1134"/>
    <n v="1"/>
    <n v="400"/>
    <x v="5"/>
    <x v="1"/>
    <x v="5"/>
    <s v="PENDING"/>
  </r>
  <r>
    <n v="1008"/>
    <x v="6"/>
    <x v="6"/>
    <s v="USB"/>
    <n v="8742"/>
    <n v="10"/>
    <n v="15"/>
    <x v="1"/>
    <x v="1"/>
    <x v="6"/>
    <s v="PAID"/>
  </r>
  <r>
    <n v="1009"/>
    <x v="7"/>
    <x v="0"/>
    <s v="LAP"/>
    <n v="4356"/>
    <n v="1"/>
    <n v="550"/>
    <x v="6"/>
    <x v="0"/>
    <x v="7"/>
    <s v="PENDING"/>
  </r>
  <r>
    <n v="1010"/>
    <x v="8"/>
    <x v="7"/>
    <s v="MPD"/>
    <n v="7539"/>
    <n v="3"/>
    <n v="10"/>
    <x v="7"/>
    <x v="1"/>
    <x v="8"/>
    <s v="PAID"/>
  </r>
  <r>
    <n v="1011"/>
    <x v="9"/>
    <x v="8"/>
    <s v="ROU"/>
    <n v="6321"/>
    <n v="1"/>
    <n v="250"/>
    <x v="4"/>
    <x v="1"/>
    <x v="9"/>
    <s v="PENDING"/>
  </r>
  <r>
    <n v="1012"/>
    <x v="10"/>
    <x v="9"/>
    <s v="EHD"/>
    <n v="8457"/>
    <n v="1"/>
    <n v="100"/>
    <x v="8"/>
    <x v="1"/>
    <x v="10"/>
    <s v="PAID"/>
  </r>
  <r>
    <n v="1013"/>
    <x v="11"/>
    <x v="1"/>
    <s v="KBD"/>
    <n v="2365"/>
    <n v="2"/>
    <n v="60"/>
    <x v="9"/>
    <x v="1"/>
    <x v="11"/>
    <s v="PENDING"/>
  </r>
  <r>
    <n v="1014"/>
    <x v="12"/>
    <x v="0"/>
    <s v="LAP"/>
    <n v="1298"/>
    <n v="2"/>
    <n v="500"/>
    <x v="0"/>
    <x v="0"/>
    <x v="12"/>
    <s v="PAID"/>
  </r>
  <r>
    <n v="1015"/>
    <x v="13"/>
    <x v="3"/>
    <s v="HPD"/>
    <n v="9876"/>
    <n v="1"/>
    <n v="90"/>
    <x v="10"/>
    <x v="1"/>
    <x v="13"/>
    <s v="PENDING"/>
  </r>
  <r>
    <n v="1016"/>
    <x v="14"/>
    <x v="2"/>
    <s v="MON"/>
    <n v="6453"/>
    <n v="1"/>
    <n v="320"/>
    <x v="11"/>
    <x v="1"/>
    <x v="14"/>
    <s v="PAID"/>
  </r>
  <r>
    <n v="1017"/>
    <x v="15"/>
    <x v="10"/>
    <s v="MSE"/>
    <n v="4685"/>
    <n v="2"/>
    <n v="25"/>
    <x v="12"/>
    <x v="1"/>
    <x v="15"/>
    <s v="PENDING"/>
  </r>
  <r>
    <n v="1018"/>
    <x v="16"/>
    <x v="11"/>
    <s v="TAB"/>
    <n v="2345"/>
    <n v="1"/>
    <n v="600"/>
    <x v="13"/>
    <x v="0"/>
    <x v="16"/>
    <s v="PAID"/>
  </r>
  <r>
    <n v="1019"/>
    <x v="17"/>
    <x v="12"/>
    <s v="SPK"/>
    <n v="8624"/>
    <n v="1"/>
    <n v="200"/>
    <x v="14"/>
    <x v="1"/>
    <x v="17"/>
    <s v="PENDING"/>
  </r>
  <r>
    <n v="1020"/>
    <x v="18"/>
    <x v="13"/>
    <s v="MIC"/>
    <n v="6543"/>
    <n v="1"/>
    <n v="150"/>
    <x v="1"/>
    <x v="1"/>
    <x v="18"/>
    <s v="PAID"/>
  </r>
  <r>
    <n v="1002"/>
    <x v="19"/>
    <x v="10"/>
    <s v="MSE"/>
    <n v="5678"/>
    <n v="5"/>
    <n v="20"/>
    <x v="8"/>
    <x v="1"/>
    <x v="19"/>
    <s v="PENDING"/>
  </r>
</pivotCacheRecords>
</file>

<file path=xl/pivotCache/pivotCacheRecords2.xml><?xml version="1.0" encoding="utf-8"?>
<pivotCacheRecords xmlns="http://schemas.openxmlformats.org/spreadsheetml/2006/main" xmlns:r="http://schemas.openxmlformats.org/officeDocument/2006/relationships" count="20">
  <r>
    <x v="0"/>
    <x v="0"/>
    <x v="0"/>
    <s v="LAP"/>
    <n v="1234"/>
    <n v="2"/>
    <n v="500"/>
    <n v="1000"/>
    <x v="0"/>
    <x v="0"/>
  </r>
  <r>
    <x v="1"/>
    <x v="1"/>
    <x v="1"/>
    <s v="MSE"/>
    <n v="5678"/>
    <n v="5"/>
    <n v="20"/>
    <n v="100"/>
    <x v="1"/>
    <x v="1"/>
  </r>
  <r>
    <x v="2"/>
    <x v="2"/>
    <x v="2"/>
    <s v="KBD"/>
    <n v="9123"/>
    <n v="3"/>
    <n v="50"/>
    <n v="150"/>
    <x v="2"/>
    <x v="0"/>
  </r>
  <r>
    <x v="3"/>
    <x v="3"/>
    <x v="3"/>
    <s v="MON"/>
    <n v="3456"/>
    <n v="1"/>
    <n v="300"/>
    <n v="300"/>
    <x v="3"/>
    <x v="0"/>
  </r>
  <r>
    <x v="4"/>
    <x v="4"/>
    <x v="4"/>
    <s v="HPD"/>
    <n v="7845"/>
    <n v="2"/>
    <n v="80"/>
    <n v="160"/>
    <x v="4"/>
    <x v="1"/>
  </r>
  <r>
    <x v="5"/>
    <x v="5"/>
    <x v="5"/>
    <s v="PRT"/>
    <n v="2589"/>
    <n v="1"/>
    <n v="250"/>
    <n v="250"/>
    <x v="5"/>
    <x v="0"/>
  </r>
  <r>
    <x v="6"/>
    <x v="6"/>
    <x v="6"/>
    <s v="SCN"/>
    <n v="1134"/>
    <n v="1"/>
    <n v="400"/>
    <n v="400"/>
    <x v="6"/>
    <x v="1"/>
  </r>
  <r>
    <x v="7"/>
    <x v="7"/>
    <x v="7"/>
    <s v="USB"/>
    <n v="8742"/>
    <n v="10"/>
    <n v="15"/>
    <n v="150"/>
    <x v="7"/>
    <x v="0"/>
  </r>
  <r>
    <x v="8"/>
    <x v="8"/>
    <x v="0"/>
    <s v="LAP"/>
    <n v="4356"/>
    <n v="1"/>
    <n v="550"/>
    <n v="550"/>
    <x v="8"/>
    <x v="1"/>
  </r>
  <r>
    <x v="9"/>
    <x v="9"/>
    <x v="8"/>
    <s v="MPD"/>
    <n v="7539"/>
    <n v="3"/>
    <n v="10"/>
    <n v="30"/>
    <x v="9"/>
    <x v="0"/>
  </r>
  <r>
    <x v="10"/>
    <x v="10"/>
    <x v="9"/>
    <s v="ROU"/>
    <n v="6321"/>
    <n v="1"/>
    <n v="250"/>
    <n v="250"/>
    <x v="10"/>
    <x v="1"/>
  </r>
  <r>
    <x v="11"/>
    <x v="11"/>
    <x v="10"/>
    <s v="EHD"/>
    <n v="8457"/>
    <n v="1"/>
    <n v="100"/>
    <n v="100"/>
    <x v="11"/>
    <x v="0"/>
  </r>
  <r>
    <x v="12"/>
    <x v="12"/>
    <x v="2"/>
    <s v="KBD"/>
    <n v="2365"/>
    <n v="2"/>
    <n v="60"/>
    <n v="120"/>
    <x v="12"/>
    <x v="1"/>
  </r>
  <r>
    <x v="13"/>
    <x v="13"/>
    <x v="0"/>
    <s v="LAP"/>
    <n v="1298"/>
    <n v="2"/>
    <n v="500"/>
    <n v="1000"/>
    <x v="13"/>
    <x v="0"/>
  </r>
  <r>
    <x v="14"/>
    <x v="14"/>
    <x v="4"/>
    <s v="HPD"/>
    <n v="9876"/>
    <n v="1"/>
    <n v="90"/>
    <n v="90"/>
    <x v="14"/>
    <x v="1"/>
  </r>
  <r>
    <x v="15"/>
    <x v="15"/>
    <x v="3"/>
    <s v="MON"/>
    <n v="6453"/>
    <n v="1"/>
    <n v="320"/>
    <n v="320"/>
    <x v="15"/>
    <x v="0"/>
  </r>
  <r>
    <x v="16"/>
    <x v="16"/>
    <x v="1"/>
    <s v="MSE"/>
    <n v="4685"/>
    <n v="2"/>
    <n v="25"/>
    <n v="50"/>
    <x v="16"/>
    <x v="1"/>
  </r>
  <r>
    <x v="17"/>
    <x v="17"/>
    <x v="11"/>
    <s v="TAB"/>
    <n v="2345"/>
    <n v="1"/>
    <n v="600"/>
    <n v="600"/>
    <x v="17"/>
    <x v="0"/>
  </r>
  <r>
    <x v="18"/>
    <x v="18"/>
    <x v="12"/>
    <s v="SPK"/>
    <n v="8624"/>
    <n v="1"/>
    <n v="200"/>
    <n v="200"/>
    <x v="18"/>
    <x v="1"/>
  </r>
  <r>
    <x v="19"/>
    <x v="19"/>
    <x v="13"/>
    <s v="MIC"/>
    <n v="6543"/>
    <n v="1"/>
    <n v="150"/>
    <n v="150"/>
    <x v="1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ayment Status"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Status">
  <location ref="Z29:AA32" firstHeaderRow="1" firstDataRow="1" firstDataCol="1"/>
  <pivotFields count="11">
    <pivotField showAll="0"/>
    <pivotField showAll="0">
      <items count="21">
        <item x="0"/>
        <item x="1"/>
        <item x="2"/>
        <item x="4"/>
        <item x="5"/>
        <item x="6"/>
        <item x="7"/>
        <item x="8"/>
        <item x="9"/>
        <item x="10"/>
        <item x="11"/>
        <item x="12"/>
        <item x="13"/>
        <item x="14"/>
        <item x="15"/>
        <item x="16"/>
        <item x="17"/>
        <item x="18"/>
        <item x="19"/>
        <item x="3"/>
        <item t="default"/>
      </items>
    </pivotField>
    <pivotField showAll="0"/>
    <pivotField showAll="0"/>
    <pivotField showAll="0"/>
    <pivotField showAll="0"/>
    <pivotField showAll="0"/>
    <pivotField showAll="0"/>
    <pivotField numFmtId="164" showAll="0"/>
    <pivotField axis="axisRow" dataField="1" showAll="0">
      <items count="3">
        <item x="0"/>
        <item x="1"/>
        <item t="default"/>
      </items>
    </pivotField>
    <pivotField showAll="0" defaultSubtotal="0"/>
  </pivotFields>
  <rowFields count="1">
    <field x="9"/>
  </rowFields>
  <rowItems count="3">
    <i>
      <x/>
    </i>
    <i>
      <x v="1"/>
    </i>
    <i t="grand">
      <x/>
    </i>
  </rowItems>
  <colItems count="1">
    <i/>
  </colItems>
  <dataFields count="1">
    <dataField name="Count of Status" fld="9" subtotal="count" baseField="0" baseItem="0"/>
  </dataFields>
  <formats count="25">
    <format dxfId="76">
      <pivotArea field="9" type="button" dataOnly="0" labelOnly="1" outline="0" axis="axisRow" fieldPosition="0"/>
    </format>
    <format dxfId="75">
      <pivotArea dataOnly="0" labelOnly="1" outline="0" axis="axisValues" fieldPosition="0"/>
    </format>
    <format dxfId="74">
      <pivotArea field="9" type="button" dataOnly="0" labelOnly="1" outline="0" axis="axisRow" fieldPosition="0"/>
    </format>
    <format dxfId="73">
      <pivotArea dataOnly="0" labelOnly="1" outline="0" axis="axisValues" fieldPosition="0"/>
    </format>
    <format dxfId="72">
      <pivotArea field="9" type="button" dataOnly="0" labelOnly="1" outline="0" axis="axisRow" fieldPosition="0"/>
    </format>
    <format dxfId="71">
      <pivotArea dataOnly="0" labelOnly="1" outline="0" axis="axisValues" fieldPosition="0"/>
    </format>
    <format dxfId="58">
      <pivotArea type="all" dataOnly="0" outline="0" fieldPosition="0"/>
    </format>
    <format dxfId="57">
      <pivotArea outline="0" collapsedLevelsAreSubtotals="1" fieldPosition="0"/>
    </format>
    <format dxfId="56">
      <pivotArea field="9" type="button" dataOnly="0" labelOnly="1" outline="0" axis="axisRow" fieldPosition="0"/>
    </format>
    <format dxfId="55">
      <pivotArea dataOnly="0" labelOnly="1" outline="0" axis="axisValues" fieldPosition="0"/>
    </format>
    <format dxfId="54">
      <pivotArea dataOnly="0" labelOnly="1" fieldPosition="0">
        <references count="1">
          <reference field="9" count="0"/>
        </references>
      </pivotArea>
    </format>
    <format dxfId="53">
      <pivotArea dataOnly="0" labelOnly="1" grandRow="1" outline="0" fieldPosition="0"/>
    </format>
    <format dxfId="52">
      <pivotArea dataOnly="0" fieldPosition="0">
        <references count="1">
          <reference field="9" count="1">
            <x v="0"/>
          </reference>
        </references>
      </pivotArea>
    </format>
    <format dxfId="49">
      <pivotArea dataOnly="0" fieldPosition="0">
        <references count="1">
          <reference field="9" count="1">
            <x v="0"/>
          </reference>
        </references>
      </pivotArea>
    </format>
    <format dxfId="48">
      <pivotArea dataOnly="0" fieldPosition="0">
        <references count="1">
          <reference field="9" count="1">
            <x v="0"/>
          </reference>
        </references>
      </pivotArea>
    </format>
    <format dxfId="46">
      <pivotArea collapsedLevelsAreSubtotals="1" fieldPosition="0">
        <references count="1">
          <reference field="9" count="1">
            <x v="0"/>
          </reference>
        </references>
      </pivotArea>
    </format>
    <format dxfId="47">
      <pivotArea dataOnly="0" labelOnly="1" fieldPosition="0">
        <references count="1">
          <reference field="9" count="1">
            <x v="0"/>
          </reference>
        </references>
      </pivotArea>
    </format>
    <format dxfId="45">
      <pivotArea dataOnly="0" fieldPosition="0">
        <references count="1">
          <reference field="9" count="1">
            <x v="0"/>
          </reference>
        </references>
      </pivotArea>
    </format>
    <format dxfId="44">
      <pivotArea collapsedLevelsAreSubtotals="1" fieldPosition="0">
        <references count="1">
          <reference field="9" count="1">
            <x v="1"/>
          </reference>
        </references>
      </pivotArea>
    </format>
    <format dxfId="43">
      <pivotArea dataOnly="0" labelOnly="1" fieldPosition="0">
        <references count="1">
          <reference field="9" count="1">
            <x v="1"/>
          </reference>
        </references>
      </pivotArea>
    </format>
    <format dxfId="42">
      <pivotArea collapsedLevelsAreSubtotals="1" fieldPosition="0">
        <references count="1">
          <reference field="9" count="0"/>
        </references>
      </pivotArea>
    </format>
    <format dxfId="41">
      <pivotArea dataOnly="0" labelOnly="1" fieldPosition="0">
        <references count="1">
          <reference field="9" count="0"/>
        </references>
      </pivotArea>
    </format>
    <format dxfId="40">
      <pivotArea collapsedLevelsAreSubtotals="1" fieldPosition="0">
        <references count="1">
          <reference field="9" count="1">
            <x v="0"/>
          </reference>
        </references>
      </pivotArea>
    </format>
    <format dxfId="39">
      <pivotArea dataOnly="0" labelOnly="1" fieldPosition="0">
        <references count="1">
          <reference field="9" count="1">
            <x v="0"/>
          </reference>
        </references>
      </pivotArea>
    </format>
    <format dxfId="38">
      <pivotArea dataOnly="0" fieldPosition="0">
        <references count="1">
          <reference field="9" count="1">
            <x v="1"/>
          </reference>
        </references>
      </pivotArea>
    </format>
  </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p Selling Products"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rowHeaderCaption="Top Selling Products">
  <location ref="C29:D44" firstHeaderRow="1" firstDataRow="1" firstDataCol="1"/>
  <pivotFields count="11">
    <pivotField showAll="0"/>
    <pivotField showAll="0"/>
    <pivotField axis="axisRow" showAll="0">
      <items count="15">
        <item x="10"/>
        <item x="4"/>
        <item x="2"/>
        <item x="0"/>
        <item x="13"/>
        <item x="3"/>
        <item x="1"/>
        <item x="8"/>
        <item x="5"/>
        <item x="9"/>
        <item x="6"/>
        <item x="12"/>
        <item x="11"/>
        <item x="7"/>
        <item t="default"/>
      </items>
    </pivotField>
    <pivotField showAll="0"/>
    <pivotField showAll="0"/>
    <pivotField showAll="0"/>
    <pivotField showAll="0"/>
    <pivotField dataField="1" showAll="0"/>
    <pivotField numFmtId="164" showAll="0"/>
    <pivotField showAll="0"/>
    <pivotField showAll="0" defaultSubtotal="0"/>
  </pivotFields>
  <rowFields count="1">
    <field x="2"/>
  </rowFields>
  <rowItems count="15">
    <i>
      <x/>
    </i>
    <i>
      <x v="1"/>
    </i>
    <i>
      <x v="2"/>
    </i>
    <i>
      <x v="3"/>
    </i>
    <i>
      <x v="4"/>
    </i>
    <i>
      <x v="5"/>
    </i>
    <i>
      <x v="6"/>
    </i>
    <i>
      <x v="7"/>
    </i>
    <i>
      <x v="8"/>
    </i>
    <i>
      <x v="9"/>
    </i>
    <i>
      <x v="10"/>
    </i>
    <i>
      <x v="11"/>
    </i>
    <i>
      <x v="12"/>
    </i>
    <i>
      <x v="13"/>
    </i>
    <i t="grand">
      <x/>
    </i>
  </rowItems>
  <colItems count="1">
    <i/>
  </colItems>
  <dataFields count="1">
    <dataField name="Sum of Total Sales" fld="7" baseField="0" baseItem="0" numFmtId="165"/>
  </dataFields>
  <formats count="13">
    <format dxfId="115">
      <pivotArea field="2" type="button" dataOnly="0" labelOnly="1" outline="0" axis="axisRow" fieldPosition="0"/>
    </format>
    <format dxfId="114">
      <pivotArea dataOnly="0" labelOnly="1" outline="0" axis="axisValues" fieldPosition="0"/>
    </format>
    <format dxfId="113">
      <pivotArea field="2" type="button" dataOnly="0" labelOnly="1" outline="0" axis="axisRow" fieldPosition="0"/>
    </format>
    <format dxfId="112">
      <pivotArea dataOnly="0" labelOnly="1" outline="0" axis="axisValues" fieldPosition="0"/>
    </format>
    <format dxfId="111">
      <pivotArea field="2" type="button" dataOnly="0" labelOnly="1" outline="0" axis="axisRow" fieldPosition="0"/>
    </format>
    <format dxfId="110">
      <pivotArea dataOnly="0" labelOnly="1" outline="0" axis="axisValues" fieldPosition="0"/>
    </format>
    <format dxfId="90">
      <pivotArea type="all" dataOnly="0" outline="0" fieldPosition="0"/>
    </format>
    <format dxfId="89">
      <pivotArea outline="0" collapsedLevelsAreSubtotals="1" fieldPosition="0"/>
    </format>
    <format dxfId="88">
      <pivotArea field="2" type="button" dataOnly="0" labelOnly="1" outline="0" axis="axisRow" fieldPosition="0"/>
    </format>
    <format dxfId="87">
      <pivotArea dataOnly="0" labelOnly="1" outline="0" axis="axisValues" fieldPosition="0"/>
    </format>
    <format dxfId="86">
      <pivotArea dataOnly="0" labelOnly="1" fieldPosition="0">
        <references count="1">
          <reference field="2" count="0"/>
        </references>
      </pivotArea>
    </format>
    <format dxfId="85">
      <pivotArea dataOnly="0" labelOnly="1" grandRow="1" outline="0" fieldPosition="0"/>
    </format>
    <format dxfId="82">
      <pivotArea outline="0" collapsedLevelsAreSubtotals="1" fieldPosition="0"/>
    </format>
  </formats>
  <chartFormats count="1">
    <chartFormat chart="3" format="0" series="1">
      <pivotArea type="data" outline="0" fieldPosition="0">
        <references count="1">
          <reference field="4294967294" count="1" selected="0">
            <x v="0"/>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Daily Sales"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rowHeaderCaption="Daily Sales">
  <location ref="C5:D27" firstHeaderRow="1" firstDataRow="1" firstDataCol="1"/>
  <pivotFields count="11">
    <pivotField showAll="0"/>
    <pivotField showAll="0"/>
    <pivotField showAll="0"/>
    <pivotField showAll="0"/>
    <pivotField showAll="0"/>
    <pivotField showAll="0"/>
    <pivotField showAll="0"/>
    <pivotField dataField="1" showAll="0"/>
    <pivotField axis="axisRow"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defaultSubtotal="0">
      <items count="14">
        <item x="0"/>
        <item x="1"/>
        <item x="2"/>
        <item x="3"/>
        <item x="4"/>
        <item x="5"/>
        <item x="6"/>
        <item x="7"/>
        <item x="8"/>
        <item x="9"/>
        <item x="10"/>
        <item x="11"/>
        <item x="12"/>
        <item x="13"/>
      </items>
    </pivotField>
  </pivotFields>
  <rowFields count="2">
    <field x="10"/>
    <field x="8"/>
  </rowFields>
  <rowItems count="22">
    <i>
      <x v="2"/>
    </i>
    <i r="1">
      <x v="32"/>
    </i>
    <i r="1">
      <x v="34"/>
    </i>
    <i r="1">
      <x v="35"/>
    </i>
    <i r="1">
      <x v="36"/>
    </i>
    <i r="1">
      <x v="37"/>
    </i>
    <i r="1">
      <x v="38"/>
    </i>
    <i r="1">
      <x v="39"/>
    </i>
    <i r="1">
      <x v="40"/>
    </i>
    <i r="1">
      <x v="41"/>
    </i>
    <i r="1">
      <x v="42"/>
    </i>
    <i r="1">
      <x v="43"/>
    </i>
    <i r="1">
      <x v="44"/>
    </i>
    <i r="1">
      <x v="45"/>
    </i>
    <i r="1">
      <x v="46"/>
    </i>
    <i r="1">
      <x v="47"/>
    </i>
    <i r="1">
      <x v="48"/>
    </i>
    <i r="1">
      <x v="49"/>
    </i>
    <i r="1">
      <x v="50"/>
    </i>
    <i r="1">
      <x v="51"/>
    </i>
    <i r="1">
      <x v="52"/>
    </i>
    <i t="grand">
      <x/>
    </i>
  </rowItems>
  <colItems count="1">
    <i/>
  </colItems>
  <dataFields count="1">
    <dataField name="Daily Total Sales" fld="7" baseField="0" baseItem="0"/>
  </dataFields>
  <formats count="15">
    <format dxfId="121">
      <pivotArea field="10" type="button" dataOnly="0" labelOnly="1" outline="0" axis="axisRow" fieldPosition="0"/>
    </format>
    <format dxfId="120">
      <pivotArea dataOnly="0" labelOnly="1" outline="0" axis="axisValues" fieldPosition="0"/>
    </format>
    <format dxfId="119">
      <pivotArea field="10" type="button" dataOnly="0" labelOnly="1" outline="0" axis="axisRow" fieldPosition="0"/>
    </format>
    <format dxfId="118">
      <pivotArea dataOnly="0" labelOnly="1" outline="0" axis="axisValues" fieldPosition="0"/>
    </format>
    <format dxfId="117">
      <pivotArea field="10" type="button" dataOnly="0" labelOnly="1" outline="0" axis="axisRow" fieldPosition="0"/>
    </format>
    <format dxfId="116">
      <pivotArea dataOnly="0" labelOnly="1" outline="0" axis="axisValues" fieldPosition="0"/>
    </format>
    <format dxfId="103">
      <pivotArea type="all" dataOnly="0" outline="0" fieldPosition="0"/>
    </format>
    <format dxfId="102">
      <pivotArea outline="0" collapsedLevelsAreSubtotals="1" fieldPosition="0"/>
    </format>
    <format dxfId="101">
      <pivotArea field="10" type="button" dataOnly="0" labelOnly="1" outline="0" axis="axisRow" fieldPosition="0"/>
    </format>
    <format dxfId="100">
      <pivotArea dataOnly="0" labelOnly="1" outline="0" axis="axisValues" fieldPosition="0"/>
    </format>
    <format dxfId="99">
      <pivotArea dataOnly="0" labelOnly="1" fieldPosition="0">
        <references count="1">
          <reference field="10" count="1">
            <x v="2"/>
          </reference>
        </references>
      </pivotArea>
    </format>
    <format dxfId="98">
      <pivotArea dataOnly="0" labelOnly="1" grandRow="1" outline="0" fieldPosition="0"/>
    </format>
    <format dxfId="97">
      <pivotArea dataOnly="0" labelOnly="1" fieldPosition="0">
        <references count="2">
          <reference field="8" count="20">
            <x v="32"/>
            <x v="34"/>
            <x v="35"/>
            <x v="36"/>
            <x v="37"/>
            <x v="38"/>
            <x v="39"/>
            <x v="40"/>
            <x v="41"/>
            <x v="42"/>
            <x v="43"/>
            <x v="44"/>
            <x v="45"/>
            <x v="46"/>
            <x v="47"/>
            <x v="48"/>
            <x v="49"/>
            <x v="50"/>
            <x v="51"/>
            <x v="52"/>
          </reference>
          <reference field="10" count="1" selected="0">
            <x v="2"/>
          </reference>
        </references>
      </pivotArea>
    </format>
    <format dxfId="84">
      <pivotArea collapsedLevelsAreSubtotals="1" fieldPosition="0">
        <references count="2">
          <reference field="8" count="20">
            <x v="32"/>
            <x v="34"/>
            <x v="35"/>
            <x v="36"/>
            <x v="37"/>
            <x v="38"/>
            <x v="39"/>
            <x v="40"/>
            <x v="41"/>
            <x v="42"/>
            <x v="43"/>
            <x v="44"/>
            <x v="45"/>
            <x v="46"/>
            <x v="47"/>
            <x v="48"/>
            <x v="49"/>
            <x v="50"/>
            <x v="51"/>
            <x v="52"/>
          </reference>
          <reference field="10" count="1" selected="0">
            <x v="2"/>
          </reference>
        </references>
      </pivotArea>
    </format>
    <format dxfId="83">
      <pivotArea grandRow="1"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Top Customers"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rowHeaderCaption="Customer's Name">
  <location ref="Z5:AA26" firstHeaderRow="1" firstDataRow="1" firstDataCol="1"/>
  <pivotFields count="11">
    <pivotField showAll="0"/>
    <pivotField axis="axisRow" showAll="0" sortType="descending">
      <items count="21">
        <item x="0"/>
        <item x="1"/>
        <item x="2"/>
        <item x="4"/>
        <item x="5"/>
        <item x="6"/>
        <item x="7"/>
        <item x="8"/>
        <item x="9"/>
        <item x="10"/>
        <item x="11"/>
        <item x="12"/>
        <item x="13"/>
        <item x="14"/>
        <item x="15"/>
        <item x="16"/>
        <item x="17"/>
        <item x="18"/>
        <item x="19"/>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numFmtId="164" showAll="0"/>
    <pivotField showAll="0"/>
    <pivotField showAll="0" defaultSubtotal="0"/>
  </pivotFields>
  <rowFields count="1">
    <field x="1"/>
  </rowFields>
  <rowItems count="21">
    <i>
      <x v="12"/>
    </i>
    <i>
      <x/>
    </i>
    <i>
      <x v="16"/>
    </i>
    <i>
      <x v="7"/>
    </i>
    <i>
      <x v="5"/>
    </i>
    <i>
      <x v="14"/>
    </i>
    <i>
      <x v="19"/>
    </i>
    <i>
      <x v="4"/>
    </i>
    <i>
      <x v="9"/>
    </i>
    <i>
      <x v="17"/>
    </i>
    <i>
      <x v="3"/>
    </i>
    <i>
      <x v="18"/>
    </i>
    <i>
      <x v="2"/>
    </i>
    <i>
      <x v="6"/>
    </i>
    <i>
      <x v="11"/>
    </i>
    <i>
      <x v="1"/>
    </i>
    <i>
      <x v="10"/>
    </i>
    <i>
      <x v="13"/>
    </i>
    <i>
      <x v="15"/>
    </i>
    <i>
      <x v="8"/>
    </i>
    <i t="grand">
      <x/>
    </i>
  </rowItems>
  <colItems count="1">
    <i/>
  </colItems>
  <dataFields count="1">
    <dataField name="Sum of Total Sales" fld="7" baseField="0" baseItem="0" numFmtId="165"/>
  </dataFields>
  <formats count="13">
    <format dxfId="109">
      <pivotArea field="1" type="button" dataOnly="0" labelOnly="1" outline="0" axis="axisRow" fieldPosition="0"/>
    </format>
    <format dxfId="108">
      <pivotArea dataOnly="0" labelOnly="1" outline="0" axis="axisValues" fieldPosition="0"/>
    </format>
    <format dxfId="107">
      <pivotArea field="1" type="button" dataOnly="0" labelOnly="1" outline="0" axis="axisRow" fieldPosition="0"/>
    </format>
    <format dxfId="106">
      <pivotArea dataOnly="0" labelOnly="1" outline="0" axis="axisValues" fieldPosition="0"/>
    </format>
    <format dxfId="105">
      <pivotArea field="1" type="button" dataOnly="0" labelOnly="1" outline="0" axis="axisRow" fieldPosition="0"/>
    </format>
    <format dxfId="104">
      <pivotArea dataOnly="0" labelOnly="1" outline="0" axis="axisValues" fieldPosition="0"/>
    </format>
    <format dxfId="96">
      <pivotArea type="all" dataOnly="0" outline="0" fieldPosition="0"/>
    </format>
    <format dxfId="95">
      <pivotArea outline="0" collapsedLevelsAreSubtotals="1" fieldPosition="0"/>
    </format>
    <format dxfId="94">
      <pivotArea field="1" type="button" dataOnly="0" labelOnly="1" outline="0" axis="axisRow" fieldPosition="0"/>
    </format>
    <format dxfId="93">
      <pivotArea dataOnly="0" labelOnly="1" outline="0" axis="axisValues" fieldPosition="0"/>
    </format>
    <format dxfId="92">
      <pivotArea dataOnly="0" labelOnly="1" fieldPosition="0">
        <references count="1">
          <reference field="1" count="0"/>
        </references>
      </pivotArea>
    </format>
    <format dxfId="91">
      <pivotArea dataOnly="0" labelOnly="1" grandRow="1" outline="0" fieldPosition="0"/>
    </format>
    <format dxfId="81">
      <pivotArea outline="0" collapsedLevelsAreSubtotals="1" fieldPosition="0"/>
    </format>
  </formats>
  <chartFormats count="2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2"/>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6"/>
          </reference>
        </references>
      </pivotArea>
    </chartFormat>
    <chartFormat chart="0" format="4">
      <pivotArea type="data" outline="0" fieldPosition="0">
        <references count="2">
          <reference field="4294967294" count="1" selected="0">
            <x v="0"/>
          </reference>
          <reference field="1" count="1" selected="0">
            <x v="7"/>
          </reference>
        </references>
      </pivotArea>
    </chartFormat>
    <chartFormat chart="0" format="5">
      <pivotArea type="data" outline="0" fieldPosition="0">
        <references count="2">
          <reference field="4294967294" count="1" selected="0">
            <x v="0"/>
          </reference>
          <reference field="1" count="1" selected="0">
            <x v="5"/>
          </reference>
        </references>
      </pivotArea>
    </chartFormat>
    <chartFormat chart="0" format="6">
      <pivotArea type="data" outline="0" fieldPosition="0">
        <references count="2">
          <reference field="4294967294" count="1" selected="0">
            <x v="0"/>
          </reference>
          <reference field="1" count="1" selected="0">
            <x v="14"/>
          </reference>
        </references>
      </pivotArea>
    </chartFormat>
    <chartFormat chart="0" format="7">
      <pivotArea type="data" outline="0" fieldPosition="0">
        <references count="2">
          <reference field="4294967294" count="1" selected="0">
            <x v="0"/>
          </reference>
          <reference field="1" count="1" selected="0">
            <x v="19"/>
          </reference>
        </references>
      </pivotArea>
    </chartFormat>
    <chartFormat chart="0" format="8">
      <pivotArea type="data" outline="0" fieldPosition="0">
        <references count="2">
          <reference field="4294967294" count="1" selected="0">
            <x v="0"/>
          </reference>
          <reference field="1" count="1" selected="0">
            <x v="4"/>
          </reference>
        </references>
      </pivotArea>
    </chartFormat>
    <chartFormat chart="0" format="9">
      <pivotArea type="data" outline="0" fieldPosition="0">
        <references count="2">
          <reference field="4294967294" count="1" selected="0">
            <x v="0"/>
          </reference>
          <reference field="1" count="1" selected="0">
            <x v="9"/>
          </reference>
        </references>
      </pivotArea>
    </chartFormat>
    <chartFormat chart="0" format="10">
      <pivotArea type="data" outline="0" fieldPosition="0">
        <references count="2">
          <reference field="4294967294" count="1" selected="0">
            <x v="0"/>
          </reference>
          <reference field="1" count="1" selected="0">
            <x v="17"/>
          </reference>
        </references>
      </pivotArea>
    </chartFormat>
    <chartFormat chart="0" format="11">
      <pivotArea type="data" outline="0" fieldPosition="0">
        <references count="2">
          <reference field="4294967294" count="1" selected="0">
            <x v="0"/>
          </reference>
          <reference field="1" count="1" selected="0">
            <x v="3"/>
          </reference>
        </references>
      </pivotArea>
    </chartFormat>
    <chartFormat chart="0" format="12">
      <pivotArea type="data" outline="0" fieldPosition="0">
        <references count="2">
          <reference field="4294967294" count="1" selected="0">
            <x v="0"/>
          </reference>
          <reference field="1" count="1" selected="0">
            <x v="18"/>
          </reference>
        </references>
      </pivotArea>
    </chartFormat>
    <chartFormat chart="0" format="13">
      <pivotArea type="data" outline="0" fieldPosition="0">
        <references count="2">
          <reference field="4294967294" count="1" selected="0">
            <x v="0"/>
          </reference>
          <reference field="1" count="1" selected="0">
            <x v="2"/>
          </reference>
        </references>
      </pivotArea>
    </chartFormat>
    <chartFormat chart="0" format="14">
      <pivotArea type="data" outline="0" fieldPosition="0">
        <references count="2">
          <reference field="4294967294" count="1" selected="0">
            <x v="0"/>
          </reference>
          <reference field="1" count="1" selected="0">
            <x v="6"/>
          </reference>
        </references>
      </pivotArea>
    </chartFormat>
    <chartFormat chart="0" format="15">
      <pivotArea type="data" outline="0" fieldPosition="0">
        <references count="2">
          <reference field="4294967294" count="1" selected="0">
            <x v="0"/>
          </reference>
          <reference field="1" count="1" selected="0">
            <x v="11"/>
          </reference>
        </references>
      </pivotArea>
    </chartFormat>
    <chartFormat chart="0" format="16">
      <pivotArea type="data" outline="0" fieldPosition="0">
        <references count="2">
          <reference field="4294967294" count="1" selected="0">
            <x v="0"/>
          </reference>
          <reference field="1" count="1" selected="0">
            <x v="1"/>
          </reference>
        </references>
      </pivotArea>
    </chartFormat>
    <chartFormat chart="0" format="17">
      <pivotArea type="data" outline="0" fieldPosition="0">
        <references count="2">
          <reference field="4294967294" count="1" selected="0">
            <x v="0"/>
          </reference>
          <reference field="1" count="1" selected="0">
            <x v="10"/>
          </reference>
        </references>
      </pivotArea>
    </chartFormat>
    <chartFormat chart="0" format="18">
      <pivotArea type="data" outline="0" fieldPosition="0">
        <references count="2">
          <reference field="4294967294" count="1" selected="0">
            <x v="0"/>
          </reference>
          <reference field="1" count="1" selected="0">
            <x v="13"/>
          </reference>
        </references>
      </pivotArea>
    </chartFormat>
    <chartFormat chart="0" format="19">
      <pivotArea type="data" outline="0" fieldPosition="0">
        <references count="2">
          <reference field="4294967294" count="1" selected="0">
            <x v="0"/>
          </reference>
          <reference field="1" count="1" selected="0">
            <x v="15"/>
          </reference>
        </references>
      </pivotArea>
    </chartFormat>
    <chartFormat chart="0" format="20">
      <pivotArea type="data" outline="0" fieldPosition="0">
        <references count="2">
          <reference field="4294967294" count="1" selected="0">
            <x v="0"/>
          </reference>
          <reference field="1" count="1" selected="0">
            <x v="8"/>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B18" firstHeaderRow="1" firstDataRow="1" firstDataCol="1"/>
  <pivotFields count="11">
    <pivotField showAll="0"/>
    <pivotField showAll="0"/>
    <pivotField axis="axisRow" showAll="0" sortType="ascending">
      <items count="15">
        <item x="9"/>
        <item x="3"/>
        <item x="1"/>
        <item x="0"/>
        <item x="13"/>
        <item x="2"/>
        <item x="10"/>
        <item x="7"/>
        <item x="4"/>
        <item x="8"/>
        <item x="5"/>
        <item x="12"/>
        <item x="11"/>
        <item x="6"/>
        <item t="default"/>
      </items>
    </pivotField>
    <pivotField showAll="0"/>
    <pivotField showAll="0"/>
    <pivotField showAll="0"/>
    <pivotField numFmtId="165" showAll="0"/>
    <pivotField dataField="1" numFmtId="165" showAll="0"/>
    <pivotField showAll="0"/>
    <pivotField numFmtId="164" showAll="0"/>
    <pivotField showAll="0"/>
  </pivotFields>
  <rowFields count="1">
    <field x="2"/>
  </rowFields>
  <rowItems count="15">
    <i>
      <x/>
    </i>
    <i>
      <x v="1"/>
    </i>
    <i>
      <x v="2"/>
    </i>
    <i>
      <x v="3"/>
    </i>
    <i>
      <x v="4"/>
    </i>
    <i>
      <x v="5"/>
    </i>
    <i>
      <x v="6"/>
    </i>
    <i>
      <x v="7"/>
    </i>
    <i>
      <x v="8"/>
    </i>
    <i>
      <x v="9"/>
    </i>
    <i>
      <x v="10"/>
    </i>
    <i>
      <x v="11"/>
    </i>
    <i>
      <x v="12"/>
    </i>
    <i>
      <x v="13"/>
    </i>
    <i t="grand">
      <x/>
    </i>
  </rowItems>
  <colItems count="1">
    <i/>
  </colItems>
  <dataFields count="1">
    <dataField name="Sum of Total Sales"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colHeaderCaption="Monthly Sales Trend">
  <location ref="A3:D25" firstHeaderRow="1" firstDataRow="2" firstDataCol="1"/>
  <pivotFields count="11">
    <pivotField showAll="0"/>
    <pivotField showAll="0"/>
    <pivotField showAll="0"/>
    <pivotField showAll="0"/>
    <pivotField showAll="0"/>
    <pivotField showAll="0"/>
    <pivotField numFmtId="165" showAll="0"/>
    <pivotField dataField="1" numFmtId="165" showAll="0">
      <items count="16">
        <item x="7"/>
        <item x="12"/>
        <item x="10"/>
        <item x="8"/>
        <item x="9"/>
        <item x="1"/>
        <item x="3"/>
        <item x="14"/>
        <item x="4"/>
        <item x="2"/>
        <item x="11"/>
        <item x="5"/>
        <item x="6"/>
        <item x="13"/>
        <item x="0"/>
        <item t="default"/>
      </items>
    </pivotField>
    <pivotField axis="axisCol" showAll="0">
      <items count="3">
        <item x="0"/>
        <item x="1"/>
        <item t="default"/>
      </items>
    </pivotField>
    <pivotField axis="axisRow" numFmtId="164" multipleItemSelectionAllowed="1" showAll="0">
      <items count="21">
        <item x="0"/>
        <item x="1"/>
        <item x="2"/>
        <item x="3"/>
        <item x="4"/>
        <item x="5"/>
        <item x="6"/>
        <item x="7"/>
        <item x="8"/>
        <item x="9"/>
        <item x="10"/>
        <item x="11"/>
        <item x="12"/>
        <item x="13"/>
        <item x="19"/>
        <item x="14"/>
        <item x="15"/>
        <item x="16"/>
        <item x="17"/>
        <item x="18"/>
        <item t="default"/>
      </items>
    </pivotField>
    <pivotField showAll="0"/>
  </pivotFields>
  <rowFields count="1">
    <field x="9"/>
  </rowFields>
  <rowItems count="21">
    <i>
      <x/>
    </i>
    <i>
      <x v="1"/>
    </i>
    <i>
      <x v="2"/>
    </i>
    <i>
      <x v="3"/>
    </i>
    <i>
      <x v="4"/>
    </i>
    <i>
      <x v="5"/>
    </i>
    <i>
      <x v="6"/>
    </i>
    <i>
      <x v="7"/>
    </i>
    <i>
      <x v="8"/>
    </i>
    <i>
      <x v="9"/>
    </i>
    <i>
      <x v="10"/>
    </i>
    <i>
      <x v="11"/>
    </i>
    <i>
      <x v="12"/>
    </i>
    <i>
      <x v="13"/>
    </i>
    <i>
      <x v="14"/>
    </i>
    <i>
      <x v="15"/>
    </i>
    <i>
      <x v="16"/>
    </i>
    <i>
      <x v="17"/>
    </i>
    <i>
      <x v="18"/>
    </i>
    <i>
      <x v="19"/>
    </i>
    <i t="grand">
      <x/>
    </i>
  </rowItems>
  <colFields count="1">
    <field x="8"/>
  </colFields>
  <colItems count="3">
    <i>
      <x/>
    </i>
    <i>
      <x v="1"/>
    </i>
    <i t="grand">
      <x/>
    </i>
  </colItems>
  <dataFields count="1">
    <dataField name="Sum of Total Sales" fld="7" baseField="0" baseItem="0" numFmtId="166"/>
  </dataFields>
  <formats count="3">
    <format dxfId="163">
      <pivotArea outline="0" collapsedLevelsAreSubtotals="1" fieldPosition="0"/>
    </format>
    <format dxfId="162">
      <pivotArea dataOnly="0" labelOnly="1" fieldPosition="0">
        <references count="1">
          <reference field="8" count="0"/>
        </references>
      </pivotArea>
    </format>
    <format dxfId="161">
      <pivotArea dataOnly="0" labelOnly="1" grandCol="1" outline="0" fieldPosition="0"/>
    </format>
  </formats>
  <chartFormats count="2">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B18" firstHeaderRow="1" firstDataRow="1" firstDataCol="1"/>
  <pivotFields count="11">
    <pivotField showAll="0"/>
    <pivotField showAll="0"/>
    <pivotField axis="axisRow" showAll="0">
      <items count="15">
        <item x="9"/>
        <item x="3"/>
        <item x="1"/>
        <item x="0"/>
        <item x="13"/>
        <item x="2"/>
        <item x="10"/>
        <item x="7"/>
        <item x="4"/>
        <item x="8"/>
        <item x="5"/>
        <item x="12"/>
        <item x="11"/>
        <item x="6"/>
        <item t="default"/>
      </items>
    </pivotField>
    <pivotField showAll="0"/>
    <pivotField showAll="0"/>
    <pivotField showAll="0"/>
    <pivotField numFmtId="165" showAll="0"/>
    <pivotField dataField="1" numFmtId="165" showAll="0"/>
    <pivotField showAll="0"/>
    <pivotField numFmtId="164" showAll="0">
      <items count="21">
        <item x="0"/>
        <item x="1"/>
        <item x="2"/>
        <item x="3"/>
        <item x="4"/>
        <item x="5"/>
        <item x="6"/>
        <item x="7"/>
        <item x="8"/>
        <item x="9"/>
        <item x="10"/>
        <item x="11"/>
        <item x="12"/>
        <item x="13"/>
        <item x="19"/>
        <item x="14"/>
        <item x="15"/>
        <item x="16"/>
        <item x="17"/>
        <item x="18"/>
        <item t="default"/>
      </items>
    </pivotField>
    <pivotField showAll="0"/>
  </pivotFields>
  <rowFields count="1">
    <field x="2"/>
  </rowFields>
  <rowItems count="15">
    <i>
      <x/>
    </i>
    <i>
      <x v="1"/>
    </i>
    <i>
      <x v="2"/>
    </i>
    <i>
      <x v="3"/>
    </i>
    <i>
      <x v="4"/>
    </i>
    <i>
      <x v="5"/>
    </i>
    <i>
      <x v="6"/>
    </i>
    <i>
      <x v="7"/>
    </i>
    <i>
      <x v="8"/>
    </i>
    <i>
      <x v="9"/>
    </i>
    <i>
      <x v="10"/>
    </i>
    <i>
      <x v="11"/>
    </i>
    <i>
      <x v="12"/>
    </i>
    <i>
      <x v="13"/>
    </i>
    <i t="grand">
      <x/>
    </i>
  </rowItems>
  <colItems count="1">
    <i/>
  </colItems>
  <dataFields count="1">
    <dataField name="Sum of Total Sales" fld="7" baseField="0" baseItem="0" numFmtId="166"/>
  </dataFields>
  <formats count="2">
    <format dxfId="160">
      <pivotArea outline="0" collapsedLevelsAreSubtotals="1" fieldPosition="0"/>
    </format>
    <format dxfId="159">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B24" firstHeaderRow="1" firstDataRow="1" firstDataCol="1"/>
  <pivotFields count="11">
    <pivotField showAll="0"/>
    <pivotField axis="axisRow" showAll="0" sortType="descending">
      <items count="21">
        <item n="Xhia.C" x="0"/>
        <item x="19"/>
        <item x="1"/>
        <item x="3"/>
        <item x="4"/>
        <item x="5"/>
        <item x="6"/>
        <item x="7"/>
        <item x="8"/>
        <item x="9"/>
        <item x="10"/>
        <item x="11"/>
        <item x="13"/>
        <item x="14"/>
        <item x="15"/>
        <item x="12"/>
        <item x="16"/>
        <item x="17"/>
        <item x="18"/>
        <item n="Alice S."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5" showAll="0"/>
    <pivotField dataField="1" numFmtId="165" showAll="0"/>
    <pivotField showAll="0"/>
    <pivotField numFmtId="164" showAll="0">
      <items count="21">
        <item x="0"/>
        <item x="1"/>
        <item x="2"/>
        <item x="3"/>
        <item x="4"/>
        <item x="5"/>
        <item x="6"/>
        <item x="7"/>
        <item x="8"/>
        <item x="9"/>
        <item x="10"/>
        <item x="11"/>
        <item x="12"/>
        <item x="13"/>
        <item x="19"/>
        <item x="14"/>
        <item x="15"/>
        <item x="16"/>
        <item x="17"/>
        <item x="18"/>
        <item t="default"/>
      </items>
    </pivotField>
    <pivotField showAll="0"/>
  </pivotFields>
  <rowFields count="1">
    <field x="1"/>
  </rowFields>
  <rowItems count="21">
    <i>
      <x v="15"/>
    </i>
    <i>
      <x/>
    </i>
    <i>
      <x v="16"/>
    </i>
    <i>
      <x v="7"/>
    </i>
    <i>
      <x v="5"/>
    </i>
    <i>
      <x v="13"/>
    </i>
    <i>
      <x v="19"/>
    </i>
    <i>
      <x v="4"/>
    </i>
    <i>
      <x v="9"/>
    </i>
    <i>
      <x v="17"/>
    </i>
    <i>
      <x v="3"/>
    </i>
    <i>
      <x v="6"/>
    </i>
    <i>
      <x v="18"/>
    </i>
    <i>
      <x v="2"/>
    </i>
    <i>
      <x v="11"/>
    </i>
    <i>
      <x v="1"/>
    </i>
    <i>
      <x v="10"/>
    </i>
    <i>
      <x v="12"/>
    </i>
    <i>
      <x v="14"/>
    </i>
    <i>
      <x v="8"/>
    </i>
    <i t="grand">
      <x/>
    </i>
  </rowItems>
  <colItems count="1">
    <i/>
  </colItems>
  <dataFields count="1">
    <dataField name="Sum of Total Sales" fld="7" baseField="0" baseItem="0" numFmtId="166"/>
  </dataFields>
  <formats count="2">
    <format dxfId="158">
      <pivotArea outline="0" collapsedLevelsAreSubtotals="1" fieldPosition="0"/>
    </format>
    <format dxfId="157">
      <pivotArea dataOnly="0" labelOnly="1" outline="0" axis="axisValues" fieldPosition="0"/>
    </format>
  </formats>
  <chartFormats count="2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5"/>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6"/>
          </reference>
        </references>
      </pivotArea>
    </chartFormat>
    <chartFormat chart="0" format="4">
      <pivotArea type="data" outline="0" fieldPosition="0">
        <references count="2">
          <reference field="4294967294" count="1" selected="0">
            <x v="0"/>
          </reference>
          <reference field="1" count="1" selected="0">
            <x v="7"/>
          </reference>
        </references>
      </pivotArea>
    </chartFormat>
    <chartFormat chart="0" format="5">
      <pivotArea type="data" outline="0" fieldPosition="0">
        <references count="2">
          <reference field="4294967294" count="1" selected="0">
            <x v="0"/>
          </reference>
          <reference field="1" count="1" selected="0">
            <x v="5"/>
          </reference>
        </references>
      </pivotArea>
    </chartFormat>
    <chartFormat chart="0" format="6">
      <pivotArea type="data" outline="0" fieldPosition="0">
        <references count="2">
          <reference field="4294967294" count="1" selected="0">
            <x v="0"/>
          </reference>
          <reference field="1" count="1" selected="0">
            <x v="13"/>
          </reference>
        </references>
      </pivotArea>
    </chartFormat>
    <chartFormat chart="0" format="7">
      <pivotArea type="data" outline="0" fieldPosition="0">
        <references count="2">
          <reference field="4294967294" count="1" selected="0">
            <x v="0"/>
          </reference>
          <reference field="1" count="1" selected="0">
            <x v="19"/>
          </reference>
        </references>
      </pivotArea>
    </chartFormat>
    <chartFormat chart="0" format="8">
      <pivotArea type="data" outline="0" fieldPosition="0">
        <references count="2">
          <reference field="4294967294" count="1" selected="0">
            <x v="0"/>
          </reference>
          <reference field="1" count="1" selected="0">
            <x v="4"/>
          </reference>
        </references>
      </pivotArea>
    </chartFormat>
    <chartFormat chart="0" format="9">
      <pivotArea type="data" outline="0" fieldPosition="0">
        <references count="2">
          <reference field="4294967294" count="1" selected="0">
            <x v="0"/>
          </reference>
          <reference field="1" count="1" selected="0">
            <x v="9"/>
          </reference>
        </references>
      </pivotArea>
    </chartFormat>
    <chartFormat chart="0" format="10">
      <pivotArea type="data" outline="0" fieldPosition="0">
        <references count="2">
          <reference field="4294967294" count="1" selected="0">
            <x v="0"/>
          </reference>
          <reference field="1" count="1" selected="0">
            <x v="17"/>
          </reference>
        </references>
      </pivotArea>
    </chartFormat>
    <chartFormat chart="0" format="11">
      <pivotArea type="data" outline="0" fieldPosition="0">
        <references count="2">
          <reference field="4294967294" count="1" selected="0">
            <x v="0"/>
          </reference>
          <reference field="1" count="1" selected="0">
            <x v="3"/>
          </reference>
        </references>
      </pivotArea>
    </chartFormat>
    <chartFormat chart="0" format="12">
      <pivotArea type="data" outline="0" fieldPosition="0">
        <references count="2">
          <reference field="4294967294" count="1" selected="0">
            <x v="0"/>
          </reference>
          <reference field="1" count="1" selected="0">
            <x v="6"/>
          </reference>
        </references>
      </pivotArea>
    </chartFormat>
    <chartFormat chart="0" format="13">
      <pivotArea type="data" outline="0" fieldPosition="0">
        <references count="2">
          <reference field="4294967294" count="1" selected="0">
            <x v="0"/>
          </reference>
          <reference field="1" count="1" selected="0">
            <x v="18"/>
          </reference>
        </references>
      </pivotArea>
    </chartFormat>
    <chartFormat chart="0" format="14">
      <pivotArea type="data" outline="0" fieldPosition="0">
        <references count="2">
          <reference field="4294967294" count="1" selected="0">
            <x v="0"/>
          </reference>
          <reference field="1" count="1" selected="0">
            <x v="2"/>
          </reference>
        </references>
      </pivotArea>
    </chartFormat>
    <chartFormat chart="0" format="15">
      <pivotArea type="data" outline="0" fieldPosition="0">
        <references count="2">
          <reference field="4294967294" count="1" selected="0">
            <x v="0"/>
          </reference>
          <reference field="1" count="1" selected="0">
            <x v="11"/>
          </reference>
        </references>
      </pivotArea>
    </chartFormat>
    <chartFormat chart="0" format="16">
      <pivotArea type="data" outline="0" fieldPosition="0">
        <references count="2">
          <reference field="4294967294" count="1" selected="0">
            <x v="0"/>
          </reference>
          <reference field="1" count="1" selected="0">
            <x v="1"/>
          </reference>
        </references>
      </pivotArea>
    </chartFormat>
    <chartFormat chart="0" format="17">
      <pivotArea type="data" outline="0" fieldPosition="0">
        <references count="2">
          <reference field="4294967294" count="1" selected="0">
            <x v="0"/>
          </reference>
          <reference field="1" count="1" selected="0">
            <x v="10"/>
          </reference>
        </references>
      </pivotArea>
    </chartFormat>
    <chartFormat chart="0" format="18">
      <pivotArea type="data" outline="0" fieldPosition="0">
        <references count="2">
          <reference field="4294967294" count="1" selected="0">
            <x v="0"/>
          </reference>
          <reference field="1" count="1" selected="0">
            <x v="12"/>
          </reference>
        </references>
      </pivotArea>
    </chartFormat>
    <chartFormat chart="0" format="19">
      <pivotArea type="data" outline="0" fieldPosition="0">
        <references count="2">
          <reference field="4294967294" count="1" selected="0">
            <x v="0"/>
          </reference>
          <reference field="1" count="1" selected="0">
            <x v="14"/>
          </reference>
        </references>
      </pivotArea>
    </chartFormat>
    <chartFormat chart="0" format="20">
      <pivotArea type="data" outline="0" fieldPosition="0">
        <references count="2">
          <reference field="4294967294" count="1" selected="0">
            <x v="0"/>
          </reference>
          <reference field="1" count="1" selected="0">
            <x v="8"/>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ustomer_Name" sourceName="Customer Name">
  <extLst>
    <x:ext xmlns:x15="http://schemas.microsoft.com/office/spreadsheetml/2010/11/main" uri="{2F2917AC-EB37-4324-AD4E-5DD8C200BD13}">
      <x15:tableSlicerCache tableId="2"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 sourceName="Product">
  <extLst>
    <x:ext xmlns:x15="http://schemas.microsoft.com/office/spreadsheetml/2010/11/main" uri="{2F2917AC-EB37-4324-AD4E-5DD8C200BD13}">
      <x15:tableSlicerCache tableId="2"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rder_Data___Year___MM___DD" sourceName="Order Date _x000a_(Year - MM - DD)">
  <extLst>
    <x:ext xmlns:x15="http://schemas.microsoft.com/office/spreadsheetml/2010/11/main" uri="{2F2917AC-EB37-4324-AD4E-5DD8C200BD13}">
      <x15:tableSlicerCache tableId="2" column="9"/>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ustomer Name" cache="Slicer_Customer_Name" caption="Customer Name" startItem="10" style="SlicerStyleDark4" rowHeight="241300"/>
  <slicer name="Product" cache="Slicer_Product" caption="Product" style="SlicerStyleDark4" rowHeight="241300"/>
  <slicer name="Order Data _x000a_(Year - MM - DD)" cache="Slicer_Order_Data___Year___MM___DD" caption="Order Date _x000a_(Year - MM - DD)" style="SlicerStyleDark4" rowHeight="241300"/>
</slicers>
</file>

<file path=xl/tables/table1.xml><?xml version="1.0" encoding="utf-8"?>
<table xmlns="http://schemas.openxmlformats.org/spreadsheetml/2006/main" id="2" name="Table2" displayName="Table2" ref="A1:J21" totalsRowShown="0" headerRowDxfId="194" dataDxfId="192" headerRowBorderDxfId="193" tableBorderDxfId="191" totalsRowBorderDxfId="190">
  <autoFilter ref="A1:J21"/>
  <sortState ref="A2:J21">
    <sortCondition ref="I1:I21"/>
  </sortState>
  <tableColumns count="10">
    <tableColumn id="1" name="ID" dataDxfId="189"/>
    <tableColumn id="2" name="Customer Name" dataDxfId="188"/>
    <tableColumn id="3" name="Product" dataDxfId="187"/>
    <tableColumn id="4" name="Product Prefix" dataDxfId="186"/>
    <tableColumn id="5" name="Product Code" dataDxfId="185"/>
    <tableColumn id="6" name="Quantity" dataDxfId="80"/>
    <tableColumn id="7" name="Unit Price" dataDxfId="79"/>
    <tableColumn id="8" name="Total Sales" dataDxfId="78">
      <calculatedColumnFormula>F2*G2</calculatedColumnFormula>
    </tableColumn>
    <tableColumn id="9" name="Order Date _x000a_(Year - MM - DD)" dataDxfId="77"/>
    <tableColumn id="10" name="Status" dataDxfId="184"/>
  </tableColumns>
  <tableStyleInfo name="TableStyleMedium5" showFirstColumn="0" showLastColumn="0" showRowStripes="1" showColumnStripes="0"/>
</table>
</file>

<file path=xl/tables/table2.xml><?xml version="1.0" encoding="utf-8"?>
<table xmlns="http://schemas.openxmlformats.org/spreadsheetml/2006/main" id="1" name="Table22" displayName="Table22" ref="A1:K21" totalsRowShown="0" headerRowDxfId="183" dataDxfId="181" headerRowBorderDxfId="182" tableBorderDxfId="180" totalsRowBorderDxfId="179">
  <autoFilter ref="A1:K21"/>
  <sortState ref="A2:K21">
    <sortCondition ref="A12"/>
  </sortState>
  <tableColumns count="11">
    <tableColumn id="1" name="  ID" dataDxfId="178"/>
    <tableColumn id="2" name="Customer Name" dataDxfId="177"/>
    <tableColumn id="3" name="Product" dataDxfId="176"/>
    <tableColumn id="4" name="Product Prefix" dataDxfId="175"/>
    <tableColumn id="5" name="Product Code" dataDxfId="174"/>
    <tableColumn id="6" name="Quantity" dataDxfId="173"/>
    <tableColumn id="7" name="Unit Price" dataDxfId="172"/>
    <tableColumn id="8" name="Total Sales" dataDxfId="171">
      <calculatedColumnFormula>IFERROR(F2*G2,1)</calculatedColumnFormula>
    </tableColumn>
    <tableColumn id="12" name="Sales Performance" dataDxfId="170">
      <calculatedColumnFormula>IF(H2&gt;=500,"High Sales", "Low Sales")</calculatedColumnFormula>
    </tableColumn>
    <tableColumn id="9" name="Order Date_x000a_(Year - MM - DD)" dataDxfId="169"/>
    <tableColumn id="10" name="Status" dataDxfId="168"/>
  </tableColumns>
  <tableStyleInfo name="TableStyleMedium5" showFirstColumn="0" showLastColumn="0" showRowStripes="1" showColumnStripes="0"/>
</table>
</file>

<file path=xl/tables/table3.xml><?xml version="1.0" encoding="utf-8"?>
<table xmlns="http://schemas.openxmlformats.org/spreadsheetml/2006/main" id="4" name="Table4" displayName="Table4" ref="R2:T6" totalsRowShown="0" headerRowDxfId="167">
  <autoFilter ref="R2:T6"/>
  <tableColumns count="3">
    <tableColumn id="1" name="Month" dataDxfId="166"/>
    <tableColumn id="2" name="Sales" dataDxfId="165"/>
    <tableColumn id="3" name="Sales Performance" dataDxfId="164"/>
  </tableColumns>
  <tableStyleInfo name="TableStyleLight12" showFirstColumn="0" showLastColumn="0" showRowStripes="1" showColumnStripes="0"/>
</table>
</file>

<file path=xl/tables/table4.xml><?xml version="1.0" encoding="utf-8"?>
<table xmlns="http://schemas.openxmlformats.org/spreadsheetml/2006/main" id="3" name="Table224" displayName="Table224" ref="A1:K24" totalsRowShown="0" headerRowDxfId="156" dataDxfId="154" headerRowBorderDxfId="155" tableBorderDxfId="153" totalsRowBorderDxfId="152">
  <autoFilter ref="A1:K24"/>
  <sortState ref="A2:K21">
    <sortCondition ref="A12"/>
  </sortState>
  <tableColumns count="11">
    <tableColumn id="1" name="  ID" dataDxfId="151"/>
    <tableColumn id="2" name="Customer Name" dataDxfId="150"/>
    <tableColumn id="3" name="Product" dataDxfId="149"/>
    <tableColumn id="4" name="Product Prefix" dataDxfId="148"/>
    <tableColumn id="5" name="Product Code" dataDxfId="147"/>
    <tableColumn id="6" name="Quantity" dataDxfId="146"/>
    <tableColumn id="7" name="Unit Price" dataDxfId="145"/>
    <tableColumn id="8" name="Total Sales" dataDxfId="144">
      <calculatedColumnFormula>IFERROR(F2*G2,1)</calculatedColumnFormula>
    </tableColumn>
    <tableColumn id="12" name="Sales Performance" dataDxfId="143">
      <calculatedColumnFormula>IF(H2&gt;=500,"High Sales", "Low Sales")</calculatedColumnFormula>
    </tableColumn>
    <tableColumn id="9" name="Order Date_x000a_(Year - MM - DD)" dataDxfId="142"/>
    <tableColumn id="10" name="Status" dataDxfId="141"/>
  </tableColumns>
  <tableStyleInfo name="TableStyleMedium5" showFirstColumn="0" showLastColumn="0" showRowStripes="1" showColumnStripes="0"/>
</table>
</file>

<file path=xl/tables/table5.xml><?xml version="1.0" encoding="utf-8"?>
<table xmlns="http://schemas.openxmlformats.org/spreadsheetml/2006/main" id="5" name="Table46" displayName="Table46" ref="R2:T6" totalsRowShown="0" headerRowDxfId="140">
  <autoFilter ref="R2:T6"/>
  <tableColumns count="3">
    <tableColumn id="1" name="Month" dataDxfId="139"/>
    <tableColumn id="2" name="Sales" dataDxfId="138"/>
    <tableColumn id="3" name="Sales Performance" dataDxfId="137"/>
  </tableColumns>
  <tableStyleInfo name="TableStyleLight12" showFirstColumn="0" showLastColumn="0" showRowStripes="1" showColumnStripes="0"/>
</table>
</file>

<file path=xl/tables/table6.xml><?xml version="1.0" encoding="utf-8"?>
<table xmlns="http://schemas.openxmlformats.org/spreadsheetml/2006/main" id="6" name="Table27" displayName="Table27" ref="A1:J21" totalsRowShown="0" headerRowDxfId="136" dataDxfId="134" headerRowBorderDxfId="135" tableBorderDxfId="133" totalsRowBorderDxfId="132">
  <autoFilter ref="A1:J21"/>
  <sortState ref="A2:J21">
    <sortCondition descending="1" ref="H4"/>
  </sortState>
  <tableColumns count="10">
    <tableColumn id="1" name="  " dataDxfId="131"/>
    <tableColumn id="2" name="Customer Name" dataDxfId="130"/>
    <tableColumn id="3" name="Product" dataDxfId="129"/>
    <tableColumn id="4" name="Product Prefix" dataDxfId="128"/>
    <tableColumn id="5" name="Product Code" dataDxfId="127"/>
    <tableColumn id="6" name="Quantity" dataDxfId="126"/>
    <tableColumn id="7" name="Unit Price" dataDxfId="125"/>
    <tableColumn id="8" name="Total Sales" dataDxfId="124">
      <calculatedColumnFormula>F2*G2</calculatedColumnFormula>
    </tableColumn>
    <tableColumn id="9" name="Order Data _x000a_(Year - MM - DD)" dataDxfId="123"/>
    <tableColumn id="10" name="Status" dataDxfId="122"/>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6.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K8" sqref="K8"/>
    </sheetView>
  </sheetViews>
  <sheetFormatPr defaultRowHeight="15" x14ac:dyDescent="0.25"/>
  <cols>
    <col min="9" max="9" width="10.7109375" bestFit="1" customWidth="1"/>
  </cols>
  <sheetData>
    <row r="1" spans="1:10" ht="30" x14ac:dyDescent="0.25">
      <c r="A1" s="1" t="s">
        <v>64</v>
      </c>
      <c r="B1" s="1" t="s">
        <v>35</v>
      </c>
      <c r="C1" s="1" t="s">
        <v>36</v>
      </c>
      <c r="D1" s="1" t="s">
        <v>1</v>
      </c>
      <c r="E1" s="1" t="s">
        <v>37</v>
      </c>
      <c r="F1" s="1" t="s">
        <v>2</v>
      </c>
      <c r="G1" s="1" t="s">
        <v>3</v>
      </c>
      <c r="H1" s="1" t="s">
        <v>4</v>
      </c>
      <c r="I1" s="1" t="s">
        <v>5</v>
      </c>
      <c r="J1" s="1" t="s">
        <v>6</v>
      </c>
    </row>
    <row r="2" spans="1:10" x14ac:dyDescent="0.25">
      <c r="A2" s="2">
        <v>1001</v>
      </c>
      <c r="B2" s="2" t="s">
        <v>83</v>
      </c>
      <c r="C2" s="2" t="s">
        <v>65</v>
      </c>
      <c r="D2" s="2" t="s">
        <v>7</v>
      </c>
      <c r="E2" s="2" t="s">
        <v>38</v>
      </c>
      <c r="F2" s="2">
        <v>2</v>
      </c>
      <c r="G2" s="2">
        <v>500</v>
      </c>
      <c r="H2" s="2">
        <v>1000</v>
      </c>
      <c r="I2" s="3">
        <v>45293</v>
      </c>
      <c r="J2" s="2" t="s">
        <v>8</v>
      </c>
    </row>
    <row r="3" spans="1:10" ht="30" x14ac:dyDescent="0.25">
      <c r="A3" s="2">
        <v>1002</v>
      </c>
      <c r="B3" s="2" t="s">
        <v>66</v>
      </c>
      <c r="C3" s="2" t="s">
        <v>89</v>
      </c>
      <c r="D3" s="2" t="s">
        <v>9</v>
      </c>
      <c r="E3" s="2" t="s">
        <v>39</v>
      </c>
      <c r="F3" s="2">
        <v>5</v>
      </c>
      <c r="G3" s="2">
        <v>20</v>
      </c>
      <c r="H3" s="2">
        <v>100</v>
      </c>
      <c r="I3" s="3">
        <v>45353</v>
      </c>
      <c r="J3" s="2" t="s">
        <v>10</v>
      </c>
    </row>
    <row r="4" spans="1:10" ht="30" x14ac:dyDescent="0.25">
      <c r="A4" s="2">
        <v>1003</v>
      </c>
      <c r="B4" s="2" t="s">
        <v>84</v>
      </c>
      <c r="C4" s="2" t="s">
        <v>67</v>
      </c>
      <c r="D4" s="2" t="s">
        <v>12</v>
      </c>
      <c r="E4" s="2" t="s">
        <v>40</v>
      </c>
      <c r="F4" s="2">
        <v>3</v>
      </c>
      <c r="G4" s="2">
        <v>50</v>
      </c>
      <c r="H4" s="2">
        <v>150</v>
      </c>
      <c r="I4" s="3">
        <v>45326</v>
      </c>
      <c r="J4" s="2" t="s">
        <v>13</v>
      </c>
    </row>
    <row r="5" spans="1:10" ht="30" x14ac:dyDescent="0.25">
      <c r="A5" s="2">
        <v>1004</v>
      </c>
      <c r="B5" s="2" t="s">
        <v>133</v>
      </c>
      <c r="C5" s="2" t="s">
        <v>68</v>
      </c>
      <c r="D5" s="2" t="s">
        <v>14</v>
      </c>
      <c r="E5" s="2" t="s">
        <v>41</v>
      </c>
      <c r="F5" s="2">
        <v>1</v>
      </c>
      <c r="G5" s="2">
        <v>300</v>
      </c>
      <c r="H5" s="2">
        <v>300</v>
      </c>
      <c r="I5" s="3">
        <v>45327</v>
      </c>
      <c r="J5" s="2" t="s">
        <v>8</v>
      </c>
    </row>
    <row r="6" spans="1:10" ht="30" x14ac:dyDescent="0.25">
      <c r="A6" s="2">
        <v>1005</v>
      </c>
      <c r="B6" s="2" t="s">
        <v>42</v>
      </c>
      <c r="C6" s="2" t="s">
        <v>90</v>
      </c>
      <c r="D6" s="2" t="s">
        <v>15</v>
      </c>
      <c r="E6" s="2" t="s">
        <v>43</v>
      </c>
      <c r="F6" s="2">
        <v>2</v>
      </c>
      <c r="G6" s="2">
        <v>80</v>
      </c>
      <c r="H6" s="2">
        <v>160</v>
      </c>
      <c r="I6" s="3">
        <v>45328</v>
      </c>
      <c r="J6" s="2" t="s">
        <v>10</v>
      </c>
    </row>
    <row r="7" spans="1:10" x14ac:dyDescent="0.25">
      <c r="A7" s="2">
        <v>1006</v>
      </c>
      <c r="B7" s="2" t="s">
        <v>95</v>
      </c>
      <c r="C7" s="2" t="s">
        <v>69</v>
      </c>
      <c r="D7" s="2" t="s">
        <v>16</v>
      </c>
      <c r="E7" s="2" t="s">
        <v>44</v>
      </c>
      <c r="F7" s="2">
        <v>1</v>
      </c>
      <c r="G7" s="2">
        <v>250</v>
      </c>
      <c r="H7" s="2">
        <v>250</v>
      </c>
      <c r="I7" s="3">
        <v>45329</v>
      </c>
      <c r="J7" s="2" t="s">
        <v>17</v>
      </c>
    </row>
    <row r="8" spans="1:10" ht="30" x14ac:dyDescent="0.25">
      <c r="A8" s="2">
        <v>1007</v>
      </c>
      <c r="B8" s="2" t="s">
        <v>70</v>
      </c>
      <c r="C8" s="2" t="s">
        <v>71</v>
      </c>
      <c r="D8" s="2" t="s">
        <v>19</v>
      </c>
      <c r="E8" s="2" t="s">
        <v>45</v>
      </c>
      <c r="F8" s="2">
        <v>1</v>
      </c>
      <c r="G8" s="2">
        <v>400</v>
      </c>
      <c r="H8" s="2">
        <v>400</v>
      </c>
      <c r="I8" s="3">
        <v>45330</v>
      </c>
      <c r="J8" s="2" t="s">
        <v>20</v>
      </c>
    </row>
    <row r="9" spans="1:10" ht="30" x14ac:dyDescent="0.25">
      <c r="A9" s="2">
        <v>1008</v>
      </c>
      <c r="B9" s="2" t="s">
        <v>72</v>
      </c>
      <c r="C9" s="2" t="s">
        <v>91</v>
      </c>
      <c r="D9" s="2" t="s">
        <v>21</v>
      </c>
      <c r="E9" s="2" t="s">
        <v>46</v>
      </c>
      <c r="F9" s="2">
        <v>10</v>
      </c>
      <c r="G9" s="2">
        <v>15</v>
      </c>
      <c r="H9" s="2">
        <v>150</v>
      </c>
      <c r="I9" s="3">
        <v>45331</v>
      </c>
      <c r="J9" s="2" t="s">
        <v>8</v>
      </c>
    </row>
    <row r="10" spans="1:10" x14ac:dyDescent="0.25">
      <c r="A10" s="2">
        <v>1009</v>
      </c>
      <c r="B10" s="2" t="s">
        <v>85</v>
      </c>
      <c r="C10" s="2" t="s">
        <v>73</v>
      </c>
      <c r="D10" s="2" t="s">
        <v>7</v>
      </c>
      <c r="E10" s="2" t="s">
        <v>47</v>
      </c>
      <c r="F10" s="2">
        <v>1</v>
      </c>
      <c r="G10" s="2">
        <v>550</v>
      </c>
      <c r="H10" s="2">
        <v>550</v>
      </c>
      <c r="I10" s="3">
        <v>45332</v>
      </c>
      <c r="J10" s="2" t="s">
        <v>10</v>
      </c>
    </row>
    <row r="11" spans="1:10" ht="30" x14ac:dyDescent="0.25">
      <c r="A11" s="2">
        <v>1010</v>
      </c>
      <c r="B11" s="2" t="s">
        <v>86</v>
      </c>
      <c r="C11" s="2" t="s">
        <v>92</v>
      </c>
      <c r="D11" s="2" t="s">
        <v>23</v>
      </c>
      <c r="E11" s="2" t="s">
        <v>48</v>
      </c>
      <c r="F11" s="2">
        <v>3</v>
      </c>
      <c r="G11" s="2">
        <v>10</v>
      </c>
      <c r="H11" s="2">
        <v>30</v>
      </c>
      <c r="I11" s="3">
        <v>45598</v>
      </c>
      <c r="J11" s="2" t="s">
        <v>13</v>
      </c>
    </row>
    <row r="12" spans="1:10" ht="30" x14ac:dyDescent="0.25">
      <c r="A12" s="2">
        <v>1011</v>
      </c>
      <c r="B12" s="2" t="s">
        <v>74</v>
      </c>
      <c r="C12" s="2" t="s">
        <v>75</v>
      </c>
      <c r="D12" s="2" t="s">
        <v>25</v>
      </c>
      <c r="E12" s="2" t="s">
        <v>49</v>
      </c>
      <c r="F12" s="2">
        <v>1</v>
      </c>
      <c r="G12" s="2">
        <v>250</v>
      </c>
      <c r="H12" s="2">
        <v>250</v>
      </c>
      <c r="I12" s="3">
        <v>45334</v>
      </c>
      <c r="J12" s="2" t="s">
        <v>10</v>
      </c>
    </row>
    <row r="13" spans="1:10" ht="30" x14ac:dyDescent="0.25">
      <c r="A13" s="2">
        <v>1012</v>
      </c>
      <c r="B13" s="2" t="s">
        <v>50</v>
      </c>
      <c r="C13" s="2" t="s">
        <v>76</v>
      </c>
      <c r="D13" s="2" t="s">
        <v>26</v>
      </c>
      <c r="E13" s="2" t="s">
        <v>51</v>
      </c>
      <c r="F13" s="2">
        <v>1</v>
      </c>
      <c r="G13" s="2">
        <v>100</v>
      </c>
      <c r="H13" s="2">
        <v>100</v>
      </c>
      <c r="I13" s="2" t="s">
        <v>27</v>
      </c>
      <c r="J13" s="2" t="s">
        <v>17</v>
      </c>
    </row>
    <row r="14" spans="1:10" ht="30" x14ac:dyDescent="0.25">
      <c r="A14" s="2">
        <v>1013</v>
      </c>
      <c r="B14" s="2" t="s">
        <v>96</v>
      </c>
      <c r="C14" s="2" t="s">
        <v>77</v>
      </c>
      <c r="D14" s="2" t="s">
        <v>12</v>
      </c>
      <c r="E14" s="2" t="s">
        <v>52</v>
      </c>
      <c r="F14" s="2">
        <v>2</v>
      </c>
      <c r="G14" s="2">
        <v>60</v>
      </c>
      <c r="H14" s="2">
        <v>120</v>
      </c>
      <c r="I14" s="3">
        <v>45336</v>
      </c>
      <c r="J14" s="2" t="s">
        <v>20</v>
      </c>
    </row>
    <row r="15" spans="1:10" x14ac:dyDescent="0.25">
      <c r="A15" s="2">
        <v>1014</v>
      </c>
      <c r="B15" s="2" t="s">
        <v>53</v>
      </c>
      <c r="C15" s="2" t="s">
        <v>78</v>
      </c>
      <c r="D15" s="2" t="s">
        <v>7</v>
      </c>
      <c r="E15" s="2" t="s">
        <v>54</v>
      </c>
      <c r="F15" s="2">
        <v>2</v>
      </c>
      <c r="G15" s="2">
        <v>500</v>
      </c>
      <c r="H15" s="2">
        <v>1000</v>
      </c>
      <c r="I15" s="2" t="s">
        <v>28</v>
      </c>
      <c r="J15" s="2" t="s">
        <v>8</v>
      </c>
    </row>
    <row r="16" spans="1:10" ht="30" x14ac:dyDescent="0.25">
      <c r="A16" s="2">
        <v>1015</v>
      </c>
      <c r="B16" s="2" t="s">
        <v>55</v>
      </c>
      <c r="C16" s="2" t="s">
        <v>93</v>
      </c>
      <c r="D16" s="2" t="s">
        <v>15</v>
      </c>
      <c r="E16" s="2" t="s">
        <v>56</v>
      </c>
      <c r="F16" s="2">
        <v>1</v>
      </c>
      <c r="G16" s="2">
        <v>90</v>
      </c>
      <c r="H16" s="2">
        <v>90</v>
      </c>
      <c r="I16" s="3">
        <v>45338</v>
      </c>
      <c r="J16" s="2" t="s">
        <v>10</v>
      </c>
    </row>
    <row r="17" spans="1:10" ht="30" x14ac:dyDescent="0.25">
      <c r="A17" s="2">
        <v>1016</v>
      </c>
      <c r="B17" s="2" t="s">
        <v>57</v>
      </c>
      <c r="C17" s="2" t="s">
        <v>90</v>
      </c>
      <c r="D17" s="2" t="s">
        <v>14</v>
      </c>
      <c r="E17" s="2" t="s">
        <v>58</v>
      </c>
      <c r="F17" s="2">
        <v>1</v>
      </c>
      <c r="G17" s="2">
        <v>320</v>
      </c>
      <c r="H17" s="2">
        <v>320</v>
      </c>
      <c r="I17" s="3">
        <v>45339</v>
      </c>
      <c r="J17" s="2" t="s">
        <v>17</v>
      </c>
    </row>
    <row r="18" spans="1:10" ht="30" x14ac:dyDescent="0.25">
      <c r="A18" s="2">
        <v>1017</v>
      </c>
      <c r="B18" s="2" t="s">
        <v>79</v>
      </c>
      <c r="C18" s="2" t="s">
        <v>80</v>
      </c>
      <c r="D18" s="2" t="s">
        <v>9</v>
      </c>
      <c r="E18" s="2" t="s">
        <v>59</v>
      </c>
      <c r="F18" s="2">
        <v>2</v>
      </c>
      <c r="G18" s="2">
        <v>25</v>
      </c>
      <c r="H18" s="2">
        <v>50</v>
      </c>
      <c r="I18" s="3">
        <v>45340</v>
      </c>
      <c r="J18" s="2" t="s">
        <v>20</v>
      </c>
    </row>
    <row r="19" spans="1:10" x14ac:dyDescent="0.25">
      <c r="A19" s="2">
        <v>1018</v>
      </c>
      <c r="B19" s="2" t="s">
        <v>87</v>
      </c>
      <c r="C19" s="2" t="s">
        <v>81</v>
      </c>
      <c r="D19" s="2" t="s">
        <v>31</v>
      </c>
      <c r="E19" s="2" t="s">
        <v>60</v>
      </c>
      <c r="F19" s="2">
        <v>1</v>
      </c>
      <c r="G19" s="2">
        <v>600</v>
      </c>
      <c r="H19" s="2">
        <v>600</v>
      </c>
      <c r="I19" s="3">
        <v>45341</v>
      </c>
      <c r="J19" s="2" t="s">
        <v>17</v>
      </c>
    </row>
    <row r="20" spans="1:10" x14ac:dyDescent="0.25">
      <c r="A20" s="2">
        <v>1019</v>
      </c>
      <c r="B20" s="2" t="s">
        <v>61</v>
      </c>
      <c r="C20" s="2" t="s">
        <v>94</v>
      </c>
      <c r="D20" s="2" t="s">
        <v>33</v>
      </c>
      <c r="E20" s="2" t="s">
        <v>62</v>
      </c>
      <c r="F20" s="2">
        <v>1</v>
      </c>
      <c r="G20" s="2">
        <v>200</v>
      </c>
      <c r="H20" s="2">
        <v>200</v>
      </c>
      <c r="I20" s="3">
        <v>45342</v>
      </c>
      <c r="J20" s="2" t="s">
        <v>10</v>
      </c>
    </row>
    <row r="21" spans="1:10" ht="30" x14ac:dyDescent="0.25">
      <c r="A21" s="2">
        <v>1020</v>
      </c>
      <c r="B21" s="2" t="s">
        <v>88</v>
      </c>
      <c r="C21" s="2" t="s">
        <v>82</v>
      </c>
      <c r="D21" s="2" t="s">
        <v>34</v>
      </c>
      <c r="E21" s="2" t="s">
        <v>63</v>
      </c>
      <c r="F21" s="2">
        <v>1</v>
      </c>
      <c r="G21" s="2">
        <v>150</v>
      </c>
      <c r="H21" s="2">
        <v>150</v>
      </c>
      <c r="I21" s="3">
        <v>45343</v>
      </c>
      <c r="J21" s="2" t="s">
        <v>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14" sqref="L14"/>
    </sheetView>
  </sheetViews>
  <sheetFormatPr defaultRowHeight="15"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6"/>
  <sheetViews>
    <sheetView zoomScale="85" zoomScaleNormal="85" workbookViewId="0">
      <selection activeCell="L11" sqref="L11"/>
    </sheetView>
  </sheetViews>
  <sheetFormatPr defaultRowHeight="15" x14ac:dyDescent="0.25"/>
  <cols>
    <col min="1" max="1" width="9.140625" style="25"/>
    <col min="2" max="2" width="20" style="25" bestFit="1" customWidth="1"/>
    <col min="3" max="3" width="12.42578125" style="25" bestFit="1" customWidth="1"/>
    <col min="4" max="4" width="15.7109375" style="25" customWidth="1"/>
    <col min="5" max="5" width="15" style="25" customWidth="1"/>
    <col min="6" max="8" width="12.85546875" style="25" customWidth="1"/>
    <col min="9" max="9" width="14.140625" style="29" customWidth="1"/>
    <col min="10" max="10" width="16" style="25" bestFit="1" customWidth="1"/>
    <col min="11" max="11" width="9.140625" style="25"/>
    <col min="12" max="12" width="24.28515625" style="25" customWidth="1"/>
    <col min="13" max="13" width="24.5703125" style="25" bestFit="1" customWidth="1"/>
    <col min="14" max="14" width="29" style="25" customWidth="1"/>
    <col min="15" max="15" width="11.42578125" style="25" bestFit="1" customWidth="1"/>
    <col min="16" max="17" width="9.140625" style="25"/>
    <col min="18" max="18" width="13.140625" style="25" customWidth="1"/>
    <col min="19" max="19" width="17.140625" style="25" customWidth="1"/>
    <col min="20" max="20" width="19.28515625" style="25" customWidth="1"/>
    <col min="21" max="21" width="9.140625" style="25"/>
    <col min="22" max="22" width="15.140625" style="25" customWidth="1"/>
    <col min="23" max="23" width="19.5703125" style="25" customWidth="1"/>
    <col min="24" max="16384" width="9.140625" style="25"/>
  </cols>
  <sheetData>
    <row r="1" spans="1:23" s="21" customFormat="1" ht="31.5" customHeight="1" x14ac:dyDescent="0.25">
      <c r="A1" s="10" t="s">
        <v>138</v>
      </c>
      <c r="B1" s="19" t="s">
        <v>0</v>
      </c>
      <c r="C1" s="11" t="s">
        <v>1</v>
      </c>
      <c r="D1" s="19" t="s">
        <v>113</v>
      </c>
      <c r="E1" s="19" t="s">
        <v>37</v>
      </c>
      <c r="F1" s="11" t="s">
        <v>2</v>
      </c>
      <c r="G1" s="11" t="s">
        <v>3</v>
      </c>
      <c r="H1" s="11" t="s">
        <v>4</v>
      </c>
      <c r="I1" s="11" t="s">
        <v>142</v>
      </c>
      <c r="J1" s="12" t="s">
        <v>141</v>
      </c>
      <c r="K1" s="20" t="s">
        <v>6</v>
      </c>
      <c r="M1" s="44" t="s">
        <v>4</v>
      </c>
      <c r="N1" s="45" t="s">
        <v>135</v>
      </c>
      <c r="O1" s="46" t="s">
        <v>140</v>
      </c>
      <c r="R1" s="75" t="s">
        <v>146</v>
      </c>
      <c r="S1" s="76"/>
      <c r="T1" s="77"/>
      <c r="U1" s="25"/>
      <c r="V1" s="74" t="s">
        <v>143</v>
      </c>
      <c r="W1" s="74"/>
    </row>
    <row r="2" spans="1:23" x14ac:dyDescent="0.25">
      <c r="A2" s="13">
        <v>1001</v>
      </c>
      <c r="B2" s="22" t="s">
        <v>132</v>
      </c>
      <c r="C2" s="14" t="s">
        <v>7</v>
      </c>
      <c r="D2" s="22" t="s">
        <v>114</v>
      </c>
      <c r="E2" s="23">
        <v>1234</v>
      </c>
      <c r="F2" s="14">
        <v>2</v>
      </c>
      <c r="G2" s="30">
        <v>500</v>
      </c>
      <c r="H2" s="30">
        <f t="shared" ref="H2:H21" si="0">IFERROR(F2*G2,1)</f>
        <v>1000</v>
      </c>
      <c r="I2" s="30" t="str">
        <f t="shared" ref="I2:I21" si="1">IF(H2&gt;=500,"High Sales", "Low Sales")</f>
        <v>High Sales</v>
      </c>
      <c r="J2" s="15">
        <v>45293</v>
      </c>
      <c r="K2" s="24" t="s">
        <v>8</v>
      </c>
      <c r="M2" s="37">
        <f>SUM(H2:H24)</f>
        <v>5970</v>
      </c>
      <c r="N2" s="38">
        <f>MAX(H2:H24)</f>
        <v>1000</v>
      </c>
      <c r="O2" s="39">
        <f>MIN(H2:H24)</f>
        <v>0</v>
      </c>
      <c r="R2" s="53" t="s">
        <v>147</v>
      </c>
      <c r="S2" s="52" t="s">
        <v>148</v>
      </c>
      <c r="T2" s="54" t="s">
        <v>142</v>
      </c>
      <c r="V2" s="50"/>
    </row>
    <row r="3" spans="1:23" x14ac:dyDescent="0.25">
      <c r="A3" s="13">
        <v>1002</v>
      </c>
      <c r="B3" s="22" t="s">
        <v>102</v>
      </c>
      <c r="C3" s="14" t="s">
        <v>9</v>
      </c>
      <c r="D3" s="22" t="s">
        <v>115</v>
      </c>
      <c r="E3" s="23">
        <v>5678</v>
      </c>
      <c r="F3" s="14">
        <v>5</v>
      </c>
      <c r="G3" s="30">
        <v>20</v>
      </c>
      <c r="H3" s="30">
        <f t="shared" si="0"/>
        <v>100</v>
      </c>
      <c r="I3" s="30" t="str">
        <f t="shared" si="1"/>
        <v>Low Sales</v>
      </c>
      <c r="J3" s="15">
        <v>45353</v>
      </c>
      <c r="K3" s="24" t="s">
        <v>131</v>
      </c>
      <c r="M3" s="32"/>
      <c r="N3" s="33"/>
      <c r="O3" s="34"/>
      <c r="R3" s="55">
        <v>45292</v>
      </c>
      <c r="S3" s="22">
        <f>SUMIFS(H:H,J:J, "&gt;=2024-01-1",J:J, "&lt;=2024-01-31")</f>
        <v>1860</v>
      </c>
      <c r="T3" s="56" t="str">
        <f>IF(S3&gt;=2000,"High Sales","Low Sales")</f>
        <v>Low Sales</v>
      </c>
      <c r="V3" s="51" t="s">
        <v>144</v>
      </c>
      <c r="W3" s="25" t="s">
        <v>149</v>
      </c>
    </row>
    <row r="4" spans="1:23" x14ac:dyDescent="0.25">
      <c r="A4" s="13">
        <v>1003</v>
      </c>
      <c r="B4" s="22" t="s">
        <v>11</v>
      </c>
      <c r="C4" s="14" t="s">
        <v>12</v>
      </c>
      <c r="D4" s="22" t="s">
        <v>116</v>
      </c>
      <c r="E4" s="23">
        <v>9123</v>
      </c>
      <c r="F4" s="14">
        <v>3</v>
      </c>
      <c r="G4" s="30">
        <v>50</v>
      </c>
      <c r="H4" s="30">
        <f t="shared" si="0"/>
        <v>150</v>
      </c>
      <c r="I4" s="30" t="str">
        <f t="shared" si="1"/>
        <v>Low Sales</v>
      </c>
      <c r="J4" s="15">
        <v>45295</v>
      </c>
      <c r="K4" s="24" t="s">
        <v>8</v>
      </c>
      <c r="M4" s="32"/>
      <c r="N4" s="33"/>
      <c r="O4" s="34"/>
      <c r="R4" s="55">
        <v>45323</v>
      </c>
      <c r="S4" s="22">
        <f>SUMIFS(H:H,J:J, "&gt;=2024-02-1",J:J, "&lt;=2024-02-29")</f>
        <v>2690</v>
      </c>
      <c r="T4" s="56" t="str">
        <f>IF(S4&gt;=2000,"High Sales","Low Sales")</f>
        <v>High Sales</v>
      </c>
      <c r="V4" s="51" t="s">
        <v>145</v>
      </c>
      <c r="W4" s="25" t="s">
        <v>150</v>
      </c>
    </row>
    <row r="5" spans="1:23" ht="21.75" customHeight="1" x14ac:dyDescent="0.25">
      <c r="A5" s="13">
        <v>1004</v>
      </c>
      <c r="B5" s="22" t="s">
        <v>101</v>
      </c>
      <c r="C5" s="14" t="s">
        <v>14</v>
      </c>
      <c r="D5" s="22" t="s">
        <v>117</v>
      </c>
      <c r="E5" s="23">
        <v>3456</v>
      </c>
      <c r="F5" s="14">
        <v>1</v>
      </c>
      <c r="G5" s="30">
        <v>300</v>
      </c>
      <c r="H5" s="30">
        <f t="shared" si="0"/>
        <v>300</v>
      </c>
      <c r="I5" s="30" t="str">
        <f t="shared" si="1"/>
        <v>Low Sales</v>
      </c>
      <c r="J5" s="15">
        <v>45296</v>
      </c>
      <c r="K5" s="24" t="s">
        <v>8</v>
      </c>
      <c r="M5" s="47" t="s">
        <v>136</v>
      </c>
      <c r="N5" s="43" t="s">
        <v>137</v>
      </c>
      <c r="O5" s="48" t="s">
        <v>139</v>
      </c>
      <c r="R5" s="55">
        <v>45352</v>
      </c>
      <c r="S5" s="22">
        <f>SUMIFS(H:H,J:J, "&gt;=2024-03-1",J:J, "&lt;=2024-03-31")</f>
        <v>1420</v>
      </c>
      <c r="T5" s="56" t="str">
        <f>IF(S5&gt;=2000,"High Sales","Low Sales")</f>
        <v>Low Sales</v>
      </c>
    </row>
    <row r="6" spans="1:23" ht="15.75" thickBot="1" x14ac:dyDescent="0.3">
      <c r="A6" s="13">
        <v>1005</v>
      </c>
      <c r="B6" s="22" t="s">
        <v>103</v>
      </c>
      <c r="C6" s="14" t="s">
        <v>15</v>
      </c>
      <c r="D6" s="22" t="s">
        <v>118</v>
      </c>
      <c r="E6" s="23">
        <v>7845</v>
      </c>
      <c r="F6" s="14">
        <v>2</v>
      </c>
      <c r="G6" s="30">
        <v>80</v>
      </c>
      <c r="H6" s="30">
        <f t="shared" si="0"/>
        <v>160</v>
      </c>
      <c r="I6" s="30" t="str">
        <f t="shared" si="1"/>
        <v>Low Sales</v>
      </c>
      <c r="J6" s="15">
        <v>45297</v>
      </c>
      <c r="K6" s="24" t="s">
        <v>131</v>
      </c>
      <c r="M6" s="42">
        <f>SUM(F2:F24)</f>
        <v>43</v>
      </c>
      <c r="N6" s="41">
        <f>COUNT(A2:A24)</f>
        <v>20</v>
      </c>
      <c r="O6" s="40">
        <f>AVERAGE(F2:F24)</f>
        <v>2.0476190476190474</v>
      </c>
      <c r="R6" s="57"/>
      <c r="S6" s="58"/>
      <c r="T6" s="59"/>
    </row>
    <row r="7" spans="1:23" x14ac:dyDescent="0.25">
      <c r="A7" s="13">
        <v>1006</v>
      </c>
      <c r="B7" s="22" t="s">
        <v>104</v>
      </c>
      <c r="C7" s="14" t="s">
        <v>16</v>
      </c>
      <c r="D7" s="22" t="s">
        <v>119</v>
      </c>
      <c r="E7" s="23">
        <v>2589</v>
      </c>
      <c r="F7" s="14">
        <v>1</v>
      </c>
      <c r="G7" s="30">
        <v>250</v>
      </c>
      <c r="H7" s="30">
        <f t="shared" si="0"/>
        <v>250</v>
      </c>
      <c r="I7" s="30" t="str">
        <f t="shared" si="1"/>
        <v>Low Sales</v>
      </c>
      <c r="J7" s="15">
        <v>45298</v>
      </c>
      <c r="K7" s="24" t="s">
        <v>8</v>
      </c>
      <c r="M7" s="32"/>
      <c r="N7" s="33"/>
      <c r="O7" s="34"/>
    </row>
    <row r="8" spans="1:23" x14ac:dyDescent="0.25">
      <c r="A8" s="13">
        <v>1007</v>
      </c>
      <c r="B8" s="22" t="s">
        <v>18</v>
      </c>
      <c r="C8" s="14" t="s">
        <v>19</v>
      </c>
      <c r="D8" s="22" t="s">
        <v>120</v>
      </c>
      <c r="E8" s="23">
        <v>1134</v>
      </c>
      <c r="F8" s="14">
        <v>1</v>
      </c>
      <c r="G8" s="30">
        <v>400</v>
      </c>
      <c r="H8" s="30">
        <f t="shared" si="0"/>
        <v>400</v>
      </c>
      <c r="I8" s="30" t="str">
        <f t="shared" si="1"/>
        <v>Low Sales</v>
      </c>
      <c r="J8" s="15">
        <v>45330</v>
      </c>
      <c r="K8" s="24" t="s">
        <v>131</v>
      </c>
      <c r="M8" s="32"/>
      <c r="N8" s="33"/>
      <c r="O8" s="34"/>
    </row>
    <row r="9" spans="1:23" ht="25.5" customHeight="1" x14ac:dyDescent="0.25">
      <c r="A9" s="13">
        <v>1008</v>
      </c>
      <c r="B9" s="22" t="s">
        <v>105</v>
      </c>
      <c r="C9" s="14" t="s">
        <v>21</v>
      </c>
      <c r="D9" s="22" t="s">
        <v>121</v>
      </c>
      <c r="E9" s="23">
        <v>8742</v>
      </c>
      <c r="F9" s="14">
        <v>10</v>
      </c>
      <c r="G9" s="30">
        <v>15</v>
      </c>
      <c r="H9" s="30">
        <f t="shared" si="0"/>
        <v>150</v>
      </c>
      <c r="I9" s="30" t="str">
        <f t="shared" si="1"/>
        <v>Low Sales</v>
      </c>
      <c r="J9" s="15">
        <v>45331</v>
      </c>
      <c r="K9" s="24" t="s">
        <v>8</v>
      </c>
      <c r="M9" s="47" t="s">
        <v>134</v>
      </c>
      <c r="N9" s="33"/>
      <c r="O9" s="34"/>
    </row>
    <row r="10" spans="1:23" ht="15.75" thickBot="1" x14ac:dyDescent="0.3">
      <c r="A10" s="13">
        <v>1009</v>
      </c>
      <c r="B10" s="22" t="s">
        <v>106</v>
      </c>
      <c r="C10" s="14" t="s">
        <v>7</v>
      </c>
      <c r="D10" s="22" t="s">
        <v>114</v>
      </c>
      <c r="E10" s="23">
        <v>4356</v>
      </c>
      <c r="F10" s="14">
        <v>1</v>
      </c>
      <c r="G10" s="30">
        <v>550</v>
      </c>
      <c r="H10" s="30">
        <f t="shared" si="0"/>
        <v>550</v>
      </c>
      <c r="I10" s="30" t="str">
        <f t="shared" si="1"/>
        <v>High Sales</v>
      </c>
      <c r="J10" s="15">
        <v>45332</v>
      </c>
      <c r="K10" s="24" t="s">
        <v>131</v>
      </c>
      <c r="M10" s="49">
        <f>M2/M6</f>
        <v>138.83720930232559</v>
      </c>
      <c r="N10" s="35"/>
      <c r="O10" s="36"/>
    </row>
    <row r="11" spans="1:23" x14ac:dyDescent="0.25">
      <c r="A11" s="13">
        <v>1010</v>
      </c>
      <c r="B11" s="22" t="s">
        <v>22</v>
      </c>
      <c r="C11" s="14" t="s">
        <v>23</v>
      </c>
      <c r="D11" s="22" t="s">
        <v>122</v>
      </c>
      <c r="E11" s="23">
        <v>7539</v>
      </c>
      <c r="F11" s="14">
        <v>3</v>
      </c>
      <c r="G11" s="30">
        <v>10</v>
      </c>
      <c r="H11" s="30">
        <f t="shared" si="0"/>
        <v>30</v>
      </c>
      <c r="I11" s="30" t="str">
        <f t="shared" si="1"/>
        <v>Low Sales</v>
      </c>
      <c r="J11" s="15">
        <v>45333</v>
      </c>
      <c r="K11" s="24" t="s">
        <v>8</v>
      </c>
      <c r="M11" s="33"/>
      <c r="N11" s="33"/>
      <c r="O11" s="33"/>
    </row>
    <row r="12" spans="1:23" x14ac:dyDescent="0.25">
      <c r="A12" s="13">
        <v>1011</v>
      </c>
      <c r="B12" s="22" t="s">
        <v>24</v>
      </c>
      <c r="C12" s="14" t="s">
        <v>25</v>
      </c>
      <c r="D12" s="22" t="s">
        <v>123</v>
      </c>
      <c r="E12" s="23">
        <v>6321</v>
      </c>
      <c r="F12" s="14">
        <v>1</v>
      </c>
      <c r="G12" s="30">
        <v>250</v>
      </c>
      <c r="H12" s="30">
        <f t="shared" si="0"/>
        <v>250</v>
      </c>
      <c r="I12" s="30" t="str">
        <f t="shared" si="1"/>
        <v>Low Sales</v>
      </c>
      <c r="J12" s="15">
        <v>45334</v>
      </c>
      <c r="K12" s="24" t="s">
        <v>131</v>
      </c>
    </row>
    <row r="13" spans="1:23" ht="30" x14ac:dyDescent="0.25">
      <c r="A13" s="13">
        <v>1012</v>
      </c>
      <c r="B13" s="22" t="s">
        <v>107</v>
      </c>
      <c r="C13" s="14" t="s">
        <v>26</v>
      </c>
      <c r="D13" s="22" t="s">
        <v>124</v>
      </c>
      <c r="E13" s="23">
        <v>8457</v>
      </c>
      <c r="F13" s="14">
        <v>1</v>
      </c>
      <c r="G13" s="30">
        <v>100</v>
      </c>
      <c r="H13" s="30">
        <f t="shared" si="0"/>
        <v>100</v>
      </c>
      <c r="I13" s="30" t="str">
        <f t="shared" si="1"/>
        <v>Low Sales</v>
      </c>
      <c r="J13" s="15">
        <v>45335</v>
      </c>
      <c r="K13" s="24" t="s">
        <v>8</v>
      </c>
      <c r="M13" s="60" t="s">
        <v>151</v>
      </c>
    </row>
    <row r="14" spans="1:23" x14ac:dyDescent="0.25">
      <c r="A14" s="13">
        <v>1013</v>
      </c>
      <c r="B14" s="22" t="s">
        <v>108</v>
      </c>
      <c r="C14" s="14" t="s">
        <v>12</v>
      </c>
      <c r="D14" s="22" t="s">
        <v>116</v>
      </c>
      <c r="E14" s="23">
        <v>2365</v>
      </c>
      <c r="F14" s="14">
        <v>2</v>
      </c>
      <c r="G14" s="30">
        <v>60</v>
      </c>
      <c r="H14" s="30">
        <f t="shared" si="0"/>
        <v>120</v>
      </c>
      <c r="I14" s="30" t="str">
        <f t="shared" si="1"/>
        <v>Low Sales</v>
      </c>
      <c r="J14" s="15">
        <v>45336</v>
      </c>
      <c r="K14" s="24" t="s">
        <v>131</v>
      </c>
      <c r="M14" s="25" t="s">
        <v>152</v>
      </c>
      <c r="N14" s="25">
        <f>COUNTIFS(Table224[Product Prefix],"=LAP",Table224[Order Date
(Year - MM - DD)],"&gt;=2024-02-1",Table224[Order Date
(Year - MM - DD)],"&lt;=2024-02-28")</f>
        <v>2</v>
      </c>
    </row>
    <row r="15" spans="1:23" x14ac:dyDescent="0.25">
      <c r="A15" s="13">
        <v>1014</v>
      </c>
      <c r="B15" s="22" t="s">
        <v>109</v>
      </c>
      <c r="C15" s="14" t="s">
        <v>7</v>
      </c>
      <c r="D15" s="22" t="s">
        <v>114</v>
      </c>
      <c r="E15" s="23">
        <v>1298</v>
      </c>
      <c r="F15" s="14">
        <v>2</v>
      </c>
      <c r="G15" s="30">
        <v>500</v>
      </c>
      <c r="H15" s="30">
        <f t="shared" si="0"/>
        <v>1000</v>
      </c>
      <c r="I15" s="30" t="str">
        <f t="shared" si="1"/>
        <v>High Sales</v>
      </c>
      <c r="J15" s="15">
        <v>45337</v>
      </c>
      <c r="K15" s="24" t="s">
        <v>8</v>
      </c>
    </row>
    <row r="16" spans="1:23" x14ac:dyDescent="0.25">
      <c r="A16" s="13">
        <v>1015</v>
      </c>
      <c r="B16" s="22" t="s">
        <v>29</v>
      </c>
      <c r="C16" s="14" t="s">
        <v>15</v>
      </c>
      <c r="D16" s="22" t="s">
        <v>118</v>
      </c>
      <c r="E16" s="23">
        <v>9876</v>
      </c>
      <c r="F16" s="14">
        <v>1</v>
      </c>
      <c r="G16" s="30">
        <v>90</v>
      </c>
      <c r="H16" s="30">
        <f t="shared" si="0"/>
        <v>90</v>
      </c>
      <c r="I16" s="30" t="str">
        <f t="shared" si="1"/>
        <v>Low Sales</v>
      </c>
      <c r="J16" s="15">
        <v>45338</v>
      </c>
      <c r="K16" s="24" t="s">
        <v>131</v>
      </c>
    </row>
    <row r="17" spans="1:11" x14ac:dyDescent="0.25">
      <c r="A17" s="13">
        <v>1016</v>
      </c>
      <c r="B17" s="22" t="s">
        <v>30</v>
      </c>
      <c r="C17" s="14" t="s">
        <v>14</v>
      </c>
      <c r="D17" s="22" t="s">
        <v>117</v>
      </c>
      <c r="E17" s="23">
        <v>6453</v>
      </c>
      <c r="F17" s="14">
        <v>1</v>
      </c>
      <c r="G17" s="30">
        <v>320</v>
      </c>
      <c r="H17" s="30">
        <f t="shared" si="0"/>
        <v>320</v>
      </c>
      <c r="I17" s="30" t="str">
        <f t="shared" si="1"/>
        <v>Low Sales</v>
      </c>
      <c r="J17" s="15">
        <v>45368</v>
      </c>
      <c r="K17" s="24" t="s">
        <v>8</v>
      </c>
    </row>
    <row r="18" spans="1:11" ht="17.25" customHeight="1" x14ac:dyDescent="0.25">
      <c r="A18" s="13">
        <v>1017</v>
      </c>
      <c r="B18" s="22" t="s">
        <v>110</v>
      </c>
      <c r="C18" s="14" t="s">
        <v>9</v>
      </c>
      <c r="D18" s="22" t="s">
        <v>115</v>
      </c>
      <c r="E18" s="23">
        <v>4685</v>
      </c>
      <c r="F18" s="14">
        <v>2</v>
      </c>
      <c r="G18" s="30">
        <v>25</v>
      </c>
      <c r="H18" s="30">
        <f t="shared" si="0"/>
        <v>50</v>
      </c>
      <c r="I18" s="30" t="str">
        <f t="shared" si="1"/>
        <v>Low Sales</v>
      </c>
      <c r="J18" s="15">
        <v>45369</v>
      </c>
      <c r="K18" s="24" t="s">
        <v>131</v>
      </c>
    </row>
    <row r="19" spans="1:11" x14ac:dyDescent="0.25">
      <c r="A19" s="13">
        <v>1018</v>
      </c>
      <c r="B19" s="22" t="s">
        <v>111</v>
      </c>
      <c r="C19" s="14" t="s">
        <v>31</v>
      </c>
      <c r="D19" s="22" t="s">
        <v>125</v>
      </c>
      <c r="E19" s="23">
        <v>2345</v>
      </c>
      <c r="F19" s="14">
        <v>1</v>
      </c>
      <c r="G19" s="30">
        <v>600</v>
      </c>
      <c r="H19" s="30">
        <f t="shared" si="0"/>
        <v>600</v>
      </c>
      <c r="I19" s="30" t="str">
        <f t="shared" si="1"/>
        <v>High Sales</v>
      </c>
      <c r="J19" s="15">
        <v>45370</v>
      </c>
      <c r="K19" s="24" t="s">
        <v>8</v>
      </c>
    </row>
    <row r="20" spans="1:11" x14ac:dyDescent="0.25">
      <c r="A20" s="13">
        <v>1019</v>
      </c>
      <c r="B20" s="22" t="s">
        <v>32</v>
      </c>
      <c r="C20" s="14" t="s">
        <v>33</v>
      </c>
      <c r="D20" s="22" t="s">
        <v>126</v>
      </c>
      <c r="E20" s="23">
        <v>8624</v>
      </c>
      <c r="F20" s="14">
        <v>1</v>
      </c>
      <c r="G20" s="30">
        <v>200</v>
      </c>
      <c r="H20" s="30">
        <f t="shared" si="0"/>
        <v>200</v>
      </c>
      <c r="I20" s="30" t="str">
        <f t="shared" si="1"/>
        <v>Low Sales</v>
      </c>
      <c r="J20" s="15">
        <v>45371</v>
      </c>
      <c r="K20" s="24" t="s">
        <v>131</v>
      </c>
    </row>
    <row r="21" spans="1:11" x14ac:dyDescent="0.25">
      <c r="A21" s="16">
        <v>1020</v>
      </c>
      <c r="B21" s="26" t="s">
        <v>112</v>
      </c>
      <c r="C21" s="17" t="s">
        <v>34</v>
      </c>
      <c r="D21" s="26" t="s">
        <v>127</v>
      </c>
      <c r="E21" s="27">
        <v>6543</v>
      </c>
      <c r="F21" s="17">
        <v>1</v>
      </c>
      <c r="G21" s="31">
        <v>150</v>
      </c>
      <c r="H21" s="31">
        <f t="shared" si="0"/>
        <v>150</v>
      </c>
      <c r="I21" s="31" t="str">
        <f t="shared" si="1"/>
        <v>Low Sales</v>
      </c>
      <c r="J21" s="18">
        <v>45372</v>
      </c>
      <c r="K21" s="28" t="s">
        <v>8</v>
      </c>
    </row>
    <row r="22" spans="1:11" x14ac:dyDescent="0.25">
      <c r="A22" s="16"/>
      <c r="B22" s="26"/>
      <c r="C22" s="17" t="s">
        <v>7</v>
      </c>
      <c r="D22" s="26"/>
      <c r="E22" s="27"/>
      <c r="F22" s="17">
        <v>1</v>
      </c>
      <c r="G22" s="31"/>
      <c r="H22" s="31">
        <f>IFERROR(F22*G22,1)</f>
        <v>0</v>
      </c>
      <c r="I22" s="31" t="str">
        <f>IF(H22&gt;=500,"High Sales", "Low Sales")</f>
        <v>Low Sales</v>
      </c>
      <c r="J22" s="18"/>
      <c r="K22" s="28"/>
    </row>
    <row r="23" spans="1:11" x14ac:dyDescent="0.25">
      <c r="A23" s="16"/>
      <c r="B23" s="26"/>
      <c r="C23" s="17" t="s">
        <v>7</v>
      </c>
      <c r="D23" s="26"/>
      <c r="E23" s="27"/>
      <c r="F23" s="17"/>
      <c r="G23" s="31"/>
      <c r="H23" s="31">
        <f>IFERROR(F23*G23,1)</f>
        <v>0</v>
      </c>
      <c r="I23" s="31" t="str">
        <f>IF(H23&gt;=500,"High Sales", "Low Sales")</f>
        <v>Low Sales</v>
      </c>
      <c r="J23" s="18"/>
      <c r="K23" s="28"/>
    </row>
    <row r="24" spans="1:11" x14ac:dyDescent="0.25">
      <c r="A24" s="16"/>
      <c r="B24" s="26"/>
      <c r="C24" s="17" t="s">
        <v>34</v>
      </c>
      <c r="D24" s="26"/>
      <c r="E24" s="27"/>
      <c r="F24" s="17"/>
      <c r="G24" s="31"/>
      <c r="H24" s="31">
        <f>IFERROR(F24*G24,1)</f>
        <v>0</v>
      </c>
      <c r="I24" s="31" t="str">
        <f>IF(H24&gt;=500,"High Sales", "Low Sales")</f>
        <v>Low Sales</v>
      </c>
      <c r="J24" s="18"/>
      <c r="K24" s="28"/>
    </row>
    <row r="25" spans="1:11" x14ac:dyDescent="0.25">
      <c r="C25" s="25" t="s">
        <v>34</v>
      </c>
    </row>
    <row r="26" spans="1:11" x14ac:dyDescent="0.25">
      <c r="C26" s="25" t="s">
        <v>7</v>
      </c>
    </row>
  </sheetData>
  <mergeCells count="2">
    <mergeCell ref="R1:T1"/>
    <mergeCell ref="V1:W1"/>
  </mergeCells>
  <conditionalFormatting sqref="K2:K24">
    <cfRule type="containsText" dxfId="64" priority="3" operator="containsText" text="PENDING">
      <formula>NOT(ISERROR(SEARCH("PENDING",K2)))</formula>
    </cfRule>
    <cfRule type="containsText" dxfId="63" priority="4" operator="containsText" text="PAID">
      <formula>NOT(ISERROR(SEARCH("PAID",K2)))</formula>
    </cfRule>
  </conditionalFormatting>
  <conditionalFormatting sqref="T3:T5">
    <cfRule type="containsText" dxfId="62" priority="2" operator="containsText" text="Low Sales">
      <formula>NOT(ISERROR(SEARCH("Low Sales",T3)))</formula>
    </cfRule>
  </conditionalFormatting>
  <dataValidations count="1">
    <dataValidation type="whole" allowBlank="1" showInputMessage="1" showErrorMessage="1" promptTitle="Number only" prompt="Number lang dito par." sqref="F1:F1048576">
      <formula1>1</formula1>
      <formula2>999999999999999000000</formula2>
    </dataValidation>
  </dataValidations>
  <pageMargins left="0.7" right="0.7" top="0.75" bottom="0.75" header="0.3" footer="0.3"/>
  <pageSetup orientation="portrait"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containsText" priority="1" operator="containsText" id="{B65FFA3D-3524-4FD9-B73A-668A12BE1550}">
            <xm:f>NOT(ISERROR(SEARCH($T$4,T3)))</xm:f>
            <xm:f>$T$4</xm:f>
            <x14:dxf>
              <font>
                <color rgb="FF006100"/>
              </font>
              <fill>
                <patternFill>
                  <bgColor rgb="FFC6EFCE"/>
                </patternFill>
              </fill>
            </x14:dxf>
          </x14:cfRule>
          <xm:sqref>T3:T5</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promptTitle="Product List" prompt="Pili ka nalang par.">
          <x14:formula1>
            <xm:f>LEGENDS!$A$1:$A$15</xm:f>
          </x14:formula1>
          <xm:sqref>C2:C1048576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topLeftCell="B7" workbookViewId="0">
      <selection activeCell="G13" sqref="G13"/>
    </sheetView>
  </sheetViews>
  <sheetFormatPr defaultRowHeight="15" x14ac:dyDescent="0.25"/>
  <cols>
    <col min="1" max="1" width="9" hidden="1" customWidth="1"/>
  </cols>
  <sheetData>
    <row r="1" spans="1:1" x14ac:dyDescent="0.25">
      <c r="A1" s="67" t="s">
        <v>7</v>
      </c>
    </row>
    <row r="2" spans="1:1" ht="30" x14ac:dyDescent="0.25">
      <c r="A2" s="69" t="s">
        <v>34</v>
      </c>
    </row>
    <row r="3" spans="1:1" x14ac:dyDescent="0.25">
      <c r="A3" s="68" t="s">
        <v>9</v>
      </c>
    </row>
    <row r="4" spans="1:1" ht="30" x14ac:dyDescent="0.25">
      <c r="A4" s="67" t="s">
        <v>12</v>
      </c>
    </row>
    <row r="5" spans="1:1" x14ac:dyDescent="0.25">
      <c r="A5" s="68" t="s">
        <v>14</v>
      </c>
    </row>
    <row r="6" spans="1:1" ht="30" x14ac:dyDescent="0.25">
      <c r="A6" s="67" t="s">
        <v>15</v>
      </c>
    </row>
    <row r="7" spans="1:1" x14ac:dyDescent="0.25">
      <c r="A7" s="68" t="s">
        <v>16</v>
      </c>
    </row>
    <row r="8" spans="1:1" x14ac:dyDescent="0.25">
      <c r="A8" s="67" t="s">
        <v>19</v>
      </c>
    </row>
    <row r="9" spans="1:1" ht="30" x14ac:dyDescent="0.25">
      <c r="A9" s="68" t="s">
        <v>21</v>
      </c>
    </row>
    <row r="10" spans="1:1" ht="30" x14ac:dyDescent="0.25">
      <c r="A10" s="68" t="s">
        <v>23</v>
      </c>
    </row>
    <row r="11" spans="1:1" x14ac:dyDescent="0.25">
      <c r="A11" s="67" t="s">
        <v>25</v>
      </c>
    </row>
    <row r="12" spans="1:1" ht="30" x14ac:dyDescent="0.25">
      <c r="A12" s="68" t="s">
        <v>26</v>
      </c>
    </row>
    <row r="13" spans="1:1" x14ac:dyDescent="0.25">
      <c r="A13" s="68" t="s">
        <v>31</v>
      </c>
    </row>
    <row r="14" spans="1:1" ht="30" x14ac:dyDescent="0.25">
      <c r="A14" s="69" t="s">
        <v>34</v>
      </c>
    </row>
    <row r="15" spans="1:1" ht="30" x14ac:dyDescent="0.25">
      <c r="A15" s="68" t="s">
        <v>23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zoomScale="85" zoomScaleNormal="85" workbookViewId="0">
      <selection activeCell="L15" sqref="L15"/>
    </sheetView>
  </sheetViews>
  <sheetFormatPr defaultRowHeight="15" x14ac:dyDescent="0.25"/>
  <cols>
    <col min="1" max="1" width="9.140625" style="25"/>
    <col min="2" max="2" width="20" style="25" bestFit="1" customWidth="1"/>
    <col min="3" max="3" width="13.140625" style="25" bestFit="1" customWidth="1"/>
    <col min="4" max="4" width="15.7109375" style="25" customWidth="1"/>
    <col min="5" max="5" width="15" style="25" customWidth="1"/>
    <col min="6" max="8" width="12.85546875" style="25" customWidth="1"/>
    <col min="9" max="9" width="18.28515625" style="29" bestFit="1" customWidth="1"/>
    <col min="10" max="12" width="9.140625" style="25"/>
    <col min="13" max="13" width="13.42578125" style="25" bestFit="1" customWidth="1"/>
    <col min="14" max="14" width="13.140625" style="25" bestFit="1" customWidth="1"/>
    <col min="15" max="16384" width="9.140625" style="25"/>
  </cols>
  <sheetData>
    <row r="1" spans="1:14" s="21" customFormat="1" ht="30" x14ac:dyDescent="0.25">
      <c r="A1" s="10" t="s">
        <v>64</v>
      </c>
      <c r="B1" s="19" t="s">
        <v>0</v>
      </c>
      <c r="C1" s="11" t="s">
        <v>1</v>
      </c>
      <c r="D1" s="19" t="s">
        <v>113</v>
      </c>
      <c r="E1" s="19" t="s">
        <v>37</v>
      </c>
      <c r="F1" s="11" t="s">
        <v>2</v>
      </c>
      <c r="G1" s="11" t="s">
        <v>3</v>
      </c>
      <c r="H1" s="11" t="s">
        <v>4</v>
      </c>
      <c r="I1" s="12" t="s">
        <v>129</v>
      </c>
      <c r="J1" s="20" t="s">
        <v>6</v>
      </c>
      <c r="M1" s="78" t="s">
        <v>160</v>
      </c>
      <c r="N1" s="78"/>
    </row>
    <row r="2" spans="1:14" ht="15.75" x14ac:dyDescent="0.25">
      <c r="A2" s="13">
        <v>1001</v>
      </c>
      <c r="B2" s="22" t="s">
        <v>101</v>
      </c>
      <c r="C2" s="14" t="s">
        <v>7</v>
      </c>
      <c r="D2" s="22" t="s">
        <v>114</v>
      </c>
      <c r="E2" s="23">
        <v>1234</v>
      </c>
      <c r="F2" s="14">
        <v>2</v>
      </c>
      <c r="G2" s="14">
        <v>500</v>
      </c>
      <c r="H2" s="14">
        <f t="shared" ref="H2:H21" si="0">F2*G2</f>
        <v>1000</v>
      </c>
      <c r="I2" s="15">
        <v>45293</v>
      </c>
      <c r="J2" s="24" t="s">
        <v>8</v>
      </c>
      <c r="M2" s="72" t="s">
        <v>1</v>
      </c>
      <c r="N2" s="72" t="s">
        <v>3</v>
      </c>
    </row>
    <row r="3" spans="1:14" ht="15.75" x14ac:dyDescent="0.25">
      <c r="A3" s="13">
        <v>1014</v>
      </c>
      <c r="B3" s="22" t="s">
        <v>109</v>
      </c>
      <c r="C3" s="14" t="s">
        <v>7</v>
      </c>
      <c r="D3" s="22" t="s">
        <v>114</v>
      </c>
      <c r="E3" s="23">
        <v>1298</v>
      </c>
      <c r="F3" s="14">
        <v>2</v>
      </c>
      <c r="G3" s="14">
        <v>500</v>
      </c>
      <c r="H3" s="14">
        <f t="shared" si="0"/>
        <v>1000</v>
      </c>
      <c r="I3" s="15">
        <v>45337</v>
      </c>
      <c r="J3" s="24" t="s">
        <v>8</v>
      </c>
      <c r="M3" s="70" t="s">
        <v>19</v>
      </c>
      <c r="N3" s="70">
        <f>VLOOKUP(M3,C2:G25,5, FALSE)</f>
        <v>400</v>
      </c>
    </row>
    <row r="4" spans="1:14" x14ac:dyDescent="0.25">
      <c r="A4" s="13">
        <v>1018</v>
      </c>
      <c r="B4" s="22" t="s">
        <v>111</v>
      </c>
      <c r="C4" s="14" t="s">
        <v>31</v>
      </c>
      <c r="D4" s="22" t="s">
        <v>125</v>
      </c>
      <c r="E4" s="23">
        <v>2345</v>
      </c>
      <c r="F4" s="14">
        <v>1</v>
      </c>
      <c r="G4" s="14">
        <v>600</v>
      </c>
      <c r="H4" s="14">
        <f t="shared" si="0"/>
        <v>600</v>
      </c>
      <c r="I4" s="15">
        <v>45341</v>
      </c>
      <c r="J4" s="24" t="s">
        <v>8</v>
      </c>
    </row>
    <row r="5" spans="1:14" x14ac:dyDescent="0.25">
      <c r="A5" s="13">
        <v>1009</v>
      </c>
      <c r="B5" s="22" t="s">
        <v>106</v>
      </c>
      <c r="C5" s="14" t="s">
        <v>7</v>
      </c>
      <c r="D5" s="22" t="s">
        <v>114</v>
      </c>
      <c r="E5" s="23">
        <v>4356</v>
      </c>
      <c r="F5" s="14">
        <v>1</v>
      </c>
      <c r="G5" s="14">
        <v>550</v>
      </c>
      <c r="H5" s="14">
        <f t="shared" si="0"/>
        <v>550</v>
      </c>
      <c r="I5" s="15">
        <v>45332</v>
      </c>
      <c r="J5" s="24" t="s">
        <v>131</v>
      </c>
    </row>
    <row r="6" spans="1:14" ht="15.75" x14ac:dyDescent="0.25">
      <c r="A6" s="13">
        <v>1007</v>
      </c>
      <c r="B6" s="22" t="s">
        <v>18</v>
      </c>
      <c r="C6" s="14" t="s">
        <v>19</v>
      </c>
      <c r="D6" s="22" t="s">
        <v>120</v>
      </c>
      <c r="E6" s="23">
        <v>1134</v>
      </c>
      <c r="F6" s="14">
        <v>1</v>
      </c>
      <c r="G6" s="14">
        <v>400</v>
      </c>
      <c r="H6" s="14">
        <f t="shared" si="0"/>
        <v>400</v>
      </c>
      <c r="I6" s="15">
        <v>45330</v>
      </c>
      <c r="J6" s="24" t="s">
        <v>131</v>
      </c>
      <c r="M6" s="71"/>
      <c r="N6" s="71"/>
    </row>
    <row r="7" spans="1:14" ht="15.75" x14ac:dyDescent="0.25">
      <c r="A7" s="13">
        <v>1016</v>
      </c>
      <c r="B7" s="22" t="s">
        <v>30</v>
      </c>
      <c r="C7" s="14" t="s">
        <v>14</v>
      </c>
      <c r="D7" s="22" t="s">
        <v>117</v>
      </c>
      <c r="E7" s="23">
        <v>6453</v>
      </c>
      <c r="F7" s="14">
        <v>1</v>
      </c>
      <c r="G7" s="14">
        <v>320</v>
      </c>
      <c r="H7" s="14">
        <f t="shared" si="0"/>
        <v>320</v>
      </c>
      <c r="I7" s="15">
        <v>45339</v>
      </c>
      <c r="J7" s="24" t="s">
        <v>8</v>
      </c>
      <c r="M7" s="73"/>
      <c r="N7" s="73"/>
    </row>
    <row r="8" spans="1:14" x14ac:dyDescent="0.25">
      <c r="A8" s="13">
        <v>1004</v>
      </c>
      <c r="B8" s="22" t="s">
        <v>132</v>
      </c>
      <c r="C8" s="14" t="s">
        <v>14</v>
      </c>
      <c r="D8" s="22" t="s">
        <v>117</v>
      </c>
      <c r="E8" s="23">
        <v>3456</v>
      </c>
      <c r="F8" s="14">
        <v>1</v>
      </c>
      <c r="G8" s="14">
        <v>300</v>
      </c>
      <c r="H8" s="14">
        <f t="shared" si="0"/>
        <v>300</v>
      </c>
      <c r="I8" s="15">
        <v>45327</v>
      </c>
      <c r="J8" s="24" t="s">
        <v>8</v>
      </c>
    </row>
    <row r="9" spans="1:14" x14ac:dyDescent="0.25">
      <c r="A9" s="13">
        <v>1006</v>
      </c>
      <c r="B9" s="22" t="s">
        <v>104</v>
      </c>
      <c r="C9" s="14" t="s">
        <v>16</v>
      </c>
      <c r="D9" s="22" t="s">
        <v>119</v>
      </c>
      <c r="E9" s="23">
        <v>2589</v>
      </c>
      <c r="F9" s="14">
        <v>1</v>
      </c>
      <c r="G9" s="14">
        <v>250</v>
      </c>
      <c r="H9" s="14">
        <f t="shared" si="0"/>
        <v>250</v>
      </c>
      <c r="I9" s="15">
        <v>45329</v>
      </c>
      <c r="J9" s="24" t="s">
        <v>8</v>
      </c>
    </row>
    <row r="10" spans="1:14" x14ac:dyDescent="0.25">
      <c r="A10" s="13">
        <v>1011</v>
      </c>
      <c r="B10" s="22" t="s">
        <v>24</v>
      </c>
      <c r="C10" s="14" t="s">
        <v>25</v>
      </c>
      <c r="D10" s="22" t="s">
        <v>123</v>
      </c>
      <c r="E10" s="23">
        <v>6321</v>
      </c>
      <c r="F10" s="14">
        <v>1</v>
      </c>
      <c r="G10" s="14">
        <v>250</v>
      </c>
      <c r="H10" s="14">
        <f t="shared" si="0"/>
        <v>250</v>
      </c>
      <c r="I10" s="15">
        <v>45334</v>
      </c>
      <c r="J10" s="24" t="s">
        <v>131</v>
      </c>
    </row>
    <row r="11" spans="1:14" x14ac:dyDescent="0.25">
      <c r="A11" s="13">
        <v>1019</v>
      </c>
      <c r="B11" s="22" t="s">
        <v>32</v>
      </c>
      <c r="C11" s="14" t="s">
        <v>33</v>
      </c>
      <c r="D11" s="22" t="s">
        <v>126</v>
      </c>
      <c r="E11" s="23">
        <v>8624</v>
      </c>
      <c r="F11" s="14">
        <v>1</v>
      </c>
      <c r="G11" s="14">
        <v>200</v>
      </c>
      <c r="H11" s="14">
        <f t="shared" si="0"/>
        <v>200</v>
      </c>
      <c r="I11" s="15">
        <v>45342</v>
      </c>
      <c r="J11" s="24" t="s">
        <v>131</v>
      </c>
    </row>
    <row r="12" spans="1:14" x14ac:dyDescent="0.25">
      <c r="A12" s="13">
        <v>1005</v>
      </c>
      <c r="B12" s="22" t="s">
        <v>103</v>
      </c>
      <c r="C12" s="14" t="s">
        <v>15</v>
      </c>
      <c r="D12" s="22" t="s">
        <v>118</v>
      </c>
      <c r="E12" s="23">
        <v>7845</v>
      </c>
      <c r="F12" s="14">
        <v>2</v>
      </c>
      <c r="G12" s="14">
        <v>80</v>
      </c>
      <c r="H12" s="14">
        <f t="shared" si="0"/>
        <v>160</v>
      </c>
      <c r="I12" s="15">
        <v>45328</v>
      </c>
      <c r="J12" s="24" t="s">
        <v>131</v>
      </c>
    </row>
    <row r="13" spans="1:14" x14ac:dyDescent="0.25">
      <c r="A13" s="13">
        <v>1003</v>
      </c>
      <c r="B13" s="22" t="s">
        <v>11</v>
      </c>
      <c r="C13" s="14" t="s">
        <v>12</v>
      </c>
      <c r="D13" s="22" t="s">
        <v>116</v>
      </c>
      <c r="E13" s="23">
        <v>9123</v>
      </c>
      <c r="F13" s="14">
        <v>3</v>
      </c>
      <c r="G13" s="14">
        <v>50</v>
      </c>
      <c r="H13" s="14">
        <f t="shared" si="0"/>
        <v>150</v>
      </c>
      <c r="I13" s="15">
        <v>45326</v>
      </c>
      <c r="J13" s="24" t="s">
        <v>8</v>
      </c>
    </row>
    <row r="14" spans="1:14" x14ac:dyDescent="0.25">
      <c r="A14" s="13">
        <v>1008</v>
      </c>
      <c r="B14" s="22" t="s">
        <v>105</v>
      </c>
      <c r="C14" s="14" t="s">
        <v>21</v>
      </c>
      <c r="D14" s="22" t="s">
        <v>121</v>
      </c>
      <c r="E14" s="23">
        <v>8742</v>
      </c>
      <c r="F14" s="14">
        <v>10</v>
      </c>
      <c r="G14" s="14">
        <v>15</v>
      </c>
      <c r="H14" s="14">
        <f t="shared" si="0"/>
        <v>150</v>
      </c>
      <c r="I14" s="15">
        <v>45331</v>
      </c>
      <c r="J14" s="24" t="s">
        <v>8</v>
      </c>
    </row>
    <row r="15" spans="1:14" x14ac:dyDescent="0.25">
      <c r="A15" s="13">
        <v>1020</v>
      </c>
      <c r="B15" s="22" t="s">
        <v>112</v>
      </c>
      <c r="C15" s="14" t="s">
        <v>34</v>
      </c>
      <c r="D15" s="22" t="s">
        <v>127</v>
      </c>
      <c r="E15" s="23">
        <v>6543</v>
      </c>
      <c r="F15" s="14">
        <v>1</v>
      </c>
      <c r="G15" s="14">
        <v>150</v>
      </c>
      <c r="H15" s="14">
        <f t="shared" si="0"/>
        <v>150</v>
      </c>
      <c r="I15" s="15">
        <v>45343</v>
      </c>
      <c r="J15" s="24" t="s">
        <v>8</v>
      </c>
    </row>
    <row r="16" spans="1:14" x14ac:dyDescent="0.25">
      <c r="A16" s="13">
        <v>1013</v>
      </c>
      <c r="B16" s="22" t="s">
        <v>108</v>
      </c>
      <c r="C16" s="14" t="s">
        <v>12</v>
      </c>
      <c r="D16" s="22" t="s">
        <v>116</v>
      </c>
      <c r="E16" s="23">
        <v>2365</v>
      </c>
      <c r="F16" s="14">
        <v>2</v>
      </c>
      <c r="G16" s="14">
        <v>60</v>
      </c>
      <c r="H16" s="14">
        <f t="shared" si="0"/>
        <v>120</v>
      </c>
      <c r="I16" s="15">
        <v>45336</v>
      </c>
      <c r="J16" s="24" t="s">
        <v>131</v>
      </c>
    </row>
    <row r="17" spans="1:10" x14ac:dyDescent="0.25">
      <c r="A17" s="13">
        <v>1002</v>
      </c>
      <c r="B17" s="22" t="s">
        <v>102</v>
      </c>
      <c r="C17" s="14" t="s">
        <v>9</v>
      </c>
      <c r="D17" s="22" t="s">
        <v>115</v>
      </c>
      <c r="E17" s="23">
        <v>5678</v>
      </c>
      <c r="F17" s="14">
        <v>5</v>
      </c>
      <c r="G17" s="14">
        <v>20</v>
      </c>
      <c r="H17" s="14">
        <f t="shared" si="0"/>
        <v>100</v>
      </c>
      <c r="I17" s="15">
        <v>45353</v>
      </c>
      <c r="J17" s="24" t="s">
        <v>131</v>
      </c>
    </row>
    <row r="18" spans="1:10" ht="17.25" customHeight="1" x14ac:dyDescent="0.25">
      <c r="A18" s="13">
        <v>1012</v>
      </c>
      <c r="B18" s="22" t="s">
        <v>107</v>
      </c>
      <c r="C18" s="14" t="s">
        <v>26</v>
      </c>
      <c r="D18" s="22" t="s">
        <v>124</v>
      </c>
      <c r="E18" s="23">
        <v>8457</v>
      </c>
      <c r="F18" s="14">
        <v>1</v>
      </c>
      <c r="G18" s="14">
        <v>100</v>
      </c>
      <c r="H18" s="14">
        <f t="shared" si="0"/>
        <v>100</v>
      </c>
      <c r="I18" s="15">
        <v>45335</v>
      </c>
      <c r="J18" s="24" t="s">
        <v>8</v>
      </c>
    </row>
    <row r="19" spans="1:10" x14ac:dyDescent="0.25">
      <c r="A19" s="13">
        <v>1015</v>
      </c>
      <c r="B19" s="22" t="s">
        <v>29</v>
      </c>
      <c r="C19" s="14" t="s">
        <v>15</v>
      </c>
      <c r="D19" s="22" t="s">
        <v>118</v>
      </c>
      <c r="E19" s="23">
        <v>9876</v>
      </c>
      <c r="F19" s="14">
        <v>1</v>
      </c>
      <c r="G19" s="14">
        <v>90</v>
      </c>
      <c r="H19" s="14">
        <f t="shared" si="0"/>
        <v>90</v>
      </c>
      <c r="I19" s="15">
        <v>45338</v>
      </c>
      <c r="J19" s="24" t="s">
        <v>131</v>
      </c>
    </row>
    <row r="20" spans="1:10" x14ac:dyDescent="0.25">
      <c r="A20" s="13">
        <v>1017</v>
      </c>
      <c r="B20" s="22" t="s">
        <v>110</v>
      </c>
      <c r="C20" s="14" t="s">
        <v>9</v>
      </c>
      <c r="D20" s="22" t="s">
        <v>115</v>
      </c>
      <c r="E20" s="23">
        <v>4685</v>
      </c>
      <c r="F20" s="14">
        <v>2</v>
      </c>
      <c r="G20" s="14">
        <v>25</v>
      </c>
      <c r="H20" s="14">
        <f t="shared" si="0"/>
        <v>50</v>
      </c>
      <c r="I20" s="15">
        <v>45340</v>
      </c>
      <c r="J20" s="24" t="s">
        <v>131</v>
      </c>
    </row>
    <row r="21" spans="1:10" x14ac:dyDescent="0.25">
      <c r="A21" s="16">
        <v>1010</v>
      </c>
      <c r="B21" s="26" t="s">
        <v>22</v>
      </c>
      <c r="C21" s="17" t="s">
        <v>23</v>
      </c>
      <c r="D21" s="26" t="s">
        <v>122</v>
      </c>
      <c r="E21" s="27">
        <v>7539</v>
      </c>
      <c r="F21" s="17">
        <v>3</v>
      </c>
      <c r="G21" s="17">
        <v>10</v>
      </c>
      <c r="H21" s="17">
        <f t="shared" si="0"/>
        <v>30</v>
      </c>
      <c r="I21" s="18">
        <v>45598</v>
      </c>
      <c r="J21" s="28" t="s">
        <v>8</v>
      </c>
    </row>
  </sheetData>
  <mergeCells count="1">
    <mergeCell ref="M1:N1"/>
  </mergeCells>
  <conditionalFormatting sqref="J2:J21">
    <cfRule type="containsText" dxfId="60" priority="1" operator="containsText" text="PENDING">
      <formula>NOT(ISERROR(SEARCH("PENDING",J2)))</formula>
    </cfRule>
    <cfRule type="containsText" dxfId="59" priority="2" operator="containsText" text="PAID">
      <formula>NOT(ISERROR(SEARCH("PAID",J2)))</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disablePrompts="1" count="1">
        <x14:dataValidation type="list" allowBlank="1" showInputMessage="1" showErrorMessage="1" promptTitle="Product List" prompt="Choose the Product to find  the price">
          <x14:formula1>
            <xm:f>LEGENDS!$A$1:$A$15</xm:f>
          </x14:formula1>
          <xm:sqref>M3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1"/>
  <sheetViews>
    <sheetView zoomScale="90" zoomScaleNormal="90" workbookViewId="0">
      <selection activeCell="K4" sqref="K4"/>
    </sheetView>
  </sheetViews>
  <sheetFormatPr defaultRowHeight="15" x14ac:dyDescent="0.25"/>
  <cols>
    <col min="3" max="3" width="15.5703125" bestFit="1" customWidth="1"/>
    <col min="4" max="4" width="9.140625" style="8"/>
    <col min="7" max="7" width="15.42578125" bestFit="1" customWidth="1"/>
    <col min="8" max="8" width="9.140625" style="8"/>
    <col min="12" max="12" width="22.42578125" bestFit="1" customWidth="1"/>
    <col min="13" max="13" width="9.140625" style="8"/>
    <col min="16" max="16" width="13.7109375" bestFit="1" customWidth="1"/>
    <col min="17" max="17" width="12.85546875" bestFit="1" customWidth="1"/>
    <col min="18" max="18" width="9.140625" style="8"/>
    <col min="19" max="19" width="11.5703125" bestFit="1" customWidth="1"/>
    <col min="21" max="21" width="18.28515625" style="7" bestFit="1" customWidth="1"/>
    <col min="22" max="22" width="9.140625" style="8"/>
  </cols>
  <sheetData>
    <row r="1" spans="1:25" s="4" customFormat="1" ht="30" x14ac:dyDescent="0.25">
      <c r="A1" s="1" t="s">
        <v>35</v>
      </c>
      <c r="C1" s="4" t="s">
        <v>97</v>
      </c>
      <c r="D1" s="9"/>
      <c r="E1" s="1" t="s">
        <v>36</v>
      </c>
      <c r="G1" s="4" t="s">
        <v>98</v>
      </c>
      <c r="H1" s="9"/>
      <c r="I1" s="4" t="s">
        <v>99</v>
      </c>
      <c r="L1" s="4" t="s">
        <v>100</v>
      </c>
      <c r="M1" s="9"/>
      <c r="N1" s="1" t="s">
        <v>37</v>
      </c>
      <c r="P1" s="4" t="s">
        <v>113</v>
      </c>
      <c r="Q1" s="4" t="s">
        <v>37</v>
      </c>
      <c r="R1" s="9"/>
      <c r="S1" s="1" t="s">
        <v>5</v>
      </c>
      <c r="U1" s="5" t="s">
        <v>128</v>
      </c>
      <c r="V1" s="9"/>
      <c r="W1" s="1" t="s">
        <v>6</v>
      </c>
      <c r="Y1" s="4" t="s">
        <v>130</v>
      </c>
    </row>
    <row r="2" spans="1:25" x14ac:dyDescent="0.25">
      <c r="A2" s="2" t="s">
        <v>83</v>
      </c>
      <c r="C2" t="str">
        <f>TRIM(A2)</f>
        <v>Alice</v>
      </c>
      <c r="E2" s="2" t="s">
        <v>65</v>
      </c>
      <c r="G2" t="str">
        <f>TRIM(E2)</f>
        <v>Smith</v>
      </c>
      <c r="I2" t="str">
        <f>LEFT(G2,1)</f>
        <v>S</v>
      </c>
      <c r="L2" t="str">
        <f>CONCATENATE(C2," ",I2,".")</f>
        <v>Alice S.</v>
      </c>
      <c r="N2" s="2" t="s">
        <v>38</v>
      </c>
      <c r="P2" t="str">
        <f>LEFT(N2,3)</f>
        <v>LAP</v>
      </c>
      <c r="Q2" t="str">
        <f>RIGHT(N2,4)</f>
        <v>1234</v>
      </c>
      <c r="S2" s="3">
        <v>45293</v>
      </c>
      <c r="U2" s="6">
        <v>45293</v>
      </c>
      <c r="W2" s="2" t="s">
        <v>8</v>
      </c>
      <c r="Y2" t="str">
        <f>UPPER(W2)</f>
        <v>PAID</v>
      </c>
    </row>
    <row r="3" spans="1:25" ht="30" x14ac:dyDescent="0.25">
      <c r="A3" s="2" t="s">
        <v>66</v>
      </c>
      <c r="C3" t="str">
        <f t="shared" ref="C3:C21" si="0">TRIM(A3)</f>
        <v>Bob</v>
      </c>
      <c r="E3" s="2" t="s">
        <v>89</v>
      </c>
      <c r="G3" t="str">
        <f t="shared" ref="G3:G21" si="1">TRIM(E3)</f>
        <v>Johnson</v>
      </c>
      <c r="I3" t="str">
        <f>LEFT(G3,1)</f>
        <v>J</v>
      </c>
      <c r="L3" t="str">
        <f t="shared" ref="L3:L21" si="2">CONCATENATE(C3," ",I3,".")</f>
        <v>Bob J.</v>
      </c>
      <c r="N3" s="2" t="s">
        <v>39</v>
      </c>
      <c r="P3" t="str">
        <f t="shared" ref="P3:P21" si="3">LEFT(N3,3)</f>
        <v>MSE</v>
      </c>
      <c r="Q3" t="str">
        <f t="shared" ref="Q3:Q21" si="4">RIGHT(N3,4)</f>
        <v>5678</v>
      </c>
      <c r="S3" s="3">
        <v>45353</v>
      </c>
      <c r="U3" s="6">
        <v>45353</v>
      </c>
      <c r="W3" s="2" t="s">
        <v>10</v>
      </c>
      <c r="Y3" t="str">
        <f t="shared" ref="Y3:Y21" si="5">UPPER(W3)</f>
        <v>PENDING</v>
      </c>
    </row>
    <row r="4" spans="1:25" ht="30" x14ac:dyDescent="0.25">
      <c r="A4" s="2" t="s">
        <v>84</v>
      </c>
      <c r="C4" t="str">
        <f t="shared" si="0"/>
        <v>Charlie</v>
      </c>
      <c r="E4" s="2" t="s">
        <v>67</v>
      </c>
      <c r="G4" t="str">
        <f t="shared" si="1"/>
        <v>L.</v>
      </c>
      <c r="I4" t="str">
        <f t="shared" ref="I4:I21" si="6">LEFT(G4,1)</f>
        <v>L</v>
      </c>
      <c r="L4" t="str">
        <f t="shared" si="2"/>
        <v>Charlie L.</v>
      </c>
      <c r="N4" s="2" t="s">
        <v>40</v>
      </c>
      <c r="P4" t="str">
        <f t="shared" si="3"/>
        <v>KBD</v>
      </c>
      <c r="Q4" t="str">
        <f t="shared" si="4"/>
        <v>9123</v>
      </c>
      <c r="S4" s="3">
        <v>45326</v>
      </c>
      <c r="U4" s="6">
        <v>45326</v>
      </c>
      <c r="W4" s="2" t="s">
        <v>13</v>
      </c>
      <c r="Y4" t="str">
        <f t="shared" si="5"/>
        <v>PAID</v>
      </c>
    </row>
    <row r="5" spans="1:25" ht="30" x14ac:dyDescent="0.25">
      <c r="A5" s="2" t="s">
        <v>133</v>
      </c>
      <c r="C5" t="str">
        <f t="shared" si="0"/>
        <v>Xhia</v>
      </c>
      <c r="E5" s="2" t="s">
        <v>68</v>
      </c>
      <c r="G5" t="str">
        <f t="shared" si="1"/>
        <v>Cruz</v>
      </c>
      <c r="I5" t="str">
        <f t="shared" si="6"/>
        <v>C</v>
      </c>
      <c r="L5" t="str">
        <f t="shared" si="2"/>
        <v>Xhia C.</v>
      </c>
      <c r="N5" s="2" t="s">
        <v>41</v>
      </c>
      <c r="P5" t="str">
        <f t="shared" si="3"/>
        <v>MON</v>
      </c>
      <c r="Q5" t="str">
        <f t="shared" si="4"/>
        <v>3456</v>
      </c>
      <c r="S5" s="3">
        <v>45327</v>
      </c>
      <c r="U5" s="6">
        <v>45327</v>
      </c>
      <c r="W5" s="2" t="s">
        <v>8</v>
      </c>
      <c r="Y5" t="str">
        <f t="shared" si="5"/>
        <v>PAID</v>
      </c>
    </row>
    <row r="6" spans="1:25" ht="30" x14ac:dyDescent="0.25">
      <c r="A6" s="2" t="s">
        <v>42</v>
      </c>
      <c r="C6" t="str">
        <f t="shared" si="0"/>
        <v>Ethan</v>
      </c>
      <c r="E6" s="2" t="s">
        <v>90</v>
      </c>
      <c r="G6" t="str">
        <f t="shared" si="1"/>
        <v>B.</v>
      </c>
      <c r="I6" t="str">
        <f t="shared" si="6"/>
        <v>B</v>
      </c>
      <c r="L6" t="str">
        <f t="shared" si="2"/>
        <v>Ethan B.</v>
      </c>
      <c r="N6" s="2" t="s">
        <v>43</v>
      </c>
      <c r="P6" t="str">
        <f t="shared" si="3"/>
        <v>HPD</v>
      </c>
      <c r="Q6" t="str">
        <f t="shared" si="4"/>
        <v>7845</v>
      </c>
      <c r="S6" s="3">
        <v>45328</v>
      </c>
      <c r="U6" s="6">
        <v>45328</v>
      </c>
      <c r="W6" s="2" t="s">
        <v>10</v>
      </c>
      <c r="Y6" t="str">
        <f t="shared" si="5"/>
        <v>PENDING</v>
      </c>
    </row>
    <row r="7" spans="1:25" x14ac:dyDescent="0.25">
      <c r="A7" s="2" t="s">
        <v>95</v>
      </c>
      <c r="C7" t="str">
        <f t="shared" si="0"/>
        <v>Fred</v>
      </c>
      <c r="E7" s="2" t="s">
        <v>69</v>
      </c>
      <c r="G7" t="str">
        <f t="shared" si="1"/>
        <v>G.</v>
      </c>
      <c r="I7" t="str">
        <f t="shared" si="6"/>
        <v>G</v>
      </c>
      <c r="L7" t="str">
        <f t="shared" si="2"/>
        <v>Fred G.</v>
      </c>
      <c r="N7" s="2" t="s">
        <v>44</v>
      </c>
      <c r="P7" t="str">
        <f t="shared" si="3"/>
        <v>PRT</v>
      </c>
      <c r="Q7" t="str">
        <f t="shared" si="4"/>
        <v>2589</v>
      </c>
      <c r="S7" s="3">
        <v>45329</v>
      </c>
      <c r="U7" s="6">
        <v>45329</v>
      </c>
      <c r="W7" s="2" t="s">
        <v>17</v>
      </c>
      <c r="Y7" t="str">
        <f t="shared" si="5"/>
        <v>PAID</v>
      </c>
    </row>
    <row r="8" spans="1:25" ht="30" x14ac:dyDescent="0.25">
      <c r="A8" s="2" t="s">
        <v>70</v>
      </c>
      <c r="C8" t="str">
        <f t="shared" si="0"/>
        <v>Gabriela</v>
      </c>
      <c r="E8" s="2" t="s">
        <v>71</v>
      </c>
      <c r="G8" t="str">
        <f t="shared" si="1"/>
        <v>A.</v>
      </c>
      <c r="I8" t="str">
        <f t="shared" si="6"/>
        <v>A</v>
      </c>
      <c r="L8" t="str">
        <f t="shared" si="2"/>
        <v>Gabriela A.</v>
      </c>
      <c r="N8" s="2" t="s">
        <v>45</v>
      </c>
      <c r="P8" t="str">
        <f t="shared" si="3"/>
        <v>SCN</v>
      </c>
      <c r="Q8" t="str">
        <f t="shared" si="4"/>
        <v>1134</v>
      </c>
      <c r="S8" s="3">
        <v>45330</v>
      </c>
      <c r="U8" s="6">
        <v>45330</v>
      </c>
      <c r="W8" s="2" t="s">
        <v>20</v>
      </c>
      <c r="Y8" t="str">
        <f t="shared" si="5"/>
        <v>PENDING</v>
      </c>
    </row>
    <row r="9" spans="1:25" x14ac:dyDescent="0.25">
      <c r="A9" s="2" t="s">
        <v>72</v>
      </c>
      <c r="C9" t="str">
        <f t="shared" si="0"/>
        <v>Hannah</v>
      </c>
      <c r="E9" s="2" t="s">
        <v>91</v>
      </c>
      <c r="G9" t="str">
        <f t="shared" si="1"/>
        <v>Lee</v>
      </c>
      <c r="I9" t="str">
        <f t="shared" si="6"/>
        <v>L</v>
      </c>
      <c r="L9" t="str">
        <f t="shared" si="2"/>
        <v>Hannah L.</v>
      </c>
      <c r="N9" s="2" t="s">
        <v>46</v>
      </c>
      <c r="P9" t="str">
        <f t="shared" si="3"/>
        <v>USB</v>
      </c>
      <c r="Q9" t="str">
        <f t="shared" si="4"/>
        <v>8742</v>
      </c>
      <c r="S9" s="3">
        <v>45331</v>
      </c>
      <c r="U9" s="6">
        <v>45331</v>
      </c>
      <c r="W9" s="2" t="s">
        <v>8</v>
      </c>
      <c r="Y9" t="str">
        <f t="shared" si="5"/>
        <v>PAID</v>
      </c>
    </row>
    <row r="10" spans="1:25" x14ac:dyDescent="0.25">
      <c r="A10" s="2" t="s">
        <v>85</v>
      </c>
      <c r="C10" t="str">
        <f t="shared" si="0"/>
        <v>Isaac</v>
      </c>
      <c r="E10" s="2" t="s">
        <v>73</v>
      </c>
      <c r="G10" t="str">
        <f t="shared" si="1"/>
        <v>S.</v>
      </c>
      <c r="I10" t="str">
        <f t="shared" si="6"/>
        <v>S</v>
      </c>
      <c r="L10" t="str">
        <f t="shared" si="2"/>
        <v>Isaac S.</v>
      </c>
      <c r="N10" s="2" t="s">
        <v>47</v>
      </c>
      <c r="P10" t="str">
        <f t="shared" si="3"/>
        <v>LAP</v>
      </c>
      <c r="Q10" t="str">
        <f t="shared" si="4"/>
        <v>4356</v>
      </c>
      <c r="S10" s="3">
        <v>45332</v>
      </c>
      <c r="U10" s="6">
        <v>45332</v>
      </c>
      <c r="W10" s="2" t="s">
        <v>10</v>
      </c>
      <c r="Y10" t="str">
        <f t="shared" si="5"/>
        <v>PENDING</v>
      </c>
    </row>
    <row r="11" spans="1:25" ht="30" x14ac:dyDescent="0.25">
      <c r="A11" s="2" t="s">
        <v>86</v>
      </c>
      <c r="C11" t="str">
        <f t="shared" si="0"/>
        <v>Julia</v>
      </c>
      <c r="E11" s="2" t="s">
        <v>92</v>
      </c>
      <c r="G11" t="str">
        <f t="shared" si="1"/>
        <v>R.</v>
      </c>
      <c r="I11" t="str">
        <f t="shared" si="6"/>
        <v>R</v>
      </c>
      <c r="L11" t="str">
        <f t="shared" si="2"/>
        <v>Julia R.</v>
      </c>
      <c r="N11" s="2" t="s">
        <v>48</v>
      </c>
      <c r="P11" t="str">
        <f t="shared" si="3"/>
        <v>MPD</v>
      </c>
      <c r="Q11" t="str">
        <f t="shared" si="4"/>
        <v>7539</v>
      </c>
      <c r="S11" s="3">
        <v>45598</v>
      </c>
      <c r="U11" s="6">
        <v>45598</v>
      </c>
      <c r="W11" s="2" t="s">
        <v>13</v>
      </c>
      <c r="Y11" t="str">
        <f t="shared" si="5"/>
        <v>PAID</v>
      </c>
    </row>
    <row r="12" spans="1:25" ht="30" x14ac:dyDescent="0.25">
      <c r="A12" s="2" t="s">
        <v>74</v>
      </c>
      <c r="C12" t="str">
        <f t="shared" si="0"/>
        <v>Kevin</v>
      </c>
      <c r="E12" s="2" t="s">
        <v>75</v>
      </c>
      <c r="G12" t="str">
        <f t="shared" si="1"/>
        <v>O.</v>
      </c>
      <c r="I12" t="str">
        <f t="shared" si="6"/>
        <v>O</v>
      </c>
      <c r="L12" t="str">
        <f t="shared" si="2"/>
        <v>Kevin O.</v>
      </c>
      <c r="N12" s="2" t="s">
        <v>49</v>
      </c>
      <c r="P12" t="str">
        <f t="shared" si="3"/>
        <v>ROU</v>
      </c>
      <c r="Q12" t="str">
        <f t="shared" si="4"/>
        <v>6321</v>
      </c>
      <c r="S12" s="3">
        <v>45334</v>
      </c>
      <c r="U12" s="6">
        <v>45334</v>
      </c>
      <c r="W12" s="2" t="s">
        <v>10</v>
      </c>
      <c r="Y12" t="str">
        <f t="shared" si="5"/>
        <v>PENDING</v>
      </c>
    </row>
    <row r="13" spans="1:25" ht="30" x14ac:dyDescent="0.25">
      <c r="A13" s="2" t="s">
        <v>50</v>
      </c>
      <c r="C13" t="str">
        <f t="shared" si="0"/>
        <v>Laura</v>
      </c>
      <c r="E13" s="2" t="s">
        <v>76</v>
      </c>
      <c r="G13" t="str">
        <f t="shared" si="1"/>
        <v>M.</v>
      </c>
      <c r="I13" t="str">
        <f t="shared" si="6"/>
        <v>M</v>
      </c>
      <c r="L13" t="str">
        <f t="shared" si="2"/>
        <v>Laura M.</v>
      </c>
      <c r="N13" s="2" t="s">
        <v>51</v>
      </c>
      <c r="P13" t="str">
        <f t="shared" si="3"/>
        <v>EHD</v>
      </c>
      <c r="Q13" t="str">
        <f t="shared" si="4"/>
        <v>8457</v>
      </c>
      <c r="S13" s="2" t="s">
        <v>27</v>
      </c>
      <c r="U13" s="6">
        <v>45335</v>
      </c>
      <c r="W13" s="2" t="s">
        <v>17</v>
      </c>
      <c r="Y13" t="str">
        <f t="shared" si="5"/>
        <v>PAID</v>
      </c>
    </row>
    <row r="14" spans="1:25" ht="33" customHeight="1" x14ac:dyDescent="0.25">
      <c r="A14" s="2" t="s">
        <v>96</v>
      </c>
      <c r="C14" t="str">
        <f t="shared" si="0"/>
        <v>Michael</v>
      </c>
      <c r="E14" s="2" t="s">
        <v>77</v>
      </c>
      <c r="G14" t="str">
        <f t="shared" si="1"/>
        <v>T.</v>
      </c>
      <c r="I14" t="str">
        <f t="shared" si="6"/>
        <v>T</v>
      </c>
      <c r="L14" t="str">
        <f t="shared" si="2"/>
        <v>Michael T.</v>
      </c>
      <c r="N14" s="2" t="s">
        <v>52</v>
      </c>
      <c r="P14" t="str">
        <f t="shared" si="3"/>
        <v>KBD</v>
      </c>
      <c r="Q14" t="str">
        <f t="shared" si="4"/>
        <v>2365</v>
      </c>
      <c r="S14" s="3">
        <v>45336</v>
      </c>
      <c r="U14" s="6">
        <v>45336</v>
      </c>
      <c r="W14" s="2" t="s">
        <v>20</v>
      </c>
      <c r="Y14" t="str">
        <f t="shared" si="5"/>
        <v>PENDING</v>
      </c>
    </row>
    <row r="15" spans="1:25" x14ac:dyDescent="0.25">
      <c r="A15" s="2" t="s">
        <v>53</v>
      </c>
      <c r="C15" t="str">
        <f t="shared" si="0"/>
        <v>Nina</v>
      </c>
      <c r="E15" s="2" t="s">
        <v>78</v>
      </c>
      <c r="G15" t="str">
        <f t="shared" si="1"/>
        <v>P.</v>
      </c>
      <c r="I15" t="str">
        <f t="shared" si="6"/>
        <v>P</v>
      </c>
      <c r="L15" t="str">
        <f t="shared" si="2"/>
        <v>Nina P.</v>
      </c>
      <c r="N15" s="2" t="s">
        <v>54</v>
      </c>
      <c r="P15" t="str">
        <f t="shared" si="3"/>
        <v>LAP</v>
      </c>
      <c r="Q15" t="str">
        <f t="shared" si="4"/>
        <v>1298</v>
      </c>
      <c r="S15" s="2" t="s">
        <v>28</v>
      </c>
      <c r="U15" s="6">
        <v>45337</v>
      </c>
      <c r="W15" s="2" t="s">
        <v>8</v>
      </c>
      <c r="Y15" t="str">
        <f t="shared" si="5"/>
        <v>PAID</v>
      </c>
    </row>
    <row r="16" spans="1:25" ht="30" x14ac:dyDescent="0.25">
      <c r="A16" s="2" t="s">
        <v>55</v>
      </c>
      <c r="C16" t="str">
        <f t="shared" si="0"/>
        <v>Oscar</v>
      </c>
      <c r="E16" s="2" t="s">
        <v>93</v>
      </c>
      <c r="G16" t="str">
        <f t="shared" si="1"/>
        <v>W.</v>
      </c>
      <c r="I16" t="str">
        <f t="shared" si="6"/>
        <v>W</v>
      </c>
      <c r="L16" t="str">
        <f t="shared" si="2"/>
        <v>Oscar W.</v>
      </c>
      <c r="N16" s="2" t="s">
        <v>56</v>
      </c>
      <c r="P16" t="str">
        <f t="shared" si="3"/>
        <v>HPD</v>
      </c>
      <c r="Q16" t="str">
        <f t="shared" si="4"/>
        <v>9876</v>
      </c>
      <c r="S16" s="3">
        <v>45338</v>
      </c>
      <c r="U16" s="6">
        <v>45338</v>
      </c>
      <c r="W16" s="2" t="s">
        <v>10</v>
      </c>
      <c r="Y16" t="str">
        <f t="shared" si="5"/>
        <v>PENDING</v>
      </c>
    </row>
    <row r="17" spans="1:25" ht="30" x14ac:dyDescent="0.25">
      <c r="A17" s="2" t="s">
        <v>57</v>
      </c>
      <c r="C17" t="str">
        <f t="shared" si="0"/>
        <v>Patricia</v>
      </c>
      <c r="E17" s="2" t="s">
        <v>90</v>
      </c>
      <c r="G17" t="str">
        <f t="shared" si="1"/>
        <v>B.</v>
      </c>
      <c r="I17" t="str">
        <f t="shared" si="6"/>
        <v>B</v>
      </c>
      <c r="L17" t="str">
        <f t="shared" si="2"/>
        <v>Patricia B.</v>
      </c>
      <c r="N17" s="2" t="s">
        <v>58</v>
      </c>
      <c r="P17" t="str">
        <f t="shared" si="3"/>
        <v>MON</v>
      </c>
      <c r="Q17" t="str">
        <f t="shared" si="4"/>
        <v>6453</v>
      </c>
      <c r="S17" s="3">
        <v>45339</v>
      </c>
      <c r="U17" s="6">
        <v>45339</v>
      </c>
      <c r="W17" s="2" t="s">
        <v>17</v>
      </c>
      <c r="Y17" t="str">
        <f t="shared" si="5"/>
        <v>PAID</v>
      </c>
    </row>
    <row r="18" spans="1:25" ht="30" x14ac:dyDescent="0.25">
      <c r="A18" s="2" t="s">
        <v>79</v>
      </c>
      <c r="C18" t="str">
        <f t="shared" si="0"/>
        <v>Quentin</v>
      </c>
      <c r="E18" s="2" t="s">
        <v>80</v>
      </c>
      <c r="G18" t="str">
        <f t="shared" si="1"/>
        <v>D.</v>
      </c>
      <c r="I18" t="str">
        <f t="shared" si="6"/>
        <v>D</v>
      </c>
      <c r="L18" t="str">
        <f t="shared" si="2"/>
        <v>Quentin D.</v>
      </c>
      <c r="N18" s="2" t="s">
        <v>59</v>
      </c>
      <c r="P18" t="str">
        <f t="shared" si="3"/>
        <v>MSE</v>
      </c>
      <c r="Q18" t="str">
        <f t="shared" si="4"/>
        <v>4685</v>
      </c>
      <c r="S18" s="3">
        <v>45340</v>
      </c>
      <c r="U18" s="6">
        <v>45340</v>
      </c>
      <c r="W18" s="2" t="s">
        <v>20</v>
      </c>
      <c r="Y18" t="str">
        <f t="shared" si="5"/>
        <v>PENDING</v>
      </c>
    </row>
    <row r="19" spans="1:25" x14ac:dyDescent="0.25">
      <c r="A19" s="2" t="s">
        <v>87</v>
      </c>
      <c r="C19" t="str">
        <f t="shared" si="0"/>
        <v>Rosa</v>
      </c>
      <c r="E19" s="2" t="s">
        <v>81</v>
      </c>
      <c r="G19" t="str">
        <f t="shared" si="1"/>
        <v>H.</v>
      </c>
      <c r="I19" t="str">
        <f t="shared" si="6"/>
        <v>H</v>
      </c>
      <c r="L19" t="str">
        <f t="shared" si="2"/>
        <v>Rosa H.</v>
      </c>
      <c r="N19" s="2" t="s">
        <v>60</v>
      </c>
      <c r="P19" t="str">
        <f t="shared" si="3"/>
        <v>TAB</v>
      </c>
      <c r="Q19" t="str">
        <f t="shared" si="4"/>
        <v>2345</v>
      </c>
      <c r="S19" s="3">
        <v>45341</v>
      </c>
      <c r="U19" s="6">
        <v>45341</v>
      </c>
      <c r="W19" s="2" t="s">
        <v>17</v>
      </c>
      <c r="Y19" t="str">
        <f t="shared" si="5"/>
        <v>PAID</v>
      </c>
    </row>
    <row r="20" spans="1:25" x14ac:dyDescent="0.25">
      <c r="A20" s="2" t="s">
        <v>61</v>
      </c>
      <c r="C20" t="str">
        <f t="shared" si="0"/>
        <v>Steve</v>
      </c>
      <c r="E20" s="2" t="s">
        <v>94</v>
      </c>
      <c r="G20" t="str">
        <f t="shared" si="1"/>
        <v>J.</v>
      </c>
      <c r="I20" t="str">
        <f t="shared" si="6"/>
        <v>J</v>
      </c>
      <c r="L20" t="str">
        <f t="shared" si="2"/>
        <v>Steve J.</v>
      </c>
      <c r="N20" s="2" t="s">
        <v>62</v>
      </c>
      <c r="P20" t="str">
        <f t="shared" si="3"/>
        <v>SPK</v>
      </c>
      <c r="Q20" t="str">
        <f t="shared" si="4"/>
        <v>8624</v>
      </c>
      <c r="S20" s="3">
        <v>45342</v>
      </c>
      <c r="U20" s="6">
        <v>45342</v>
      </c>
      <c r="W20" s="2" t="s">
        <v>10</v>
      </c>
      <c r="Y20" t="str">
        <f t="shared" si="5"/>
        <v>PENDING</v>
      </c>
    </row>
    <row r="21" spans="1:25" x14ac:dyDescent="0.25">
      <c r="A21" s="2" t="s">
        <v>88</v>
      </c>
      <c r="C21" t="str">
        <f t="shared" si="0"/>
        <v>Tina</v>
      </c>
      <c r="E21" s="2" t="s">
        <v>82</v>
      </c>
      <c r="G21" t="str">
        <f t="shared" si="1"/>
        <v>K.</v>
      </c>
      <c r="I21" t="str">
        <f t="shared" si="6"/>
        <v>K</v>
      </c>
      <c r="L21" t="str">
        <f t="shared" si="2"/>
        <v>Tina K.</v>
      </c>
      <c r="N21" s="2" t="s">
        <v>63</v>
      </c>
      <c r="P21" t="str">
        <f t="shared" si="3"/>
        <v>MIC</v>
      </c>
      <c r="Q21" t="str">
        <f t="shared" si="4"/>
        <v>6543</v>
      </c>
      <c r="S21" s="3">
        <v>45343</v>
      </c>
      <c r="U21" s="6">
        <v>45343</v>
      </c>
      <c r="W21" s="2" t="s">
        <v>8</v>
      </c>
      <c r="Y21" t="str">
        <f t="shared" si="5"/>
        <v>PAID</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AD44"/>
  <sheetViews>
    <sheetView tabSelected="1" zoomScale="55" zoomScaleNormal="55" workbookViewId="0">
      <selection activeCell="A6" sqref="A6"/>
    </sheetView>
  </sheetViews>
  <sheetFormatPr defaultRowHeight="15" x14ac:dyDescent="0.25"/>
  <cols>
    <col min="1" max="1" width="13.28515625" customWidth="1"/>
    <col min="2" max="2" width="8.28515625" customWidth="1"/>
    <col min="3" max="3" width="23" customWidth="1"/>
    <col min="4" max="4" width="17.140625" customWidth="1"/>
    <col min="5" max="5" width="8.140625" customWidth="1"/>
    <col min="6" max="6" width="7.42578125" customWidth="1"/>
    <col min="7" max="7" width="10.85546875" bestFit="1" customWidth="1"/>
    <col min="8" max="8" width="9.5703125" bestFit="1" customWidth="1"/>
    <col min="9" max="9" width="7.42578125" customWidth="1"/>
    <col min="10" max="10" width="7.140625" customWidth="1"/>
    <col min="11" max="11" width="8.42578125" customWidth="1"/>
    <col min="12" max="12" width="12.7109375" bestFit="1" customWidth="1"/>
    <col min="13" max="13" width="10.140625" bestFit="1" customWidth="1"/>
    <col min="14" max="14" width="7.28515625" customWidth="1"/>
    <col min="15" max="15" width="8.85546875" customWidth="1"/>
    <col min="16" max="16" width="9.7109375" customWidth="1"/>
    <col min="17" max="17" width="7.85546875" customWidth="1"/>
    <col min="18" max="18" width="7.5703125" customWidth="1"/>
    <col min="19" max="19" width="7.7109375" customWidth="1"/>
    <col min="20" max="20" width="6.85546875" customWidth="1"/>
    <col min="21" max="21" width="17.42578125" bestFit="1" customWidth="1"/>
    <col min="22" max="22" width="11.28515625" bestFit="1" customWidth="1"/>
    <col min="26" max="26" width="18" customWidth="1"/>
    <col min="27" max="27" width="19.28515625" customWidth="1"/>
    <col min="31" max="31" width="17.85546875" customWidth="1"/>
    <col min="32" max="32" width="19.5703125" customWidth="1"/>
  </cols>
  <sheetData>
    <row r="5" spans="3:27" ht="30" x14ac:dyDescent="0.25">
      <c r="C5" s="79" t="s">
        <v>182</v>
      </c>
      <c r="D5" s="80" t="s">
        <v>184</v>
      </c>
      <c r="Z5" s="79" t="s">
        <v>187</v>
      </c>
      <c r="AA5" s="80" t="s">
        <v>155</v>
      </c>
    </row>
    <row r="6" spans="3:27" x14ac:dyDescent="0.25">
      <c r="C6" s="81" t="s">
        <v>161</v>
      </c>
      <c r="D6" s="82"/>
      <c r="Z6" s="81" t="s">
        <v>109</v>
      </c>
      <c r="AA6" s="85">
        <v>1000</v>
      </c>
    </row>
    <row r="7" spans="3:27" x14ac:dyDescent="0.25">
      <c r="C7" s="83" t="s">
        <v>162</v>
      </c>
      <c r="D7" s="85">
        <v>1000</v>
      </c>
      <c r="Z7" s="81" t="s">
        <v>101</v>
      </c>
      <c r="AA7" s="85">
        <v>1000</v>
      </c>
    </row>
    <row r="8" spans="3:27" x14ac:dyDescent="0.25">
      <c r="C8" s="83" t="s">
        <v>163</v>
      </c>
      <c r="D8" s="85">
        <v>100</v>
      </c>
      <c r="Z8" s="81" t="s">
        <v>111</v>
      </c>
      <c r="AA8" s="85">
        <v>600</v>
      </c>
    </row>
    <row r="9" spans="3:27" x14ac:dyDescent="0.25">
      <c r="C9" s="83" t="s">
        <v>164</v>
      </c>
      <c r="D9" s="85">
        <v>150</v>
      </c>
      <c r="Z9" s="81" t="s">
        <v>106</v>
      </c>
      <c r="AA9" s="85">
        <v>550</v>
      </c>
    </row>
    <row r="10" spans="3:27" x14ac:dyDescent="0.25">
      <c r="C10" s="83" t="s">
        <v>165</v>
      </c>
      <c r="D10" s="85">
        <v>300</v>
      </c>
      <c r="Z10" s="81" t="s">
        <v>18</v>
      </c>
      <c r="AA10" s="85">
        <v>400</v>
      </c>
    </row>
    <row r="11" spans="3:27" x14ac:dyDescent="0.25">
      <c r="C11" s="83" t="s">
        <v>166</v>
      </c>
      <c r="D11" s="85">
        <v>160</v>
      </c>
      <c r="Z11" s="81" t="s">
        <v>30</v>
      </c>
      <c r="AA11" s="85">
        <v>320</v>
      </c>
    </row>
    <row r="12" spans="3:27" x14ac:dyDescent="0.25">
      <c r="C12" s="83" t="s">
        <v>167</v>
      </c>
      <c r="D12" s="85">
        <v>250</v>
      </c>
      <c r="Z12" s="81" t="s">
        <v>132</v>
      </c>
      <c r="AA12" s="85">
        <v>300</v>
      </c>
    </row>
    <row r="13" spans="3:27" x14ac:dyDescent="0.25">
      <c r="C13" s="83" t="s">
        <v>168</v>
      </c>
      <c r="D13" s="85">
        <v>400</v>
      </c>
      <c r="Z13" s="81" t="s">
        <v>104</v>
      </c>
      <c r="AA13" s="85">
        <v>250</v>
      </c>
    </row>
    <row r="14" spans="3:27" x14ac:dyDescent="0.25">
      <c r="C14" s="83" t="s">
        <v>169</v>
      </c>
      <c r="D14" s="85">
        <v>150</v>
      </c>
      <c r="Z14" s="81" t="s">
        <v>24</v>
      </c>
      <c r="AA14" s="85">
        <v>250</v>
      </c>
    </row>
    <row r="15" spans="3:27" x14ac:dyDescent="0.25">
      <c r="C15" s="83" t="s">
        <v>170</v>
      </c>
      <c r="D15" s="85">
        <v>550</v>
      </c>
      <c r="Z15" s="81" t="s">
        <v>32</v>
      </c>
      <c r="AA15" s="85">
        <v>200</v>
      </c>
    </row>
    <row r="16" spans="3:27" x14ac:dyDescent="0.25">
      <c r="C16" s="83" t="s">
        <v>171</v>
      </c>
      <c r="D16" s="85">
        <v>30</v>
      </c>
      <c r="Z16" s="81" t="s">
        <v>103</v>
      </c>
      <c r="AA16" s="85">
        <v>160</v>
      </c>
    </row>
    <row r="17" spans="3:30" x14ac:dyDescent="0.25">
      <c r="C17" s="83" t="s">
        <v>172</v>
      </c>
      <c r="D17" s="85">
        <v>250</v>
      </c>
      <c r="Z17" s="81" t="s">
        <v>112</v>
      </c>
      <c r="AA17" s="85">
        <v>150</v>
      </c>
    </row>
    <row r="18" spans="3:30" x14ac:dyDescent="0.25">
      <c r="C18" s="83" t="s">
        <v>173</v>
      </c>
      <c r="D18" s="85">
        <v>100</v>
      </c>
      <c r="Z18" s="81" t="s">
        <v>11</v>
      </c>
      <c r="AA18" s="85">
        <v>150</v>
      </c>
    </row>
    <row r="19" spans="3:30" x14ac:dyDescent="0.25">
      <c r="C19" s="83" t="s">
        <v>174</v>
      </c>
      <c r="D19" s="85">
        <v>120</v>
      </c>
      <c r="Z19" s="81" t="s">
        <v>105</v>
      </c>
      <c r="AA19" s="85">
        <v>150</v>
      </c>
    </row>
    <row r="20" spans="3:30" x14ac:dyDescent="0.25">
      <c r="C20" s="83" t="s">
        <v>175</v>
      </c>
      <c r="D20" s="85">
        <v>1000</v>
      </c>
      <c r="Z20" s="81" t="s">
        <v>108</v>
      </c>
      <c r="AA20" s="85">
        <v>120</v>
      </c>
    </row>
    <row r="21" spans="3:30" x14ac:dyDescent="0.25">
      <c r="C21" s="83" t="s">
        <v>176</v>
      </c>
      <c r="D21" s="85">
        <v>90</v>
      </c>
      <c r="Z21" s="81" t="s">
        <v>102</v>
      </c>
      <c r="AA21" s="85">
        <v>100</v>
      </c>
    </row>
    <row r="22" spans="3:30" x14ac:dyDescent="0.25">
      <c r="C22" s="83" t="s">
        <v>177</v>
      </c>
      <c r="D22" s="85">
        <v>320</v>
      </c>
      <c r="Z22" s="81" t="s">
        <v>107</v>
      </c>
      <c r="AA22" s="85">
        <v>100</v>
      </c>
    </row>
    <row r="23" spans="3:30" x14ac:dyDescent="0.25">
      <c r="C23" s="83" t="s">
        <v>178</v>
      </c>
      <c r="D23" s="85">
        <v>50</v>
      </c>
      <c r="Z23" s="81" t="s">
        <v>29</v>
      </c>
      <c r="AA23" s="85">
        <v>90</v>
      </c>
    </row>
    <row r="24" spans="3:30" x14ac:dyDescent="0.25">
      <c r="C24" s="83" t="s">
        <v>179</v>
      </c>
      <c r="D24" s="85">
        <v>600</v>
      </c>
      <c r="Z24" s="81" t="s">
        <v>110</v>
      </c>
      <c r="AA24" s="85">
        <v>50</v>
      </c>
    </row>
    <row r="25" spans="3:30" x14ac:dyDescent="0.25">
      <c r="C25" s="83" t="s">
        <v>180</v>
      </c>
      <c r="D25" s="85">
        <v>200</v>
      </c>
      <c r="Z25" s="81" t="s">
        <v>22</v>
      </c>
      <c r="AA25" s="85">
        <v>30</v>
      </c>
    </row>
    <row r="26" spans="3:30" x14ac:dyDescent="0.25">
      <c r="C26" s="83" t="s">
        <v>181</v>
      </c>
      <c r="D26" s="85">
        <v>150</v>
      </c>
      <c r="Z26" s="84" t="s">
        <v>154</v>
      </c>
      <c r="AA26" s="86">
        <v>5970</v>
      </c>
    </row>
    <row r="27" spans="3:30" x14ac:dyDescent="0.25">
      <c r="C27" s="84" t="s">
        <v>154</v>
      </c>
      <c r="D27" s="86">
        <v>5970</v>
      </c>
    </row>
    <row r="29" spans="3:30" ht="30" x14ac:dyDescent="0.25">
      <c r="C29" s="79" t="s">
        <v>183</v>
      </c>
      <c r="D29" s="80" t="s">
        <v>155</v>
      </c>
      <c r="Z29" s="89" t="s">
        <v>6</v>
      </c>
      <c r="AA29" s="90" t="s">
        <v>185</v>
      </c>
      <c r="AD29" s="87"/>
    </row>
    <row r="30" spans="3:30" x14ac:dyDescent="0.25">
      <c r="C30" s="81" t="s">
        <v>26</v>
      </c>
      <c r="D30" s="85">
        <v>100</v>
      </c>
      <c r="Z30" s="93" t="s">
        <v>8</v>
      </c>
      <c r="AA30" s="92">
        <v>11</v>
      </c>
      <c r="AD30" s="87"/>
    </row>
    <row r="31" spans="3:30" x14ac:dyDescent="0.25">
      <c r="C31" s="81" t="s">
        <v>15</v>
      </c>
      <c r="D31" s="85">
        <v>250</v>
      </c>
      <c r="Z31" s="94" t="s">
        <v>131</v>
      </c>
      <c r="AA31" s="95">
        <v>9</v>
      </c>
    </row>
    <row r="32" spans="3:30" x14ac:dyDescent="0.25">
      <c r="C32" s="81" t="s">
        <v>12</v>
      </c>
      <c r="D32" s="85">
        <v>270</v>
      </c>
      <c r="Z32" s="91" t="s">
        <v>154</v>
      </c>
      <c r="AA32" s="88">
        <v>20</v>
      </c>
    </row>
    <row r="33" spans="3:4" x14ac:dyDescent="0.25">
      <c r="C33" s="81" t="s">
        <v>7</v>
      </c>
      <c r="D33" s="85">
        <v>2550</v>
      </c>
    </row>
    <row r="34" spans="3:4" x14ac:dyDescent="0.25">
      <c r="C34" s="81" t="s">
        <v>34</v>
      </c>
      <c r="D34" s="85">
        <v>150</v>
      </c>
    </row>
    <row r="35" spans="3:4" x14ac:dyDescent="0.25">
      <c r="C35" s="81" t="s">
        <v>14</v>
      </c>
      <c r="D35" s="85">
        <v>620</v>
      </c>
    </row>
    <row r="36" spans="3:4" x14ac:dyDescent="0.25">
      <c r="C36" s="81" t="s">
        <v>9</v>
      </c>
      <c r="D36" s="85">
        <v>150</v>
      </c>
    </row>
    <row r="37" spans="3:4" x14ac:dyDescent="0.25">
      <c r="C37" s="81" t="s">
        <v>23</v>
      </c>
      <c r="D37" s="85">
        <v>30</v>
      </c>
    </row>
    <row r="38" spans="3:4" x14ac:dyDescent="0.25">
      <c r="C38" s="81" t="s">
        <v>16</v>
      </c>
      <c r="D38" s="85">
        <v>250</v>
      </c>
    </row>
    <row r="39" spans="3:4" x14ac:dyDescent="0.25">
      <c r="C39" s="81" t="s">
        <v>25</v>
      </c>
      <c r="D39" s="85">
        <v>250</v>
      </c>
    </row>
    <row r="40" spans="3:4" x14ac:dyDescent="0.25">
      <c r="C40" s="81" t="s">
        <v>19</v>
      </c>
      <c r="D40" s="85">
        <v>400</v>
      </c>
    </row>
    <row r="41" spans="3:4" x14ac:dyDescent="0.25">
      <c r="C41" s="81" t="s">
        <v>33</v>
      </c>
      <c r="D41" s="85">
        <v>200</v>
      </c>
    </row>
    <row r="42" spans="3:4" x14ac:dyDescent="0.25">
      <c r="C42" s="81" t="s">
        <v>31</v>
      </c>
      <c r="D42" s="85">
        <v>600</v>
      </c>
    </row>
    <row r="43" spans="3:4" x14ac:dyDescent="0.25">
      <c r="C43" s="81" t="s">
        <v>21</v>
      </c>
      <c r="D43" s="85">
        <v>150</v>
      </c>
    </row>
    <row r="44" spans="3:4" x14ac:dyDescent="0.25">
      <c r="C44" s="84" t="s">
        <v>154</v>
      </c>
      <c r="D44" s="86">
        <v>5970</v>
      </c>
    </row>
  </sheetData>
  <conditionalFormatting sqref="AD29:AD30">
    <cfRule type="containsText" dxfId="51" priority="1" operator="containsText" text="PENDING">
      <formula>NOT(ISERROR(SEARCH("PENDING",AD29)))</formula>
    </cfRule>
    <cfRule type="containsText" dxfId="50" priority="2" operator="containsText" text="PAID">
      <formula>NOT(ISERROR(SEARCH("PAID",AD29)))</formula>
    </cfRule>
  </conditionalFormatting>
  <pageMargins left="0.7" right="0.7" top="0.75" bottom="0.75" header="0.3" footer="0.3"/>
  <pageSetup orientation="portrait" r:id="rId5"/>
  <drawing r:id="rId6"/>
  <extLst>
    <ext xmlns:x15="http://schemas.microsoft.com/office/spreadsheetml/2010/11/main" uri="{3A4CF648-6AED-40f4-86FF-DC5316D8AED3}">
      <x14:slicerList xmlns:x14="http://schemas.microsoft.com/office/spreadsheetml/2009/9/main">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zoomScale="85" zoomScaleNormal="85" workbookViewId="0">
      <selection activeCell="N8" sqref="N8"/>
    </sheetView>
  </sheetViews>
  <sheetFormatPr defaultRowHeight="15" x14ac:dyDescent="0.25"/>
  <cols>
    <col min="1" max="1" width="9.140625" style="25"/>
    <col min="2" max="2" width="20" style="25" bestFit="1" customWidth="1"/>
    <col min="3" max="3" width="12.42578125" style="25" bestFit="1" customWidth="1"/>
    <col min="4" max="4" width="15.7109375" style="25" customWidth="1"/>
    <col min="5" max="5" width="15" style="25" customWidth="1"/>
    <col min="6" max="8" width="12.85546875" style="25" customWidth="1"/>
    <col min="9" max="9" width="18.28515625" style="29" bestFit="1" customWidth="1"/>
    <col min="10" max="16384" width="9.140625" style="25"/>
  </cols>
  <sheetData>
    <row r="1" spans="1:10" s="21" customFormat="1" ht="30" x14ac:dyDescent="0.25">
      <c r="A1" s="10" t="s">
        <v>186</v>
      </c>
      <c r="B1" s="19" t="s">
        <v>0</v>
      </c>
      <c r="C1" s="11" t="s">
        <v>1</v>
      </c>
      <c r="D1" s="19" t="s">
        <v>113</v>
      </c>
      <c r="E1" s="19" t="s">
        <v>37</v>
      </c>
      <c r="F1" s="11" t="s">
        <v>2</v>
      </c>
      <c r="G1" s="11" t="s">
        <v>3</v>
      </c>
      <c r="H1" s="11" t="s">
        <v>4</v>
      </c>
      <c r="I1" s="12" t="s">
        <v>188</v>
      </c>
      <c r="J1" s="20" t="s">
        <v>6</v>
      </c>
    </row>
    <row r="2" spans="1:10" ht="15" customHeight="1" x14ac:dyDescent="0.25">
      <c r="A2" s="13">
        <v>1001</v>
      </c>
      <c r="B2" s="22" t="s">
        <v>101</v>
      </c>
      <c r="C2" s="14" t="s">
        <v>7</v>
      </c>
      <c r="D2" s="22" t="s">
        <v>114</v>
      </c>
      <c r="E2" s="23">
        <v>1234</v>
      </c>
      <c r="F2" s="14">
        <v>2</v>
      </c>
      <c r="G2" s="30">
        <v>500</v>
      </c>
      <c r="H2" s="30">
        <f t="shared" ref="H2:H21" si="0">F2*G2</f>
        <v>1000</v>
      </c>
      <c r="I2" s="15">
        <v>45323</v>
      </c>
      <c r="J2" s="24" t="s">
        <v>8</v>
      </c>
    </row>
    <row r="3" spans="1:10" ht="15" customHeight="1" x14ac:dyDescent="0.25">
      <c r="A3" s="13">
        <v>1002</v>
      </c>
      <c r="B3" s="22" t="s">
        <v>102</v>
      </c>
      <c r="C3" s="14" t="s">
        <v>9</v>
      </c>
      <c r="D3" s="22" t="s">
        <v>115</v>
      </c>
      <c r="E3" s="23">
        <v>5678</v>
      </c>
      <c r="F3" s="14">
        <v>5</v>
      </c>
      <c r="G3" s="30">
        <v>20</v>
      </c>
      <c r="H3" s="30">
        <f t="shared" si="0"/>
        <v>100</v>
      </c>
      <c r="I3" s="15">
        <v>45325</v>
      </c>
      <c r="J3" s="24" t="s">
        <v>131</v>
      </c>
    </row>
    <row r="4" spans="1:10" ht="15" customHeight="1" x14ac:dyDescent="0.25">
      <c r="A4" s="13">
        <v>1003</v>
      </c>
      <c r="B4" s="22" t="s">
        <v>11</v>
      </c>
      <c r="C4" s="14" t="s">
        <v>12</v>
      </c>
      <c r="D4" s="22" t="s">
        <v>116</v>
      </c>
      <c r="E4" s="23">
        <v>9123</v>
      </c>
      <c r="F4" s="14">
        <v>3</v>
      </c>
      <c r="G4" s="30">
        <v>50</v>
      </c>
      <c r="H4" s="30">
        <f t="shared" si="0"/>
        <v>150</v>
      </c>
      <c r="I4" s="15">
        <v>45326</v>
      </c>
      <c r="J4" s="24" t="s">
        <v>8</v>
      </c>
    </row>
    <row r="5" spans="1:10" ht="15" customHeight="1" x14ac:dyDescent="0.25">
      <c r="A5" s="13">
        <v>1004</v>
      </c>
      <c r="B5" s="22" t="s">
        <v>132</v>
      </c>
      <c r="C5" s="14" t="s">
        <v>14</v>
      </c>
      <c r="D5" s="22" t="s">
        <v>117</v>
      </c>
      <c r="E5" s="23">
        <v>3456</v>
      </c>
      <c r="F5" s="14">
        <v>1</v>
      </c>
      <c r="G5" s="30">
        <v>300</v>
      </c>
      <c r="H5" s="30">
        <f t="shared" si="0"/>
        <v>300</v>
      </c>
      <c r="I5" s="15">
        <v>45327</v>
      </c>
      <c r="J5" s="24" t="s">
        <v>8</v>
      </c>
    </row>
    <row r="6" spans="1:10" x14ac:dyDescent="0.25">
      <c r="A6" s="13">
        <v>1005</v>
      </c>
      <c r="B6" s="22" t="s">
        <v>103</v>
      </c>
      <c r="C6" s="14" t="s">
        <v>15</v>
      </c>
      <c r="D6" s="22" t="s">
        <v>118</v>
      </c>
      <c r="E6" s="23">
        <v>7845</v>
      </c>
      <c r="F6" s="14">
        <v>2</v>
      </c>
      <c r="G6" s="30">
        <v>80</v>
      </c>
      <c r="H6" s="30">
        <f t="shared" si="0"/>
        <v>160</v>
      </c>
      <c r="I6" s="15">
        <v>45328</v>
      </c>
      <c r="J6" s="24" t="s">
        <v>131</v>
      </c>
    </row>
    <row r="7" spans="1:10" ht="15" customHeight="1" x14ac:dyDescent="0.25">
      <c r="A7" s="13">
        <v>1006</v>
      </c>
      <c r="B7" s="22" t="s">
        <v>104</v>
      </c>
      <c r="C7" s="14" t="s">
        <v>16</v>
      </c>
      <c r="D7" s="22" t="s">
        <v>119</v>
      </c>
      <c r="E7" s="23">
        <v>2589</v>
      </c>
      <c r="F7" s="14">
        <v>1</v>
      </c>
      <c r="G7" s="30">
        <v>250</v>
      </c>
      <c r="H7" s="30">
        <f t="shared" si="0"/>
        <v>250</v>
      </c>
      <c r="I7" s="15">
        <v>45329</v>
      </c>
      <c r="J7" s="24" t="s">
        <v>8</v>
      </c>
    </row>
    <row r="8" spans="1:10" ht="15" customHeight="1" x14ac:dyDescent="0.25">
      <c r="A8" s="13">
        <v>1007</v>
      </c>
      <c r="B8" s="22" t="s">
        <v>18</v>
      </c>
      <c r="C8" s="14" t="s">
        <v>19</v>
      </c>
      <c r="D8" s="22" t="s">
        <v>120</v>
      </c>
      <c r="E8" s="23">
        <v>1134</v>
      </c>
      <c r="F8" s="14">
        <v>1</v>
      </c>
      <c r="G8" s="30">
        <v>400</v>
      </c>
      <c r="H8" s="30">
        <f t="shared" si="0"/>
        <v>400</v>
      </c>
      <c r="I8" s="15">
        <v>45330</v>
      </c>
      <c r="J8" s="24" t="s">
        <v>131</v>
      </c>
    </row>
    <row r="9" spans="1:10" ht="15" customHeight="1" x14ac:dyDescent="0.25">
      <c r="A9" s="13">
        <v>1008</v>
      </c>
      <c r="B9" s="22" t="s">
        <v>105</v>
      </c>
      <c r="C9" s="14" t="s">
        <v>21</v>
      </c>
      <c r="D9" s="22" t="s">
        <v>121</v>
      </c>
      <c r="E9" s="23">
        <v>8742</v>
      </c>
      <c r="F9" s="14">
        <v>10</v>
      </c>
      <c r="G9" s="30">
        <v>15</v>
      </c>
      <c r="H9" s="30">
        <f t="shared" si="0"/>
        <v>150</v>
      </c>
      <c r="I9" s="15">
        <v>45331</v>
      </c>
      <c r="J9" s="24" t="s">
        <v>8</v>
      </c>
    </row>
    <row r="10" spans="1:10" ht="15" customHeight="1" x14ac:dyDescent="0.25">
      <c r="A10" s="13">
        <v>1009</v>
      </c>
      <c r="B10" s="22" t="s">
        <v>106</v>
      </c>
      <c r="C10" s="14" t="s">
        <v>7</v>
      </c>
      <c r="D10" s="22" t="s">
        <v>114</v>
      </c>
      <c r="E10" s="23">
        <v>4356</v>
      </c>
      <c r="F10" s="14">
        <v>1</v>
      </c>
      <c r="G10" s="30">
        <v>550</v>
      </c>
      <c r="H10" s="30">
        <f t="shared" si="0"/>
        <v>550</v>
      </c>
      <c r="I10" s="15">
        <v>45332</v>
      </c>
      <c r="J10" s="24" t="s">
        <v>131</v>
      </c>
    </row>
    <row r="11" spans="1:10" ht="15" customHeight="1" x14ac:dyDescent="0.25">
      <c r="A11" s="13">
        <v>1010</v>
      </c>
      <c r="B11" s="22" t="s">
        <v>22</v>
      </c>
      <c r="C11" s="14" t="s">
        <v>23</v>
      </c>
      <c r="D11" s="22" t="s">
        <v>122</v>
      </c>
      <c r="E11" s="23">
        <v>7539</v>
      </c>
      <c r="F11" s="14">
        <v>3</v>
      </c>
      <c r="G11" s="30">
        <v>10</v>
      </c>
      <c r="H11" s="30">
        <f t="shared" si="0"/>
        <v>30</v>
      </c>
      <c r="I11" s="15">
        <v>45333</v>
      </c>
      <c r="J11" s="24" t="s">
        <v>8</v>
      </c>
    </row>
    <row r="12" spans="1:10" ht="15" customHeight="1" x14ac:dyDescent="0.25">
      <c r="A12" s="13">
        <v>1011</v>
      </c>
      <c r="B12" s="22" t="s">
        <v>24</v>
      </c>
      <c r="C12" s="14" t="s">
        <v>25</v>
      </c>
      <c r="D12" s="22" t="s">
        <v>123</v>
      </c>
      <c r="E12" s="23">
        <v>6321</v>
      </c>
      <c r="F12" s="14">
        <v>1</v>
      </c>
      <c r="G12" s="30">
        <v>250</v>
      </c>
      <c r="H12" s="30">
        <f t="shared" si="0"/>
        <v>250</v>
      </c>
      <c r="I12" s="15">
        <v>45334</v>
      </c>
      <c r="J12" s="24" t="s">
        <v>131</v>
      </c>
    </row>
    <row r="13" spans="1:10" ht="30" customHeight="1" x14ac:dyDescent="0.25">
      <c r="A13" s="13">
        <v>1012</v>
      </c>
      <c r="B13" s="22" t="s">
        <v>107</v>
      </c>
      <c r="C13" s="14" t="s">
        <v>26</v>
      </c>
      <c r="D13" s="22" t="s">
        <v>124</v>
      </c>
      <c r="E13" s="23">
        <v>8457</v>
      </c>
      <c r="F13" s="14">
        <v>1</v>
      </c>
      <c r="G13" s="30">
        <v>100</v>
      </c>
      <c r="H13" s="30">
        <f t="shared" si="0"/>
        <v>100</v>
      </c>
      <c r="I13" s="15">
        <v>45335</v>
      </c>
      <c r="J13" s="24" t="s">
        <v>8</v>
      </c>
    </row>
    <row r="14" spans="1:10" ht="15" customHeight="1" x14ac:dyDescent="0.25">
      <c r="A14" s="13">
        <v>1013</v>
      </c>
      <c r="B14" s="22" t="s">
        <v>108</v>
      </c>
      <c r="C14" s="14" t="s">
        <v>12</v>
      </c>
      <c r="D14" s="22" t="s">
        <v>116</v>
      </c>
      <c r="E14" s="23">
        <v>2365</v>
      </c>
      <c r="F14" s="14">
        <v>2</v>
      </c>
      <c r="G14" s="30">
        <v>60</v>
      </c>
      <c r="H14" s="30">
        <f t="shared" si="0"/>
        <v>120</v>
      </c>
      <c r="I14" s="15">
        <v>45336</v>
      </c>
      <c r="J14" s="24" t="s">
        <v>131</v>
      </c>
    </row>
    <row r="15" spans="1:10" ht="15" customHeight="1" x14ac:dyDescent="0.25">
      <c r="A15" s="13">
        <v>1014</v>
      </c>
      <c r="B15" s="22" t="s">
        <v>109</v>
      </c>
      <c r="C15" s="14" t="s">
        <v>7</v>
      </c>
      <c r="D15" s="22" t="s">
        <v>114</v>
      </c>
      <c r="E15" s="23">
        <v>1298</v>
      </c>
      <c r="F15" s="14">
        <v>2</v>
      </c>
      <c r="G15" s="30">
        <v>500</v>
      </c>
      <c r="H15" s="30">
        <f t="shared" si="0"/>
        <v>1000</v>
      </c>
      <c r="I15" s="15">
        <v>45337</v>
      </c>
      <c r="J15" s="24" t="s">
        <v>8</v>
      </c>
    </row>
    <row r="16" spans="1:10" ht="15" customHeight="1" x14ac:dyDescent="0.25">
      <c r="A16" s="13">
        <v>1015</v>
      </c>
      <c r="B16" s="22" t="s">
        <v>29</v>
      </c>
      <c r="C16" s="14" t="s">
        <v>15</v>
      </c>
      <c r="D16" s="22" t="s">
        <v>118</v>
      </c>
      <c r="E16" s="23">
        <v>9876</v>
      </c>
      <c r="F16" s="14">
        <v>1</v>
      </c>
      <c r="G16" s="30">
        <v>90</v>
      </c>
      <c r="H16" s="30">
        <f t="shared" si="0"/>
        <v>90</v>
      </c>
      <c r="I16" s="15">
        <v>45338</v>
      </c>
      <c r="J16" s="24" t="s">
        <v>131</v>
      </c>
    </row>
    <row r="17" spans="1:10" ht="15" customHeight="1" x14ac:dyDescent="0.25">
      <c r="A17" s="13">
        <v>1016</v>
      </c>
      <c r="B17" s="22" t="s">
        <v>30</v>
      </c>
      <c r="C17" s="14" t="s">
        <v>14</v>
      </c>
      <c r="D17" s="22" t="s">
        <v>117</v>
      </c>
      <c r="E17" s="23">
        <v>6453</v>
      </c>
      <c r="F17" s="14">
        <v>1</v>
      </c>
      <c r="G17" s="30">
        <v>320</v>
      </c>
      <c r="H17" s="30">
        <f t="shared" si="0"/>
        <v>320</v>
      </c>
      <c r="I17" s="15">
        <v>45339</v>
      </c>
      <c r="J17" s="24" t="s">
        <v>8</v>
      </c>
    </row>
    <row r="18" spans="1:10" ht="17.25" customHeight="1" x14ac:dyDescent="0.25">
      <c r="A18" s="13">
        <v>1017</v>
      </c>
      <c r="B18" s="22" t="s">
        <v>110</v>
      </c>
      <c r="C18" s="14" t="s">
        <v>9</v>
      </c>
      <c r="D18" s="22" t="s">
        <v>115</v>
      </c>
      <c r="E18" s="23">
        <v>4685</v>
      </c>
      <c r="F18" s="14">
        <v>2</v>
      </c>
      <c r="G18" s="30">
        <v>25</v>
      </c>
      <c r="H18" s="30">
        <f t="shared" si="0"/>
        <v>50</v>
      </c>
      <c r="I18" s="15">
        <v>45340</v>
      </c>
      <c r="J18" s="24" t="s">
        <v>131</v>
      </c>
    </row>
    <row r="19" spans="1:10" ht="15" customHeight="1" x14ac:dyDescent="0.25">
      <c r="A19" s="13">
        <v>1018</v>
      </c>
      <c r="B19" s="22" t="s">
        <v>111</v>
      </c>
      <c r="C19" s="14" t="s">
        <v>31</v>
      </c>
      <c r="D19" s="22" t="s">
        <v>125</v>
      </c>
      <c r="E19" s="23">
        <v>2345</v>
      </c>
      <c r="F19" s="14">
        <v>1</v>
      </c>
      <c r="G19" s="30">
        <v>600</v>
      </c>
      <c r="H19" s="30">
        <f t="shared" si="0"/>
        <v>600</v>
      </c>
      <c r="I19" s="15">
        <v>45341</v>
      </c>
      <c r="J19" s="24" t="s">
        <v>8</v>
      </c>
    </row>
    <row r="20" spans="1:10" ht="15" customHeight="1" x14ac:dyDescent="0.25">
      <c r="A20" s="13">
        <v>1019</v>
      </c>
      <c r="B20" s="22" t="s">
        <v>32</v>
      </c>
      <c r="C20" s="14" t="s">
        <v>33</v>
      </c>
      <c r="D20" s="22" t="s">
        <v>126</v>
      </c>
      <c r="E20" s="23">
        <v>8624</v>
      </c>
      <c r="F20" s="14">
        <v>1</v>
      </c>
      <c r="G20" s="30">
        <v>200</v>
      </c>
      <c r="H20" s="30">
        <f t="shared" si="0"/>
        <v>200</v>
      </c>
      <c r="I20" s="15">
        <v>45342</v>
      </c>
      <c r="J20" s="24" t="s">
        <v>131</v>
      </c>
    </row>
    <row r="21" spans="1:10" ht="15" customHeight="1" x14ac:dyDescent="0.25">
      <c r="A21" s="16">
        <v>1020</v>
      </c>
      <c r="B21" s="26" t="s">
        <v>112</v>
      </c>
      <c r="C21" s="17" t="s">
        <v>34</v>
      </c>
      <c r="D21" s="26" t="s">
        <v>127</v>
      </c>
      <c r="E21" s="27">
        <v>6543</v>
      </c>
      <c r="F21" s="17">
        <v>1</v>
      </c>
      <c r="G21" s="31">
        <v>150</v>
      </c>
      <c r="H21" s="31">
        <f t="shared" si="0"/>
        <v>150</v>
      </c>
      <c r="I21" s="18">
        <v>45343</v>
      </c>
      <c r="J21" s="28" t="s">
        <v>8</v>
      </c>
    </row>
  </sheetData>
  <conditionalFormatting sqref="J2:J21">
    <cfRule type="containsText" dxfId="70" priority="1" operator="containsText" text="PENDING">
      <formula>NOT(ISERROR(SEARCH("PENDING",J2)))</formula>
    </cfRule>
    <cfRule type="containsText" dxfId="69" priority="2" operator="containsText" text="PAID">
      <formula>NOT(ISERROR(SEARCH("PAID",J2)))</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8"/>
  <sheetViews>
    <sheetView workbookViewId="0">
      <selection activeCell="M11" sqref="M11"/>
    </sheetView>
  </sheetViews>
  <sheetFormatPr defaultRowHeight="15" x14ac:dyDescent="0.25"/>
  <cols>
    <col min="1" max="1" width="13.140625" bestFit="1" customWidth="1"/>
    <col min="2" max="2" width="17.28515625" bestFit="1" customWidth="1"/>
  </cols>
  <sheetData>
    <row r="3" spans="1:2" x14ac:dyDescent="0.25">
      <c r="A3" s="61" t="s">
        <v>153</v>
      </c>
      <c r="B3" t="s">
        <v>155</v>
      </c>
    </row>
    <row r="4" spans="1:2" x14ac:dyDescent="0.25">
      <c r="A4" s="64" t="s">
        <v>26</v>
      </c>
      <c r="B4" s="62">
        <v>100</v>
      </c>
    </row>
    <row r="5" spans="1:2" x14ac:dyDescent="0.25">
      <c r="A5" s="64" t="s">
        <v>15</v>
      </c>
      <c r="B5" s="62">
        <v>250</v>
      </c>
    </row>
    <row r="6" spans="1:2" x14ac:dyDescent="0.25">
      <c r="A6" s="64" t="s">
        <v>12</v>
      </c>
      <c r="B6" s="62">
        <v>270</v>
      </c>
    </row>
    <row r="7" spans="1:2" x14ac:dyDescent="0.25">
      <c r="A7" s="64" t="s">
        <v>7</v>
      </c>
      <c r="B7" s="62">
        <v>2550</v>
      </c>
    </row>
    <row r="8" spans="1:2" x14ac:dyDescent="0.25">
      <c r="A8" s="64" t="s">
        <v>34</v>
      </c>
      <c r="B8" s="62">
        <v>150</v>
      </c>
    </row>
    <row r="9" spans="1:2" x14ac:dyDescent="0.25">
      <c r="A9" s="64" t="s">
        <v>14</v>
      </c>
      <c r="B9" s="62">
        <v>620</v>
      </c>
    </row>
    <row r="10" spans="1:2" x14ac:dyDescent="0.25">
      <c r="A10" s="64" t="s">
        <v>9</v>
      </c>
      <c r="B10" s="62">
        <v>150</v>
      </c>
    </row>
    <row r="11" spans="1:2" x14ac:dyDescent="0.25">
      <c r="A11" s="64" t="s">
        <v>23</v>
      </c>
      <c r="B11" s="62">
        <v>30</v>
      </c>
    </row>
    <row r="12" spans="1:2" x14ac:dyDescent="0.25">
      <c r="A12" s="64" t="s">
        <v>16</v>
      </c>
      <c r="B12" s="62">
        <v>250</v>
      </c>
    </row>
    <row r="13" spans="1:2" x14ac:dyDescent="0.25">
      <c r="A13" s="64" t="s">
        <v>25</v>
      </c>
      <c r="B13" s="62">
        <v>250</v>
      </c>
    </row>
    <row r="14" spans="1:2" x14ac:dyDescent="0.25">
      <c r="A14" s="64" t="s">
        <v>19</v>
      </c>
      <c r="B14" s="62">
        <v>400</v>
      </c>
    </row>
    <row r="15" spans="1:2" x14ac:dyDescent="0.25">
      <c r="A15" s="64" t="s">
        <v>33</v>
      </c>
      <c r="B15" s="62">
        <v>200</v>
      </c>
    </row>
    <row r="16" spans="1:2" x14ac:dyDescent="0.25">
      <c r="A16" s="64" t="s">
        <v>31</v>
      </c>
      <c r="B16" s="62">
        <v>600</v>
      </c>
    </row>
    <row r="17" spans="1:2" x14ac:dyDescent="0.25">
      <c r="A17" s="64" t="s">
        <v>21</v>
      </c>
      <c r="B17" s="62">
        <v>150</v>
      </c>
    </row>
    <row r="18" spans="1:2" x14ac:dyDescent="0.25">
      <c r="A18" s="64" t="s">
        <v>154</v>
      </c>
      <c r="B18" s="62">
        <v>5970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1"/>
  <sheetViews>
    <sheetView zoomScale="85" zoomScaleNormal="85" workbookViewId="0">
      <selection activeCell="H26" sqref="H26"/>
    </sheetView>
  </sheetViews>
  <sheetFormatPr defaultRowHeight="15" x14ac:dyDescent="0.25"/>
  <cols>
    <col min="1" max="1" width="9.140625" style="25"/>
    <col min="2" max="2" width="20" style="25" bestFit="1" customWidth="1"/>
    <col min="3" max="3" width="12.42578125" style="25" bestFit="1" customWidth="1"/>
    <col min="4" max="4" width="15.7109375" style="25" customWidth="1"/>
    <col min="5" max="5" width="15" style="25" customWidth="1"/>
    <col min="6" max="8" width="12.85546875" style="25" customWidth="1"/>
    <col min="9" max="9" width="14.140625" style="29" customWidth="1"/>
    <col min="10" max="10" width="16" style="25" bestFit="1" customWidth="1"/>
    <col min="11" max="11" width="9.140625" style="25"/>
    <col min="12" max="12" width="24.28515625" style="25" customWidth="1"/>
    <col min="13" max="13" width="24.5703125" style="25" bestFit="1" customWidth="1"/>
    <col min="14" max="14" width="29" style="25" customWidth="1"/>
    <col min="15" max="15" width="11.42578125" style="25" bestFit="1" customWidth="1"/>
    <col min="16" max="17" width="9.140625" style="25"/>
    <col min="18" max="18" width="13.140625" style="25" customWidth="1"/>
    <col min="19" max="19" width="17.140625" style="25" customWidth="1"/>
    <col min="20" max="20" width="19.28515625" style="25" customWidth="1"/>
    <col min="21" max="21" width="9.140625" style="25"/>
    <col min="22" max="22" width="15.140625" style="25" customWidth="1"/>
    <col min="23" max="23" width="19.5703125" style="25" customWidth="1"/>
    <col min="24" max="16384" width="9.140625" style="25"/>
  </cols>
  <sheetData>
    <row r="1" spans="1:23" s="21" customFormat="1" ht="31.5" customHeight="1" x14ac:dyDescent="0.25">
      <c r="A1" s="10" t="s">
        <v>138</v>
      </c>
      <c r="B1" s="19" t="s">
        <v>0</v>
      </c>
      <c r="C1" s="11" t="s">
        <v>1</v>
      </c>
      <c r="D1" s="19" t="s">
        <v>113</v>
      </c>
      <c r="E1" s="19" t="s">
        <v>37</v>
      </c>
      <c r="F1" s="11" t="s">
        <v>2</v>
      </c>
      <c r="G1" s="11" t="s">
        <v>3</v>
      </c>
      <c r="H1" s="11" t="s">
        <v>4</v>
      </c>
      <c r="I1" s="11" t="s">
        <v>142</v>
      </c>
      <c r="J1" s="12" t="s">
        <v>141</v>
      </c>
      <c r="K1" s="20" t="s">
        <v>6</v>
      </c>
      <c r="M1" s="44" t="s">
        <v>4</v>
      </c>
      <c r="N1" s="45" t="s">
        <v>135</v>
      </c>
      <c r="O1" s="46" t="s">
        <v>140</v>
      </c>
      <c r="R1" s="75" t="s">
        <v>146</v>
      </c>
      <c r="S1" s="76"/>
      <c r="T1" s="77"/>
      <c r="U1" s="25"/>
      <c r="V1" s="74" t="s">
        <v>143</v>
      </c>
      <c r="W1" s="74"/>
    </row>
    <row r="2" spans="1:23" x14ac:dyDescent="0.25">
      <c r="A2" s="13">
        <v>1001</v>
      </c>
      <c r="B2" s="22" t="s">
        <v>132</v>
      </c>
      <c r="C2" s="14" t="s">
        <v>7</v>
      </c>
      <c r="D2" s="22" t="s">
        <v>114</v>
      </c>
      <c r="E2" s="23">
        <v>1234</v>
      </c>
      <c r="F2" s="14">
        <v>2</v>
      </c>
      <c r="G2" s="30">
        <v>500</v>
      </c>
      <c r="H2" s="30">
        <f t="shared" ref="H2:H21" si="0">IFERROR(F2*G2,1)</f>
        <v>1000</v>
      </c>
      <c r="I2" s="30" t="str">
        <f t="shared" ref="I2:I21" si="1">IF(H2&gt;=500,"High Sales", "Low Sales")</f>
        <v>High Sales</v>
      </c>
      <c r="J2" s="15">
        <v>45293</v>
      </c>
      <c r="K2" s="24" t="s">
        <v>8</v>
      </c>
      <c r="M2" s="37">
        <f>SUM(H2:H21)</f>
        <v>5970</v>
      </c>
      <c r="N2" s="38">
        <f>MAX(H2:H21)</f>
        <v>1000</v>
      </c>
      <c r="O2" s="39">
        <f>MIN(H2:H21)</f>
        <v>30</v>
      </c>
      <c r="R2" s="53" t="s">
        <v>147</v>
      </c>
      <c r="S2" s="52" t="s">
        <v>148</v>
      </c>
      <c r="T2" s="54" t="s">
        <v>142</v>
      </c>
      <c r="V2" s="50"/>
    </row>
    <row r="3" spans="1:23" x14ac:dyDescent="0.25">
      <c r="A3" s="13">
        <v>1002</v>
      </c>
      <c r="B3" s="22" t="s">
        <v>102</v>
      </c>
      <c r="C3" s="14" t="s">
        <v>9</v>
      </c>
      <c r="D3" s="22" t="s">
        <v>115</v>
      </c>
      <c r="E3" s="23">
        <v>5678</v>
      </c>
      <c r="F3" s="14">
        <v>5</v>
      </c>
      <c r="G3" s="30">
        <v>20</v>
      </c>
      <c r="H3" s="30">
        <f t="shared" si="0"/>
        <v>100</v>
      </c>
      <c r="I3" s="30" t="str">
        <f t="shared" si="1"/>
        <v>Low Sales</v>
      </c>
      <c r="J3" s="15">
        <v>45353</v>
      </c>
      <c r="K3" s="24" t="s">
        <v>131</v>
      </c>
      <c r="M3" s="32"/>
      <c r="N3" s="33"/>
      <c r="O3" s="34"/>
      <c r="R3" s="55">
        <v>45292</v>
      </c>
      <c r="S3" s="22">
        <f>SUMIFS(H:H,J:J, "&gt;=2024-01-1",J:J, "&lt;=2024-01-31")</f>
        <v>1860</v>
      </c>
      <c r="T3" s="56" t="str">
        <f>IF(S3&gt;=2000,"High Sales","Low Sales")</f>
        <v>Low Sales</v>
      </c>
      <c r="V3" s="51" t="s">
        <v>144</v>
      </c>
      <c r="W3" s="25" t="s">
        <v>149</v>
      </c>
    </row>
    <row r="4" spans="1:23" x14ac:dyDescent="0.25">
      <c r="A4" s="13">
        <v>1003</v>
      </c>
      <c r="B4" s="22" t="s">
        <v>11</v>
      </c>
      <c r="C4" s="14" t="s">
        <v>12</v>
      </c>
      <c r="D4" s="22" t="s">
        <v>116</v>
      </c>
      <c r="E4" s="23">
        <v>9123</v>
      </c>
      <c r="F4" s="14">
        <v>3</v>
      </c>
      <c r="G4" s="30">
        <v>50</v>
      </c>
      <c r="H4" s="30">
        <f t="shared" si="0"/>
        <v>150</v>
      </c>
      <c r="I4" s="30" t="str">
        <f t="shared" si="1"/>
        <v>Low Sales</v>
      </c>
      <c r="J4" s="15">
        <v>45295</v>
      </c>
      <c r="K4" s="24" t="s">
        <v>8</v>
      </c>
      <c r="M4" s="32"/>
      <c r="N4" s="33"/>
      <c r="O4" s="34"/>
      <c r="R4" s="55">
        <v>45323</v>
      </c>
      <c r="S4" s="22">
        <f>SUMIFS(H:H,J:J, "&gt;=2024-02-1",J:J, "&lt;=2024-02-29")</f>
        <v>2690</v>
      </c>
      <c r="T4" s="56" t="str">
        <f>IF(S4&gt;=2000,"High Sales","Low Sales")</f>
        <v>High Sales</v>
      </c>
      <c r="V4" s="51" t="s">
        <v>145</v>
      </c>
      <c r="W4" s="25" t="s">
        <v>150</v>
      </c>
    </row>
    <row r="5" spans="1:23" ht="21.75" customHeight="1" x14ac:dyDescent="0.25">
      <c r="A5" s="13">
        <v>1004</v>
      </c>
      <c r="B5" s="22" t="s">
        <v>101</v>
      </c>
      <c r="C5" s="14" t="s">
        <v>14</v>
      </c>
      <c r="D5" s="22" t="s">
        <v>117</v>
      </c>
      <c r="E5" s="23">
        <v>3456</v>
      </c>
      <c r="F5" s="14">
        <v>1</v>
      </c>
      <c r="G5" s="30">
        <v>300</v>
      </c>
      <c r="H5" s="30">
        <f t="shared" si="0"/>
        <v>300</v>
      </c>
      <c r="I5" s="30" t="str">
        <f t="shared" si="1"/>
        <v>Low Sales</v>
      </c>
      <c r="J5" s="15">
        <v>45296</v>
      </c>
      <c r="K5" s="24" t="s">
        <v>8</v>
      </c>
      <c r="M5" s="47" t="s">
        <v>136</v>
      </c>
      <c r="N5" s="43" t="s">
        <v>137</v>
      </c>
      <c r="O5" s="48" t="s">
        <v>139</v>
      </c>
      <c r="R5" s="55">
        <v>45352</v>
      </c>
      <c r="S5" s="22">
        <f>SUMIFS(H:H,J:J, "&gt;=2024-03-1",J:J, "&lt;=2024-03-31")</f>
        <v>1420</v>
      </c>
      <c r="T5" s="56" t="str">
        <f>IF(S5&gt;=2000,"High Sales","Low Sales")</f>
        <v>Low Sales</v>
      </c>
    </row>
    <row r="6" spans="1:23" ht="15.75" thickBot="1" x14ac:dyDescent="0.3">
      <c r="A6" s="13">
        <v>1005</v>
      </c>
      <c r="B6" s="22" t="s">
        <v>103</v>
      </c>
      <c r="C6" s="14" t="s">
        <v>15</v>
      </c>
      <c r="D6" s="22" t="s">
        <v>118</v>
      </c>
      <c r="E6" s="23">
        <v>7845</v>
      </c>
      <c r="F6" s="14">
        <v>2</v>
      </c>
      <c r="G6" s="30">
        <v>80</v>
      </c>
      <c r="H6" s="30">
        <f t="shared" si="0"/>
        <v>160</v>
      </c>
      <c r="I6" s="30" t="str">
        <f t="shared" si="1"/>
        <v>Low Sales</v>
      </c>
      <c r="J6" s="15">
        <v>45297</v>
      </c>
      <c r="K6" s="24" t="s">
        <v>131</v>
      </c>
      <c r="M6" s="42">
        <f>SUM(F2:F21)</f>
        <v>42</v>
      </c>
      <c r="N6" s="41">
        <f>COUNT(A2:A21)</f>
        <v>20</v>
      </c>
      <c r="O6" s="40">
        <f>AVERAGE(F2:F21)</f>
        <v>2.1</v>
      </c>
      <c r="R6" s="57"/>
      <c r="S6" s="58"/>
      <c r="T6" s="59"/>
    </row>
    <row r="7" spans="1:23" x14ac:dyDescent="0.25">
      <c r="A7" s="13">
        <v>1006</v>
      </c>
      <c r="B7" s="22" t="s">
        <v>104</v>
      </c>
      <c r="C7" s="14" t="s">
        <v>16</v>
      </c>
      <c r="D7" s="22" t="s">
        <v>119</v>
      </c>
      <c r="E7" s="23">
        <v>2589</v>
      </c>
      <c r="F7" s="14">
        <v>1</v>
      </c>
      <c r="G7" s="30">
        <v>250</v>
      </c>
      <c r="H7" s="30">
        <f t="shared" si="0"/>
        <v>250</v>
      </c>
      <c r="I7" s="30" t="str">
        <f t="shared" si="1"/>
        <v>Low Sales</v>
      </c>
      <c r="J7" s="15">
        <v>45298</v>
      </c>
      <c r="K7" s="24" t="s">
        <v>8</v>
      </c>
      <c r="M7" s="32"/>
      <c r="N7" s="33"/>
      <c r="O7" s="34"/>
    </row>
    <row r="8" spans="1:23" x14ac:dyDescent="0.25">
      <c r="A8" s="13">
        <v>1007</v>
      </c>
      <c r="B8" s="22" t="s">
        <v>18</v>
      </c>
      <c r="C8" s="14" t="s">
        <v>19</v>
      </c>
      <c r="D8" s="22" t="s">
        <v>120</v>
      </c>
      <c r="E8" s="23">
        <v>1134</v>
      </c>
      <c r="F8" s="14">
        <v>1</v>
      </c>
      <c r="G8" s="30">
        <v>400</v>
      </c>
      <c r="H8" s="30">
        <f t="shared" si="0"/>
        <v>400</v>
      </c>
      <c r="I8" s="30" t="str">
        <f t="shared" si="1"/>
        <v>Low Sales</v>
      </c>
      <c r="J8" s="15">
        <v>45330</v>
      </c>
      <c r="K8" s="24" t="s">
        <v>131</v>
      </c>
      <c r="M8" s="32"/>
      <c r="N8" s="33"/>
      <c r="O8" s="34"/>
    </row>
    <row r="9" spans="1:23" ht="25.5" customHeight="1" x14ac:dyDescent="0.25">
      <c r="A9" s="13">
        <v>1008</v>
      </c>
      <c r="B9" s="22" t="s">
        <v>105</v>
      </c>
      <c r="C9" s="14" t="s">
        <v>21</v>
      </c>
      <c r="D9" s="22" t="s">
        <v>121</v>
      </c>
      <c r="E9" s="23">
        <v>8742</v>
      </c>
      <c r="F9" s="14">
        <v>10</v>
      </c>
      <c r="G9" s="30">
        <v>15</v>
      </c>
      <c r="H9" s="30">
        <f t="shared" si="0"/>
        <v>150</v>
      </c>
      <c r="I9" s="30" t="str">
        <f t="shared" si="1"/>
        <v>Low Sales</v>
      </c>
      <c r="J9" s="15">
        <v>45331</v>
      </c>
      <c r="K9" s="24" t="s">
        <v>8</v>
      </c>
      <c r="M9" s="47" t="s">
        <v>134</v>
      </c>
      <c r="N9" s="33"/>
      <c r="O9" s="34"/>
    </row>
    <row r="10" spans="1:23" ht="15.75" thickBot="1" x14ac:dyDescent="0.3">
      <c r="A10" s="13">
        <v>1009</v>
      </c>
      <c r="B10" s="22" t="s">
        <v>106</v>
      </c>
      <c r="C10" s="14" t="s">
        <v>7</v>
      </c>
      <c r="D10" s="22" t="s">
        <v>114</v>
      </c>
      <c r="E10" s="23">
        <v>4356</v>
      </c>
      <c r="F10" s="14">
        <v>1</v>
      </c>
      <c r="G10" s="30">
        <v>550</v>
      </c>
      <c r="H10" s="30">
        <f t="shared" si="0"/>
        <v>550</v>
      </c>
      <c r="I10" s="30" t="str">
        <f t="shared" si="1"/>
        <v>High Sales</v>
      </c>
      <c r="J10" s="15">
        <v>45332</v>
      </c>
      <c r="K10" s="24" t="s">
        <v>131</v>
      </c>
      <c r="M10" s="49">
        <f>M2/M6</f>
        <v>142.14285714285714</v>
      </c>
      <c r="N10" s="35"/>
      <c r="O10" s="36"/>
    </row>
    <row r="11" spans="1:23" x14ac:dyDescent="0.25">
      <c r="A11" s="13">
        <v>1010</v>
      </c>
      <c r="B11" s="22" t="s">
        <v>22</v>
      </c>
      <c r="C11" s="14" t="s">
        <v>23</v>
      </c>
      <c r="D11" s="22" t="s">
        <v>122</v>
      </c>
      <c r="E11" s="23">
        <v>7539</v>
      </c>
      <c r="F11" s="14">
        <v>3</v>
      </c>
      <c r="G11" s="30">
        <v>10</v>
      </c>
      <c r="H11" s="30">
        <f t="shared" si="0"/>
        <v>30</v>
      </c>
      <c r="I11" s="30" t="str">
        <f t="shared" si="1"/>
        <v>Low Sales</v>
      </c>
      <c r="J11" s="15">
        <v>45333</v>
      </c>
      <c r="K11" s="24" t="s">
        <v>8</v>
      </c>
      <c r="M11" s="33"/>
      <c r="N11" s="33"/>
      <c r="O11" s="33"/>
    </row>
    <row r="12" spans="1:23" x14ac:dyDescent="0.25">
      <c r="A12" s="13">
        <v>1011</v>
      </c>
      <c r="B12" s="22" t="s">
        <v>24</v>
      </c>
      <c r="C12" s="14" t="s">
        <v>25</v>
      </c>
      <c r="D12" s="22" t="s">
        <v>123</v>
      </c>
      <c r="E12" s="23">
        <v>6321</v>
      </c>
      <c r="F12" s="14">
        <v>1</v>
      </c>
      <c r="G12" s="30">
        <v>250</v>
      </c>
      <c r="H12" s="30">
        <f t="shared" si="0"/>
        <v>250</v>
      </c>
      <c r="I12" s="30" t="str">
        <f t="shared" si="1"/>
        <v>Low Sales</v>
      </c>
      <c r="J12" s="15">
        <v>45334</v>
      </c>
      <c r="K12" s="24" t="s">
        <v>131</v>
      </c>
    </row>
    <row r="13" spans="1:23" ht="30" x14ac:dyDescent="0.25">
      <c r="A13" s="13">
        <v>1012</v>
      </c>
      <c r="B13" s="22" t="s">
        <v>107</v>
      </c>
      <c r="C13" s="14" t="s">
        <v>26</v>
      </c>
      <c r="D13" s="22" t="s">
        <v>124</v>
      </c>
      <c r="E13" s="23">
        <v>8457</v>
      </c>
      <c r="F13" s="14">
        <v>1</v>
      </c>
      <c r="G13" s="30">
        <v>100</v>
      </c>
      <c r="H13" s="30">
        <f t="shared" si="0"/>
        <v>100</v>
      </c>
      <c r="I13" s="30" t="str">
        <f t="shared" si="1"/>
        <v>Low Sales</v>
      </c>
      <c r="J13" s="15">
        <v>45335</v>
      </c>
      <c r="K13" s="24" t="s">
        <v>8</v>
      </c>
      <c r="M13" s="60" t="s">
        <v>151</v>
      </c>
    </row>
    <row r="14" spans="1:23" x14ac:dyDescent="0.25">
      <c r="A14" s="13">
        <v>1013</v>
      </c>
      <c r="B14" s="22" t="s">
        <v>108</v>
      </c>
      <c r="C14" s="14" t="s">
        <v>12</v>
      </c>
      <c r="D14" s="22" t="s">
        <v>116</v>
      </c>
      <c r="E14" s="23">
        <v>2365</v>
      </c>
      <c r="F14" s="14">
        <v>2</v>
      </c>
      <c r="G14" s="30">
        <v>60</v>
      </c>
      <c r="H14" s="30">
        <f t="shared" si="0"/>
        <v>120</v>
      </c>
      <c r="I14" s="30" t="str">
        <f t="shared" si="1"/>
        <v>Low Sales</v>
      </c>
      <c r="J14" s="15">
        <v>45336</v>
      </c>
      <c r="K14" s="24" t="s">
        <v>131</v>
      </c>
      <c r="M14" s="25" t="s">
        <v>152</v>
      </c>
      <c r="N14" s="25">
        <f>COUNTIFS(Table22[Product Prefix],"=LAP",Table22[Order Date
(Year - MM - DD)],"&gt;=2024-02-1",Table22[Order Date
(Year - MM - DD)],"&lt;=2024-02-28")</f>
        <v>2</v>
      </c>
    </row>
    <row r="15" spans="1:23" x14ac:dyDescent="0.25">
      <c r="A15" s="13">
        <v>1014</v>
      </c>
      <c r="B15" s="22" t="s">
        <v>109</v>
      </c>
      <c r="C15" s="14" t="s">
        <v>7</v>
      </c>
      <c r="D15" s="22" t="s">
        <v>114</v>
      </c>
      <c r="E15" s="23">
        <v>1298</v>
      </c>
      <c r="F15" s="14">
        <v>2</v>
      </c>
      <c r="G15" s="30">
        <v>500</v>
      </c>
      <c r="H15" s="30">
        <f t="shared" si="0"/>
        <v>1000</v>
      </c>
      <c r="I15" s="30" t="str">
        <f t="shared" si="1"/>
        <v>High Sales</v>
      </c>
      <c r="J15" s="15">
        <v>45337</v>
      </c>
      <c r="K15" s="24" t="s">
        <v>8</v>
      </c>
    </row>
    <row r="16" spans="1:23" x14ac:dyDescent="0.25">
      <c r="A16" s="13">
        <v>1015</v>
      </c>
      <c r="B16" s="22" t="s">
        <v>29</v>
      </c>
      <c r="C16" s="14" t="s">
        <v>15</v>
      </c>
      <c r="D16" s="22" t="s">
        <v>118</v>
      </c>
      <c r="E16" s="23">
        <v>9876</v>
      </c>
      <c r="F16" s="14">
        <v>1</v>
      </c>
      <c r="G16" s="30">
        <v>90</v>
      </c>
      <c r="H16" s="30">
        <f t="shared" si="0"/>
        <v>90</v>
      </c>
      <c r="I16" s="30" t="str">
        <f t="shared" si="1"/>
        <v>Low Sales</v>
      </c>
      <c r="J16" s="15">
        <v>45338</v>
      </c>
      <c r="K16" s="24" t="s">
        <v>131</v>
      </c>
    </row>
    <row r="17" spans="1:11" x14ac:dyDescent="0.25">
      <c r="A17" s="13">
        <v>1016</v>
      </c>
      <c r="B17" s="22" t="s">
        <v>30</v>
      </c>
      <c r="C17" s="14" t="s">
        <v>14</v>
      </c>
      <c r="D17" s="22" t="s">
        <v>117</v>
      </c>
      <c r="E17" s="23">
        <v>6453</v>
      </c>
      <c r="F17" s="14">
        <v>1</v>
      </c>
      <c r="G17" s="30">
        <v>320</v>
      </c>
      <c r="H17" s="30">
        <f t="shared" si="0"/>
        <v>320</v>
      </c>
      <c r="I17" s="30" t="str">
        <f t="shared" si="1"/>
        <v>Low Sales</v>
      </c>
      <c r="J17" s="15">
        <v>45368</v>
      </c>
      <c r="K17" s="24" t="s">
        <v>8</v>
      </c>
    </row>
    <row r="18" spans="1:11" ht="17.25" customHeight="1" x14ac:dyDescent="0.25">
      <c r="A18" s="13">
        <v>1017</v>
      </c>
      <c r="B18" s="22" t="s">
        <v>110</v>
      </c>
      <c r="C18" s="14" t="s">
        <v>9</v>
      </c>
      <c r="D18" s="22" t="s">
        <v>115</v>
      </c>
      <c r="E18" s="23">
        <v>4685</v>
      </c>
      <c r="F18" s="14">
        <v>2</v>
      </c>
      <c r="G18" s="30">
        <v>25</v>
      </c>
      <c r="H18" s="30">
        <f t="shared" si="0"/>
        <v>50</v>
      </c>
      <c r="I18" s="30" t="str">
        <f t="shared" si="1"/>
        <v>Low Sales</v>
      </c>
      <c r="J18" s="15">
        <v>45369</v>
      </c>
      <c r="K18" s="24" t="s">
        <v>131</v>
      </c>
    </row>
    <row r="19" spans="1:11" x14ac:dyDescent="0.25">
      <c r="A19" s="13">
        <v>1018</v>
      </c>
      <c r="B19" s="22" t="s">
        <v>111</v>
      </c>
      <c r="C19" s="14" t="s">
        <v>31</v>
      </c>
      <c r="D19" s="22" t="s">
        <v>125</v>
      </c>
      <c r="E19" s="23">
        <v>2345</v>
      </c>
      <c r="F19" s="14">
        <v>1</v>
      </c>
      <c r="G19" s="30">
        <v>600</v>
      </c>
      <c r="H19" s="30">
        <f t="shared" si="0"/>
        <v>600</v>
      </c>
      <c r="I19" s="30" t="str">
        <f t="shared" si="1"/>
        <v>High Sales</v>
      </c>
      <c r="J19" s="15">
        <v>45370</v>
      </c>
      <c r="K19" s="24" t="s">
        <v>8</v>
      </c>
    </row>
    <row r="20" spans="1:11" x14ac:dyDescent="0.25">
      <c r="A20" s="13">
        <v>1019</v>
      </c>
      <c r="B20" s="22" t="s">
        <v>32</v>
      </c>
      <c r="C20" s="14" t="s">
        <v>33</v>
      </c>
      <c r="D20" s="22" t="s">
        <v>126</v>
      </c>
      <c r="E20" s="23">
        <v>8624</v>
      </c>
      <c r="F20" s="14">
        <v>1</v>
      </c>
      <c r="G20" s="30">
        <v>200</v>
      </c>
      <c r="H20" s="30">
        <f t="shared" si="0"/>
        <v>200</v>
      </c>
      <c r="I20" s="30" t="str">
        <f t="shared" si="1"/>
        <v>Low Sales</v>
      </c>
      <c r="J20" s="15">
        <v>45371</v>
      </c>
      <c r="K20" s="24" t="s">
        <v>131</v>
      </c>
    </row>
    <row r="21" spans="1:11" x14ac:dyDescent="0.25">
      <c r="A21" s="16">
        <v>1020</v>
      </c>
      <c r="B21" s="26" t="s">
        <v>112</v>
      </c>
      <c r="C21" s="17" t="s">
        <v>34</v>
      </c>
      <c r="D21" s="26" t="s">
        <v>127</v>
      </c>
      <c r="E21" s="27">
        <v>6543</v>
      </c>
      <c r="F21" s="17">
        <v>1</v>
      </c>
      <c r="G21" s="31">
        <v>150</v>
      </c>
      <c r="H21" s="31">
        <f t="shared" si="0"/>
        <v>150</v>
      </c>
      <c r="I21" s="31" t="str">
        <f t="shared" si="1"/>
        <v>Low Sales</v>
      </c>
      <c r="J21" s="18">
        <v>45372</v>
      </c>
      <c r="K21" s="28" t="s">
        <v>8</v>
      </c>
    </row>
  </sheetData>
  <mergeCells count="2">
    <mergeCell ref="V1:W1"/>
    <mergeCell ref="R1:T1"/>
  </mergeCells>
  <conditionalFormatting sqref="K2:K21">
    <cfRule type="containsText" dxfId="68" priority="3" operator="containsText" text="PENDING">
      <formula>NOT(ISERROR(SEARCH("PENDING",K2)))</formula>
    </cfRule>
    <cfRule type="containsText" dxfId="67" priority="4" operator="containsText" text="PAID">
      <formula>NOT(ISERROR(SEARCH("PAID",K2)))</formula>
    </cfRule>
  </conditionalFormatting>
  <conditionalFormatting sqref="T3:T5">
    <cfRule type="containsText" dxfId="66" priority="2" operator="containsText" text="Low Sales">
      <formula>NOT(ISERROR(SEARCH("Low Sales",T3)))</formula>
    </cfRule>
  </conditionalFormatting>
  <pageMargins left="0.7" right="0.7" top="0.75" bottom="0.75" header="0.3" footer="0.3"/>
  <pageSetup orientation="portrait"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containsText" priority="1" operator="containsText" id="{BBDB67C0-89D0-4BB2-8037-6B83E8B3B023}">
            <xm:f>NOT(ISERROR(SEARCH($T$4,T3)))</xm:f>
            <xm:f>$T$4</xm:f>
            <x14:dxf>
              <font>
                <color rgb="FF006100"/>
              </font>
              <fill>
                <patternFill>
                  <bgColor rgb="FFC6EFCE"/>
                </patternFill>
              </fill>
            </x14:dxf>
          </x14:cfRule>
          <xm:sqref>T3:T5</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25"/>
  <sheetViews>
    <sheetView zoomScaleNormal="100" workbookViewId="0">
      <selection activeCell="D14" sqref="D14"/>
    </sheetView>
  </sheetViews>
  <sheetFormatPr defaultRowHeight="15" x14ac:dyDescent="0.25"/>
  <cols>
    <col min="1" max="1" width="17.28515625" customWidth="1"/>
    <col min="2" max="2" width="21.7109375" customWidth="1"/>
    <col min="3" max="3" width="9.5703125" customWidth="1"/>
    <col min="4" max="4" width="11.28515625" customWidth="1"/>
    <col min="5" max="5" width="15" customWidth="1"/>
    <col min="6" max="6" width="11.42578125" customWidth="1"/>
    <col min="7" max="8" width="7.7109375" customWidth="1"/>
    <col min="9" max="17" width="8.7109375" customWidth="1"/>
    <col min="18" max="18" width="14.5703125" customWidth="1"/>
    <col min="19" max="19" width="11.28515625" customWidth="1"/>
    <col min="20" max="21" width="10.42578125" customWidth="1"/>
    <col min="22" max="22" width="11.28515625" customWidth="1"/>
    <col min="23" max="23" width="14.5703125" bestFit="1" customWidth="1"/>
    <col min="24" max="24" width="9.5703125" bestFit="1" customWidth="1"/>
    <col min="25" max="25" width="14.5703125" bestFit="1" customWidth="1"/>
    <col min="26" max="26" width="10" bestFit="1" customWidth="1"/>
    <col min="27" max="27" width="14.5703125" bestFit="1" customWidth="1"/>
    <col min="28" max="28" width="10" bestFit="1" customWidth="1"/>
    <col min="29" max="29" width="14.5703125" bestFit="1" customWidth="1"/>
    <col min="30" max="30" width="10.28515625" bestFit="1" customWidth="1"/>
    <col min="31" max="31" width="16.140625" bestFit="1" customWidth="1"/>
    <col min="32" max="32" width="12.42578125" bestFit="1" customWidth="1"/>
  </cols>
  <sheetData>
    <row r="2" spans="1:16" ht="23.25" x14ac:dyDescent="0.25">
      <c r="P2" s="66"/>
    </row>
    <row r="3" spans="1:16" x14ac:dyDescent="0.25">
      <c r="A3" s="61" t="s">
        <v>155</v>
      </c>
      <c r="B3" s="61" t="s">
        <v>158</v>
      </c>
    </row>
    <row r="4" spans="1:16" x14ac:dyDescent="0.25">
      <c r="A4" s="61" t="s">
        <v>153</v>
      </c>
      <c r="B4" s="65" t="s">
        <v>156</v>
      </c>
      <c r="C4" s="65" t="s">
        <v>157</v>
      </c>
      <c r="D4" s="65" t="s">
        <v>154</v>
      </c>
    </row>
    <row r="5" spans="1:16" x14ac:dyDescent="0.25">
      <c r="A5" s="63">
        <v>45293</v>
      </c>
      <c r="B5" s="65">
        <v>1000</v>
      </c>
      <c r="C5" s="65"/>
      <c r="D5" s="65">
        <v>1000</v>
      </c>
      <c r="P5" s="50"/>
    </row>
    <row r="6" spans="1:16" x14ac:dyDescent="0.25">
      <c r="A6" s="63">
        <v>45295</v>
      </c>
      <c r="B6" s="65"/>
      <c r="C6" s="65">
        <v>150</v>
      </c>
      <c r="D6" s="65">
        <v>150</v>
      </c>
      <c r="P6" s="51"/>
    </row>
    <row r="7" spans="1:16" x14ac:dyDescent="0.25">
      <c r="A7" s="63">
        <v>45296</v>
      </c>
      <c r="B7" s="65"/>
      <c r="C7" s="65">
        <v>300</v>
      </c>
      <c r="D7" s="65">
        <v>300</v>
      </c>
      <c r="P7" s="51"/>
    </row>
    <row r="8" spans="1:16" x14ac:dyDescent="0.25">
      <c r="A8" s="63">
        <v>45297</v>
      </c>
      <c r="B8" s="65"/>
      <c r="C8" s="65">
        <v>160</v>
      </c>
      <c r="D8" s="65">
        <v>160</v>
      </c>
      <c r="P8" s="51"/>
    </row>
    <row r="9" spans="1:16" x14ac:dyDescent="0.25">
      <c r="A9" s="63">
        <v>45298</v>
      </c>
      <c r="B9" s="65"/>
      <c r="C9" s="65">
        <v>250</v>
      </c>
      <c r="D9" s="65">
        <v>250</v>
      </c>
    </row>
    <row r="10" spans="1:16" x14ac:dyDescent="0.25">
      <c r="A10" s="63">
        <v>45330</v>
      </c>
      <c r="B10" s="65"/>
      <c r="C10" s="65">
        <v>400</v>
      </c>
      <c r="D10" s="65">
        <v>400</v>
      </c>
    </row>
    <row r="11" spans="1:16" x14ac:dyDescent="0.25">
      <c r="A11" s="63">
        <v>45331</v>
      </c>
      <c r="B11" s="65"/>
      <c r="C11" s="65">
        <v>150</v>
      </c>
      <c r="D11" s="65">
        <v>150</v>
      </c>
    </row>
    <row r="12" spans="1:16" x14ac:dyDescent="0.25">
      <c r="A12" s="63">
        <v>45332</v>
      </c>
      <c r="B12" s="65">
        <v>550</v>
      </c>
      <c r="C12" s="65"/>
      <c r="D12" s="65">
        <v>550</v>
      </c>
    </row>
    <row r="13" spans="1:16" x14ac:dyDescent="0.25">
      <c r="A13" s="63">
        <v>45333</v>
      </c>
      <c r="B13" s="65"/>
      <c r="C13" s="65">
        <v>30</v>
      </c>
      <c r="D13" s="65">
        <v>30</v>
      </c>
    </row>
    <row r="14" spans="1:16" x14ac:dyDescent="0.25">
      <c r="A14" s="63">
        <v>45334</v>
      </c>
      <c r="B14" s="65"/>
      <c r="C14" s="65">
        <v>250</v>
      </c>
      <c r="D14" s="65">
        <v>250</v>
      </c>
    </row>
    <row r="15" spans="1:16" x14ac:dyDescent="0.25">
      <c r="A15" s="63">
        <v>45335</v>
      </c>
      <c r="B15" s="65"/>
      <c r="C15" s="65">
        <v>100</v>
      </c>
      <c r="D15" s="65">
        <v>100</v>
      </c>
    </row>
    <row r="16" spans="1:16" x14ac:dyDescent="0.25">
      <c r="A16" s="63">
        <v>45336</v>
      </c>
      <c r="B16" s="65"/>
      <c r="C16" s="65">
        <v>120</v>
      </c>
      <c r="D16" s="65">
        <v>120</v>
      </c>
    </row>
    <row r="17" spans="1:4" x14ac:dyDescent="0.25">
      <c r="A17" s="63">
        <v>45337</v>
      </c>
      <c r="B17" s="65">
        <v>1000</v>
      </c>
      <c r="C17" s="65"/>
      <c r="D17" s="65">
        <v>1000</v>
      </c>
    </row>
    <row r="18" spans="1:4" x14ac:dyDescent="0.25">
      <c r="A18" s="63">
        <v>45338</v>
      </c>
      <c r="B18" s="65"/>
      <c r="C18" s="65">
        <v>90</v>
      </c>
      <c r="D18" s="65">
        <v>90</v>
      </c>
    </row>
    <row r="19" spans="1:4" x14ac:dyDescent="0.25">
      <c r="A19" s="63">
        <v>45353</v>
      </c>
      <c r="B19" s="65"/>
      <c r="C19" s="65">
        <v>100</v>
      </c>
      <c r="D19" s="65">
        <v>100</v>
      </c>
    </row>
    <row r="20" spans="1:4" x14ac:dyDescent="0.25">
      <c r="A20" s="63">
        <v>45368</v>
      </c>
      <c r="B20" s="65"/>
      <c r="C20" s="65">
        <v>320</v>
      </c>
      <c r="D20" s="65">
        <v>320</v>
      </c>
    </row>
    <row r="21" spans="1:4" x14ac:dyDescent="0.25">
      <c r="A21" s="63">
        <v>45369</v>
      </c>
      <c r="B21" s="65"/>
      <c r="C21" s="65">
        <v>50</v>
      </c>
      <c r="D21" s="65">
        <v>50</v>
      </c>
    </row>
    <row r="22" spans="1:4" x14ac:dyDescent="0.25">
      <c r="A22" s="63">
        <v>45370</v>
      </c>
      <c r="B22" s="65">
        <v>600</v>
      </c>
      <c r="C22" s="65"/>
      <c r="D22" s="65">
        <v>600</v>
      </c>
    </row>
    <row r="23" spans="1:4" x14ac:dyDescent="0.25">
      <c r="A23" s="63">
        <v>45371</v>
      </c>
      <c r="B23" s="65"/>
      <c r="C23" s="65">
        <v>200</v>
      </c>
      <c r="D23" s="65">
        <v>200</v>
      </c>
    </row>
    <row r="24" spans="1:4" x14ac:dyDescent="0.25">
      <c r="A24" s="63">
        <v>45372</v>
      </c>
      <c r="B24" s="65"/>
      <c r="C24" s="65">
        <v>150</v>
      </c>
      <c r="D24" s="65">
        <v>150</v>
      </c>
    </row>
    <row r="25" spans="1:4" x14ac:dyDescent="0.25">
      <c r="A25" s="63" t="s">
        <v>154</v>
      </c>
      <c r="B25" s="65">
        <v>3150</v>
      </c>
      <c r="C25" s="65">
        <v>2820</v>
      </c>
      <c r="D25" s="65">
        <v>5970</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8"/>
  <sheetViews>
    <sheetView zoomScale="70" zoomScaleNormal="70" workbookViewId="0">
      <selection activeCell="C16" sqref="C16"/>
    </sheetView>
  </sheetViews>
  <sheetFormatPr defaultRowHeight="15" x14ac:dyDescent="0.25"/>
  <cols>
    <col min="1" max="1" width="17.85546875" bestFit="1" customWidth="1"/>
    <col min="2" max="2" width="23.140625" bestFit="1" customWidth="1"/>
    <col min="3" max="14" width="16.28515625" bestFit="1" customWidth="1"/>
    <col min="15" max="15" width="11.28515625" bestFit="1" customWidth="1"/>
  </cols>
  <sheetData>
    <row r="3" spans="1:2" x14ac:dyDescent="0.25">
      <c r="A3" s="61" t="s">
        <v>153</v>
      </c>
      <c r="B3" s="65" t="s">
        <v>155</v>
      </c>
    </row>
    <row r="4" spans="1:2" x14ac:dyDescent="0.25">
      <c r="A4" s="64" t="s">
        <v>26</v>
      </c>
      <c r="B4" s="65">
        <v>100</v>
      </c>
    </row>
    <row r="5" spans="1:2" x14ac:dyDescent="0.25">
      <c r="A5" s="64" t="s">
        <v>15</v>
      </c>
      <c r="B5" s="65">
        <v>250</v>
      </c>
    </row>
    <row r="6" spans="1:2" x14ac:dyDescent="0.25">
      <c r="A6" s="64" t="s">
        <v>12</v>
      </c>
      <c r="B6" s="65">
        <v>270</v>
      </c>
    </row>
    <row r="7" spans="1:2" x14ac:dyDescent="0.25">
      <c r="A7" s="64" t="s">
        <v>7</v>
      </c>
      <c r="B7" s="65">
        <v>2550</v>
      </c>
    </row>
    <row r="8" spans="1:2" x14ac:dyDescent="0.25">
      <c r="A8" s="64" t="s">
        <v>34</v>
      </c>
      <c r="B8" s="65">
        <v>150</v>
      </c>
    </row>
    <row r="9" spans="1:2" x14ac:dyDescent="0.25">
      <c r="A9" s="64" t="s">
        <v>14</v>
      </c>
      <c r="B9" s="65">
        <v>620</v>
      </c>
    </row>
    <row r="10" spans="1:2" x14ac:dyDescent="0.25">
      <c r="A10" s="64" t="s">
        <v>9</v>
      </c>
      <c r="B10" s="65">
        <v>150</v>
      </c>
    </row>
    <row r="11" spans="1:2" x14ac:dyDescent="0.25">
      <c r="A11" s="64" t="s">
        <v>23</v>
      </c>
      <c r="B11" s="65">
        <v>30</v>
      </c>
    </row>
    <row r="12" spans="1:2" x14ac:dyDescent="0.25">
      <c r="A12" s="64" t="s">
        <v>16</v>
      </c>
      <c r="B12" s="65">
        <v>250</v>
      </c>
    </row>
    <row r="13" spans="1:2" x14ac:dyDescent="0.25">
      <c r="A13" s="64" t="s">
        <v>25</v>
      </c>
      <c r="B13" s="65">
        <v>250</v>
      </c>
    </row>
    <row r="14" spans="1:2" x14ac:dyDescent="0.25">
      <c r="A14" s="64" t="s">
        <v>19</v>
      </c>
      <c r="B14" s="65">
        <v>400</v>
      </c>
    </row>
    <row r="15" spans="1:2" x14ac:dyDescent="0.25">
      <c r="A15" s="64" t="s">
        <v>33</v>
      </c>
      <c r="B15" s="65">
        <v>200</v>
      </c>
    </row>
    <row r="16" spans="1:2" x14ac:dyDescent="0.25">
      <c r="A16" s="64" t="s">
        <v>31</v>
      </c>
      <c r="B16" s="65">
        <v>600</v>
      </c>
    </row>
    <row r="17" spans="1:2" x14ac:dyDescent="0.25">
      <c r="A17" s="64" t="s">
        <v>21</v>
      </c>
      <c r="B17" s="65">
        <v>150</v>
      </c>
    </row>
    <row r="18" spans="1:2" x14ac:dyDescent="0.25">
      <c r="A18" s="64" t="s">
        <v>154</v>
      </c>
      <c r="B18" s="65">
        <v>5970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4"/>
  <sheetViews>
    <sheetView topLeftCell="A7" zoomScale="70" zoomScaleNormal="70" workbookViewId="0">
      <selection activeCell="Q20" sqref="Q20"/>
    </sheetView>
  </sheetViews>
  <sheetFormatPr defaultRowHeight="15" x14ac:dyDescent="0.25"/>
  <cols>
    <col min="1" max="1" width="17.85546875" bestFit="1" customWidth="1"/>
    <col min="2" max="2" width="23.140625" style="65" bestFit="1" customWidth="1"/>
    <col min="3" max="3" width="15.42578125" bestFit="1" customWidth="1"/>
  </cols>
  <sheetData>
    <row r="3" spans="1:2" x14ac:dyDescent="0.25">
      <c r="A3" s="61" t="s">
        <v>153</v>
      </c>
      <c r="B3" s="65" t="s">
        <v>155</v>
      </c>
    </row>
    <row r="4" spans="1:2" x14ac:dyDescent="0.25">
      <c r="A4" s="64" t="s">
        <v>109</v>
      </c>
      <c r="B4" s="65">
        <v>1000</v>
      </c>
    </row>
    <row r="5" spans="1:2" x14ac:dyDescent="0.25">
      <c r="A5" s="64" t="s">
        <v>159</v>
      </c>
      <c r="B5" s="65">
        <v>1000</v>
      </c>
    </row>
    <row r="6" spans="1:2" x14ac:dyDescent="0.25">
      <c r="A6" s="64" t="s">
        <v>111</v>
      </c>
      <c r="B6" s="65">
        <v>600</v>
      </c>
    </row>
    <row r="7" spans="1:2" x14ac:dyDescent="0.25">
      <c r="A7" s="64" t="s">
        <v>106</v>
      </c>
      <c r="B7" s="65">
        <v>550</v>
      </c>
    </row>
    <row r="8" spans="1:2" x14ac:dyDescent="0.25">
      <c r="A8" s="64" t="s">
        <v>18</v>
      </c>
      <c r="B8" s="65">
        <v>400</v>
      </c>
    </row>
    <row r="9" spans="1:2" x14ac:dyDescent="0.25">
      <c r="A9" s="64" t="s">
        <v>30</v>
      </c>
      <c r="B9" s="65">
        <v>320</v>
      </c>
    </row>
    <row r="10" spans="1:2" x14ac:dyDescent="0.25">
      <c r="A10" s="64" t="s">
        <v>101</v>
      </c>
      <c r="B10" s="65">
        <v>300</v>
      </c>
    </row>
    <row r="11" spans="1:2" x14ac:dyDescent="0.25">
      <c r="A11" s="64" t="s">
        <v>104</v>
      </c>
      <c r="B11" s="65">
        <v>250</v>
      </c>
    </row>
    <row r="12" spans="1:2" x14ac:dyDescent="0.25">
      <c r="A12" s="64" t="s">
        <v>24</v>
      </c>
      <c r="B12" s="65">
        <v>250</v>
      </c>
    </row>
    <row r="13" spans="1:2" x14ac:dyDescent="0.25">
      <c r="A13" s="64" t="s">
        <v>32</v>
      </c>
      <c r="B13" s="65">
        <v>200</v>
      </c>
    </row>
    <row r="14" spans="1:2" x14ac:dyDescent="0.25">
      <c r="A14" s="64" t="s">
        <v>103</v>
      </c>
      <c r="B14" s="65">
        <v>160</v>
      </c>
    </row>
    <row r="15" spans="1:2" x14ac:dyDescent="0.25">
      <c r="A15" s="64" t="s">
        <v>105</v>
      </c>
      <c r="B15" s="65">
        <v>150</v>
      </c>
    </row>
    <row r="16" spans="1:2" x14ac:dyDescent="0.25">
      <c r="A16" s="64" t="s">
        <v>112</v>
      </c>
      <c r="B16" s="65">
        <v>150</v>
      </c>
    </row>
    <row r="17" spans="1:2" x14ac:dyDescent="0.25">
      <c r="A17" s="64" t="s">
        <v>11</v>
      </c>
      <c r="B17" s="65">
        <v>150</v>
      </c>
    </row>
    <row r="18" spans="1:2" x14ac:dyDescent="0.25">
      <c r="A18" s="64" t="s">
        <v>108</v>
      </c>
      <c r="B18" s="65">
        <v>120</v>
      </c>
    </row>
    <row r="19" spans="1:2" x14ac:dyDescent="0.25">
      <c r="A19" s="64" t="s">
        <v>102</v>
      </c>
      <c r="B19" s="65">
        <v>100</v>
      </c>
    </row>
    <row r="20" spans="1:2" x14ac:dyDescent="0.25">
      <c r="A20" s="64" t="s">
        <v>107</v>
      </c>
      <c r="B20" s="65">
        <v>100</v>
      </c>
    </row>
    <row r="21" spans="1:2" x14ac:dyDescent="0.25">
      <c r="A21" s="64" t="s">
        <v>29</v>
      </c>
      <c r="B21" s="65">
        <v>90</v>
      </c>
    </row>
    <row r="22" spans="1:2" x14ac:dyDescent="0.25">
      <c r="A22" s="64" t="s">
        <v>110</v>
      </c>
      <c r="B22" s="65">
        <v>50</v>
      </c>
    </row>
    <row r="23" spans="1:2" x14ac:dyDescent="0.25">
      <c r="A23" s="64" t="s">
        <v>22</v>
      </c>
      <c r="B23" s="65">
        <v>30</v>
      </c>
    </row>
    <row r="24" spans="1:2" x14ac:dyDescent="0.25">
      <c r="A24" s="64" t="s">
        <v>154</v>
      </c>
      <c r="B24" s="65">
        <v>5970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Raw Data</vt:lpstr>
      <vt:lpstr>Process</vt:lpstr>
      <vt:lpstr>Dashboard</vt:lpstr>
      <vt:lpstr>Sales Data</vt:lpstr>
      <vt:lpstr>Best Selling Product - Demo</vt:lpstr>
      <vt:lpstr>Numerical Function</vt:lpstr>
      <vt:lpstr>Monthly Sales Trend</vt:lpstr>
      <vt:lpstr>Best Selling Product</vt:lpstr>
      <vt:lpstr>Best Customer</vt:lpstr>
      <vt:lpstr>Problems</vt:lpstr>
      <vt:lpstr>Data Validation</vt:lpstr>
      <vt:lpstr>LEGENDS</vt:lpstr>
      <vt:lpstr>VLOOKUP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2025-03-18T14:30:18Z</dcterms:modified>
</cp:coreProperties>
</file>