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ouRJube-AB\"/>
    </mc:Choice>
  </mc:AlternateContent>
  <xr:revisionPtr revIDLastSave="0" documentId="13_ncr:1_{9FB0F194-8B8E-4536-9FFD-D22261F58DA7}" xr6:coauthVersionLast="45" xr6:coauthVersionMax="45" xr10:uidLastSave="{00000000-0000-0000-0000-000000000000}"/>
  <bookViews>
    <workbookView xWindow="6840" yWindow="5205" windowWidth="28800" windowHeight="15435" tabRatio="1000" xr2:uid="{49698597-22CD-4D3A-8DFF-383AE8A91F1D}"/>
  </bookViews>
  <sheets>
    <sheet name="Summary" sheetId="15" r:id="rId1"/>
    <sheet name="Miscellaneous" sheetId="1" r:id="rId2"/>
    <sheet name="1. Header" sheetId="2" r:id="rId3"/>
    <sheet name="2. Side Bar" sheetId="3" r:id="rId4"/>
    <sheet name="3. Search Page" sheetId="4" r:id="rId5"/>
    <sheet name="4. Home Page" sheetId="5" r:id="rId6"/>
    <sheet name="5. Trending Page" sheetId="6" r:id="rId7"/>
    <sheet name="6. Subscription Page" sheetId="7" r:id="rId8"/>
    <sheet name="7.Playlist Page" sheetId="8" r:id="rId9"/>
    <sheet name="8. Channel Page" sheetId="9" r:id="rId10"/>
    <sheet name="9. Category Page" sheetId="10" r:id="rId11"/>
    <sheet name="10. Premium Membership Page" sheetId="13" r:id="rId12"/>
    <sheet name="11. Video Detail Page" sheetId="11" r:id="rId13"/>
    <sheet name="12. Upload Video Page" sheetId="12" r:id="rId14"/>
    <sheet name="13. Video Display Requiremen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8" l="1"/>
  <c r="C6" i="11"/>
  <c r="C29" i="11"/>
  <c r="C33" i="11"/>
  <c r="C37" i="11"/>
  <c r="C22" i="11"/>
  <c r="C21" i="11"/>
  <c r="C17" i="11"/>
  <c r="C16" i="11"/>
  <c r="E9" i="14"/>
  <c r="J11" i="14"/>
  <c r="J10" i="14"/>
  <c r="J4" i="14"/>
  <c r="J5" i="14"/>
  <c r="J6" i="14"/>
  <c r="J7" i="14"/>
  <c r="J8" i="14"/>
  <c r="J3" i="14"/>
  <c r="C28" i="11" l="1"/>
  <c r="C24" i="11"/>
  <c r="C36" i="11"/>
  <c r="C40" i="11"/>
  <c r="C39" i="11"/>
  <c r="C38" i="11"/>
  <c r="C18" i="11"/>
  <c r="C19" i="11"/>
  <c r="C20" i="11"/>
  <c r="C15" i="11"/>
  <c r="E2" i="15"/>
  <c r="C4" i="14" l="1"/>
  <c r="I11" i="14" l="1"/>
  <c r="H11" i="14"/>
  <c r="G11" i="14"/>
  <c r="E11" i="14"/>
  <c r="D11" i="14"/>
  <c r="C11" i="14"/>
  <c r="C12" i="3" l="1"/>
  <c r="I7" i="14"/>
  <c r="H7" i="14"/>
  <c r="G7" i="14"/>
  <c r="F7" i="14"/>
  <c r="E7" i="14"/>
  <c r="D7" i="14"/>
  <c r="C7" i="14"/>
  <c r="C19" i="8" l="1"/>
  <c r="C3" i="8"/>
  <c r="C19" i="1"/>
  <c r="C21" i="1"/>
  <c r="C23" i="1"/>
  <c r="C24" i="1"/>
  <c r="C28" i="1"/>
  <c r="C10" i="1"/>
  <c r="C9" i="1"/>
  <c r="C7" i="1"/>
  <c r="C6" i="1"/>
  <c r="C4" i="1"/>
  <c r="C3" i="1"/>
  <c r="I10" i="14"/>
  <c r="I6" i="14"/>
  <c r="I5" i="14"/>
  <c r="I3" i="14"/>
  <c r="I12" i="14"/>
  <c r="H10" i="14"/>
  <c r="H6" i="14"/>
  <c r="H5" i="14"/>
  <c r="H3" i="14"/>
  <c r="G10" i="14"/>
  <c r="G6" i="14"/>
  <c r="G5" i="14"/>
  <c r="G3" i="14"/>
  <c r="F10" i="14"/>
  <c r="F6" i="14"/>
  <c r="F5" i="14"/>
  <c r="F3" i="14"/>
  <c r="E10" i="14"/>
  <c r="E6" i="14"/>
  <c r="E5" i="14"/>
  <c r="E3" i="14"/>
  <c r="D10" i="14"/>
  <c r="D6" i="14"/>
  <c r="D5" i="14"/>
  <c r="D3" i="14"/>
  <c r="C5" i="14"/>
  <c r="C6" i="14"/>
  <c r="C9" i="14"/>
  <c r="C10" i="14"/>
  <c r="C3" i="14"/>
  <c r="C15" i="12"/>
  <c r="C14" i="12"/>
  <c r="C11" i="12"/>
  <c r="C12" i="12"/>
  <c r="C10" i="12"/>
  <c r="C8" i="12"/>
  <c r="C6" i="12"/>
  <c r="C4" i="12"/>
  <c r="C3" i="12"/>
  <c r="C51" i="11"/>
  <c r="C50" i="11"/>
  <c r="C45" i="11"/>
  <c r="C14" i="11"/>
  <c r="C13" i="11"/>
  <c r="C12" i="11"/>
  <c r="C10" i="11"/>
  <c r="C9" i="11"/>
  <c r="C8" i="11"/>
  <c r="C4" i="11"/>
  <c r="C5" i="11"/>
  <c r="C3" i="11"/>
  <c r="C15" i="13"/>
  <c r="C16" i="13"/>
  <c r="C17" i="13"/>
  <c r="C14" i="13"/>
  <c r="C9" i="13"/>
  <c r="C10" i="13"/>
  <c r="C8" i="13"/>
  <c r="C4" i="13"/>
  <c r="C5" i="13"/>
  <c r="C6" i="13"/>
  <c r="C3" i="13"/>
  <c r="C11" i="10"/>
  <c r="C12" i="10"/>
  <c r="C13" i="10"/>
  <c r="C10" i="10"/>
  <c r="C4" i="10"/>
  <c r="C5" i="10"/>
  <c r="C6" i="10"/>
  <c r="C3" i="10"/>
  <c r="C34" i="9"/>
  <c r="C35" i="9"/>
  <c r="C36" i="9"/>
  <c r="C33" i="9"/>
  <c r="C29" i="9"/>
  <c r="C30" i="9"/>
  <c r="C31" i="9"/>
  <c r="C28" i="9"/>
  <c r="C24" i="9"/>
  <c r="C25" i="9"/>
  <c r="C26" i="9"/>
  <c r="C23" i="9"/>
  <c r="C20" i="9"/>
  <c r="C21" i="9"/>
  <c r="C19" i="9"/>
  <c r="C15" i="9"/>
  <c r="C16" i="9"/>
  <c r="C17" i="9"/>
  <c r="C14" i="9"/>
  <c r="C8" i="9"/>
  <c r="C9" i="9"/>
  <c r="C10" i="9"/>
  <c r="C11" i="9"/>
  <c r="C12" i="9"/>
  <c r="C7" i="9"/>
  <c r="C4" i="9"/>
  <c r="C5" i="9"/>
  <c r="C3" i="9"/>
  <c r="C4" i="7"/>
  <c r="C5" i="7"/>
  <c r="C6" i="7"/>
  <c r="C3" i="7"/>
  <c r="C4" i="6"/>
  <c r="C5" i="6"/>
  <c r="C3" i="6"/>
  <c r="C10" i="5"/>
  <c r="C11" i="5"/>
  <c r="C12" i="5"/>
  <c r="C9" i="5"/>
  <c r="C5" i="5"/>
  <c r="C4" i="5"/>
  <c r="C3" i="5"/>
  <c r="C4" i="4"/>
  <c r="C5" i="4"/>
  <c r="C6" i="4"/>
  <c r="C7" i="4"/>
  <c r="C8" i="4"/>
  <c r="C9" i="4"/>
  <c r="C10" i="4"/>
  <c r="C11" i="4"/>
  <c r="C12" i="4"/>
  <c r="C3" i="4"/>
  <c r="C20" i="3"/>
  <c r="C21" i="3"/>
  <c r="C22" i="3"/>
  <c r="C19" i="3"/>
  <c r="C14" i="3"/>
  <c r="C15" i="3"/>
  <c r="C13" i="3"/>
  <c r="C11" i="3"/>
  <c r="C10" i="3"/>
  <c r="C4" i="3"/>
  <c r="C5" i="3"/>
  <c r="C6" i="3"/>
  <c r="C7" i="3"/>
  <c r="C8" i="3"/>
  <c r="C3" i="3"/>
  <c r="C23" i="2"/>
  <c r="C24" i="2"/>
  <c r="C25" i="2"/>
  <c r="C22" i="2"/>
  <c r="C18" i="2"/>
  <c r="C17" i="2"/>
  <c r="C16" i="2"/>
  <c r="C12" i="2"/>
  <c r="C8" i="2"/>
  <c r="C9" i="2"/>
  <c r="C4" i="2"/>
  <c r="C5" i="2"/>
  <c r="C6" i="2"/>
  <c r="C7" i="2"/>
  <c r="C10" i="2"/>
  <c r="C11" i="2"/>
  <c r="C3" i="2"/>
  <c r="C18" i="8"/>
  <c r="C17" i="8"/>
  <c r="C16" i="8"/>
  <c r="C15" i="8"/>
  <c r="C14" i="8"/>
  <c r="C12" i="8"/>
  <c r="C11" i="8"/>
  <c r="C10" i="8"/>
  <c r="C9" i="8"/>
  <c r="C7" i="8"/>
  <c r="C6" i="8"/>
  <c r="C5" i="8"/>
  <c r="C4" i="8"/>
  <c r="C23" i="3" l="1"/>
  <c r="C12" i="14" l="1"/>
  <c r="D12" i="14"/>
  <c r="F12" i="14"/>
  <c r="E12" i="14"/>
  <c r="G12" i="14"/>
  <c r="H12" i="14"/>
  <c r="J12" i="14"/>
  <c r="C23" i="12"/>
  <c r="C16" i="12"/>
  <c r="D14" i="15" s="1"/>
  <c r="B14" i="15"/>
  <c r="C52" i="11"/>
  <c r="D13" i="15" s="1"/>
  <c r="C59" i="11"/>
  <c r="B13" i="15"/>
  <c r="C18" i="13"/>
  <c r="C11" i="13"/>
  <c r="D12" i="15" s="1"/>
  <c r="B12" i="15"/>
  <c r="C14" i="10"/>
  <c r="C7" i="10"/>
  <c r="D11" i="15" s="1"/>
  <c r="B11" i="15"/>
  <c r="C44" i="9"/>
  <c r="C37" i="9"/>
  <c r="D10" i="15" s="1"/>
  <c r="B10" i="15"/>
  <c r="C29" i="8"/>
  <c r="C22" i="8"/>
  <c r="D9" i="15" s="1"/>
  <c r="B9" i="15"/>
  <c r="C15" i="7"/>
  <c r="C8" i="7"/>
  <c r="D8" i="15" s="1"/>
  <c r="B8" i="15"/>
  <c r="C6" i="6"/>
  <c r="D7" i="15" s="1"/>
  <c r="C13" i="6"/>
  <c r="B7" i="15"/>
  <c r="C13" i="5"/>
  <c r="C6" i="5"/>
  <c r="D6" i="15" s="1"/>
  <c r="B6" i="15"/>
  <c r="B5" i="15"/>
  <c r="C20" i="4"/>
  <c r="C13" i="4"/>
  <c r="D5" i="15" s="1"/>
  <c r="C16" i="3"/>
  <c r="D4" i="15" s="1"/>
  <c r="C26" i="2"/>
  <c r="C19" i="2"/>
  <c r="D3" i="15" s="1"/>
  <c r="B3" i="15"/>
  <c r="C25" i="1"/>
  <c r="B25" i="1"/>
  <c r="C18" i="1"/>
  <c r="C20" i="1"/>
  <c r="C22" i="1"/>
  <c r="B22" i="1"/>
  <c r="B15" i="15"/>
  <c r="B4" i="15"/>
  <c r="B20" i="1"/>
  <c r="B18" i="1"/>
  <c r="B2" i="15" s="1"/>
  <c r="C13" i="15" l="1"/>
  <c r="C10" i="15"/>
  <c r="C8" i="15"/>
  <c r="C6" i="15"/>
  <c r="C12" i="15"/>
  <c r="C5" i="15"/>
  <c r="C9" i="15"/>
  <c r="C29" i="1"/>
  <c r="C2" i="15" s="1"/>
  <c r="C7" i="15"/>
  <c r="C11" i="15"/>
  <c r="C14" i="15"/>
  <c r="C3" i="15"/>
  <c r="C4" i="15"/>
  <c r="D15" i="15"/>
  <c r="D16" i="15" l="1"/>
  <c r="C1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4" authorId="0" shapeId="0" xr:uid="{FA369147-6E87-4A07-BA89-B3763672F5E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Type:
- SQL
- NoSQL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17401681-C9B5-414E-8FA3-A7967FE34C4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B7DF7D41-4C15-484C-A769-CB61DBFF8F1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category page: (0/6)
- music
- sport
- gaming
- entertainment
- news
- travel</t>
        </r>
      </text>
    </comment>
    <comment ref="A5" authorId="0" shapeId="0" xr:uid="{290A5844-7BB7-49B7-83E7-884150DFF86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video section: (0/4)
- all-time popular
- popular this week
- popular of the month
- recently uploaded</t>
        </r>
      </text>
    </comment>
    <comment ref="A6" authorId="0" shapeId="0" xr:uid="{2799F984-95A8-4B61-9E50-201FA2796A2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  <author>tc={4495CEBB-001A-4101-9861-0CD5594E3096}</author>
  </authors>
  <commentList>
    <comment ref="A2" authorId="0" shapeId="0" xr:uid="{D082DB8B-3D2F-42A6-98C7-00988CB68D3F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Normal User</t>
        </r>
      </text>
    </comment>
    <comment ref="A4" authorId="0" shapeId="0" xr:uid="{7E49F7C2-4941-452A-84DA-9F369BC1C56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mothly
- annually</t>
        </r>
      </text>
    </comment>
    <comment ref="A7" authorId="0" shapeId="0" xr:uid="{368FBA77-CBBA-4AE5-89DE-7781716E3DC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Premium Only</t>
        </r>
      </text>
    </comment>
    <comment ref="A8" authorId="0" shapeId="0" xr:uid="{F8FF6B4A-0F54-492F-8AD3-38ACB4395672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membership date
- membership type(monthly or annually)</t>
        </r>
      </text>
    </comment>
    <comment ref="C9" authorId="1" shapeId="0" xr:uid="{4495CEBB-001A-4101-9861-0CD5594E309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masih berantakan tulisan datenya</t>
      </text>
    </comment>
    <comment ref="A10" authorId="0" shapeId="0" xr:uid="{37F6997E-F225-4A8A-99B7-82326206160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6" authorId="0" shapeId="0" xr:uid="{B3D30B25-D7EB-48FC-9C7D-AD996223A24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10" authorId="0" shapeId="0" xr:uid="{03B02B85-F804-465E-8D79-98226692A3D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2" authorId="0" shapeId="0" xr:uid="{CAB0BC49-9B93-4E5B-8A76-29BD05C10AC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title
- description</t>
        </r>
      </text>
    </comment>
    <comment ref="A13" authorId="0" shapeId="0" xr:uid="{5858FF06-9630-438D-ABEF-5BF49E93AC8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4" authorId="0" shapeId="0" xr:uid="{81F3BF87-7DA7-47FC-BEC3-541C1D0BCC1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add like/dislike
- can't be both like and dislike</t>
        </r>
      </text>
    </comment>
    <comment ref="A15" authorId="0" shapeId="0" xr:uid="{B487BC5A-AC9F-4B1E-B9DF-2E87F3F1E88F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like and dislike metric count
- like and dislike ration using slider
- like and dislike normal count</t>
        </r>
      </text>
    </comment>
    <comment ref="A16" authorId="0" shapeId="0" xr:uid="{63841A9B-EC11-4AD9-AD53-72747E65B48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share criteria: (0/3)
- copy url
- copy url with time
- social media</t>
        </r>
      </text>
    </comment>
    <comment ref="A18" authorId="0" shapeId="0" xr:uid="{BB23DD58-54FE-43C7-BF5E-DF814F7CE30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19" authorId="0" shapeId="0" xr:uid="{A682303A-B16F-4505-92A2-05B5BA4567B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icon
- name
- subscriber count</t>
        </r>
      </text>
    </comment>
    <comment ref="A20" authorId="0" shapeId="0" xr:uid="{469CE5D7-EB7E-49CC-B573-1911420F76A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 shapeId="0" xr:uid="{623B4099-1DF5-4DA6-AC71-0A6577F63FF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playlsit</t>
        </r>
      </text>
    </comment>
    <comment ref="A25" authorId="0" shapeId="0" xr:uid="{1848A08B-6DD4-43CD-963E-8F7E71EE00D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top liked
- newest</t>
        </r>
      </text>
    </comment>
    <comment ref="A27" authorId="0" shapeId="0" xr:uid="{A35A6417-E975-4978-B474-06BCFAABD31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name
- icon</t>
        </r>
      </text>
    </comment>
    <comment ref="A28" authorId="0" shapeId="0" xr:uid="{C13E630A-B9BF-4DB1-9730-42BB45FAADC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like and dislike count
</t>
        </r>
      </text>
    </comment>
    <comment ref="A29" authorId="0" shapeId="0" xr:uid="{92495727-37C6-45BF-BC75-3C943030DC3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add like/dislike
- can't be both like and dislike</t>
        </r>
      </text>
    </comment>
    <comment ref="A30" authorId="0" shapeId="0" xr:uid="{37BCE230-E361-4B3B-8230-CFDF2C80CAC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reply to comment
- reply to reply</t>
        </r>
      </text>
    </comment>
    <comment ref="A33" authorId="0" shapeId="0" xr:uid="{6A2279CF-1208-42BE-B212-38C203B4FAD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6" authorId="0" shapeId="0" xr:uid="{9C995BB1-9533-49F8-BF5E-90EB44243DA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playlist tab
- queue tab</t>
        </r>
      </text>
    </comment>
    <comment ref="A37" authorId="0" shapeId="0" xr:uid="{6698B48E-58A7-4A35-8899-4DC7C080A33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39" authorId="0" shapeId="0" xr:uid="{52EBA1BF-0B94-4B76-A18B-B46FEE68C62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48" authorId="0" shapeId="0" xr:uid="{1EDEB432-DF00-42FC-93F2-9E88D692C01C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loop video
- copy video link
- copy link with current time</t>
        </r>
      </text>
    </comment>
    <comment ref="A49" authorId="0" shapeId="0" xr:uid="{D64ACDCF-1C19-43FB-99CC-792AF5F6846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Premium Member / video creator only</t>
        </r>
      </text>
    </comment>
    <comment ref="A50" authorId="0" shapeId="0" xr:uid="{507AD2FF-B305-40AE-8D1B-476DD9524E8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requirement:
- view video
- download video</t>
        </r>
      </text>
    </comment>
    <comment ref="A51" authorId="0" shapeId="0" xr:uid="{F7FA4B6A-4BD3-40AA-A2F2-3F5A2786E360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requirement:
- view video
- download video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6" authorId="0" shapeId="0" xr:uid="{13FFAFC8-5744-4A84-89E6-7991039D812D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title
- description
- category
- thumbnail</t>
        </r>
      </text>
    </comment>
    <comment ref="A7" authorId="0" shapeId="0" xr:uid="{E86291C6-9BD7-461B-9E2D-5DB9E21FC4D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playlist</t>
        </r>
      </text>
    </comment>
    <comment ref="A14" authorId="0" shapeId="0" xr:uid="{2EF24CFD-BC7E-4458-B454-DCF7ED7824A4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(0/5)
- title
- description
- thumbnail
- length
- 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7492D688-D914-4456-B0B1-863CF38520F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22AAD315-2BDC-4903-9635-A85DF35F0B2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(0/6)
- thumbnail
- title
- length/duration
- channel name
- views in metric
- date in human format</t>
        </r>
      </text>
    </comment>
    <comment ref="A8" authorId="0" shapeId="0" xr:uid="{EB42D341-E452-42E2-9A5A-D4B5E88E163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existing playlist
- new playlist</t>
        </r>
      </text>
    </comment>
    <comment ref="A10" authorId="0" shapeId="0" xr:uid="{9694E7DA-6740-4A17-BDD6-9B71E9321476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B6DB6D7-2FDD-4D0D-986B-D88F10A3D79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8" authorId="0" shapeId="0" xr:uid="{05978194-ECE6-4BC6-A04E-27FBFB2F287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Label:
- Mature
- Not Mature</t>
        </r>
      </text>
    </comment>
    <comment ref="A9" authorId="0" shapeId="0" xr:uid="{44857EBA-70F7-4B60-8646-09BA51008D1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Location:
- 5 location at least</t>
        </r>
      </text>
    </comment>
    <comment ref="A11" authorId="0" shapeId="0" xr:uid="{53D29DA4-6CCD-42C6-8D90-DFE5C7D6D12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3" authorId="0" shapeId="0" xr:uid="{4266CD28-6938-4472-A3AA-45737A14B4E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new video:
   - title
   - thumbnail
   - channel
- new post:
   - title
   - channel
</t>
        </r>
      </text>
    </comment>
    <comment ref="A14" authorId="0" shapeId="0" xr:uid="{EC3EC51F-B7D9-43D8-9A37-E3A664CC784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5" authorId="0" shapeId="0" xr:uid="{0B0C23C8-33D2-4584-AA48-78DA3276D0B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7E15619-E8E4-4A0D-A3C6-A36D0C313F72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9" authorId="0" shapeId="0" xr:uid="{4F2F6459-DBBB-4C96-926F-B9EA9A11AE2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0" authorId="0" shapeId="0" xr:uid="{043C9A29-2A5C-456A-A088-1CBC619DEA4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5 playlist and can be expanded  to show all playlist
- sort playlist from private to public</t>
        </r>
      </text>
    </comment>
    <comment ref="A11" authorId="0" shapeId="0" xr:uid="{506C7138-F3A7-46E6-9167-2E0081B8FB0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 shapeId="0" xr:uid="{CAD681B9-9385-46A9-B7B2-27302654B78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10 channel and can be expanded  to show all channel
- sort channel from channel name ascending</t>
        </r>
      </text>
    </comment>
    <comment ref="A14" authorId="0" shapeId="0" xr:uid="{15E14383-32AF-4886-842A-F26392A43D8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4BEB796E-61A2-404D-9540-0E31E7F9E96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CAAD4876-E563-4421-B073-60DA4812197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filter by: (0/6)
upload date:
  - this week
  - this month
  - this year
type:
  - video
  - playlist
  - channel</t>
        </r>
      </text>
    </comment>
    <comment ref="A4" authorId="0" shapeId="0" xr:uid="{E9A5C032-36F3-47B7-B9DF-EB087B7AE84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 shapeId="0" xr:uid="{4FA0E8F3-137D-4A84-A2FC-A8992AAA166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playlist detail: (0/4)
- thumbnail
- title
- channel name
- short desc.</t>
        </r>
      </text>
    </comment>
    <comment ref="A6" authorId="0" shapeId="0" xr:uid="{44E27693-192C-4312-88C8-D206476DEE3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7" authorId="0" shapeId="0" xr:uid="{30C1C7DC-F65A-4D6A-BB9A-FD963F9411F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channel detail: (0/5)
- icon
- name
- subscriber count
- short desc.
- video count</t>
        </r>
      </text>
    </comment>
    <comment ref="A8" authorId="0" shapeId="0" xr:uid="{C4CD7806-1A82-416F-B606-DE2A0793ACA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9" authorId="0" shapeId="0" xr:uid="{3AEA52FA-6833-4084-B8CE-F2F0EA31278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65142FEC-B0A3-42FE-95C6-B9080BFD750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92CDF939-245B-44F3-B557-689DC3A120F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  <author>tc={FBDB1FA8-C44C-4C47-8915-94CA6A70CEC1}</author>
  </authors>
  <commentList>
    <comment ref="A2" authorId="0" shapeId="0" xr:uid="{FC094BBC-40FF-4530-A67A-031CBBCF8C5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3FC6E459-65D3-460D-B991-639E35280B7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- get data from backend
</t>
        </r>
      </text>
    </comment>
    <comment ref="A4" authorId="0" shapeId="0" xr:uid="{4BCBC4E5-0571-4563-9B56-CD8BAC805D3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video must be in 1 week range</t>
        </r>
      </text>
    </comment>
    <comment ref="C4" authorId="1" shapeId="0" xr:uid="{FBDB1FA8-C44C-4C47-8915-94CA6A70CEC1}">
      <text>
        <t>[Threaded comment]
Your version of Excel allows you to read this threaded comment; however, any edits to it will get removed if the file is opened in a newer version of Excel. Learn more: https://go.microsoft.com/fwlink/?linkid=870924
Comment:
    ganti jadi video display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5FB5BB1E-CE10-4EE9-8C6D-FEEE52C3C23F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5" authorId="0" shapeId="0" xr:uid="{BB3F454D-1E41-4043-ADCF-B764D666358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today
- this week
- this month</t>
        </r>
      </text>
    </comment>
    <comment ref="A6" authorId="0" shapeId="0" xr:uid="{F0ACB070-2BEF-43B1-A32F-47AFCAF1EA8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
- only show video from subscribed channel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66A4B641-9B4C-4BDF-9E98-445A22D96C7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35979F32-8FC1-4110-A5B2-4ED3ACFB173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(0/8)
- title
- description
- thumbnail
- videos count
- last update date
- playlist views count
- channel picture
- channel name
</t>
        </r>
      </text>
    </comment>
    <comment ref="A4" authorId="0" shapeId="0" xr:uid="{39D4808C-8668-42C6-BC96-22962D221BB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5" authorId="0" shapeId="0" xr:uid="{755364C2-F60E-45CB-94F7-F886C23B7F7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6" authorId="0" shapeId="0" xr:uid="{8B2DFF68-7DB9-4F98-9591-B1A3EF88834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8" authorId="0" shapeId="0" xr:uid="{E7C18C61-7785-4406-844F-2A9560D2028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start form first video button
- random play video button</t>
        </r>
      </text>
    </comment>
    <comment ref="A12" authorId="0" shapeId="0" xr:uid="{A1D209CC-9294-4258-A286-72B52F219A6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share by url copy
- share by social media</t>
        </r>
      </text>
    </comment>
    <comment ref="A13" authorId="0" shapeId="0" xr:uid="{62EF1DB5-7323-473C-9254-C722278D91F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5" authorId="0" shapeId="0" xr:uid="{CF914A0B-69B2-4DFF-8844-EBB6E6CB701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 added
- date publlished
- popularity</t>
        </r>
      </text>
    </comment>
    <comment ref="A18" authorId="0" shapeId="0" xr:uid="{C0535D96-D528-4773-ADA9-9546649E004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edit criteria: (0/4)
- title
- description
- privacy
- remove all videos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FAE921C-7B36-4A3C-A30A-045DF2C87B4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F83C56D2-0A39-4272-BEE0-9633A262EA5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icon
- art/background
- name
- subscriber count
</t>
        </r>
      </text>
    </comment>
    <comment ref="A4" authorId="0" shapeId="0" xr:uid="{67593175-A1A9-4B87-8A27-F3A6FB58BE7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 shapeId="0" xr:uid="{0647AF49-14D6-46F6-873A-5CD8BB3F853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6" authorId="0" shapeId="0" xr:uid="{15CBDDD7-533D-4BEA-BB77-0AB1EA42571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7" authorId="0" shapeId="0" xr:uid="{851F9137-04F2-4D4B-8266-130B52C0530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new video only
- see all video button, when clicked move to channel videos page</t>
        </r>
      </text>
    </comment>
    <comment ref="A9" authorId="0" shapeId="0" xr:uid="{3F5FCECB-E563-4557-9C2D-285C49ECFC06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min. 5 random video
- see all video button, when clicked move to channel videos page</t>
        </r>
      </text>
    </comment>
    <comment ref="A10" authorId="0" shapeId="0" xr:uid="{40C22C6B-374A-4B4E-BD77-0C24BB1B0D0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1" authorId="0" shapeId="0" xr:uid="{C4E3722C-CDF3-49DC-B765-2B5985B9638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min. 3 random playlist
- see all playlist button, when clicked move to channel public playlist page
playlist detail:
- title
- thumbnail
- videos count</t>
        </r>
      </text>
    </comment>
    <comment ref="A12" authorId="0" shapeId="0" xr:uid="{E61C5F6A-986F-44A0-94C4-7D69C1211D1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 shapeId="0" xr:uid="{CD9E3463-14F2-4F89-A366-4AE505637FF1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4" authorId="0" shapeId="0" xr:uid="{64DC9581-4556-4DD7-A3D4-F6C144154EF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most popular
- oldest
- newest</t>
        </r>
      </text>
    </comment>
    <comment ref="A15" authorId="0" shapeId="0" xr:uid="{E12F9907-6641-4251-8B22-B92A6E744B0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non premium video
- unpublish video</t>
        </r>
      </text>
    </comment>
    <comment ref="A16" authorId="0" shapeId="0" xr:uid="{1C5F3D0B-7A69-44D4-A079-F09E9A92F96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8" authorId="0" shapeId="0" xr:uid="{61793CF9-EF0C-4C7C-9918-8C09D2E62B1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9" authorId="0" shapeId="0" xr:uid="{5F8CC3A8-1096-4A27-A605-E911B80F589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only public channel created playlist</t>
        </r>
      </text>
    </comment>
    <comment ref="A20" authorId="0" shapeId="0" xr:uid="{AEED8520-1F2C-4524-A3A1-236BB42B00C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playlist detail: (0/3)
- title
- thumbnail
- videos count</t>
        </r>
      </text>
    </comment>
    <comment ref="A21" authorId="0" shapeId="0" xr:uid="{750405A9-8847-4E0D-8B69-E65A1241D76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 shapeId="0" xr:uid="{B9DB0D37-E193-4DDF-A355-39E3C9764D9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4" authorId="0" shapeId="0" xr:uid="{63D150D5-21B7-45E4-8624-A3E747D23A1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title
- description
- image</t>
        </r>
      </text>
    </comment>
    <comment ref="A25" authorId="0" shapeId="0" xr:uid="{B033C43D-C49B-4A2D-B042-6F085A1369A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
- like count
- dislike count</t>
        </r>
      </text>
    </comment>
    <comment ref="A26" authorId="0" shapeId="0" xr:uid="{32ACC4B9-0F7B-4A61-8A19-EF0FE9E5971F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7" authorId="0" shapeId="0" xr:uid="{B6AB5C08-F149-442B-B1AB-0FC3A2FF8EA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9" authorId="0" shapeId="0" xr:uid="{20A0F6EF-5DBF-4BFA-9B5E-06F26E6CC88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join date
- views count</t>
        </r>
      </text>
    </comment>
    <comment ref="A30" authorId="0" shapeId="0" xr:uid="{4D55CE52-BF7B-4E85-8AFA-E8DF18C43CB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(0/1)
- can be clicked to redirect to their shareable link</t>
        </r>
      </text>
    </comment>
    <comment ref="A31" authorId="0" shapeId="0" xr:uid="{C87FDA07-75D7-4EAC-B68E-368E069A4F6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2" authorId="0" shapeId="0" xr:uid="{B023E980-131B-404B-B861-B349F3CB218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33" authorId="0" shapeId="0" xr:uid="{9C9E1D4E-94F3-486F-88C2-A9339EE54C3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icon
- art/background</t>
        </r>
      </text>
    </comment>
    <comment ref="A34" authorId="0" shapeId="0" xr:uid="{6936481C-CC90-4360-8BDA-24614F04435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description
- title
- thumbnail
- privacy (public/private)
- delete video
</t>
        </r>
      </text>
    </comment>
    <comment ref="A35" authorId="0" shapeId="0" xr:uid="{79B3C128-548E-4ED1-B2E2-7CD4CE35E02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title
- description
- picture</t>
        </r>
      </text>
    </comment>
    <comment ref="A36" authorId="0" shapeId="0" xr:uid="{D001B279-D2F3-4493-BD30-60DE16E04C3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shareable link</t>
        </r>
      </text>
    </comment>
  </commentList>
</comments>
</file>

<file path=xl/sharedStrings.xml><?xml version="1.0" encoding="utf-8"?>
<sst xmlns="http://schemas.openxmlformats.org/spreadsheetml/2006/main" count="404" uniqueCount="225">
  <si>
    <t>Component Name</t>
  </si>
  <si>
    <t>Database</t>
  </si>
  <si>
    <t>Understand the database tool that is used</t>
  </si>
  <si>
    <t>SCSS/SASS</t>
  </si>
  <si>
    <t>RxJS</t>
  </si>
  <si>
    <t>Redis</t>
  </si>
  <si>
    <t>OAuth2</t>
  </si>
  <si>
    <t>Others</t>
  </si>
  <si>
    <t>Toggle sidebar display when sidebar button clicked</t>
  </si>
  <si>
    <t>Provide Data for Auto Complete Frontend Feature</t>
  </si>
  <si>
    <t>Basic Feature</t>
  </si>
  <si>
    <t>Display tidy ui for keyboard shortcuts</t>
  </si>
  <si>
    <t>User Feature</t>
  </si>
  <si>
    <t>Redirect user to upload video page when upload video button is clicked</t>
  </si>
  <si>
    <t>Display tidy ui notification for new videos or post with real-time update</t>
  </si>
  <si>
    <t>Redirect user to premium membership page when premium member button is clicked</t>
  </si>
  <si>
    <t>Redirect user to user channel page when your channel button is clicked</t>
  </si>
  <si>
    <t>Is Tidy Desktop Screen Size UI</t>
  </si>
  <si>
    <t>Is Tidy Tablet Screen Size UI</t>
  </si>
  <si>
    <t>Is Tidy Phone Screen Size UI</t>
  </si>
  <si>
    <t>Has Animation</t>
  </si>
  <si>
    <t>Valid database type usage reason</t>
  </si>
  <si>
    <t>Using SCSS/SASS as primary styling language</t>
  </si>
  <si>
    <t>Know why using SCSS and SCSS pros over CSS</t>
  </si>
  <si>
    <t>Know why and when to use RxJS</t>
  </si>
  <si>
    <t>Using redis to caching page data</t>
  </si>
  <si>
    <t>Know why we should cache page data</t>
  </si>
  <si>
    <t>Know how OAuth2 workflow</t>
  </si>
  <si>
    <t>Use access token to access resources</t>
  </si>
  <si>
    <t>Tidy desktop screen size UI</t>
  </si>
  <si>
    <t>UI/UX</t>
  </si>
  <si>
    <t>Valid desktop breakpoint value reason</t>
  </si>
  <si>
    <t>Tidy tablet screen size UI</t>
  </si>
  <si>
    <t>Valid tablet breakpoint value reason</t>
  </si>
  <si>
    <t>Tidy phone screen size UI</t>
  </si>
  <si>
    <t>Valid phone breakpoint value reason</t>
  </si>
  <si>
    <t>Support progressive web application (PWA)</t>
  </si>
  <si>
    <t>Add animation or transition to UI component</t>
  </si>
  <si>
    <t>Using complementary color</t>
  </si>
  <si>
    <t>All endpoint accessible from public IP / Domain</t>
  </si>
  <si>
    <t>UI / UX</t>
  </si>
  <si>
    <t>Redirect user to home page when home button is clicked</t>
  </si>
  <si>
    <t>Redirect user to trending page when trending button is clicked</t>
  </si>
  <si>
    <t>Redirect user to subscription page when subscription button is clicked</t>
  </si>
  <si>
    <t>Provide at least 4 navigable link</t>
  </si>
  <si>
    <t>Display tidy ui for playlist section</t>
  </si>
  <si>
    <t>Redirect user to playlist page when user clicked one of the playlist</t>
  </si>
  <si>
    <t>Display tidy ui for subscribed channel section</t>
  </si>
  <si>
    <t>Redirect user to subscribed channel page when user clicked one of the channel</t>
  </si>
  <si>
    <t>Redirect user to the video category when user clicked one of the video category section</t>
  </si>
  <si>
    <t>Filter search to user preference</t>
  </si>
  <si>
    <t>Display tidy ui for each channel</t>
  </si>
  <si>
    <t>Display tidy ui for each playlist</t>
  </si>
  <si>
    <t>Redirect user to playlist page when user clicked view playlist button</t>
  </si>
  <si>
    <t>Redirect user to video detail page when user cicked play all button</t>
  </si>
  <si>
    <t>Redirect user to channel page when user clicked the channel name/icon</t>
  </si>
  <si>
    <t>Use infinite scroll for web performance</t>
  </si>
  <si>
    <t>Prioritize selected location video for the displayed video</t>
  </si>
  <si>
    <t>Sort displayed video from the most viewed video</t>
  </si>
  <si>
    <t>Validate the user already logged in</t>
  </si>
  <si>
    <t>User Playlist</t>
  </si>
  <si>
    <t>Play a video from the playlist</t>
  </si>
  <si>
    <t>Display share modal when user clicked the share button</t>
  </si>
  <si>
    <t>Public Channel</t>
  </si>
  <si>
    <t>Home Section</t>
  </si>
  <si>
    <t>Video Section</t>
  </si>
  <si>
    <t>User can sort videos</t>
  </si>
  <si>
    <t>Playlist Section</t>
  </si>
  <si>
    <t>Community Section</t>
  </si>
  <si>
    <t>Display only public playlist</t>
  </si>
  <si>
    <t>Tidy playlist detail ui</t>
  </si>
  <si>
    <t>Tidy channel post detail</t>
  </si>
  <si>
    <t>Tidy channel post description</t>
  </si>
  <si>
    <t>About Section</t>
  </si>
  <si>
    <t>Display channel description</t>
  </si>
  <si>
    <t>Tidy channel stats detail</t>
  </si>
  <si>
    <t>Display channel shareable link section</t>
  </si>
  <si>
    <t>Your Channel</t>
  </si>
  <si>
    <t>Accessable category page</t>
  </si>
  <si>
    <t>Display a list of videos according to the category</t>
  </si>
  <si>
    <t>Video Player Section</t>
  </si>
  <si>
    <t>User can play and pause button</t>
  </si>
  <si>
    <t>User can change video volume using slider</t>
  </si>
  <si>
    <t>User can mute and unmute video</t>
  </si>
  <si>
    <t>User can play next video using next button</t>
  </si>
  <si>
    <t>User can change video quality</t>
  </si>
  <si>
    <t>User can play video in full screen by using fullscreen mode</t>
  </si>
  <si>
    <t>Display video time stamp and length</t>
  </si>
  <si>
    <t>Video Detail Description Section</t>
  </si>
  <si>
    <t>Display like and dislike detail</t>
  </si>
  <si>
    <t>Display share modal when user click share button</t>
  </si>
  <si>
    <t>User can share video</t>
  </si>
  <si>
    <t>Display channel detail</t>
  </si>
  <si>
    <t>Display video main description</t>
  </si>
  <si>
    <t>Video Comment Section</t>
  </si>
  <si>
    <t>Display comment count</t>
  </si>
  <si>
    <t>User can sort comments</t>
  </si>
  <si>
    <t>Display user detail for each comment</t>
  </si>
  <si>
    <t>Display comment detail</t>
  </si>
  <si>
    <t>Display comment reply count</t>
  </si>
  <si>
    <t>User can hide and show all comments</t>
  </si>
  <si>
    <t>Related Video Section</t>
  </si>
  <si>
    <t>Display playlist or queue section</t>
  </si>
  <si>
    <t>User can auto play video if finish playing video by toggling auto play</t>
  </si>
  <si>
    <t>Keyboard shortcut</t>
  </si>
  <si>
    <t>Low the video volume using "↓"</t>
  </si>
  <si>
    <t>Up the video volume using "↑"</t>
  </si>
  <si>
    <t>Fullscreen mode using "f"</t>
  </si>
  <si>
    <t>Forward 10 second using "l"</t>
  </si>
  <si>
    <t>Play or pause video using "k"</t>
  </si>
  <si>
    <t>Backward 10 second using "j"</t>
  </si>
  <si>
    <t>Right click to open video player option</t>
  </si>
  <si>
    <t>Display related video from related category and/or location</t>
  </si>
  <si>
    <t>Premium  Feature</t>
  </si>
  <si>
    <t>Display Premium membership offers</t>
  </si>
  <si>
    <t>Display billing detail to choose</t>
  </si>
  <si>
    <t>validate when registering premium user must be logged in</t>
  </si>
  <si>
    <t>Display membership history</t>
  </si>
  <si>
    <t>Display membership expiration date</t>
  </si>
  <si>
    <t>Upload Video Section</t>
  </si>
  <si>
    <t>Video Detail Section</t>
  </si>
  <si>
    <t>User can successfuly register premium membership but no double registration</t>
  </si>
  <si>
    <t>Successfully change video setting</t>
  </si>
  <si>
    <t>Successfully change channel profile</t>
  </si>
  <si>
    <t>Successfully change channel about us detail</t>
  </si>
  <si>
    <t>User can successfully like and dislike channel post</t>
  </si>
  <si>
    <t>Successfully insert new community post</t>
  </si>
  <si>
    <t>User can successfully insert new comment</t>
  </si>
  <si>
    <t>Successfully save the public playlist to user saved playlist</t>
  </si>
  <si>
    <t>Successfully remove the public playlist from the user saved playlist</t>
  </si>
  <si>
    <t>Display subscribed channel video in sections</t>
  </si>
  <si>
    <t>Successfully change video preference to filter video's label when user select the filter</t>
  </si>
  <si>
    <t>Successfully change video preference to filter video's location when user select the location</t>
  </si>
  <si>
    <t>User can successfully give like and dislike to comment</t>
  </si>
  <si>
    <t>User can successfully give reply to comment or comment reply</t>
  </si>
  <si>
    <t>User can successfully save video to playlist</t>
  </si>
  <si>
    <t>User can successfully like and dislike video</t>
  </si>
  <si>
    <t>User can successfully add the video to playlist</t>
  </si>
  <si>
    <t>User can successfully set the age restriction</t>
  </si>
  <si>
    <t>Visibility Setting Section</t>
  </si>
  <si>
    <t>User can successfully set the video privacy</t>
  </si>
  <si>
    <t>User can set the video schedule DateTime to be published</t>
  </si>
  <si>
    <t>Display video upload progress detail on side view</t>
  </si>
  <si>
    <t>Successfully upload video to web</t>
  </si>
  <si>
    <t>Display video detail</t>
  </si>
  <si>
    <t>User can successfully add video to queue</t>
  </si>
  <si>
    <t>Display add to playlist modal when user click add to playlist button</t>
  </si>
  <si>
    <t>Pages</t>
  </si>
  <si>
    <t>Search Page</t>
  </si>
  <si>
    <t>Home Page</t>
  </si>
  <si>
    <t>Trending Page</t>
  </si>
  <si>
    <t>Subscription Page</t>
  </si>
  <si>
    <t>Playlist Page</t>
  </si>
  <si>
    <t>Channel Page</t>
  </si>
  <si>
    <t>Category Page</t>
  </si>
  <si>
    <t>Video Detail Page</t>
  </si>
  <si>
    <t>Score Weight</t>
  </si>
  <si>
    <t>Redirect user to video detail page when user clicked video thumbnail</t>
  </si>
  <si>
    <t>Redirect user to channel page when user clicked channel name</t>
  </si>
  <si>
    <t>Validate the displayed video only from the subscribed channel</t>
  </si>
  <si>
    <t>Gained Score</t>
  </si>
  <si>
    <t>Total</t>
  </si>
  <si>
    <t>Subscribe channel management</t>
  </si>
  <si>
    <t>Successfully switch account when switch account button is clicked</t>
  </si>
  <si>
    <t>Container name</t>
  </si>
  <si>
    <t>Miscellaneous</t>
  </si>
  <si>
    <t>Header</t>
  </si>
  <si>
    <t>Side Bar</t>
  </si>
  <si>
    <t>Premium Membership page</t>
  </si>
  <si>
    <t>Upload Video Page</t>
  </si>
  <si>
    <t>Video Display Requirement</t>
  </si>
  <si>
    <t>Successfully sign in using google login</t>
  </si>
  <si>
    <t>Successfully get playlist data</t>
  </si>
  <si>
    <t>Successfully get subscribed channel data</t>
  </si>
  <si>
    <t>Successfully get video data</t>
  </si>
  <si>
    <t>Successfully get channel data</t>
  </si>
  <si>
    <t>Successfully get random video data</t>
  </si>
  <si>
    <t>Successfully get trending video data</t>
  </si>
  <si>
    <t>Successfully get subscribed channel video data</t>
  </si>
  <si>
    <t>Display tidy playlist detail section</t>
  </si>
  <si>
    <t>Successfully get playlist video data</t>
  </si>
  <si>
    <t>Successfully share playlist</t>
  </si>
  <si>
    <t>Successfully get playlist detail data</t>
  </si>
  <si>
    <t>Display Register/Login Modal When sign-in button clicked</t>
  </si>
  <si>
    <t>Public Playlist Feature</t>
  </si>
  <si>
    <t>User can successfully sort video</t>
  </si>
  <si>
    <t>Successfully edit user playlist detail</t>
  </si>
  <si>
    <t>User can successfully custom sort the video</t>
  </si>
  <si>
    <t>User can successfully move video to the top or bottom list</t>
  </si>
  <si>
    <t>Display channel profile detail</t>
  </si>
  <si>
    <t>Display recently uploaded video section</t>
  </si>
  <si>
    <t>Display random video section</t>
  </si>
  <si>
    <t>Display random playlist section</t>
  </si>
  <si>
    <t>Display all video type in list</t>
  </si>
  <si>
    <t>Successfully remove a video from the list</t>
  </si>
  <si>
    <t>Successfully get profile data</t>
  </si>
  <si>
    <t>Successfully get recent video data</t>
  </si>
  <si>
    <t>Successfully get random playlist data</t>
  </si>
  <si>
    <t>Successufully get random video data</t>
  </si>
  <si>
    <t>Successfully get all video data</t>
  </si>
  <si>
    <t>Successfully get public playlist data</t>
  </si>
  <si>
    <t>Successfully get channel post data</t>
  </si>
  <si>
    <t>Successfully get channel detail data</t>
  </si>
  <si>
    <t>Display video into different section</t>
  </si>
  <si>
    <t>Succesfully get membership data</t>
  </si>
  <si>
    <t>Successfully get video description data</t>
  </si>
  <si>
    <t>Display playlist modal when user click playlist button</t>
  </si>
  <si>
    <t>Successfully get all comment data</t>
  </si>
  <si>
    <t>Successfully get related video data</t>
  </si>
  <si>
    <t>User can drag and drop video to upload video</t>
  </si>
  <si>
    <t>User can successfully input video detail</t>
  </si>
  <si>
    <t>Display short description</t>
  </si>
  <si>
    <t>Premium video displayed only for premium member</t>
  </si>
  <si>
    <t>User can set the video premium type</t>
  </si>
  <si>
    <t>Successfully get video detail data</t>
  </si>
  <si>
    <t>Successfully get video data for notification section</t>
  </si>
  <si>
    <t>Successfully get post data for notification section</t>
  </si>
  <si>
    <t>Display setting options when setting button is clicked</t>
  </si>
  <si>
    <t>Successfully add video to playlist</t>
  </si>
  <si>
    <t>Display up to 20 videos</t>
  </si>
  <si>
    <t>Unfinished</t>
  </si>
  <si>
    <t>Premium video only playable by premium member or video creator</t>
  </si>
  <si>
    <t>Unpubished video only playable by premium member or video creator</t>
  </si>
  <si>
    <t>User can select video from storage to upload video</t>
  </si>
  <si>
    <t>Using RxJS to handling synchronous data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</si>
</sst>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2" fillId="9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6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0" fillId="0" borderId="17" xfId="0" applyBorder="1"/>
    <xf numFmtId="0" fontId="2" fillId="13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 vertical="center"/>
    </xf>
    <xf numFmtId="0" fontId="0" fillId="15" borderId="4" xfId="0" applyFill="1" applyBorder="1"/>
    <xf numFmtId="0" fontId="2" fillId="12" borderId="9" xfId="0" applyFont="1" applyFill="1" applyBorder="1" applyAlignment="1">
      <alignment horizontal="center"/>
    </xf>
    <xf numFmtId="0" fontId="0" fillId="0" borderId="4" xfId="0" applyFill="1" applyBorder="1"/>
    <xf numFmtId="0" fontId="0" fillId="0" borderId="19" xfId="0" applyBorder="1"/>
    <xf numFmtId="0" fontId="2" fillId="15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/>
    </xf>
    <xf numFmtId="0" fontId="0" fillId="0" borderId="20" xfId="0" applyBorder="1"/>
    <xf numFmtId="0" fontId="2" fillId="14" borderId="2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vertical="center"/>
    </xf>
    <xf numFmtId="0" fontId="0" fillId="15" borderId="11" xfId="0" applyFill="1" applyBorder="1"/>
    <xf numFmtId="0" fontId="0" fillId="15" borderId="2" xfId="0" applyFill="1" applyBorder="1"/>
    <xf numFmtId="0" fontId="2" fillId="16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7" xfId="0" applyFill="1" applyBorder="1"/>
    <xf numFmtId="0" fontId="0" fillId="0" borderId="3" xfId="0" applyBorder="1"/>
    <xf numFmtId="0" fontId="2" fillId="11" borderId="9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1" xfId="0" applyFill="1" applyBorder="1"/>
    <xf numFmtId="0" fontId="2" fillId="11" borderId="3" xfId="0" applyFont="1" applyFill="1" applyBorder="1" applyAlignment="1">
      <alignment horizontal="right"/>
    </xf>
    <xf numFmtId="0" fontId="0" fillId="0" borderId="1" xfId="0" applyFill="1" applyBorder="1"/>
    <xf numFmtId="0" fontId="0" fillId="0" borderId="10" xfId="0" applyFill="1" applyBorder="1"/>
    <xf numFmtId="0" fontId="2" fillId="14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vertical="center"/>
    </xf>
    <xf numFmtId="0" fontId="0" fillId="0" borderId="22" xfId="0" applyBorder="1"/>
    <xf numFmtId="0" fontId="2" fillId="16" borderId="23" xfId="0" applyFont="1" applyFill="1" applyBorder="1" applyAlignment="1">
      <alignment horizontal="center"/>
    </xf>
    <xf numFmtId="0" fontId="0" fillId="15" borderId="24" xfId="0" applyFill="1" applyBorder="1"/>
    <xf numFmtId="0" fontId="0" fillId="0" borderId="24" xfId="0" applyFill="1" applyBorder="1"/>
    <xf numFmtId="0" fontId="0" fillId="0" borderId="24" xfId="0" applyBorder="1"/>
    <xf numFmtId="0" fontId="0" fillId="0" borderId="25" xfId="0" applyBorder="1"/>
    <xf numFmtId="0" fontId="2" fillId="16" borderId="18" xfId="0" applyFon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/>
    <xf numFmtId="0" fontId="0" fillId="18" borderId="4" xfId="0" applyFill="1" applyBorder="1"/>
    <xf numFmtId="0" fontId="0" fillId="0" borderId="29" xfId="0" applyBorder="1"/>
    <xf numFmtId="0" fontId="2" fillId="13" borderId="3" xfId="0" applyFont="1" applyFill="1" applyBorder="1" applyAlignment="1">
      <alignment horizontal="center"/>
    </xf>
    <xf numFmtId="0" fontId="0" fillId="0" borderId="30" xfId="0" applyBorder="1"/>
    <xf numFmtId="0" fontId="0" fillId="0" borderId="19" xfId="0" applyFill="1" applyBorder="1"/>
    <xf numFmtId="0" fontId="0" fillId="0" borderId="22" xfId="0" applyFill="1" applyBorder="1"/>
    <xf numFmtId="0" fontId="0" fillId="0" borderId="31" xfId="0" applyBorder="1"/>
    <xf numFmtId="0" fontId="2" fillId="11" borderId="4" xfId="0" applyFont="1" applyFill="1" applyBorder="1" applyAlignment="1">
      <alignment horizontal="center"/>
    </xf>
    <xf numFmtId="0" fontId="0" fillId="15" borderId="28" xfId="0" applyFill="1" applyBorder="1"/>
    <xf numFmtId="0" fontId="0" fillId="15" borderId="32" xfId="0" applyFill="1" applyBorder="1"/>
    <xf numFmtId="0" fontId="2" fillId="15" borderId="18" xfId="0" applyFont="1" applyFill="1" applyBorder="1" applyAlignment="1">
      <alignment vertical="center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6" xfId="0" applyBorder="1"/>
    <xf numFmtId="0" fontId="2" fillId="15" borderId="2" xfId="0" applyFont="1" applyFill="1" applyBorder="1" applyAlignment="1">
      <alignment horizontal="right" vertical="center"/>
    </xf>
    <xf numFmtId="0" fontId="0" fillId="15" borderId="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/>
    <xf numFmtId="0" fontId="2" fillId="1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2" fillId="17" borderId="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/>
    </xf>
    <xf numFmtId="0" fontId="0" fillId="19" borderId="4" xfId="0" applyFill="1" applyBorder="1"/>
    <xf numFmtId="0" fontId="0" fillId="19" borderId="24" xfId="0" applyFill="1" applyBorder="1"/>
    <xf numFmtId="0" fontId="0" fillId="19" borderId="20" xfId="0" applyFill="1" applyBorder="1"/>
    <xf numFmtId="0" fontId="0" fillId="0" borderId="28" xfId="0" applyFill="1" applyBorder="1"/>
    <xf numFmtId="0" fontId="0" fillId="0" borderId="16" xfId="0" applyFill="1" applyBorder="1"/>
    <xf numFmtId="0" fontId="0" fillId="0" borderId="1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98DB"/>
      <color rgb="FFF1C40F"/>
      <color rgb="FFFF7C80"/>
      <color rgb="FF0099D8"/>
      <color rgb="FFAEAAAA"/>
      <color rgb="FF9B59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</a:t>
            </a:r>
            <a:r>
              <a:rPr lang="en-US" baseline="0"/>
              <a:t> Progress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Task Done</c:v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4"/>
                <c:pt idx="0">
                  <c:v>8.5</c:v>
                </c:pt>
                <c:pt idx="1">
                  <c:v>2.7250000000000005</c:v>
                </c:pt>
                <c:pt idx="2">
                  <c:v>3.5000000000000004</c:v>
                </c:pt>
                <c:pt idx="3">
                  <c:v>6.0000000000000009</c:v>
                </c:pt>
                <c:pt idx="4">
                  <c:v>1.4750000000000001</c:v>
                </c:pt>
                <c:pt idx="5">
                  <c:v>1.2</c:v>
                </c:pt>
                <c:pt idx="6">
                  <c:v>1.85</c:v>
                </c:pt>
                <c:pt idx="7">
                  <c:v>8.5500000000000007</c:v>
                </c:pt>
                <c:pt idx="8">
                  <c:v>12.475000000000001</c:v>
                </c:pt>
                <c:pt idx="9">
                  <c:v>2.2999999999999998</c:v>
                </c:pt>
                <c:pt idx="10">
                  <c:v>2.125</c:v>
                </c:pt>
                <c:pt idx="11">
                  <c:v>12.899999999999999</c:v>
                </c:pt>
                <c:pt idx="12">
                  <c:v>3.6</c:v>
                </c:pt>
                <c:pt idx="13">
                  <c:v>17.349999999999998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D-4558-B97B-B2E1238AC5E9}"/>
            </c:ext>
          </c:extLst>
        </c:ser>
        <c:ser>
          <c:idx val="1"/>
          <c:order val="1"/>
          <c:tx>
            <c:v>Unfinished Task</c:v>
          </c:tx>
          <c:spPr>
            <a:solidFill>
              <a:srgbClr val="F1C40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Summary!$C$2:$C$15</c:f>
              <c:numCache>
                <c:formatCode>General</c:formatCode>
                <c:ptCount val="14"/>
                <c:pt idx="0">
                  <c:v>4.0500000000000007</c:v>
                </c:pt>
                <c:pt idx="1">
                  <c:v>2.2749999999999995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0.75</c:v>
                </c:pt>
                <c:pt idx="7">
                  <c:v>1.3499999999999996</c:v>
                </c:pt>
                <c:pt idx="8">
                  <c:v>0.625</c:v>
                </c:pt>
                <c:pt idx="9">
                  <c:v>0</c:v>
                </c:pt>
                <c:pt idx="10">
                  <c:v>7.5000000000000178E-2</c:v>
                </c:pt>
                <c:pt idx="11">
                  <c:v>5.5500000000000007</c:v>
                </c:pt>
                <c:pt idx="12">
                  <c:v>0.64999999999999991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D-4558-B97B-B2E1238A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5401023"/>
        <c:axId val="664110463"/>
      </c:barChart>
      <c:catAx>
        <c:axId val="6954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0463"/>
        <c:crosses val="autoZero"/>
        <c:auto val="1"/>
        <c:lblAlgn val="ctr"/>
        <c:lblOffset val="100"/>
        <c:noMultiLvlLbl val="0"/>
      </c:catAx>
      <c:valAx>
        <c:axId val="664110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544830</xdr:colOff>
      <xdr:row>0</xdr:row>
      <xdr:rowOff>62865</xdr:rowOff>
    </xdr:from>
    <xdr:to>
      <xdr:col>12</xdr:col>
      <xdr:colOff>590550</xdr:colOff>
      <xdr:row>21</xdr:row>
      <xdr:rowOff>184785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FF3894-98E8-4C22-9B79-81EDB52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295275</xdr:colOff>
      <xdr:row>22</xdr:row>
      <xdr:rowOff>180974</xdr:rowOff>
    </xdr:from>
    <xdr:to>
      <xdr:col>13</xdr:col>
      <xdr:colOff>109085</xdr:colOff>
      <xdr:row>44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78343A-EC4A-45B4-9417-728242EB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4400549"/>
          <a:ext cx="8043410" cy="4143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ic aptatio" id="{B467245B-612B-4970-987C-D47CEF045068}" userId="fce48e1fe10409a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8-26T03:38:41.70" personId="{B467245B-612B-4970-987C-D47CEF045068}" id="{FBDB1FA8-C44C-4C47-8915-94CA6A70CEC1}">
    <text>ganti jadi video display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0-08-26T03:40:48.50" personId="{B467245B-612B-4970-987C-D47CEF045068}" id="{4495CEBB-001A-4101-9861-0CD5594E3096}">
    <text>masih berantakan tulisan datenya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9A7B-C205-428C-9495-C4E825618FFF}">
  <dimension ref="A1:E16"/>
  <sheetViews>
    <sheetView tabSelected="1" zoomScaleNormal="100" workbookViewId="0">
      <selection activeCell="P20" sqref="P20"/>
    </sheetView>
  </sheetViews>
  <sheetFormatPr defaultRowHeight="15" x14ac:dyDescent="0.25"/>
  <cols>
    <col min="1" max="1" width="26.7109375" customWidth="1"/>
    <col min="2" max="4" width="13.7109375" customWidth="1"/>
  </cols>
  <sheetData>
    <row r="1" spans="1:5" ht="15.75" thickBot="1" x14ac:dyDescent="0.3">
      <c r="A1" s="6" t="s">
        <v>164</v>
      </c>
      <c r="B1" s="99" t="s">
        <v>156</v>
      </c>
      <c r="C1" s="19" t="s">
        <v>220</v>
      </c>
      <c r="D1" s="100" t="s">
        <v>160</v>
      </c>
    </row>
    <row r="2" spans="1:5" x14ac:dyDescent="0.25">
      <c r="A2" s="75" t="s">
        <v>165</v>
      </c>
      <c r="B2" s="106">
        <f>SUM(Miscellaneous!B3:B4,Miscellaneous!B6:B7,Miscellaneous!B9:B10,Miscellaneous!B12:B13,Miscellaneous!B15:B16,Miscellaneous!B18:B26,Miscellaneous!B28)</f>
        <v>12.55</v>
      </c>
      <c r="C2" s="107">
        <f t="shared" ref="C2:C15" si="0">B2-D2</f>
        <v>4.0500000000000007</v>
      </c>
      <c r="D2" s="108">
        <v>8.5</v>
      </c>
      <c r="E2" s="108">
        <f>Miscellaneous!C29</f>
        <v>6.4999999999999991</v>
      </c>
    </row>
    <row r="3" spans="1:5" x14ac:dyDescent="0.25">
      <c r="A3" s="3" t="s">
        <v>166</v>
      </c>
      <c r="B3" s="109">
        <f>SUM('1. Header'!B3:B10,'1. Header'!B12:B18)</f>
        <v>5</v>
      </c>
      <c r="C3" s="72">
        <f t="shared" si="0"/>
        <v>2.2749999999999995</v>
      </c>
      <c r="D3" s="53">
        <f>'1. Header'!C19</f>
        <v>2.7250000000000005</v>
      </c>
    </row>
    <row r="4" spans="1:5" x14ac:dyDescent="0.25">
      <c r="A4" s="75" t="s">
        <v>167</v>
      </c>
      <c r="B4" s="109">
        <f>SUM('2. Side Bar'!B2:B15)</f>
        <v>3.5000000000000004</v>
      </c>
      <c r="C4" s="72">
        <f t="shared" si="0"/>
        <v>0</v>
      </c>
      <c r="D4" s="53">
        <f>'2. Side Bar'!C16</f>
        <v>3.5000000000000004</v>
      </c>
    </row>
    <row r="5" spans="1:5" x14ac:dyDescent="0.25">
      <c r="A5" s="3" t="s">
        <v>148</v>
      </c>
      <c r="B5" s="109">
        <f>SUM('3. Search Page'!B3:B12)</f>
        <v>6.0000000000000009</v>
      </c>
      <c r="C5" s="72">
        <f t="shared" si="0"/>
        <v>0</v>
      </c>
      <c r="D5" s="53">
        <f>'3. Search Page'!C13</f>
        <v>6.0000000000000009</v>
      </c>
    </row>
    <row r="6" spans="1:5" x14ac:dyDescent="0.25">
      <c r="A6" s="75" t="s">
        <v>149</v>
      </c>
      <c r="B6" s="109">
        <f>SUM('4. Home Page'!B3:B5)</f>
        <v>1.6</v>
      </c>
      <c r="C6" s="72">
        <f t="shared" si="0"/>
        <v>0.125</v>
      </c>
      <c r="D6" s="53">
        <f>'4. Home Page'!C6</f>
        <v>1.4750000000000001</v>
      </c>
    </row>
    <row r="7" spans="1:5" x14ac:dyDescent="0.25">
      <c r="A7" s="3" t="s">
        <v>150</v>
      </c>
      <c r="B7" s="109">
        <f>SUM('5. Trending Page'!B3:B5)</f>
        <v>1.2</v>
      </c>
      <c r="C7" s="72">
        <f t="shared" si="0"/>
        <v>0</v>
      </c>
      <c r="D7" s="53">
        <f>'5. Trending Page'!C6</f>
        <v>1.2</v>
      </c>
    </row>
    <row r="8" spans="1:5" x14ac:dyDescent="0.25">
      <c r="A8" s="75" t="s">
        <v>151</v>
      </c>
      <c r="B8" s="109">
        <f>SUM('6. Subscription Page'!B3:B7)</f>
        <v>2.6</v>
      </c>
      <c r="C8" s="72">
        <f t="shared" si="0"/>
        <v>0.75</v>
      </c>
      <c r="D8" s="53">
        <f>'6. Subscription Page'!C8</f>
        <v>1.85</v>
      </c>
    </row>
    <row r="9" spans="1:5" x14ac:dyDescent="0.25">
      <c r="A9" s="3" t="s">
        <v>152</v>
      </c>
      <c r="B9" s="109">
        <f>SUM('7.Playlist Page'!B3:B12,'7.Playlist Page'!B14:B19,'7.Playlist Page'!B21)</f>
        <v>9.9</v>
      </c>
      <c r="C9" s="72">
        <f t="shared" si="0"/>
        <v>1.3499999999999996</v>
      </c>
      <c r="D9" s="53">
        <f>'7.Playlist Page'!C22</f>
        <v>8.5500000000000007</v>
      </c>
    </row>
    <row r="10" spans="1:5" x14ac:dyDescent="0.25">
      <c r="A10" s="75" t="s">
        <v>153</v>
      </c>
      <c r="B10" s="109">
        <f>SUM('8. Channel Page'!B3:B5,'8. Channel Page'!B7:B12,'8. Channel Page'!B14:B17,'8. Channel Page'!B19:B21,'8. Channel Page'!B23:B26,'8. Channel Page'!B28:B31,'8. Channel Page'!B33:B36)</f>
        <v>13.100000000000001</v>
      </c>
      <c r="C10" s="72">
        <f t="shared" si="0"/>
        <v>0.625</v>
      </c>
      <c r="D10" s="53">
        <f>'8. Channel Page'!C37</f>
        <v>12.475000000000001</v>
      </c>
    </row>
    <row r="11" spans="1:5" x14ac:dyDescent="0.25">
      <c r="A11" s="3" t="s">
        <v>154</v>
      </c>
      <c r="B11" s="109">
        <f>SUM('9. Category Page'!B3:B6)</f>
        <v>2.2999999999999998</v>
      </c>
      <c r="C11" s="72">
        <f t="shared" si="0"/>
        <v>0</v>
      </c>
      <c r="D11" s="53">
        <f>'9. Category Page'!C7</f>
        <v>2.2999999999999998</v>
      </c>
    </row>
    <row r="12" spans="1:5" x14ac:dyDescent="0.25">
      <c r="A12" s="75" t="s">
        <v>168</v>
      </c>
      <c r="B12" s="109">
        <f>SUM('10. Premium Membership Page'!B3:B6,'10. Premium Membership Page'!B8:B10)</f>
        <v>2.2000000000000002</v>
      </c>
      <c r="C12" s="72">
        <f t="shared" si="0"/>
        <v>7.5000000000000178E-2</v>
      </c>
      <c r="D12" s="53">
        <f>'10. Premium Membership Page'!C11</f>
        <v>2.125</v>
      </c>
    </row>
    <row r="13" spans="1:5" x14ac:dyDescent="0.25">
      <c r="A13" s="3" t="s">
        <v>155</v>
      </c>
      <c r="B13" s="109">
        <f>SUM('11. Video Detail Page'!B3:B10,'11. Video Detail Page'!B12:B22,'11. Video Detail Page'!B24:B34,'11. Video Detail Page'!B36:B40,'11. Video Detail Page'!B42:B48,'11. Video Detail Page'!B50:B51)</f>
        <v>18.45</v>
      </c>
      <c r="C13" s="72">
        <f t="shared" si="0"/>
        <v>5.5500000000000007</v>
      </c>
      <c r="D13" s="53">
        <f>'11. Video Detail Page'!C52</f>
        <v>12.899999999999999</v>
      </c>
    </row>
    <row r="14" spans="1:5" x14ac:dyDescent="0.25">
      <c r="A14" s="75" t="s">
        <v>169</v>
      </c>
      <c r="B14" s="109">
        <f>SUM('12. Upload Video Page'!B3:B4,'12. Upload Video Page'!B6:B8,'12. Upload Video Page'!B10:B12,'12. Upload Video Page'!B14:B15)</f>
        <v>4.25</v>
      </c>
      <c r="C14" s="72">
        <f t="shared" si="0"/>
        <v>0.64999999999999991</v>
      </c>
      <c r="D14" s="53">
        <f>'12. Upload Video Page'!C16</f>
        <v>3.6</v>
      </c>
    </row>
    <row r="15" spans="1:5" ht="15.75" thickBot="1" x14ac:dyDescent="0.3">
      <c r="A15" s="4" t="s">
        <v>170</v>
      </c>
      <c r="B15" s="110">
        <f>SUM((SUM('13. Video Display Requirement'!B3:B11)*8),(-0.05*5))</f>
        <v>17.350000000000001</v>
      </c>
      <c r="C15" s="111">
        <f t="shared" si="0"/>
        <v>0</v>
      </c>
      <c r="D15" s="53">
        <f>SUM('13. Video Display Requirement'!C12:J12)</f>
        <v>17.349999999999998</v>
      </c>
    </row>
    <row r="16" spans="1:5" ht="15.75" thickBot="1" x14ac:dyDescent="0.3">
      <c r="A16" s="11"/>
      <c r="C16" s="43" t="s">
        <v>161</v>
      </c>
      <c r="D16" s="105">
        <f>SUM(D2:D15)</f>
        <v>84.55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6FC1-BE12-4E56-9462-289C022C70C5}">
  <dimension ref="A1:C44"/>
  <sheetViews>
    <sheetView topLeftCell="A13" workbookViewId="0">
      <selection activeCell="G32" sqref="G32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70" t="s">
        <v>0</v>
      </c>
      <c r="B1" s="29" t="s">
        <v>156</v>
      </c>
      <c r="C1" s="36" t="s">
        <v>160</v>
      </c>
    </row>
    <row r="2" spans="1:3" ht="15.75" thickBot="1" x14ac:dyDescent="0.3">
      <c r="A2" s="13" t="s">
        <v>63</v>
      </c>
      <c r="B2" s="49"/>
      <c r="C2" s="35"/>
    </row>
    <row r="3" spans="1:3" x14ac:dyDescent="0.25">
      <c r="A3" s="74" t="s">
        <v>189</v>
      </c>
      <c r="B3" s="87">
        <v>0.6</v>
      </c>
      <c r="C3" s="3">
        <f>B3</f>
        <v>0.6</v>
      </c>
    </row>
    <row r="4" spans="1:3" x14ac:dyDescent="0.25">
      <c r="A4" s="54" t="s">
        <v>195</v>
      </c>
      <c r="B4" s="88">
        <v>0.5</v>
      </c>
      <c r="C4" s="3">
        <f t="shared" ref="C4:C5" si="0">B4</f>
        <v>0.5</v>
      </c>
    </row>
    <row r="5" spans="1:3" ht="15.75" thickBot="1" x14ac:dyDescent="0.3">
      <c r="A5" s="3" t="s">
        <v>162</v>
      </c>
      <c r="B5" s="88">
        <v>0.75</v>
      </c>
      <c r="C5" s="3">
        <f t="shared" si="0"/>
        <v>0.75</v>
      </c>
    </row>
    <row r="6" spans="1:3" ht="15.75" thickBot="1" x14ac:dyDescent="0.3">
      <c r="A6" s="13" t="s">
        <v>64</v>
      </c>
      <c r="B6" s="91"/>
      <c r="C6" s="35"/>
    </row>
    <row r="7" spans="1:3" x14ac:dyDescent="0.25">
      <c r="A7" s="14" t="s">
        <v>190</v>
      </c>
      <c r="B7" s="87">
        <v>0.3</v>
      </c>
      <c r="C7" s="3">
        <f>B7</f>
        <v>0.3</v>
      </c>
    </row>
    <row r="8" spans="1:3" x14ac:dyDescent="0.25">
      <c r="A8" s="14" t="s">
        <v>196</v>
      </c>
      <c r="B8" s="87">
        <v>0.5</v>
      </c>
      <c r="C8" s="3">
        <f t="shared" ref="C8:C12" si="1">B8</f>
        <v>0.5</v>
      </c>
    </row>
    <row r="9" spans="1:3" x14ac:dyDescent="0.25">
      <c r="A9" s="15" t="s">
        <v>191</v>
      </c>
      <c r="B9" s="87">
        <v>0.3</v>
      </c>
      <c r="C9" s="3">
        <f t="shared" si="1"/>
        <v>0.3</v>
      </c>
    </row>
    <row r="10" spans="1:3" x14ac:dyDescent="0.25">
      <c r="A10" s="21" t="s">
        <v>198</v>
      </c>
      <c r="B10" s="87">
        <v>0.5</v>
      </c>
      <c r="C10" s="3">
        <f t="shared" si="1"/>
        <v>0.5</v>
      </c>
    </row>
    <row r="11" spans="1:3" x14ac:dyDescent="0.25">
      <c r="A11" s="78" t="s">
        <v>192</v>
      </c>
      <c r="B11" s="87">
        <v>0.3</v>
      </c>
      <c r="C11" s="3">
        <f t="shared" si="1"/>
        <v>0.3</v>
      </c>
    </row>
    <row r="12" spans="1:3" ht="15.75" thickBot="1" x14ac:dyDescent="0.3">
      <c r="A12" s="27" t="s">
        <v>197</v>
      </c>
      <c r="B12" s="88">
        <v>0.5</v>
      </c>
      <c r="C12" s="3">
        <f t="shared" si="1"/>
        <v>0.5</v>
      </c>
    </row>
    <row r="13" spans="1:3" ht="15.75" thickBot="1" x14ac:dyDescent="0.3">
      <c r="A13" s="13" t="s">
        <v>65</v>
      </c>
      <c r="B13" s="91"/>
      <c r="C13" s="35"/>
    </row>
    <row r="14" spans="1:3" x14ac:dyDescent="0.25">
      <c r="A14" s="14" t="s">
        <v>66</v>
      </c>
      <c r="B14" s="87">
        <v>0.45</v>
      </c>
      <c r="C14" s="3">
        <f>B14</f>
        <v>0.45</v>
      </c>
    </row>
    <row r="15" spans="1:3" x14ac:dyDescent="0.25">
      <c r="A15" s="15" t="s">
        <v>193</v>
      </c>
      <c r="B15" s="87">
        <v>0.3</v>
      </c>
      <c r="C15" s="3">
        <f t="shared" ref="C15:C17" si="2">B15</f>
        <v>0.3</v>
      </c>
    </row>
    <row r="16" spans="1:3" x14ac:dyDescent="0.25">
      <c r="A16" s="21" t="s">
        <v>199</v>
      </c>
      <c r="B16" s="87">
        <v>0.5</v>
      </c>
      <c r="C16" s="3">
        <f t="shared" si="2"/>
        <v>0.5</v>
      </c>
    </row>
    <row r="17" spans="1:3" ht="15.75" thickBot="1" x14ac:dyDescent="0.3">
      <c r="A17" s="21" t="s">
        <v>56</v>
      </c>
      <c r="B17" s="87">
        <v>0.75</v>
      </c>
      <c r="C17" s="3">
        <f t="shared" si="2"/>
        <v>0.75</v>
      </c>
    </row>
    <row r="18" spans="1:3" ht="15.75" thickBot="1" x14ac:dyDescent="0.3">
      <c r="A18" s="13" t="s">
        <v>67</v>
      </c>
      <c r="B18" s="91"/>
      <c r="C18" s="35"/>
    </row>
    <row r="19" spans="1:3" x14ac:dyDescent="0.25">
      <c r="A19" s="14" t="s">
        <v>69</v>
      </c>
      <c r="B19" s="87">
        <v>0.3</v>
      </c>
      <c r="C19" s="101">
        <f>B19/2</f>
        <v>0.15</v>
      </c>
    </row>
    <row r="20" spans="1:3" x14ac:dyDescent="0.25">
      <c r="A20" s="3" t="s">
        <v>70</v>
      </c>
      <c r="B20" s="87">
        <v>0.45</v>
      </c>
      <c r="C20" s="101">
        <f t="shared" ref="C20:C21" si="3">B20/2</f>
        <v>0.22500000000000001</v>
      </c>
    </row>
    <row r="21" spans="1:3" ht="15.75" thickBot="1" x14ac:dyDescent="0.3">
      <c r="A21" s="27" t="s">
        <v>200</v>
      </c>
      <c r="B21" s="88">
        <v>0.5</v>
      </c>
      <c r="C21" s="101">
        <f t="shared" si="3"/>
        <v>0.25</v>
      </c>
    </row>
    <row r="22" spans="1:3" ht="15.75" thickBot="1" x14ac:dyDescent="0.3">
      <c r="A22" s="13" t="s">
        <v>68</v>
      </c>
      <c r="B22" s="91"/>
      <c r="C22" s="35"/>
    </row>
    <row r="23" spans="1:3" x14ac:dyDescent="0.25">
      <c r="A23" s="14" t="s">
        <v>125</v>
      </c>
      <c r="B23" s="87">
        <v>0.45</v>
      </c>
      <c r="C23" s="3">
        <f>B23</f>
        <v>0.45</v>
      </c>
    </row>
    <row r="24" spans="1:3" x14ac:dyDescent="0.25">
      <c r="A24" s="15" t="s">
        <v>72</v>
      </c>
      <c r="B24" s="87">
        <v>0.45</v>
      </c>
      <c r="C24" s="3">
        <f t="shared" ref="C24:C26" si="4">B24</f>
        <v>0.45</v>
      </c>
    </row>
    <row r="25" spans="1:3" x14ac:dyDescent="0.25">
      <c r="A25" s="3" t="s">
        <v>71</v>
      </c>
      <c r="B25" s="87">
        <v>0.45</v>
      </c>
      <c r="C25" s="3">
        <f t="shared" si="4"/>
        <v>0.45</v>
      </c>
    </row>
    <row r="26" spans="1:3" ht="15.75" thickBot="1" x14ac:dyDescent="0.3">
      <c r="A26" s="27" t="s">
        <v>201</v>
      </c>
      <c r="B26" s="88">
        <v>0.5</v>
      </c>
      <c r="C26" s="3">
        <f t="shared" si="4"/>
        <v>0.5</v>
      </c>
    </row>
    <row r="27" spans="1:3" ht="15.75" thickBot="1" x14ac:dyDescent="0.3">
      <c r="A27" s="13" t="s">
        <v>73</v>
      </c>
      <c r="B27" s="91"/>
      <c r="C27" s="35"/>
    </row>
    <row r="28" spans="1:3" x14ac:dyDescent="0.25">
      <c r="A28" s="14" t="s">
        <v>74</v>
      </c>
      <c r="B28" s="87">
        <v>0.15</v>
      </c>
      <c r="C28" s="3">
        <f>B28</f>
        <v>0.15</v>
      </c>
    </row>
    <row r="29" spans="1:3" x14ac:dyDescent="0.25">
      <c r="A29" s="14" t="s">
        <v>75</v>
      </c>
      <c r="B29" s="86">
        <v>0.3</v>
      </c>
      <c r="C29" s="3">
        <f t="shared" ref="C29:C31" si="5">B29</f>
        <v>0.3</v>
      </c>
    </row>
    <row r="30" spans="1:3" x14ac:dyDescent="0.25">
      <c r="A30" s="3" t="s">
        <v>76</v>
      </c>
      <c r="B30" s="86">
        <v>0.3</v>
      </c>
      <c r="C30" s="3">
        <f t="shared" si="5"/>
        <v>0.3</v>
      </c>
    </row>
    <row r="31" spans="1:3" ht="15.75" thickBot="1" x14ac:dyDescent="0.3">
      <c r="A31" s="27" t="s">
        <v>202</v>
      </c>
      <c r="B31" s="86">
        <v>0.5</v>
      </c>
      <c r="C31" s="3">
        <f t="shared" si="5"/>
        <v>0.5</v>
      </c>
    </row>
    <row r="32" spans="1:3" ht="15.75" thickBot="1" x14ac:dyDescent="0.3">
      <c r="A32" s="48" t="s">
        <v>77</v>
      </c>
      <c r="B32" s="92"/>
      <c r="C32" s="24"/>
    </row>
    <row r="33" spans="1:3" x14ac:dyDescent="0.25">
      <c r="A33" s="14" t="s">
        <v>123</v>
      </c>
      <c r="B33" s="86">
        <v>0.5</v>
      </c>
      <c r="C33" s="26">
        <f>B33</f>
        <v>0.5</v>
      </c>
    </row>
    <row r="34" spans="1:3" x14ac:dyDescent="0.25">
      <c r="A34" s="14" t="s">
        <v>122</v>
      </c>
      <c r="B34" s="86">
        <v>1</v>
      </c>
      <c r="C34" s="26">
        <f t="shared" ref="C34:C36" si="6">B34</f>
        <v>1</v>
      </c>
    </row>
    <row r="35" spans="1:3" x14ac:dyDescent="0.25">
      <c r="A35" s="27" t="s">
        <v>126</v>
      </c>
      <c r="B35" s="86">
        <v>0.5</v>
      </c>
      <c r="C35" s="26">
        <f t="shared" si="6"/>
        <v>0.5</v>
      </c>
    </row>
    <row r="36" spans="1:3" ht="15.75" thickBot="1" x14ac:dyDescent="0.3">
      <c r="A36" s="16" t="s">
        <v>124</v>
      </c>
      <c r="B36" s="93">
        <v>0.5</v>
      </c>
      <c r="C36" s="26">
        <f t="shared" si="6"/>
        <v>0.5</v>
      </c>
    </row>
    <row r="37" spans="1:3" ht="15.75" thickBot="1" x14ac:dyDescent="0.3">
      <c r="A37" s="11"/>
      <c r="B37" s="43" t="s">
        <v>161</v>
      </c>
      <c r="C37" s="39">
        <f>SUM(C33:C36,C28:C31,C23:C26,C19:C21,C14:C17,C7:C12,C3:C5)</f>
        <v>12.475000000000001</v>
      </c>
    </row>
    <row r="38" spans="1:3" ht="15.75" thickBot="1" x14ac:dyDescent="0.3">
      <c r="A38" s="11"/>
    </row>
    <row r="39" spans="1:3" ht="15.75" thickBot="1" x14ac:dyDescent="0.3">
      <c r="A39" s="9" t="s">
        <v>40</v>
      </c>
      <c r="B39" s="6" t="s">
        <v>156</v>
      </c>
      <c r="C39" s="36" t="s">
        <v>160</v>
      </c>
    </row>
    <row r="40" spans="1:3" x14ac:dyDescent="0.25">
      <c r="A40" s="2" t="s">
        <v>17</v>
      </c>
      <c r="B40" s="2">
        <v>0.125</v>
      </c>
      <c r="C40" s="37"/>
    </row>
    <row r="41" spans="1:3" x14ac:dyDescent="0.25">
      <c r="A41" s="3" t="s">
        <v>18</v>
      </c>
      <c r="B41" s="2">
        <v>0.125</v>
      </c>
      <c r="C41" s="3"/>
    </row>
    <row r="42" spans="1:3" x14ac:dyDescent="0.25">
      <c r="A42" s="3" t="s">
        <v>19</v>
      </c>
      <c r="B42" s="2">
        <v>0.125</v>
      </c>
      <c r="C42" s="3"/>
    </row>
    <row r="43" spans="1:3" ht="15.75" thickBot="1" x14ac:dyDescent="0.3">
      <c r="A43" s="4" t="s">
        <v>20</v>
      </c>
      <c r="B43" s="2">
        <v>0.125</v>
      </c>
      <c r="C43" s="44"/>
    </row>
    <row r="44" spans="1:3" ht="15.75" thickBot="1" x14ac:dyDescent="0.3">
      <c r="B44" s="40" t="s">
        <v>161</v>
      </c>
      <c r="C44" s="39">
        <f>SUM(C40:C43)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30FC-4FC8-4276-85F2-EBFD13ED4A20}">
  <dimension ref="A1:C14"/>
  <sheetViews>
    <sheetView workbookViewId="0">
      <selection activeCell="G14" sqref="G14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46" t="s">
        <v>156</v>
      </c>
      <c r="C1" s="36" t="s">
        <v>160</v>
      </c>
    </row>
    <row r="2" spans="1:3" ht="15.75" thickBot="1" x14ac:dyDescent="0.3">
      <c r="A2" s="8" t="s">
        <v>10</v>
      </c>
      <c r="B2" s="47"/>
      <c r="C2" s="35"/>
    </row>
    <row r="3" spans="1:3" x14ac:dyDescent="0.25">
      <c r="A3" s="2" t="s">
        <v>78</v>
      </c>
      <c r="B3" s="45">
        <v>0.9</v>
      </c>
      <c r="C3" s="26">
        <f>B3</f>
        <v>0.9</v>
      </c>
    </row>
    <row r="4" spans="1:3" x14ac:dyDescent="0.25">
      <c r="A4" s="2" t="s">
        <v>79</v>
      </c>
      <c r="B4" s="42">
        <v>0.3</v>
      </c>
      <c r="C4" s="26">
        <f t="shared" ref="C4:C6" si="0">B4</f>
        <v>0.3</v>
      </c>
    </row>
    <row r="5" spans="1:3" x14ac:dyDescent="0.25">
      <c r="A5" s="3" t="s">
        <v>203</v>
      </c>
      <c r="B5" s="42">
        <v>0.6</v>
      </c>
      <c r="C5" s="26">
        <f t="shared" si="0"/>
        <v>0.6</v>
      </c>
    </row>
    <row r="6" spans="1:3" ht="15.75" thickBot="1" x14ac:dyDescent="0.3">
      <c r="A6" s="4" t="s">
        <v>174</v>
      </c>
      <c r="B6" s="79">
        <v>0.5</v>
      </c>
      <c r="C6" s="26">
        <f t="shared" si="0"/>
        <v>0.5</v>
      </c>
    </row>
    <row r="7" spans="1:3" ht="15.75" thickBot="1" x14ac:dyDescent="0.3">
      <c r="A7" s="11"/>
      <c r="B7" s="40" t="s">
        <v>161</v>
      </c>
      <c r="C7" s="39">
        <f>SUM(C3:C6)</f>
        <v>2.2999999999999998</v>
      </c>
    </row>
    <row r="8" spans="1:3" ht="15.75" thickBot="1" x14ac:dyDescent="0.3"/>
    <row r="9" spans="1:3" ht="15.75" thickBot="1" x14ac:dyDescent="0.3">
      <c r="A9" s="9" t="s">
        <v>40</v>
      </c>
      <c r="B9" s="6" t="s">
        <v>156</v>
      </c>
      <c r="C9" s="36" t="s">
        <v>160</v>
      </c>
    </row>
    <row r="10" spans="1:3" x14ac:dyDescent="0.25">
      <c r="A10" s="2" t="s">
        <v>17</v>
      </c>
      <c r="B10" s="2">
        <v>0.125</v>
      </c>
      <c r="C10" s="37">
        <f>B10</f>
        <v>0.125</v>
      </c>
    </row>
    <row r="11" spans="1:3" x14ac:dyDescent="0.25">
      <c r="A11" s="3" t="s">
        <v>18</v>
      </c>
      <c r="B11" s="2">
        <v>0.125</v>
      </c>
      <c r="C11" s="37">
        <f t="shared" ref="C11:C13" si="1">B11</f>
        <v>0.125</v>
      </c>
    </row>
    <row r="12" spans="1:3" x14ac:dyDescent="0.25">
      <c r="A12" s="3" t="s">
        <v>19</v>
      </c>
      <c r="B12" s="2">
        <v>0.125</v>
      </c>
      <c r="C12" s="37">
        <f t="shared" si="1"/>
        <v>0.125</v>
      </c>
    </row>
    <row r="13" spans="1:3" ht="15.75" thickBot="1" x14ac:dyDescent="0.3">
      <c r="A13" s="4" t="s">
        <v>20</v>
      </c>
      <c r="B13" s="2">
        <v>0.125</v>
      </c>
      <c r="C13" s="37">
        <f t="shared" si="1"/>
        <v>0.125</v>
      </c>
    </row>
    <row r="14" spans="1:3" ht="15.75" thickBot="1" x14ac:dyDescent="0.3">
      <c r="B14" s="40" t="s">
        <v>161</v>
      </c>
      <c r="C14" s="39">
        <f>SUM(C10:C13)</f>
        <v>0.5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68B9-95E3-49C3-B342-99235D909822}">
  <dimension ref="A1:C18"/>
  <sheetViews>
    <sheetView workbookViewId="0">
      <selection activeCell="C14" sqref="C14:C17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46" t="s">
        <v>156</v>
      </c>
      <c r="C1" s="36" t="s">
        <v>160</v>
      </c>
    </row>
    <row r="2" spans="1:3" ht="15.75" thickBot="1" x14ac:dyDescent="0.3">
      <c r="A2" s="8" t="s">
        <v>10</v>
      </c>
      <c r="B2" s="47"/>
      <c r="C2" s="35"/>
    </row>
    <row r="3" spans="1:3" x14ac:dyDescent="0.25">
      <c r="A3" s="2" t="s">
        <v>114</v>
      </c>
      <c r="B3" s="45">
        <v>0.15</v>
      </c>
      <c r="C3" s="26">
        <f>B3</f>
        <v>0.15</v>
      </c>
    </row>
    <row r="4" spans="1:3" x14ac:dyDescent="0.25">
      <c r="A4" s="2" t="s">
        <v>115</v>
      </c>
      <c r="B4" s="42">
        <v>0.3</v>
      </c>
      <c r="C4" s="26">
        <f t="shared" ref="C4:C6" si="0">B4</f>
        <v>0.3</v>
      </c>
    </row>
    <row r="5" spans="1:3" x14ac:dyDescent="0.25">
      <c r="A5" s="2" t="s">
        <v>116</v>
      </c>
      <c r="B5" s="42">
        <v>0.3</v>
      </c>
      <c r="C5" s="26">
        <f t="shared" si="0"/>
        <v>0.3</v>
      </c>
    </row>
    <row r="6" spans="1:3" ht="15.75" thickBot="1" x14ac:dyDescent="0.3">
      <c r="A6" s="3" t="s">
        <v>121</v>
      </c>
      <c r="B6" s="37">
        <v>0.5</v>
      </c>
      <c r="C6" s="26">
        <f t="shared" si="0"/>
        <v>0.5</v>
      </c>
    </row>
    <row r="7" spans="1:3" ht="15.75" thickBot="1" x14ac:dyDescent="0.3">
      <c r="A7" s="7" t="s">
        <v>113</v>
      </c>
      <c r="B7" s="24"/>
      <c r="C7" s="24"/>
    </row>
    <row r="8" spans="1:3" x14ac:dyDescent="0.25">
      <c r="A8" s="2" t="s">
        <v>117</v>
      </c>
      <c r="B8" s="26">
        <v>0.3</v>
      </c>
      <c r="C8" s="26">
        <f>B8</f>
        <v>0.3</v>
      </c>
    </row>
    <row r="9" spans="1:3" x14ac:dyDescent="0.25">
      <c r="A9" s="3" t="s">
        <v>118</v>
      </c>
      <c r="B9" s="26">
        <v>0.15</v>
      </c>
      <c r="C9" s="101">
        <f>B9/2</f>
        <v>7.4999999999999997E-2</v>
      </c>
    </row>
    <row r="10" spans="1:3" ht="15.75" thickBot="1" x14ac:dyDescent="0.3">
      <c r="A10" s="4" t="s">
        <v>204</v>
      </c>
      <c r="B10" s="80">
        <v>0.5</v>
      </c>
      <c r="C10" s="26">
        <f t="shared" ref="C10" si="1">B10</f>
        <v>0.5</v>
      </c>
    </row>
    <row r="11" spans="1:3" ht="15.75" thickBot="1" x14ac:dyDescent="0.3">
      <c r="A11" s="11"/>
      <c r="B11" s="40" t="s">
        <v>161</v>
      </c>
      <c r="C11" s="39">
        <f>SUM(C8:C10,C3:C6)</f>
        <v>2.125</v>
      </c>
    </row>
    <row r="12" spans="1:3" ht="15.75" thickBot="1" x14ac:dyDescent="0.3"/>
    <row r="13" spans="1:3" ht="15.75" thickBot="1" x14ac:dyDescent="0.3">
      <c r="A13" s="9" t="s">
        <v>40</v>
      </c>
      <c r="B13" s="6" t="s">
        <v>156</v>
      </c>
      <c r="C13" s="36" t="s">
        <v>160</v>
      </c>
    </row>
    <row r="14" spans="1:3" x14ac:dyDescent="0.25">
      <c r="A14" s="2" t="s">
        <v>17</v>
      </c>
      <c r="B14" s="2">
        <v>0.125</v>
      </c>
      <c r="C14" s="37">
        <f>B14</f>
        <v>0.125</v>
      </c>
    </row>
    <row r="15" spans="1:3" x14ac:dyDescent="0.25">
      <c r="A15" s="3" t="s">
        <v>18</v>
      </c>
      <c r="B15" s="2">
        <v>0.125</v>
      </c>
      <c r="C15" s="37">
        <f t="shared" ref="C15:C17" si="2">B15</f>
        <v>0.125</v>
      </c>
    </row>
    <row r="16" spans="1:3" x14ac:dyDescent="0.25">
      <c r="A16" s="3" t="s">
        <v>19</v>
      </c>
      <c r="B16" s="2">
        <v>0.125</v>
      </c>
      <c r="C16" s="37">
        <f t="shared" si="2"/>
        <v>0.125</v>
      </c>
    </row>
    <row r="17" spans="1:3" ht="15.75" thickBot="1" x14ac:dyDescent="0.3">
      <c r="A17" s="4" t="s">
        <v>20</v>
      </c>
      <c r="B17" s="2">
        <v>0.125</v>
      </c>
      <c r="C17" s="37">
        <f t="shared" si="2"/>
        <v>0.125</v>
      </c>
    </row>
    <row r="18" spans="1:3" ht="15.75" thickBot="1" x14ac:dyDescent="0.3">
      <c r="B18" s="40" t="s">
        <v>161</v>
      </c>
      <c r="C18" s="39">
        <f>SUM(C14:C17)</f>
        <v>0.5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EF7B-AC12-4120-9E45-910C509F1BA9}">
  <dimension ref="A1:C59"/>
  <sheetViews>
    <sheetView zoomScaleNormal="100" workbookViewId="0">
      <selection activeCell="C7" sqref="C7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3" t="s">
        <v>156</v>
      </c>
      <c r="C1" s="36" t="s">
        <v>160</v>
      </c>
    </row>
    <row r="2" spans="1:3" x14ac:dyDescent="0.25">
      <c r="A2" s="82" t="s">
        <v>80</v>
      </c>
      <c r="B2" s="28"/>
      <c r="C2" s="35"/>
    </row>
    <row r="3" spans="1:3" x14ac:dyDescent="0.25">
      <c r="A3" s="3" t="s">
        <v>81</v>
      </c>
      <c r="B3" s="3">
        <v>0.2</v>
      </c>
      <c r="C3" s="3">
        <f>B3</f>
        <v>0.2</v>
      </c>
    </row>
    <row r="4" spans="1:3" x14ac:dyDescent="0.25">
      <c r="A4" s="3" t="s">
        <v>82</v>
      </c>
      <c r="B4" s="3">
        <v>0.2</v>
      </c>
      <c r="C4" s="3">
        <f t="shared" ref="C4:C5" si="0">B4</f>
        <v>0.2</v>
      </c>
    </row>
    <row r="5" spans="1:3" x14ac:dyDescent="0.25">
      <c r="A5" s="3" t="s">
        <v>83</v>
      </c>
      <c r="B5" s="26">
        <v>0.2</v>
      </c>
      <c r="C5" s="3">
        <f t="shared" si="0"/>
        <v>0.2</v>
      </c>
    </row>
    <row r="6" spans="1:3" x14ac:dyDescent="0.25">
      <c r="A6" s="3" t="s">
        <v>84</v>
      </c>
      <c r="B6" s="3">
        <v>0.3</v>
      </c>
      <c r="C6" s="3">
        <f>B6</f>
        <v>0.3</v>
      </c>
    </row>
    <row r="7" spans="1:3" x14ac:dyDescent="0.25">
      <c r="A7" s="3" t="s">
        <v>85</v>
      </c>
      <c r="B7" s="3">
        <v>0.5</v>
      </c>
      <c r="C7" s="3"/>
    </row>
    <row r="8" spans="1:3" x14ac:dyDescent="0.25">
      <c r="A8" s="3" t="s">
        <v>86</v>
      </c>
      <c r="B8" s="26">
        <v>0.3</v>
      </c>
      <c r="C8" s="3">
        <f>B8</f>
        <v>0.3</v>
      </c>
    </row>
    <row r="9" spans="1:3" x14ac:dyDescent="0.25">
      <c r="A9" s="3" t="s">
        <v>87</v>
      </c>
      <c r="B9" s="26">
        <v>0.15</v>
      </c>
      <c r="C9" s="26">
        <f>B9</f>
        <v>0.15</v>
      </c>
    </row>
    <row r="10" spans="1:3" ht="15.75" thickBot="1" x14ac:dyDescent="0.3">
      <c r="A10" s="81" t="s">
        <v>174</v>
      </c>
      <c r="B10" s="26">
        <v>0.5</v>
      </c>
      <c r="C10" s="26">
        <f>B10</f>
        <v>0.5</v>
      </c>
    </row>
    <row r="11" spans="1:3" ht="15.75" thickBot="1" x14ac:dyDescent="0.3">
      <c r="A11" s="8" t="s">
        <v>88</v>
      </c>
      <c r="B11" s="24"/>
      <c r="C11" s="24"/>
    </row>
    <row r="12" spans="1:3" x14ac:dyDescent="0.25">
      <c r="A12" s="2" t="s">
        <v>93</v>
      </c>
      <c r="B12" s="3">
        <v>0.3</v>
      </c>
      <c r="C12" s="3">
        <f>B12</f>
        <v>0.3</v>
      </c>
    </row>
    <row r="13" spans="1:3" x14ac:dyDescent="0.25">
      <c r="A13" s="2" t="s">
        <v>205</v>
      </c>
      <c r="B13" s="3">
        <v>0.5</v>
      </c>
      <c r="C13" s="3">
        <f>B13</f>
        <v>0.5</v>
      </c>
    </row>
    <row r="14" spans="1:3" x14ac:dyDescent="0.25">
      <c r="A14" s="3" t="s">
        <v>136</v>
      </c>
      <c r="B14" s="86">
        <v>0.5</v>
      </c>
      <c r="C14" s="26">
        <f>B14</f>
        <v>0.5</v>
      </c>
    </row>
    <row r="15" spans="1:3" x14ac:dyDescent="0.25">
      <c r="A15" s="3" t="s">
        <v>89</v>
      </c>
      <c r="B15" s="3">
        <v>0.45</v>
      </c>
      <c r="C15" s="3">
        <f>B15/3</f>
        <v>0.15</v>
      </c>
    </row>
    <row r="16" spans="1:3" x14ac:dyDescent="0.25">
      <c r="A16" s="2" t="s">
        <v>91</v>
      </c>
      <c r="B16" s="3">
        <v>0.75</v>
      </c>
      <c r="C16" s="3">
        <f>B16*2/3</f>
        <v>0.5</v>
      </c>
    </row>
    <row r="17" spans="1:3" x14ac:dyDescent="0.25">
      <c r="A17" s="2" t="s">
        <v>90</v>
      </c>
      <c r="B17" s="3">
        <v>0.2</v>
      </c>
      <c r="C17" s="3">
        <f>B17</f>
        <v>0.2</v>
      </c>
    </row>
    <row r="18" spans="1:3" x14ac:dyDescent="0.25">
      <c r="A18" s="3" t="s">
        <v>162</v>
      </c>
      <c r="B18" s="88">
        <v>0.75</v>
      </c>
      <c r="C18" s="2">
        <f>B18</f>
        <v>0.75</v>
      </c>
    </row>
    <row r="19" spans="1:3" x14ac:dyDescent="0.25">
      <c r="A19" s="2" t="s">
        <v>92</v>
      </c>
      <c r="B19" s="3">
        <v>0.45</v>
      </c>
      <c r="C19" s="3">
        <f>B19</f>
        <v>0.45</v>
      </c>
    </row>
    <row r="20" spans="1:3" x14ac:dyDescent="0.25">
      <c r="A20" s="2" t="s">
        <v>202</v>
      </c>
      <c r="B20" s="3">
        <v>0.5</v>
      </c>
      <c r="C20" s="3">
        <f>B20</f>
        <v>0.5</v>
      </c>
    </row>
    <row r="21" spans="1:3" x14ac:dyDescent="0.25">
      <c r="A21" s="2" t="s">
        <v>206</v>
      </c>
      <c r="B21" s="3">
        <v>0.2</v>
      </c>
      <c r="C21" s="3">
        <f>B21</f>
        <v>0.2</v>
      </c>
    </row>
    <row r="22" spans="1:3" ht="15.75" thickBot="1" x14ac:dyDescent="0.3">
      <c r="A22" s="81" t="s">
        <v>135</v>
      </c>
      <c r="B22" s="3">
        <v>0.7</v>
      </c>
      <c r="C22" s="3">
        <f>B22</f>
        <v>0.7</v>
      </c>
    </row>
    <row r="23" spans="1:3" ht="15.75" thickBot="1" x14ac:dyDescent="0.3">
      <c r="A23" s="8" t="s">
        <v>94</v>
      </c>
      <c r="B23" s="24"/>
      <c r="C23" s="24"/>
    </row>
    <row r="24" spans="1:3" x14ac:dyDescent="0.25">
      <c r="A24" s="2" t="s">
        <v>95</v>
      </c>
      <c r="B24" s="3">
        <v>0.15</v>
      </c>
      <c r="C24" s="3">
        <f>B24</f>
        <v>0.15</v>
      </c>
    </row>
    <row r="25" spans="1:3" x14ac:dyDescent="0.25">
      <c r="A25" s="2" t="s">
        <v>96</v>
      </c>
      <c r="B25" s="3">
        <v>0.5</v>
      </c>
      <c r="C25" s="3"/>
    </row>
    <row r="26" spans="1:3" x14ac:dyDescent="0.25">
      <c r="A26" s="2" t="s">
        <v>127</v>
      </c>
      <c r="B26" s="3">
        <v>0.5</v>
      </c>
      <c r="C26" s="3"/>
    </row>
    <row r="27" spans="1:3" x14ac:dyDescent="0.25">
      <c r="A27" s="2" t="s">
        <v>97</v>
      </c>
      <c r="B27" s="3">
        <v>0.3</v>
      </c>
      <c r="C27" s="3"/>
    </row>
    <row r="28" spans="1:3" x14ac:dyDescent="0.25">
      <c r="A28" s="2" t="s">
        <v>98</v>
      </c>
      <c r="B28" s="3">
        <v>0.3</v>
      </c>
      <c r="C28" s="3">
        <f>B28</f>
        <v>0.3</v>
      </c>
    </row>
    <row r="29" spans="1:3" x14ac:dyDescent="0.25">
      <c r="A29" s="2" t="s">
        <v>133</v>
      </c>
      <c r="B29" s="3">
        <v>0.5</v>
      </c>
      <c r="C29" s="3">
        <f>B29</f>
        <v>0.5</v>
      </c>
    </row>
    <row r="30" spans="1:3" x14ac:dyDescent="0.25">
      <c r="A30" s="2" t="s">
        <v>134</v>
      </c>
      <c r="B30" s="3">
        <v>0.5</v>
      </c>
      <c r="C30" s="3"/>
    </row>
    <row r="31" spans="1:3" x14ac:dyDescent="0.25">
      <c r="A31" s="2" t="s">
        <v>99</v>
      </c>
      <c r="B31" s="3">
        <v>0.15</v>
      </c>
      <c r="C31" s="3"/>
    </row>
    <row r="32" spans="1:3" x14ac:dyDescent="0.25">
      <c r="A32" s="2" t="s">
        <v>100</v>
      </c>
      <c r="B32" s="3">
        <v>0.2</v>
      </c>
      <c r="C32" s="3"/>
    </row>
    <row r="33" spans="1:3" x14ac:dyDescent="0.25">
      <c r="A33" s="81" t="s">
        <v>207</v>
      </c>
      <c r="B33" s="3">
        <v>0.5</v>
      </c>
      <c r="C33" s="3">
        <f>B33</f>
        <v>0.5</v>
      </c>
    </row>
    <row r="34" spans="1:3" ht="15.75" thickBot="1" x14ac:dyDescent="0.3">
      <c r="A34" s="5" t="s">
        <v>56</v>
      </c>
      <c r="B34" s="3">
        <v>0.75</v>
      </c>
      <c r="C34" s="3"/>
    </row>
    <row r="35" spans="1:3" ht="15.75" thickBot="1" x14ac:dyDescent="0.3">
      <c r="A35" s="8" t="s">
        <v>101</v>
      </c>
      <c r="B35" s="24"/>
      <c r="C35" s="24"/>
    </row>
    <row r="36" spans="1:3" x14ac:dyDescent="0.25">
      <c r="A36" s="2" t="s">
        <v>102</v>
      </c>
      <c r="B36" s="3">
        <v>0.7</v>
      </c>
      <c r="C36" s="3">
        <f>B36</f>
        <v>0.7</v>
      </c>
    </row>
    <row r="37" spans="1:3" x14ac:dyDescent="0.25">
      <c r="A37" s="3" t="s">
        <v>103</v>
      </c>
      <c r="B37" s="3">
        <v>0.75</v>
      </c>
      <c r="C37" s="3">
        <f>B37</f>
        <v>0.75</v>
      </c>
    </row>
    <row r="38" spans="1:3" x14ac:dyDescent="0.25">
      <c r="A38" s="3" t="s">
        <v>112</v>
      </c>
      <c r="B38" s="3">
        <v>0.45</v>
      </c>
      <c r="C38" s="3">
        <f>B38</f>
        <v>0.45</v>
      </c>
    </row>
    <row r="39" spans="1:3" x14ac:dyDescent="0.25">
      <c r="A39" s="3" t="s">
        <v>208</v>
      </c>
      <c r="B39" s="3">
        <v>0.5</v>
      </c>
      <c r="C39" s="3">
        <f>B39</f>
        <v>0.5</v>
      </c>
    </row>
    <row r="40" spans="1:3" ht="15.75" thickBot="1" x14ac:dyDescent="0.3">
      <c r="A40" s="5" t="s">
        <v>56</v>
      </c>
      <c r="B40" s="3">
        <v>0.75</v>
      </c>
      <c r="C40" s="3">
        <f>B40</f>
        <v>0.75</v>
      </c>
    </row>
    <row r="41" spans="1:3" ht="15.75" thickBot="1" x14ac:dyDescent="0.3">
      <c r="A41" s="8" t="s">
        <v>104</v>
      </c>
      <c r="B41" s="24"/>
      <c r="C41" s="24"/>
    </row>
    <row r="42" spans="1:3" x14ac:dyDescent="0.25">
      <c r="A42" s="2" t="s">
        <v>110</v>
      </c>
      <c r="B42" s="3">
        <v>0.2</v>
      </c>
      <c r="C42" s="3"/>
    </row>
    <row r="43" spans="1:3" x14ac:dyDescent="0.25">
      <c r="A43" s="2" t="s">
        <v>109</v>
      </c>
      <c r="B43" s="3">
        <v>0.2</v>
      </c>
      <c r="C43" s="3"/>
    </row>
    <row r="44" spans="1:3" x14ac:dyDescent="0.25">
      <c r="A44" s="3" t="s">
        <v>108</v>
      </c>
      <c r="B44" s="3">
        <v>0.2</v>
      </c>
      <c r="C44" s="3"/>
    </row>
    <row r="45" spans="1:3" x14ac:dyDescent="0.25">
      <c r="A45" s="3" t="s">
        <v>107</v>
      </c>
      <c r="B45" s="3">
        <v>0.2</v>
      </c>
      <c r="C45" s="3">
        <f>B45</f>
        <v>0.2</v>
      </c>
    </row>
    <row r="46" spans="1:3" x14ac:dyDescent="0.25">
      <c r="A46" s="2" t="s">
        <v>106</v>
      </c>
      <c r="B46" s="3">
        <v>0.2</v>
      </c>
      <c r="C46" s="3"/>
    </row>
    <row r="47" spans="1:3" x14ac:dyDescent="0.25">
      <c r="A47" s="3" t="s">
        <v>105</v>
      </c>
      <c r="B47" s="3">
        <v>0.2</v>
      </c>
      <c r="C47" s="3"/>
    </row>
    <row r="48" spans="1:3" ht="15.75" thickBot="1" x14ac:dyDescent="0.3">
      <c r="A48" s="4" t="s">
        <v>111</v>
      </c>
      <c r="B48" s="4">
        <v>0.6</v>
      </c>
      <c r="C48" s="5"/>
    </row>
    <row r="49" spans="1:3" ht="15.75" thickBot="1" x14ac:dyDescent="0.3">
      <c r="A49" s="77" t="s">
        <v>7</v>
      </c>
      <c r="B49" s="24"/>
      <c r="C49" s="24"/>
    </row>
    <row r="50" spans="1:3" x14ac:dyDescent="0.25">
      <c r="A50" s="2" t="s">
        <v>221</v>
      </c>
      <c r="B50" s="3">
        <v>0.75</v>
      </c>
      <c r="C50" s="3">
        <f>B50</f>
        <v>0.75</v>
      </c>
    </row>
    <row r="51" spans="1:3" ht="15.75" thickBot="1" x14ac:dyDescent="0.3">
      <c r="A51" s="4" t="s">
        <v>222</v>
      </c>
      <c r="B51" s="3">
        <v>0.75</v>
      </c>
      <c r="C51" s="3">
        <f>B51</f>
        <v>0.75</v>
      </c>
    </row>
    <row r="52" spans="1:3" ht="15.75" thickBot="1" x14ac:dyDescent="0.3">
      <c r="A52" s="11"/>
      <c r="B52" s="43" t="s">
        <v>161</v>
      </c>
      <c r="C52" s="39">
        <f>SUM(C3:C10,C12:C22,C24:C34,C36:C40,C42:C48,C50:C51)</f>
        <v>12.899999999999999</v>
      </c>
    </row>
    <row r="53" spans="1:3" ht="15.75" thickBot="1" x14ac:dyDescent="0.3">
      <c r="A53" s="11"/>
    </row>
    <row r="54" spans="1:3" ht="15.75" thickBot="1" x14ac:dyDescent="0.3">
      <c r="A54" s="9" t="s">
        <v>40</v>
      </c>
      <c r="B54" s="6" t="s">
        <v>156</v>
      </c>
      <c r="C54" s="36" t="s">
        <v>160</v>
      </c>
    </row>
    <row r="55" spans="1:3" x14ac:dyDescent="0.25">
      <c r="A55" s="2" t="s">
        <v>17</v>
      </c>
      <c r="B55" s="2">
        <v>0.125</v>
      </c>
      <c r="C55" s="37"/>
    </row>
    <row r="56" spans="1:3" x14ac:dyDescent="0.25">
      <c r="A56" s="3" t="s">
        <v>18</v>
      </c>
      <c r="B56" s="2">
        <v>0.125</v>
      </c>
      <c r="C56" s="3"/>
    </row>
    <row r="57" spans="1:3" x14ac:dyDescent="0.25">
      <c r="A57" s="3" t="s">
        <v>19</v>
      </c>
      <c r="B57" s="2">
        <v>0.125</v>
      </c>
      <c r="C57" s="3"/>
    </row>
    <row r="58" spans="1:3" ht="15.75" thickBot="1" x14ac:dyDescent="0.3">
      <c r="A58" s="4" t="s">
        <v>20</v>
      </c>
      <c r="B58" s="2">
        <v>0.125</v>
      </c>
      <c r="C58" s="44"/>
    </row>
    <row r="59" spans="1:3" ht="15.75" thickBot="1" x14ac:dyDescent="0.3">
      <c r="B59" s="40" t="s">
        <v>161</v>
      </c>
      <c r="C59" s="39">
        <f>SUM(C55:C58)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50BA-2D6E-4D64-840D-9EAC51BC5FDB}">
  <dimension ref="A1:C23"/>
  <sheetViews>
    <sheetView zoomScale="145" zoomScaleNormal="145" workbookViewId="0">
      <selection activeCell="C14" sqref="C14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32" t="s">
        <v>156</v>
      </c>
      <c r="C1" s="36" t="s">
        <v>160</v>
      </c>
    </row>
    <row r="2" spans="1:3" ht="15.75" thickBot="1" x14ac:dyDescent="0.3">
      <c r="A2" s="13" t="s">
        <v>119</v>
      </c>
      <c r="B2" s="33"/>
      <c r="C2" s="35"/>
    </row>
    <row r="3" spans="1:3" x14ac:dyDescent="0.25">
      <c r="A3" s="14" t="s">
        <v>223</v>
      </c>
      <c r="B3" s="14">
        <v>0.2</v>
      </c>
      <c r="C3" s="3">
        <f>B3</f>
        <v>0.2</v>
      </c>
    </row>
    <row r="4" spans="1:3" ht="15.75" thickBot="1" x14ac:dyDescent="0.3">
      <c r="A4" s="21" t="s">
        <v>209</v>
      </c>
      <c r="B4" s="15">
        <v>0.3</v>
      </c>
      <c r="C4" s="3">
        <f>B4</f>
        <v>0.3</v>
      </c>
    </row>
    <row r="5" spans="1:3" ht="15.75" thickBot="1" x14ac:dyDescent="0.3">
      <c r="A5" s="13" t="s">
        <v>120</v>
      </c>
      <c r="B5" s="34"/>
      <c r="C5" s="24"/>
    </row>
    <row r="6" spans="1:3" x14ac:dyDescent="0.25">
      <c r="A6" s="14" t="s">
        <v>210</v>
      </c>
      <c r="B6" s="15">
        <v>0.8</v>
      </c>
      <c r="C6" s="3">
        <f>B6</f>
        <v>0.8</v>
      </c>
    </row>
    <row r="7" spans="1:3" x14ac:dyDescent="0.25">
      <c r="A7" s="15" t="s">
        <v>137</v>
      </c>
      <c r="B7" s="15">
        <v>0.5</v>
      </c>
      <c r="C7" s="3"/>
    </row>
    <row r="8" spans="1:3" ht="15.75" thickBot="1" x14ac:dyDescent="0.3">
      <c r="A8" s="21" t="s">
        <v>138</v>
      </c>
      <c r="B8" s="15">
        <v>0.3</v>
      </c>
      <c r="C8" s="3">
        <f>B8</f>
        <v>0.3</v>
      </c>
    </row>
    <row r="9" spans="1:3" ht="15.75" thickBot="1" x14ac:dyDescent="0.3">
      <c r="A9" s="13" t="s">
        <v>139</v>
      </c>
      <c r="B9" s="34"/>
      <c r="C9" s="24"/>
    </row>
    <row r="10" spans="1:3" x14ac:dyDescent="0.25">
      <c r="A10" s="14" t="s">
        <v>140</v>
      </c>
      <c r="B10" s="15">
        <v>0.3</v>
      </c>
      <c r="C10" s="3">
        <f>B10</f>
        <v>0.3</v>
      </c>
    </row>
    <row r="11" spans="1:3" x14ac:dyDescent="0.25">
      <c r="A11" s="14" t="s">
        <v>213</v>
      </c>
      <c r="B11" s="15">
        <v>0.3</v>
      </c>
      <c r="C11" s="3">
        <f t="shared" ref="C11:C12" si="0">B11</f>
        <v>0.3</v>
      </c>
    </row>
    <row r="12" spans="1:3" ht="15.75" thickBot="1" x14ac:dyDescent="0.3">
      <c r="A12" s="14" t="s">
        <v>141</v>
      </c>
      <c r="B12" s="15">
        <v>0.3</v>
      </c>
      <c r="C12" s="3">
        <f t="shared" si="0"/>
        <v>0.3</v>
      </c>
    </row>
    <row r="13" spans="1:3" ht="15.75" thickBot="1" x14ac:dyDescent="0.3">
      <c r="A13" s="22" t="s">
        <v>7</v>
      </c>
      <c r="B13" s="34"/>
      <c r="C13" s="24"/>
    </row>
    <row r="14" spans="1:3" x14ac:dyDescent="0.25">
      <c r="A14" s="15" t="s">
        <v>142</v>
      </c>
      <c r="B14" s="15">
        <v>0.75</v>
      </c>
      <c r="C14" s="3">
        <f>B14*4/5</f>
        <v>0.6</v>
      </c>
    </row>
    <row r="15" spans="1:3" ht="15.75" thickBot="1" x14ac:dyDescent="0.3">
      <c r="A15" s="16" t="s">
        <v>143</v>
      </c>
      <c r="B15" s="16">
        <v>0.5</v>
      </c>
      <c r="C15" s="4">
        <f>B15</f>
        <v>0.5</v>
      </c>
    </row>
    <row r="16" spans="1:3" ht="15.75" thickBot="1" x14ac:dyDescent="0.3">
      <c r="A16" s="11"/>
      <c r="B16" s="40" t="s">
        <v>161</v>
      </c>
      <c r="C16" s="39">
        <f>SUM(C3:C4,C6:C8,C10:C12,C14:C15)</f>
        <v>3.6</v>
      </c>
    </row>
    <row r="17" spans="1:3" ht="15.75" thickBot="1" x14ac:dyDescent="0.3">
      <c r="A17" s="11"/>
    </row>
    <row r="18" spans="1:3" ht="15.75" thickBot="1" x14ac:dyDescent="0.3">
      <c r="A18" s="25" t="s">
        <v>40</v>
      </c>
      <c r="B18" s="6" t="s">
        <v>156</v>
      </c>
      <c r="C18" s="36" t="s">
        <v>160</v>
      </c>
    </row>
    <row r="19" spans="1:3" x14ac:dyDescent="0.25">
      <c r="A19" s="14" t="s">
        <v>17</v>
      </c>
      <c r="B19" s="2">
        <v>0.125</v>
      </c>
      <c r="C19" s="37"/>
    </row>
    <row r="20" spans="1:3" x14ac:dyDescent="0.25">
      <c r="A20" s="15" t="s">
        <v>18</v>
      </c>
      <c r="B20" s="2">
        <v>0.125</v>
      </c>
      <c r="C20" s="26"/>
    </row>
    <row r="21" spans="1:3" x14ac:dyDescent="0.25">
      <c r="A21" s="15" t="s">
        <v>19</v>
      </c>
      <c r="B21" s="2">
        <v>0.125</v>
      </c>
      <c r="C21" s="26"/>
    </row>
    <row r="22" spans="1:3" ht="15.75" thickBot="1" x14ac:dyDescent="0.3">
      <c r="A22" s="16" t="s">
        <v>20</v>
      </c>
      <c r="B22" s="2">
        <v>0.125</v>
      </c>
      <c r="C22" s="38"/>
    </row>
    <row r="23" spans="1:3" ht="15.75" thickBot="1" x14ac:dyDescent="0.3">
      <c r="B23" s="40" t="s">
        <v>161</v>
      </c>
      <c r="C23" s="39">
        <f>SUM(C19:C22)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F3B1-06E0-4AA6-9032-A21F9DB1DFFD}">
  <dimension ref="A1:J1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defaultRowHeight="15" x14ac:dyDescent="0.25"/>
  <cols>
    <col min="1" max="1" width="75.7109375" customWidth="1"/>
    <col min="2" max="2" width="15.7109375" customWidth="1"/>
    <col min="3" max="10" width="21.7109375" customWidth="1"/>
  </cols>
  <sheetData>
    <row r="1" spans="1:10" ht="15.75" thickBot="1" x14ac:dyDescent="0.3">
      <c r="A1" s="70" t="s">
        <v>0</v>
      </c>
      <c r="B1" s="20" t="s">
        <v>156</v>
      </c>
      <c r="C1" s="112" t="s">
        <v>147</v>
      </c>
      <c r="D1" s="112"/>
      <c r="E1" s="112"/>
      <c r="F1" s="112"/>
      <c r="G1" s="112"/>
      <c r="H1" s="112"/>
      <c r="I1" s="112"/>
      <c r="J1" s="113"/>
    </row>
    <row r="2" spans="1:10" ht="15.75" thickBot="1" x14ac:dyDescent="0.3">
      <c r="A2" s="13" t="s">
        <v>10</v>
      </c>
      <c r="B2" s="85"/>
      <c r="C2" s="30" t="s">
        <v>148</v>
      </c>
      <c r="D2" s="19" t="s">
        <v>149</v>
      </c>
      <c r="E2" s="19" t="s">
        <v>150</v>
      </c>
      <c r="F2" s="19" t="s">
        <v>151</v>
      </c>
      <c r="G2" s="19" t="s">
        <v>152</v>
      </c>
      <c r="H2" s="19" t="s">
        <v>153</v>
      </c>
      <c r="I2" s="19" t="s">
        <v>154</v>
      </c>
      <c r="J2" s="19" t="s">
        <v>155</v>
      </c>
    </row>
    <row r="3" spans="1:10" x14ac:dyDescent="0.25">
      <c r="A3" s="14" t="s">
        <v>144</v>
      </c>
      <c r="B3" s="3">
        <v>0.6</v>
      </c>
      <c r="C3" s="31">
        <f>B3</f>
        <v>0.6</v>
      </c>
      <c r="D3" s="17">
        <f>B3</f>
        <v>0.6</v>
      </c>
      <c r="E3" s="17">
        <f>C3</f>
        <v>0.6</v>
      </c>
      <c r="F3" s="17">
        <f>D3</f>
        <v>0.6</v>
      </c>
      <c r="G3" s="31">
        <f>F3</f>
        <v>0.6</v>
      </c>
      <c r="H3" s="17">
        <f>F3</f>
        <v>0.6</v>
      </c>
      <c r="I3" s="17">
        <f>G3</f>
        <v>0.6</v>
      </c>
      <c r="J3" s="18">
        <f>B3</f>
        <v>0.6</v>
      </c>
    </row>
    <row r="4" spans="1:10" x14ac:dyDescent="0.25">
      <c r="A4" s="15" t="s">
        <v>145</v>
      </c>
      <c r="B4" s="3">
        <v>0.25</v>
      </c>
      <c r="C4" s="31">
        <f>B4</f>
        <v>0.25</v>
      </c>
      <c r="D4" s="3">
        <v>0.25</v>
      </c>
      <c r="E4" s="3">
        <v>0.25</v>
      </c>
      <c r="F4" s="3">
        <v>0.25</v>
      </c>
      <c r="G4" s="3">
        <v>0.25</v>
      </c>
      <c r="H4" s="3">
        <v>0.25</v>
      </c>
      <c r="I4" s="3">
        <v>0.25</v>
      </c>
      <c r="J4" s="18">
        <f t="shared" ref="J4:J8" si="0">B4</f>
        <v>0.25</v>
      </c>
    </row>
    <row r="5" spans="1:10" x14ac:dyDescent="0.25">
      <c r="A5" s="15" t="s">
        <v>158</v>
      </c>
      <c r="B5" s="3">
        <v>0.2</v>
      </c>
      <c r="C5" s="31">
        <f t="shared" ref="C5:D10" si="1">B5</f>
        <v>0.2</v>
      </c>
      <c r="D5" s="31">
        <f t="shared" si="1"/>
        <v>0.2</v>
      </c>
      <c r="E5" s="31">
        <f t="shared" ref="E5:G5" si="2">D5</f>
        <v>0.2</v>
      </c>
      <c r="F5" s="31">
        <f t="shared" si="2"/>
        <v>0.2</v>
      </c>
      <c r="G5" s="31">
        <f t="shared" si="2"/>
        <v>0.2</v>
      </c>
      <c r="H5" s="31">
        <f t="shared" ref="H5:I5" si="3">G5</f>
        <v>0.2</v>
      </c>
      <c r="I5" s="31">
        <f t="shared" si="3"/>
        <v>0.2</v>
      </c>
      <c r="J5" s="18">
        <f t="shared" si="0"/>
        <v>0.2</v>
      </c>
    </row>
    <row r="6" spans="1:10" x14ac:dyDescent="0.25">
      <c r="A6" s="15" t="s">
        <v>157</v>
      </c>
      <c r="B6" s="3">
        <v>0.2</v>
      </c>
      <c r="C6" s="31">
        <f t="shared" si="1"/>
        <v>0.2</v>
      </c>
      <c r="D6" s="31">
        <f t="shared" si="1"/>
        <v>0.2</v>
      </c>
      <c r="E6" s="31">
        <f t="shared" ref="E6:G6" si="4">D6</f>
        <v>0.2</v>
      </c>
      <c r="F6" s="31">
        <f t="shared" si="4"/>
        <v>0.2</v>
      </c>
      <c r="G6" s="31">
        <f t="shared" si="4"/>
        <v>0.2</v>
      </c>
      <c r="H6" s="31">
        <f t="shared" ref="H6:I6" si="5">G6</f>
        <v>0.2</v>
      </c>
      <c r="I6" s="31">
        <f t="shared" si="5"/>
        <v>0.2</v>
      </c>
      <c r="J6" s="18">
        <f t="shared" si="0"/>
        <v>0.2</v>
      </c>
    </row>
    <row r="7" spans="1:10" x14ac:dyDescent="0.25">
      <c r="A7" s="15" t="s">
        <v>146</v>
      </c>
      <c r="B7" s="3">
        <v>0.1</v>
      </c>
      <c r="C7" s="31">
        <f t="shared" ref="C7:I7" si="6">B7</f>
        <v>0.1</v>
      </c>
      <c r="D7" s="31">
        <f t="shared" si="6"/>
        <v>0.1</v>
      </c>
      <c r="E7" s="31">
        <f t="shared" si="6"/>
        <v>0.1</v>
      </c>
      <c r="F7" s="31">
        <f t="shared" si="6"/>
        <v>0.1</v>
      </c>
      <c r="G7" s="31">
        <f t="shared" si="6"/>
        <v>0.1</v>
      </c>
      <c r="H7" s="31">
        <f t="shared" si="6"/>
        <v>0.1</v>
      </c>
      <c r="I7" s="31">
        <f t="shared" si="6"/>
        <v>0.1</v>
      </c>
      <c r="J7" s="18">
        <f t="shared" si="0"/>
        <v>0.1</v>
      </c>
    </row>
    <row r="8" spans="1:10" x14ac:dyDescent="0.25">
      <c r="A8" s="21" t="s">
        <v>218</v>
      </c>
      <c r="B8" s="5">
        <v>0.2</v>
      </c>
      <c r="C8" s="5">
        <v>0.2</v>
      </c>
      <c r="D8" s="5">
        <v>0.2</v>
      </c>
      <c r="E8" s="5">
        <v>0.2</v>
      </c>
      <c r="F8" s="5">
        <v>0.2</v>
      </c>
      <c r="G8" s="5">
        <v>0.2</v>
      </c>
      <c r="H8" s="5">
        <v>0.2</v>
      </c>
      <c r="I8" s="5">
        <v>0.2</v>
      </c>
      <c r="J8" s="18">
        <f t="shared" si="0"/>
        <v>0.2</v>
      </c>
    </row>
    <row r="9" spans="1:10" x14ac:dyDescent="0.25">
      <c r="A9" s="21" t="s">
        <v>211</v>
      </c>
      <c r="B9" s="5">
        <v>0.05</v>
      </c>
      <c r="C9" s="31">
        <f t="shared" si="1"/>
        <v>0.05</v>
      </c>
      <c r="D9" s="83"/>
      <c r="E9" s="104">
        <f>B9</f>
        <v>0.05</v>
      </c>
      <c r="F9" s="83"/>
      <c r="G9" s="5">
        <v>0.05</v>
      </c>
      <c r="H9" s="83"/>
      <c r="I9" s="83"/>
      <c r="J9" s="84"/>
    </row>
    <row r="10" spans="1:10" x14ac:dyDescent="0.25">
      <c r="A10" s="15" t="s">
        <v>214</v>
      </c>
      <c r="B10" s="3">
        <v>0.3</v>
      </c>
      <c r="C10" s="31">
        <f t="shared" si="1"/>
        <v>0.3</v>
      </c>
      <c r="D10" s="94">
        <f>B10</f>
        <v>0.3</v>
      </c>
      <c r="E10" s="94">
        <f>C10</f>
        <v>0.3</v>
      </c>
      <c r="F10" s="94">
        <f>D10</f>
        <v>0.3</v>
      </c>
      <c r="G10" s="31">
        <f t="shared" ref="G10" si="7">F10</f>
        <v>0.3</v>
      </c>
      <c r="H10" s="94">
        <f>F10</f>
        <v>0.3</v>
      </c>
      <c r="I10" s="94">
        <f>G10</f>
        <v>0.3</v>
      </c>
      <c r="J10" s="94">
        <f>H10</f>
        <v>0.3</v>
      </c>
    </row>
    <row r="11" spans="1:10" ht="15.75" thickBot="1" x14ac:dyDescent="0.3">
      <c r="A11" s="50" t="s">
        <v>212</v>
      </c>
      <c r="B11" s="10">
        <v>0.3</v>
      </c>
      <c r="C11" s="103">
        <f>B11</f>
        <v>0.3</v>
      </c>
      <c r="D11" s="103">
        <f>C11</f>
        <v>0.3</v>
      </c>
      <c r="E11" s="17">
        <f>B11</f>
        <v>0.3</v>
      </c>
      <c r="F11" s="10">
        <v>0.3</v>
      </c>
      <c r="G11" s="103">
        <f>B11</f>
        <v>0.3</v>
      </c>
      <c r="H11" s="17">
        <f>B11</f>
        <v>0.3</v>
      </c>
      <c r="I11" s="17">
        <f>B11</f>
        <v>0.3</v>
      </c>
      <c r="J11" s="17">
        <f>C11</f>
        <v>0.3</v>
      </c>
    </row>
    <row r="12" spans="1:10" ht="15.75" thickBot="1" x14ac:dyDescent="0.3">
      <c r="A12" s="11"/>
      <c r="B12" s="41"/>
      <c r="C12" s="39">
        <f>SUM(C3:C11)</f>
        <v>2.2000000000000002</v>
      </c>
      <c r="D12" s="39">
        <f>SUM(D3:D8,D10:D11)</f>
        <v>2.15</v>
      </c>
      <c r="E12" s="39">
        <f>SUM(E3:E11)</f>
        <v>2.2000000000000002</v>
      </c>
      <c r="F12" s="39">
        <f>SUM(F3:F8,F10:F11)</f>
        <v>2.15</v>
      </c>
      <c r="G12" s="39">
        <f>SUM(G3:G11)</f>
        <v>2.2000000000000002</v>
      </c>
      <c r="H12" s="39">
        <f t="shared" ref="H12:I12" si="8">SUM(H3:H8,H10:H11)</f>
        <v>2.15</v>
      </c>
      <c r="I12" s="39">
        <f t="shared" si="8"/>
        <v>2.15</v>
      </c>
      <c r="J12" s="39">
        <f>SUM(J3:J8,J10:J11)</f>
        <v>2.15</v>
      </c>
    </row>
    <row r="18" spans="2:2" x14ac:dyDescent="0.25">
      <c r="B18" s="11"/>
    </row>
  </sheetData>
  <mergeCells count="1">
    <mergeCell ref="C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5747-259E-4BE6-9174-1B9564286953}">
  <dimension ref="A1:C29"/>
  <sheetViews>
    <sheetView topLeftCell="A7" zoomScaleNormal="100" workbookViewId="0">
      <selection activeCell="C20" sqref="C20"/>
    </sheetView>
  </sheetViews>
  <sheetFormatPr defaultRowHeight="15" x14ac:dyDescent="0.25"/>
  <cols>
    <col min="1" max="1" width="60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69" t="s">
        <v>1</v>
      </c>
      <c r="B2" s="95"/>
      <c r="C2" s="92"/>
    </row>
    <row r="3" spans="1:3" x14ac:dyDescent="0.25">
      <c r="A3" s="14" t="s">
        <v>2</v>
      </c>
      <c r="B3" s="72">
        <v>0.3</v>
      </c>
      <c r="C3" s="86">
        <f>B3</f>
        <v>0.3</v>
      </c>
    </row>
    <row r="4" spans="1:3" ht="15.75" thickBot="1" x14ac:dyDescent="0.3">
      <c r="A4" s="58" t="s">
        <v>21</v>
      </c>
      <c r="B4" s="72">
        <v>0.3</v>
      </c>
      <c r="C4" s="86">
        <f>B4</f>
        <v>0.3</v>
      </c>
    </row>
    <row r="5" spans="1:3" ht="15.75" thickBot="1" x14ac:dyDescent="0.3">
      <c r="A5" s="59" t="s">
        <v>3</v>
      </c>
      <c r="B5" s="95"/>
      <c r="C5" s="92"/>
    </row>
    <row r="6" spans="1:3" x14ac:dyDescent="0.25">
      <c r="A6" s="60" t="s">
        <v>22</v>
      </c>
      <c r="B6" s="71">
        <v>0.25</v>
      </c>
      <c r="C6" s="87">
        <f>B6</f>
        <v>0.25</v>
      </c>
    </row>
    <row r="7" spans="1:3" ht="15.75" thickBot="1" x14ac:dyDescent="0.3">
      <c r="A7" s="58" t="s">
        <v>23</v>
      </c>
      <c r="B7" s="71">
        <v>0.25</v>
      </c>
      <c r="C7" s="87">
        <f>B7</f>
        <v>0.25</v>
      </c>
    </row>
    <row r="8" spans="1:3" ht="15.75" thickBot="1" x14ac:dyDescent="0.3">
      <c r="A8" s="61" t="s">
        <v>4</v>
      </c>
      <c r="B8" s="95"/>
      <c r="C8" s="92"/>
    </row>
    <row r="9" spans="1:3" x14ac:dyDescent="0.25">
      <c r="A9" s="60" t="s">
        <v>224</v>
      </c>
      <c r="B9" s="71">
        <v>0.25</v>
      </c>
      <c r="C9" s="87">
        <f>B9</f>
        <v>0.25</v>
      </c>
    </row>
    <row r="10" spans="1:3" ht="15.75" thickBot="1" x14ac:dyDescent="0.3">
      <c r="A10" s="58" t="s">
        <v>24</v>
      </c>
      <c r="B10" s="71">
        <v>0.25</v>
      </c>
      <c r="C10" s="87">
        <f>B10</f>
        <v>0.25</v>
      </c>
    </row>
    <row r="11" spans="1:3" ht="15.75" thickBot="1" x14ac:dyDescent="0.3">
      <c r="A11" s="62" t="s">
        <v>5</v>
      </c>
      <c r="B11" s="95"/>
      <c r="C11" s="92"/>
    </row>
    <row r="12" spans="1:3" x14ac:dyDescent="0.25">
      <c r="A12" s="60" t="s">
        <v>25</v>
      </c>
      <c r="B12" s="71">
        <v>0.75</v>
      </c>
      <c r="C12" s="87"/>
    </row>
    <row r="13" spans="1:3" ht="15.75" thickBot="1" x14ac:dyDescent="0.3">
      <c r="A13" s="58" t="s">
        <v>26</v>
      </c>
      <c r="B13" s="71">
        <v>0.5</v>
      </c>
      <c r="C13" s="87"/>
    </row>
    <row r="14" spans="1:3" ht="15.75" thickBot="1" x14ac:dyDescent="0.3">
      <c r="A14" s="63" t="s">
        <v>6</v>
      </c>
      <c r="B14" s="95"/>
      <c r="C14" s="92"/>
    </row>
    <row r="15" spans="1:3" x14ac:dyDescent="0.25">
      <c r="A15" s="60" t="s">
        <v>27</v>
      </c>
      <c r="B15" s="71">
        <v>0.5</v>
      </c>
      <c r="C15" s="87"/>
    </row>
    <row r="16" spans="1:3" ht="15.75" thickBot="1" x14ac:dyDescent="0.3">
      <c r="A16" s="64" t="s">
        <v>28</v>
      </c>
      <c r="B16" s="71">
        <v>0.5</v>
      </c>
      <c r="C16" s="87"/>
    </row>
    <row r="17" spans="1:3" ht="15.75" thickBot="1" x14ac:dyDescent="0.3">
      <c r="A17" s="65" t="s">
        <v>30</v>
      </c>
      <c r="B17" s="95"/>
      <c r="C17" s="92"/>
    </row>
    <row r="18" spans="1:3" x14ac:dyDescent="0.25">
      <c r="A18" s="60" t="s">
        <v>29</v>
      </c>
      <c r="B18" s="71">
        <f>SUM('1. Header'!B22,'2. Side Bar'!B19,'3. Search Page'!B16,'4. Home Page'!B9,'5. Trending Page'!B9,'6. Subscription Page'!B11,'7.Playlist Page'!B25,,'8. Channel Page'!B40,'9. Category Page'!B10,'10. Premium Membership Page'!B14,'11. Video Detail Page'!B55,'12. Upload Video Page'!B19)</f>
        <v>1.5</v>
      </c>
      <c r="C18" s="97">
        <f>SUM('1. Header'!C22,'2. Side Bar'!C19,'3. Search Page'!C16,'4. Home Page'!C9,'5. Trending Page'!C9,'6. Subscription Page'!C11,'7.Playlist Page'!C25,,'8. Channel Page'!C40,'9. Category Page'!C10,'10. Premium Membership Page'!C14,'11. Video Detail Page'!C55,'12. Upload Video Page'!C19)</f>
        <v>0.625</v>
      </c>
    </row>
    <row r="19" spans="1:3" x14ac:dyDescent="0.25">
      <c r="A19" s="66" t="s">
        <v>31</v>
      </c>
      <c r="B19" s="71">
        <v>0.3</v>
      </c>
      <c r="C19" s="87">
        <f>B19</f>
        <v>0.3</v>
      </c>
    </row>
    <row r="20" spans="1:3" x14ac:dyDescent="0.25">
      <c r="A20" s="66" t="s">
        <v>32</v>
      </c>
      <c r="B20" s="71">
        <f>SUM('1. Header'!B23,'2. Side Bar'!B20,'3. Search Page'!B17,'4. Home Page'!B10,'5. Trending Page'!B10,'6. Subscription Page'!B12,'7.Playlist Page'!B26,'8. Channel Page'!B41,'9. Category Page'!B11,'10. Premium Membership Page'!B15,'11. Video Detail Page'!B56,'12. Upload Video Page'!B20)</f>
        <v>1.5</v>
      </c>
      <c r="C20" s="97">
        <f>SUM('1. Header'!C23,'2. Side Bar'!C20,'3. Search Page'!C17,'4. Home Page'!C10,'5. Trending Page'!C10,'6. Subscription Page'!C12,'7.Playlist Page'!C26,'8. Channel Page'!C41,'9. Category Page'!C11,'10. Premium Membership Page'!C15,'11. Video Detail Page'!C56,'12. Upload Video Page'!C20)</f>
        <v>0.625</v>
      </c>
    </row>
    <row r="21" spans="1:3" x14ac:dyDescent="0.25">
      <c r="A21" s="66" t="s">
        <v>33</v>
      </c>
      <c r="B21" s="71">
        <v>0.3</v>
      </c>
      <c r="C21" s="87">
        <f>B21</f>
        <v>0.3</v>
      </c>
    </row>
    <row r="22" spans="1:3" x14ac:dyDescent="0.25">
      <c r="A22" s="66" t="s">
        <v>34</v>
      </c>
      <c r="B22" s="71">
        <f>SUM('1. Header'!B24,'2. Side Bar'!B21,'3. Search Page'!B18,'4. Home Page'!B11,'5. Trending Page'!B11,'6. Subscription Page'!B13,'7.Playlist Page'!B27,'8. Channel Page'!B42,'9. Category Page'!B12,'10. Premium Membership Page'!B16,'11. Video Detail Page'!B57,'12. Upload Video Page'!B21)</f>
        <v>1.5</v>
      </c>
      <c r="C22" s="97">
        <f>SUM('1. Header'!C24,'2. Side Bar'!C21,'3. Search Page'!C18,'4. Home Page'!C11,'5. Trending Page'!C11,'6. Subscription Page'!C13,'7.Playlist Page'!C27,'8. Channel Page'!C42,'9. Category Page'!C12,'10. Premium Membership Page'!C16,'11. Video Detail Page'!C57,'12. Upload Video Page'!C21)</f>
        <v>0.625</v>
      </c>
    </row>
    <row r="23" spans="1:3" x14ac:dyDescent="0.25">
      <c r="A23" s="66" t="s">
        <v>35</v>
      </c>
      <c r="B23" s="71">
        <v>0.3</v>
      </c>
      <c r="C23" s="87">
        <f>B23</f>
        <v>0.3</v>
      </c>
    </row>
    <row r="24" spans="1:3" x14ac:dyDescent="0.25">
      <c r="A24" s="66" t="s">
        <v>36</v>
      </c>
      <c r="B24" s="71">
        <v>0.5</v>
      </c>
      <c r="C24" s="87">
        <f>B24</f>
        <v>0.5</v>
      </c>
    </row>
    <row r="25" spans="1:3" x14ac:dyDescent="0.25">
      <c r="A25" s="66" t="s">
        <v>37</v>
      </c>
      <c r="B25" s="71">
        <f>SUM('1. Header'!B25,'2. Side Bar'!B22,'3. Search Page'!B19,'4. Home Page'!B12,'5. Trending Page'!B12,'6. Subscription Page'!B14,'7.Playlist Page'!B28,'8. Channel Page'!B43,'9. Category Page'!B13,'10. Premium Membership Page'!B17,'11. Video Detail Page'!B58,'12. Upload Video Page'!B22)</f>
        <v>1.5</v>
      </c>
      <c r="C25" s="97">
        <f>SUM('1. Header'!C25,'2. Side Bar'!C22,'3. Search Page'!C19,'4. Home Page'!C12,'5. Trending Page'!C12,'6. Subscription Page'!C14,'7.Playlist Page'!C28,'8. Channel Page'!C43,'9. Category Page'!C13,'10. Premium Membership Page'!C17,'11. Video Detail Page'!C58,'12. Upload Video Page'!C22)</f>
        <v>0.625</v>
      </c>
    </row>
    <row r="26" spans="1:3" x14ac:dyDescent="0.25">
      <c r="A26" s="66" t="s">
        <v>38</v>
      </c>
      <c r="B26" s="71">
        <v>0.3</v>
      </c>
      <c r="C26" s="87"/>
    </row>
    <row r="27" spans="1:3" x14ac:dyDescent="0.25">
      <c r="A27" s="67" t="s">
        <v>7</v>
      </c>
      <c r="B27" s="95"/>
      <c r="C27" s="92"/>
    </row>
    <row r="28" spans="1:3" ht="15.75" thickBot="1" x14ac:dyDescent="0.3">
      <c r="A28" s="68" t="s">
        <v>39</v>
      </c>
      <c r="B28" s="96">
        <v>1</v>
      </c>
      <c r="C28" s="89">
        <f>B28</f>
        <v>1</v>
      </c>
    </row>
    <row r="29" spans="1:3" ht="15.75" thickBot="1" x14ac:dyDescent="0.3">
      <c r="B29" s="40" t="s">
        <v>161</v>
      </c>
      <c r="C29" s="98">
        <f>SUM(C3:C4,C6:C7,C9:C10,C12:C13,C15:C16,C18:C26,C28)</f>
        <v>6.4999999999999991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2A67-D3F6-441E-98D1-4E499EA62751}">
  <dimension ref="A1:C27"/>
  <sheetViews>
    <sheetView workbookViewId="0">
      <selection activeCell="A34" sqref="A34:A3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13" t="s">
        <v>10</v>
      </c>
      <c r="B2" s="95"/>
      <c r="C2" s="24"/>
    </row>
    <row r="3" spans="1:3" x14ac:dyDescent="0.25">
      <c r="A3" s="14" t="s">
        <v>8</v>
      </c>
      <c r="B3" s="72">
        <v>0.1</v>
      </c>
      <c r="C3" s="26">
        <f>B3</f>
        <v>0.1</v>
      </c>
    </row>
    <row r="4" spans="1:3" x14ac:dyDescent="0.25">
      <c r="A4" s="57" t="s">
        <v>183</v>
      </c>
      <c r="B4" s="72">
        <v>0.2</v>
      </c>
      <c r="C4" s="26">
        <f t="shared" ref="C4:C11" si="0">B4</f>
        <v>0.2</v>
      </c>
    </row>
    <row r="5" spans="1:3" x14ac:dyDescent="0.25">
      <c r="A5" s="57" t="s">
        <v>171</v>
      </c>
      <c r="B5" s="72">
        <v>0.5</v>
      </c>
      <c r="C5" s="26">
        <f t="shared" si="0"/>
        <v>0.5</v>
      </c>
    </row>
    <row r="6" spans="1:3" x14ac:dyDescent="0.25">
      <c r="A6" s="57" t="s">
        <v>9</v>
      </c>
      <c r="B6" s="71">
        <v>0.5</v>
      </c>
      <c r="C6" s="26">
        <f t="shared" si="0"/>
        <v>0.5</v>
      </c>
    </row>
    <row r="7" spans="1:3" x14ac:dyDescent="0.25">
      <c r="A7" s="57" t="s">
        <v>217</v>
      </c>
      <c r="B7" s="71">
        <v>0.2</v>
      </c>
      <c r="C7" s="26">
        <f t="shared" si="0"/>
        <v>0.2</v>
      </c>
    </row>
    <row r="8" spans="1:3" x14ac:dyDescent="0.25">
      <c r="A8" s="15" t="s">
        <v>131</v>
      </c>
      <c r="B8" s="71">
        <v>0.35</v>
      </c>
      <c r="C8" s="26">
        <f>B8/2</f>
        <v>0.17499999999999999</v>
      </c>
    </row>
    <row r="9" spans="1:3" x14ac:dyDescent="0.25">
      <c r="A9" s="15" t="s">
        <v>132</v>
      </c>
      <c r="B9" s="71">
        <v>0.35</v>
      </c>
      <c r="C9" s="26">
        <f>B9/2</f>
        <v>0.17499999999999999</v>
      </c>
    </row>
    <row r="10" spans="1:3" ht="15.75" thickBot="1" x14ac:dyDescent="0.3">
      <c r="A10" s="21" t="s">
        <v>11</v>
      </c>
      <c r="B10" s="71">
        <v>0.1</v>
      </c>
      <c r="C10" s="26">
        <f t="shared" si="0"/>
        <v>0.1</v>
      </c>
    </row>
    <row r="11" spans="1:3" ht="15.75" thickBot="1" x14ac:dyDescent="0.3">
      <c r="A11" s="48" t="s">
        <v>12</v>
      </c>
      <c r="B11" s="95"/>
      <c r="C11" s="26">
        <f t="shared" si="0"/>
        <v>0</v>
      </c>
    </row>
    <row r="12" spans="1:3" x14ac:dyDescent="0.25">
      <c r="A12" s="14" t="s">
        <v>13</v>
      </c>
      <c r="B12" s="71">
        <v>0.2</v>
      </c>
      <c r="C12" s="3">
        <f>B12</f>
        <v>0.2</v>
      </c>
    </row>
    <row r="13" spans="1:3" x14ac:dyDescent="0.25">
      <c r="A13" s="15" t="s">
        <v>14</v>
      </c>
      <c r="B13" s="71">
        <v>0.75</v>
      </c>
      <c r="C13" s="3"/>
    </row>
    <row r="14" spans="1:3" x14ac:dyDescent="0.25">
      <c r="A14" s="14" t="s">
        <v>215</v>
      </c>
      <c r="B14" s="71">
        <v>0.5</v>
      </c>
      <c r="C14" s="3"/>
    </row>
    <row r="15" spans="1:3" x14ac:dyDescent="0.25">
      <c r="A15" s="14" t="s">
        <v>216</v>
      </c>
      <c r="B15" s="71">
        <v>0.5</v>
      </c>
      <c r="C15" s="3"/>
    </row>
    <row r="16" spans="1:3" x14ac:dyDescent="0.25">
      <c r="A16" s="15" t="s">
        <v>163</v>
      </c>
      <c r="B16" s="71">
        <v>0.35</v>
      </c>
      <c r="C16" s="3">
        <f>B16/2</f>
        <v>0.17499999999999999</v>
      </c>
    </row>
    <row r="17" spans="1:3" x14ac:dyDescent="0.25">
      <c r="A17" s="15" t="s">
        <v>15</v>
      </c>
      <c r="B17" s="96">
        <v>0.2</v>
      </c>
      <c r="C17" s="5">
        <f>B17</f>
        <v>0.2</v>
      </c>
    </row>
    <row r="18" spans="1:3" ht="15.75" thickBot="1" x14ac:dyDescent="0.3">
      <c r="A18" s="16" t="s">
        <v>16</v>
      </c>
      <c r="B18" s="96">
        <v>0.2</v>
      </c>
      <c r="C18" s="5">
        <f>B18</f>
        <v>0.2</v>
      </c>
    </row>
    <row r="19" spans="1:3" ht="15.75" thickBot="1" x14ac:dyDescent="0.3">
      <c r="A19" s="11"/>
      <c r="B19" s="43" t="s">
        <v>161</v>
      </c>
      <c r="C19" s="39">
        <f>SUM(C3:C10,C12:C18)</f>
        <v>2.7250000000000005</v>
      </c>
    </row>
    <row r="20" spans="1:3" ht="15.75" thickBot="1" x14ac:dyDescent="0.3"/>
    <row r="21" spans="1:3" ht="15.75" thickBot="1" x14ac:dyDescent="0.3">
      <c r="A21" s="9" t="s">
        <v>40</v>
      </c>
      <c r="B21" s="6" t="s">
        <v>156</v>
      </c>
      <c r="C21" s="36" t="s">
        <v>160</v>
      </c>
    </row>
    <row r="22" spans="1:3" x14ac:dyDescent="0.25">
      <c r="A22" s="2" t="s">
        <v>17</v>
      </c>
      <c r="B22" s="73">
        <v>0.125</v>
      </c>
      <c r="C22" s="37">
        <f>B22</f>
        <v>0.125</v>
      </c>
    </row>
    <row r="23" spans="1:3" x14ac:dyDescent="0.25">
      <c r="A23" s="3" t="s">
        <v>18</v>
      </c>
      <c r="B23" s="73">
        <v>0.125</v>
      </c>
      <c r="C23" s="37">
        <f t="shared" ref="C23:C25" si="1">B23</f>
        <v>0.125</v>
      </c>
    </row>
    <row r="24" spans="1:3" x14ac:dyDescent="0.25">
      <c r="A24" s="3" t="s">
        <v>19</v>
      </c>
      <c r="B24" s="73">
        <v>0.125</v>
      </c>
      <c r="C24" s="37">
        <f t="shared" si="1"/>
        <v>0.125</v>
      </c>
    </row>
    <row r="25" spans="1:3" ht="15.75" thickBot="1" x14ac:dyDescent="0.3">
      <c r="A25" s="4" t="s">
        <v>20</v>
      </c>
      <c r="B25" s="73">
        <v>0.125</v>
      </c>
      <c r="C25" s="37">
        <f t="shared" si="1"/>
        <v>0.125</v>
      </c>
    </row>
    <row r="26" spans="1:3" ht="15.75" thickBot="1" x14ac:dyDescent="0.3">
      <c r="B26" s="40" t="s">
        <v>161</v>
      </c>
      <c r="C26" s="39">
        <f>SUM(C22:C25)</f>
        <v>0.5</v>
      </c>
    </row>
    <row r="27" spans="1:3" x14ac:dyDescent="0.25">
      <c r="A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1758-F818-4709-B6F3-7D2351304591}">
  <dimension ref="A1:C23"/>
  <sheetViews>
    <sheetView zoomScaleNormal="100" workbookViewId="0">
      <selection activeCell="A15" sqref="A1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1" t="s">
        <v>160</v>
      </c>
    </row>
    <row r="2" spans="1:3" ht="15.75" thickBot="1" x14ac:dyDescent="0.3">
      <c r="A2" s="13" t="s">
        <v>10</v>
      </c>
      <c r="B2" s="28"/>
      <c r="C2" s="52"/>
    </row>
    <row r="3" spans="1:3" x14ac:dyDescent="0.25">
      <c r="A3" s="14" t="s">
        <v>41</v>
      </c>
      <c r="B3" s="26">
        <v>0.2</v>
      </c>
      <c r="C3" s="53">
        <f>B3</f>
        <v>0.2</v>
      </c>
    </row>
    <row r="4" spans="1:3" x14ac:dyDescent="0.25">
      <c r="A4" s="14" t="s">
        <v>42</v>
      </c>
      <c r="B4" s="26">
        <v>0.2</v>
      </c>
      <c r="C4" s="53">
        <f t="shared" ref="C4:C8" si="0">B4</f>
        <v>0.2</v>
      </c>
    </row>
    <row r="5" spans="1:3" x14ac:dyDescent="0.25">
      <c r="A5" s="14" t="s">
        <v>43</v>
      </c>
      <c r="B5" s="3">
        <v>0.2</v>
      </c>
      <c r="C5" s="53">
        <f t="shared" si="0"/>
        <v>0.2</v>
      </c>
    </row>
    <row r="6" spans="1:3" x14ac:dyDescent="0.25">
      <c r="A6" s="15" t="s">
        <v>49</v>
      </c>
      <c r="B6" s="3">
        <v>0.2</v>
      </c>
      <c r="C6" s="53">
        <f t="shared" si="0"/>
        <v>0.2</v>
      </c>
    </row>
    <row r="7" spans="1:3" x14ac:dyDescent="0.25">
      <c r="A7" s="15" t="s">
        <v>15</v>
      </c>
      <c r="B7" s="3">
        <v>0.2</v>
      </c>
      <c r="C7" s="53">
        <f t="shared" si="0"/>
        <v>0.2</v>
      </c>
    </row>
    <row r="8" spans="1:3" ht="15.75" thickBot="1" x14ac:dyDescent="0.3">
      <c r="A8" s="21" t="s">
        <v>44</v>
      </c>
      <c r="B8" s="3">
        <v>0.3</v>
      </c>
      <c r="C8" s="53">
        <f t="shared" si="0"/>
        <v>0.3</v>
      </c>
    </row>
    <row r="9" spans="1:3" ht="15.75" thickBot="1" x14ac:dyDescent="0.3">
      <c r="A9" s="48" t="s">
        <v>12</v>
      </c>
      <c r="B9" s="28"/>
      <c r="C9" s="52"/>
    </row>
    <row r="10" spans="1:3" x14ac:dyDescent="0.25">
      <c r="A10" s="14" t="s">
        <v>45</v>
      </c>
      <c r="B10" s="3">
        <v>0.4</v>
      </c>
      <c r="C10" s="54">
        <f>B10</f>
        <v>0.4</v>
      </c>
    </row>
    <row r="11" spans="1:3" x14ac:dyDescent="0.25">
      <c r="A11" s="14" t="s">
        <v>172</v>
      </c>
      <c r="B11" s="3">
        <v>0.5</v>
      </c>
      <c r="C11" s="54">
        <f>B11</f>
        <v>0.5</v>
      </c>
    </row>
    <row r="12" spans="1:3" x14ac:dyDescent="0.25">
      <c r="A12" s="15" t="s">
        <v>46</v>
      </c>
      <c r="B12" s="3">
        <v>0.2</v>
      </c>
      <c r="C12" s="54">
        <f>B12</f>
        <v>0.2</v>
      </c>
    </row>
    <row r="13" spans="1:3" x14ac:dyDescent="0.25">
      <c r="A13" s="14" t="s">
        <v>47</v>
      </c>
      <c r="B13" s="3">
        <v>0.4</v>
      </c>
      <c r="C13" s="54">
        <f>B13</f>
        <v>0.4</v>
      </c>
    </row>
    <row r="14" spans="1:3" x14ac:dyDescent="0.25">
      <c r="A14" s="27" t="s">
        <v>173</v>
      </c>
      <c r="B14" s="5">
        <v>0.5</v>
      </c>
      <c r="C14" s="54">
        <f t="shared" ref="C14:C15" si="1">B14</f>
        <v>0.5</v>
      </c>
    </row>
    <row r="15" spans="1:3" ht="15.75" thickBot="1" x14ac:dyDescent="0.3">
      <c r="A15" s="16" t="s">
        <v>48</v>
      </c>
      <c r="B15" s="5">
        <v>0.2</v>
      </c>
      <c r="C15" s="54">
        <f t="shared" si="1"/>
        <v>0.2</v>
      </c>
    </row>
    <row r="16" spans="1:3" ht="15.75" thickBot="1" x14ac:dyDescent="0.3">
      <c r="A16" s="11"/>
      <c r="B16" s="43" t="s">
        <v>161</v>
      </c>
      <c r="C16" s="39">
        <f>SUM(C3:C8,C10:C15)</f>
        <v>3.5000000000000004</v>
      </c>
    </row>
    <row r="17" spans="1:3" ht="15.75" thickBot="1" x14ac:dyDescent="0.3"/>
    <row r="18" spans="1:3" ht="15.75" thickBot="1" x14ac:dyDescent="0.3">
      <c r="A18" s="9" t="s">
        <v>40</v>
      </c>
      <c r="B18" s="6" t="s">
        <v>156</v>
      </c>
      <c r="C18" s="36" t="s">
        <v>160</v>
      </c>
    </row>
    <row r="19" spans="1:3" x14ac:dyDescent="0.25">
      <c r="A19" s="2" t="s">
        <v>17</v>
      </c>
      <c r="B19" s="2">
        <v>0.125</v>
      </c>
      <c r="C19" s="37">
        <f>B19</f>
        <v>0.125</v>
      </c>
    </row>
    <row r="20" spans="1:3" x14ac:dyDescent="0.25">
      <c r="A20" s="3" t="s">
        <v>18</v>
      </c>
      <c r="B20" s="2">
        <v>0.125</v>
      </c>
      <c r="C20" s="37">
        <f t="shared" ref="C20:C22" si="2">B20</f>
        <v>0.125</v>
      </c>
    </row>
    <row r="21" spans="1:3" x14ac:dyDescent="0.25">
      <c r="A21" s="3" t="s">
        <v>19</v>
      </c>
      <c r="B21" s="2">
        <v>0.125</v>
      </c>
      <c r="C21" s="37">
        <f t="shared" si="2"/>
        <v>0.125</v>
      </c>
    </row>
    <row r="22" spans="1:3" ht="15.75" thickBot="1" x14ac:dyDescent="0.3">
      <c r="A22" s="4" t="s">
        <v>20</v>
      </c>
      <c r="B22" s="2">
        <v>0.125</v>
      </c>
      <c r="C22" s="37">
        <f t="shared" si="2"/>
        <v>0.125</v>
      </c>
    </row>
    <row r="23" spans="1:3" ht="15.75" thickBot="1" x14ac:dyDescent="0.3">
      <c r="B23" s="40" t="s">
        <v>161</v>
      </c>
      <c r="C23" s="39">
        <f>SUM(C19:C22)</f>
        <v>0.5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87B-3AA6-48B7-9208-0DAC2474ED48}">
  <dimension ref="A1:C20"/>
  <sheetViews>
    <sheetView workbookViewId="0">
      <selection activeCell="A11" sqref="A11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13" t="s">
        <v>10</v>
      </c>
      <c r="B2" s="28"/>
      <c r="C2" s="24"/>
    </row>
    <row r="3" spans="1:3" x14ac:dyDescent="0.25">
      <c r="A3" s="14" t="s">
        <v>50</v>
      </c>
      <c r="B3" s="86">
        <v>1.8</v>
      </c>
      <c r="C3" s="26">
        <f>B3</f>
        <v>1.8</v>
      </c>
    </row>
    <row r="4" spans="1:3" x14ac:dyDescent="0.25">
      <c r="A4" s="14" t="s">
        <v>174</v>
      </c>
      <c r="B4" s="86">
        <v>0.5</v>
      </c>
      <c r="C4" s="26">
        <f t="shared" ref="C4:C12" si="0">B4</f>
        <v>0.5</v>
      </c>
    </row>
    <row r="5" spans="1:3" x14ac:dyDescent="0.25">
      <c r="A5" s="14" t="s">
        <v>52</v>
      </c>
      <c r="B5" s="87">
        <v>0.6</v>
      </c>
      <c r="C5" s="26">
        <f t="shared" si="0"/>
        <v>0.6</v>
      </c>
    </row>
    <row r="6" spans="1:3" x14ac:dyDescent="0.25">
      <c r="A6" s="14" t="s">
        <v>172</v>
      </c>
      <c r="B6" s="87">
        <v>0.5</v>
      </c>
      <c r="C6" s="26">
        <f t="shared" si="0"/>
        <v>0.5</v>
      </c>
    </row>
    <row r="7" spans="1:3" x14ac:dyDescent="0.25">
      <c r="A7" s="14" t="s">
        <v>51</v>
      </c>
      <c r="B7" s="87">
        <v>0.75</v>
      </c>
      <c r="C7" s="26">
        <f t="shared" si="0"/>
        <v>0.75</v>
      </c>
    </row>
    <row r="8" spans="1:3" x14ac:dyDescent="0.25">
      <c r="A8" s="3" t="s">
        <v>162</v>
      </c>
      <c r="B8" s="88">
        <v>0.75</v>
      </c>
      <c r="C8" s="26">
        <f t="shared" si="0"/>
        <v>0.75</v>
      </c>
    </row>
    <row r="9" spans="1:3" x14ac:dyDescent="0.25">
      <c r="A9" s="14" t="s">
        <v>175</v>
      </c>
      <c r="B9" s="87">
        <v>0.5</v>
      </c>
      <c r="C9" s="26">
        <f t="shared" si="0"/>
        <v>0.5</v>
      </c>
    </row>
    <row r="10" spans="1:3" x14ac:dyDescent="0.25">
      <c r="A10" s="15" t="s">
        <v>54</v>
      </c>
      <c r="B10" s="87">
        <v>0.2</v>
      </c>
      <c r="C10" s="26">
        <f t="shared" si="0"/>
        <v>0.2</v>
      </c>
    </row>
    <row r="11" spans="1:3" x14ac:dyDescent="0.25">
      <c r="A11" s="15" t="s">
        <v>53</v>
      </c>
      <c r="B11" s="87">
        <v>0.2</v>
      </c>
      <c r="C11" s="101">
        <f t="shared" si="0"/>
        <v>0.2</v>
      </c>
    </row>
    <row r="12" spans="1:3" ht="15.75" thickBot="1" x14ac:dyDescent="0.3">
      <c r="A12" s="16" t="s">
        <v>55</v>
      </c>
      <c r="B12" s="89">
        <v>0.2</v>
      </c>
      <c r="C12" s="26">
        <f t="shared" si="0"/>
        <v>0.2</v>
      </c>
    </row>
    <row r="13" spans="1:3" ht="15.75" thickBot="1" x14ac:dyDescent="0.3">
      <c r="A13" s="11"/>
      <c r="B13" s="43" t="s">
        <v>161</v>
      </c>
      <c r="C13" s="39">
        <f>SUM(C3:C12)</f>
        <v>6.0000000000000009</v>
      </c>
    </row>
    <row r="14" spans="1:3" ht="15.75" thickBot="1" x14ac:dyDescent="0.3"/>
    <row r="15" spans="1:3" ht="15.75" thickBot="1" x14ac:dyDescent="0.3">
      <c r="A15" s="9" t="s">
        <v>40</v>
      </c>
      <c r="B15" s="6" t="s">
        <v>156</v>
      </c>
      <c r="C15" s="36" t="s">
        <v>160</v>
      </c>
    </row>
    <row r="16" spans="1:3" x14ac:dyDescent="0.25">
      <c r="A16" s="2" t="s">
        <v>17</v>
      </c>
      <c r="B16" s="2">
        <v>0.125</v>
      </c>
      <c r="C16" s="37"/>
    </row>
    <row r="17" spans="1:3" x14ac:dyDescent="0.25">
      <c r="A17" s="3" t="s">
        <v>18</v>
      </c>
      <c r="B17" s="2">
        <v>0.125</v>
      </c>
      <c r="C17" s="3"/>
    </row>
    <row r="18" spans="1:3" x14ac:dyDescent="0.25">
      <c r="A18" s="3" t="s">
        <v>19</v>
      </c>
      <c r="B18" s="2">
        <v>0.125</v>
      </c>
      <c r="C18" s="3"/>
    </row>
    <row r="19" spans="1:3" ht="15.75" thickBot="1" x14ac:dyDescent="0.3">
      <c r="A19" s="4" t="s">
        <v>20</v>
      </c>
      <c r="B19" s="2">
        <v>0.125</v>
      </c>
      <c r="C19" s="44"/>
    </row>
    <row r="20" spans="1:3" ht="15.75" thickBot="1" x14ac:dyDescent="0.3">
      <c r="B20" s="40" t="s">
        <v>161</v>
      </c>
      <c r="C20" s="39">
        <f>SUM(C16:C19)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BDB3-D342-41C5-9FAD-5ACBF0D92B32}">
  <dimension ref="A1:C13"/>
  <sheetViews>
    <sheetView workbookViewId="0">
      <selection activeCell="E23" sqref="E2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1" t="s">
        <v>160</v>
      </c>
    </row>
    <row r="2" spans="1:3" ht="15.75" thickBot="1" x14ac:dyDescent="0.3">
      <c r="A2" s="13" t="s">
        <v>10</v>
      </c>
      <c r="B2" s="28"/>
      <c r="C2" s="52"/>
    </row>
    <row r="3" spans="1:3" x14ac:dyDescent="0.25">
      <c r="A3" s="14" t="s">
        <v>176</v>
      </c>
      <c r="B3" s="26">
        <v>0.6</v>
      </c>
      <c r="C3" s="53">
        <f>B3</f>
        <v>0.6</v>
      </c>
    </row>
    <row r="4" spans="1:3" x14ac:dyDescent="0.25">
      <c r="A4" s="14" t="s">
        <v>57</v>
      </c>
      <c r="B4" s="26">
        <v>0.25</v>
      </c>
      <c r="C4" s="53">
        <f>B4/2</f>
        <v>0.125</v>
      </c>
    </row>
    <row r="5" spans="1:3" ht="15.75" thickBot="1" x14ac:dyDescent="0.3">
      <c r="A5" s="50" t="s">
        <v>56</v>
      </c>
      <c r="B5" s="5">
        <v>0.75</v>
      </c>
      <c r="C5" s="55">
        <f>B5</f>
        <v>0.75</v>
      </c>
    </row>
    <row r="6" spans="1:3" ht="15.75" thickBot="1" x14ac:dyDescent="0.3">
      <c r="A6" s="11"/>
      <c r="B6" s="43" t="s">
        <v>161</v>
      </c>
      <c r="C6" s="90">
        <f>SUM(C3:C5)</f>
        <v>1.4750000000000001</v>
      </c>
    </row>
    <row r="7" spans="1:3" ht="15.75" thickBot="1" x14ac:dyDescent="0.3">
      <c r="B7" s="10"/>
    </row>
    <row r="8" spans="1:3" ht="15.75" thickBot="1" x14ac:dyDescent="0.3">
      <c r="A8" s="9" t="s">
        <v>40</v>
      </c>
      <c r="B8" s="6" t="s">
        <v>156</v>
      </c>
      <c r="C8" s="36" t="s">
        <v>160</v>
      </c>
    </row>
    <row r="9" spans="1:3" x14ac:dyDescent="0.25">
      <c r="A9" s="2" t="s">
        <v>17</v>
      </c>
      <c r="B9" s="2">
        <v>0.125</v>
      </c>
      <c r="C9" s="37">
        <f>B9</f>
        <v>0.125</v>
      </c>
    </row>
    <row r="10" spans="1:3" x14ac:dyDescent="0.25">
      <c r="A10" s="3" t="s">
        <v>18</v>
      </c>
      <c r="B10" s="2">
        <v>0.125</v>
      </c>
      <c r="C10" s="37">
        <f t="shared" ref="C10:C12" si="0">B10</f>
        <v>0.125</v>
      </c>
    </row>
    <row r="11" spans="1:3" x14ac:dyDescent="0.25">
      <c r="A11" s="3" t="s">
        <v>19</v>
      </c>
      <c r="B11" s="2">
        <v>0.125</v>
      </c>
      <c r="C11" s="37">
        <f t="shared" si="0"/>
        <v>0.125</v>
      </c>
    </row>
    <row r="12" spans="1:3" ht="15.75" thickBot="1" x14ac:dyDescent="0.3">
      <c r="A12" s="4" t="s">
        <v>20</v>
      </c>
      <c r="B12" s="2">
        <v>0.125</v>
      </c>
      <c r="C12" s="37">
        <f t="shared" si="0"/>
        <v>0.125</v>
      </c>
    </row>
    <row r="13" spans="1:3" ht="15.75" thickBot="1" x14ac:dyDescent="0.3">
      <c r="B13" s="40" t="s">
        <v>161</v>
      </c>
      <c r="C13" s="39">
        <f>SUM(C9:C12)</f>
        <v>0.5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89BF-9A76-430C-A176-7D43C0005963}">
  <dimension ref="A1:C13"/>
  <sheetViews>
    <sheetView workbookViewId="0">
      <selection activeCell="A5" sqref="A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3" t="s">
        <v>156</v>
      </c>
      <c r="C1" s="51" t="s">
        <v>160</v>
      </c>
    </row>
    <row r="2" spans="1:3" ht="15.75" thickBot="1" x14ac:dyDescent="0.3">
      <c r="A2" s="8" t="s">
        <v>10</v>
      </c>
      <c r="B2" s="28"/>
      <c r="C2" s="52"/>
    </row>
    <row r="3" spans="1:3" x14ac:dyDescent="0.25">
      <c r="A3" s="14" t="s">
        <v>177</v>
      </c>
      <c r="B3" s="26">
        <v>0.6</v>
      </c>
      <c r="C3" s="53">
        <f>B3</f>
        <v>0.6</v>
      </c>
    </row>
    <row r="4" spans="1:3" x14ac:dyDescent="0.25">
      <c r="A4" s="3" t="s">
        <v>219</v>
      </c>
      <c r="B4" s="26">
        <v>0.3</v>
      </c>
      <c r="C4" s="102">
        <f t="shared" ref="C4:C5" si="0">B4</f>
        <v>0.3</v>
      </c>
    </row>
    <row r="5" spans="1:3" ht="15.75" thickBot="1" x14ac:dyDescent="0.3">
      <c r="A5" s="10" t="s">
        <v>58</v>
      </c>
      <c r="B5" s="26">
        <v>0.3</v>
      </c>
      <c r="C5" s="53">
        <f t="shared" si="0"/>
        <v>0.3</v>
      </c>
    </row>
    <row r="6" spans="1:3" ht="15.75" thickBot="1" x14ac:dyDescent="0.3">
      <c r="A6" s="11"/>
      <c r="B6" s="40" t="s">
        <v>161</v>
      </c>
      <c r="C6" s="39">
        <f>SUM(C3:C5)</f>
        <v>1.2</v>
      </c>
    </row>
    <row r="7" spans="1:3" ht="15.75" thickBot="1" x14ac:dyDescent="0.3"/>
    <row r="8" spans="1:3" ht="15.75" thickBot="1" x14ac:dyDescent="0.3">
      <c r="A8" s="9" t="s">
        <v>40</v>
      </c>
      <c r="B8" s="6" t="s">
        <v>156</v>
      </c>
      <c r="C8" s="36" t="s">
        <v>160</v>
      </c>
    </row>
    <row r="9" spans="1:3" x14ac:dyDescent="0.25">
      <c r="A9" s="2" t="s">
        <v>17</v>
      </c>
      <c r="B9" s="2">
        <v>0.125</v>
      </c>
      <c r="C9" s="37"/>
    </row>
    <row r="10" spans="1:3" x14ac:dyDescent="0.25">
      <c r="A10" s="3" t="s">
        <v>18</v>
      </c>
      <c r="B10" s="2">
        <v>0.125</v>
      </c>
      <c r="C10" s="3"/>
    </row>
    <row r="11" spans="1:3" x14ac:dyDescent="0.25">
      <c r="A11" s="3" t="s">
        <v>19</v>
      </c>
      <c r="B11" s="2">
        <v>0.125</v>
      </c>
      <c r="C11" s="3"/>
    </row>
    <row r="12" spans="1:3" ht="15.75" thickBot="1" x14ac:dyDescent="0.3">
      <c r="A12" s="4" t="s">
        <v>20</v>
      </c>
      <c r="B12" s="2">
        <v>0.125</v>
      </c>
      <c r="C12" s="44"/>
    </row>
    <row r="13" spans="1:3" ht="15.75" thickBot="1" x14ac:dyDescent="0.3">
      <c r="B13" s="40" t="s">
        <v>161</v>
      </c>
      <c r="C13" s="39">
        <f>SUM(C9:C12)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3D09-AB8E-4FC3-82E7-6112D826C04F}">
  <dimension ref="A1:C15"/>
  <sheetViews>
    <sheetView workbookViewId="0">
      <selection activeCell="D8" sqref="D8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3" t="s">
        <v>156</v>
      </c>
      <c r="C1" s="51" t="s">
        <v>160</v>
      </c>
    </row>
    <row r="2" spans="1:3" ht="15.75" thickBot="1" x14ac:dyDescent="0.3">
      <c r="A2" s="7" t="s">
        <v>12</v>
      </c>
      <c r="B2" s="28"/>
      <c r="C2" s="52"/>
    </row>
    <row r="3" spans="1:3" x14ac:dyDescent="0.25">
      <c r="A3" s="2" t="s">
        <v>59</v>
      </c>
      <c r="B3" s="26">
        <v>0.3</v>
      </c>
      <c r="C3" s="53">
        <f>B3</f>
        <v>0.3</v>
      </c>
    </row>
    <row r="4" spans="1:3" x14ac:dyDescent="0.25">
      <c r="A4" s="2" t="s">
        <v>159</v>
      </c>
      <c r="B4" s="26">
        <v>0.3</v>
      </c>
      <c r="C4" s="53">
        <f t="shared" ref="C4:C6" si="0">B4</f>
        <v>0.3</v>
      </c>
    </row>
    <row r="5" spans="1:3" x14ac:dyDescent="0.25">
      <c r="A5" s="2" t="s">
        <v>130</v>
      </c>
      <c r="B5" s="26">
        <v>0.75</v>
      </c>
      <c r="C5" s="53">
        <f t="shared" si="0"/>
        <v>0.75</v>
      </c>
    </row>
    <row r="6" spans="1:3" x14ac:dyDescent="0.25">
      <c r="A6" s="14" t="s">
        <v>178</v>
      </c>
      <c r="B6" s="26">
        <v>0.5</v>
      </c>
      <c r="C6" s="53">
        <f t="shared" si="0"/>
        <v>0.5</v>
      </c>
    </row>
    <row r="7" spans="1:3" ht="15.75" thickBot="1" x14ac:dyDescent="0.3">
      <c r="A7" s="4" t="s">
        <v>56</v>
      </c>
      <c r="B7" s="26">
        <v>0.75</v>
      </c>
      <c r="C7" s="53"/>
    </row>
    <row r="8" spans="1:3" ht="15.75" thickBot="1" x14ac:dyDescent="0.3">
      <c r="A8" s="11"/>
      <c r="B8" s="40" t="s">
        <v>161</v>
      </c>
      <c r="C8" s="39">
        <f>SUM(C3:C7)</f>
        <v>1.85</v>
      </c>
    </row>
    <row r="9" spans="1:3" ht="15.75" thickBot="1" x14ac:dyDescent="0.3"/>
    <row r="10" spans="1:3" ht="15.75" thickBot="1" x14ac:dyDescent="0.3">
      <c r="A10" s="9" t="s">
        <v>40</v>
      </c>
      <c r="B10" s="6" t="s">
        <v>156</v>
      </c>
      <c r="C10" s="36" t="s">
        <v>160</v>
      </c>
    </row>
    <row r="11" spans="1:3" x14ac:dyDescent="0.25">
      <c r="A11" s="2" t="s">
        <v>17</v>
      </c>
      <c r="B11" s="2">
        <v>0.125</v>
      </c>
      <c r="C11" s="37"/>
    </row>
    <row r="12" spans="1:3" x14ac:dyDescent="0.25">
      <c r="A12" s="3" t="s">
        <v>18</v>
      </c>
      <c r="B12" s="2">
        <v>0.125</v>
      </c>
      <c r="C12" s="3"/>
    </row>
    <row r="13" spans="1:3" x14ac:dyDescent="0.25">
      <c r="A13" s="3" t="s">
        <v>19</v>
      </c>
      <c r="B13" s="2">
        <v>0.125</v>
      </c>
      <c r="C13" s="3"/>
    </row>
    <row r="14" spans="1:3" ht="15.75" thickBot="1" x14ac:dyDescent="0.3">
      <c r="A14" s="4" t="s">
        <v>20</v>
      </c>
      <c r="B14" s="2">
        <v>0.125</v>
      </c>
      <c r="C14" s="44"/>
    </row>
    <row r="15" spans="1:3" ht="15.75" thickBot="1" x14ac:dyDescent="0.3">
      <c r="B15" s="40" t="s">
        <v>161</v>
      </c>
      <c r="C15" s="39">
        <f>SUM(C11:C14)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F9F2-289E-40DD-BD62-C6A66B16CCC2}">
  <dimension ref="A1:C29"/>
  <sheetViews>
    <sheetView workbookViewId="0">
      <selection activeCell="A3" sqref="A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13" t="s">
        <v>184</v>
      </c>
      <c r="B2" s="28"/>
      <c r="C2" s="24"/>
    </row>
    <row r="3" spans="1:3" x14ac:dyDescent="0.25">
      <c r="A3" s="14" t="s">
        <v>179</v>
      </c>
      <c r="B3" s="26">
        <v>1.2</v>
      </c>
      <c r="C3" s="26">
        <f>B3/2</f>
        <v>0.6</v>
      </c>
    </row>
    <row r="4" spans="1:3" x14ac:dyDescent="0.25">
      <c r="A4" s="3" t="s">
        <v>162</v>
      </c>
      <c r="B4" s="88">
        <v>0.75</v>
      </c>
      <c r="C4" s="2">
        <f>B4</f>
        <v>0.75</v>
      </c>
    </row>
    <row r="5" spans="1:3" x14ac:dyDescent="0.25">
      <c r="A5" s="14" t="s">
        <v>182</v>
      </c>
      <c r="B5" s="26">
        <v>0.5</v>
      </c>
      <c r="C5" s="26">
        <f>B5</f>
        <v>0.5</v>
      </c>
    </row>
    <row r="6" spans="1:3" x14ac:dyDescent="0.25">
      <c r="A6" s="14" t="s">
        <v>180</v>
      </c>
      <c r="B6" s="26">
        <v>0.5</v>
      </c>
      <c r="C6" s="26">
        <f>B6</f>
        <v>0.5</v>
      </c>
    </row>
    <row r="7" spans="1:3" x14ac:dyDescent="0.25">
      <c r="A7" s="14" t="s">
        <v>55</v>
      </c>
      <c r="B7" s="26">
        <v>0.2</v>
      </c>
      <c r="C7" s="26">
        <f>B7</f>
        <v>0.2</v>
      </c>
    </row>
    <row r="8" spans="1:3" x14ac:dyDescent="0.25">
      <c r="A8" s="14" t="s">
        <v>61</v>
      </c>
      <c r="B8" s="26">
        <v>0.4</v>
      </c>
      <c r="C8" s="26">
        <f>B8</f>
        <v>0.4</v>
      </c>
    </row>
    <row r="9" spans="1:3" x14ac:dyDescent="0.25">
      <c r="A9" s="15" t="s">
        <v>128</v>
      </c>
      <c r="B9" s="26">
        <v>0.5</v>
      </c>
      <c r="C9" s="26">
        <f>B9</f>
        <v>0.5</v>
      </c>
    </row>
    <row r="10" spans="1:3" x14ac:dyDescent="0.25">
      <c r="A10" s="15" t="s">
        <v>129</v>
      </c>
      <c r="B10" s="26">
        <v>0.5</v>
      </c>
      <c r="C10" s="26">
        <f>B10</f>
        <v>0.5</v>
      </c>
    </row>
    <row r="11" spans="1:3" x14ac:dyDescent="0.25">
      <c r="A11" s="21" t="s">
        <v>62</v>
      </c>
      <c r="B11" s="44">
        <v>0.1</v>
      </c>
      <c r="C11" s="44">
        <f>B11</f>
        <v>0.1</v>
      </c>
    </row>
    <row r="12" spans="1:3" ht="15.75" thickBot="1" x14ac:dyDescent="0.3">
      <c r="A12" s="76" t="s">
        <v>181</v>
      </c>
      <c r="B12" s="26">
        <v>0.5</v>
      </c>
      <c r="C12" s="26">
        <f>B12</f>
        <v>0.5</v>
      </c>
    </row>
    <row r="13" spans="1:3" ht="15.75" thickBot="1" x14ac:dyDescent="0.3">
      <c r="A13" s="48" t="s">
        <v>60</v>
      </c>
      <c r="B13" s="35"/>
      <c r="C13" s="35"/>
    </row>
    <row r="14" spans="1:3" x14ac:dyDescent="0.25">
      <c r="A14" s="14" t="s">
        <v>194</v>
      </c>
      <c r="B14" s="26">
        <v>0.5</v>
      </c>
      <c r="C14" s="26">
        <f t="shared" ref="C14:C19" si="0">B14</f>
        <v>0.5</v>
      </c>
    </row>
    <row r="15" spans="1:3" x14ac:dyDescent="0.25">
      <c r="A15" s="14" t="s">
        <v>185</v>
      </c>
      <c r="B15" s="26">
        <v>0.75</v>
      </c>
      <c r="C15" s="26">
        <f t="shared" si="0"/>
        <v>0.75</v>
      </c>
    </row>
    <row r="16" spans="1:3" x14ac:dyDescent="0.25">
      <c r="A16" s="14" t="s">
        <v>187</v>
      </c>
      <c r="B16" s="26">
        <v>1</v>
      </c>
      <c r="C16" s="26">
        <f t="shared" si="0"/>
        <v>1</v>
      </c>
    </row>
    <row r="17" spans="1:3" x14ac:dyDescent="0.25">
      <c r="A17" s="14" t="s">
        <v>188</v>
      </c>
      <c r="B17" s="26">
        <v>0.75</v>
      </c>
      <c r="C17" s="26">
        <f t="shared" si="0"/>
        <v>0.75</v>
      </c>
    </row>
    <row r="18" spans="1:3" x14ac:dyDescent="0.25">
      <c r="A18" s="14" t="s">
        <v>186</v>
      </c>
      <c r="B18" s="26">
        <v>0.5</v>
      </c>
      <c r="C18" s="26">
        <f t="shared" si="0"/>
        <v>0.5</v>
      </c>
    </row>
    <row r="19" spans="1:3" ht="15.75" thickBot="1" x14ac:dyDescent="0.3">
      <c r="A19" s="15" t="s">
        <v>129</v>
      </c>
      <c r="B19" s="26">
        <v>0.5</v>
      </c>
      <c r="C19" s="26">
        <f t="shared" si="0"/>
        <v>0.5</v>
      </c>
    </row>
    <row r="20" spans="1:3" ht="15.75" thickBot="1" x14ac:dyDescent="0.3">
      <c r="A20" s="77" t="s">
        <v>7</v>
      </c>
      <c r="B20" s="24"/>
      <c r="C20" s="24"/>
    </row>
    <row r="21" spans="1:3" ht="15.75" thickBot="1" x14ac:dyDescent="0.3">
      <c r="A21" s="50" t="s">
        <v>56</v>
      </c>
      <c r="B21" s="38">
        <v>0.75</v>
      </c>
      <c r="C21" s="44"/>
    </row>
    <row r="22" spans="1:3" ht="15.75" thickBot="1" x14ac:dyDescent="0.3">
      <c r="A22" s="11"/>
      <c r="B22" s="43" t="s">
        <v>161</v>
      </c>
      <c r="C22" s="39">
        <f>SUM(C3:C12,C14:C19,C21)</f>
        <v>8.5500000000000007</v>
      </c>
    </row>
    <row r="23" spans="1:3" ht="15.75" thickBot="1" x14ac:dyDescent="0.3"/>
    <row r="24" spans="1:3" ht="15.75" thickBot="1" x14ac:dyDescent="0.3">
      <c r="A24" s="9" t="s">
        <v>40</v>
      </c>
      <c r="B24" s="6" t="s">
        <v>156</v>
      </c>
      <c r="C24" s="36" t="s">
        <v>160</v>
      </c>
    </row>
    <row r="25" spans="1:3" x14ac:dyDescent="0.25">
      <c r="A25" s="2" t="s">
        <v>17</v>
      </c>
      <c r="B25" s="2">
        <v>0.125</v>
      </c>
      <c r="C25" s="37"/>
    </row>
    <row r="26" spans="1:3" x14ac:dyDescent="0.25">
      <c r="A26" s="3" t="s">
        <v>18</v>
      </c>
      <c r="B26" s="2">
        <v>0.125</v>
      </c>
      <c r="C26" s="3"/>
    </row>
    <row r="27" spans="1:3" x14ac:dyDescent="0.25">
      <c r="A27" s="3" t="s">
        <v>19</v>
      </c>
      <c r="B27" s="2">
        <v>0.125</v>
      </c>
      <c r="C27" s="3"/>
    </row>
    <row r="28" spans="1:3" ht="15.75" thickBot="1" x14ac:dyDescent="0.3">
      <c r="A28" s="4" t="s">
        <v>20</v>
      </c>
      <c r="B28" s="2">
        <v>0.125</v>
      </c>
      <c r="C28" s="44"/>
    </row>
    <row r="29" spans="1:3" ht="15.75" thickBot="1" x14ac:dyDescent="0.3">
      <c r="B29" s="40" t="s">
        <v>161</v>
      </c>
      <c r="C29" s="39">
        <f>SUM(C25:C28)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Miscellaneous</vt:lpstr>
      <vt:lpstr>1. Header</vt:lpstr>
      <vt:lpstr>2. Side Bar</vt:lpstr>
      <vt:lpstr>3. Search Page</vt:lpstr>
      <vt:lpstr>4. Home Page</vt:lpstr>
      <vt:lpstr>5. Trending Page</vt:lpstr>
      <vt:lpstr>6. Subscription Page</vt:lpstr>
      <vt:lpstr>7.Playlist Page</vt:lpstr>
      <vt:lpstr>8. Channel Page</vt:lpstr>
      <vt:lpstr>9. Category Page</vt:lpstr>
      <vt:lpstr>10. Premium Membership Page</vt:lpstr>
      <vt:lpstr>11. Video Detail Page</vt:lpstr>
      <vt:lpstr>12. Upload Video Page</vt:lpstr>
      <vt:lpstr>13. Video Display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Jonathan</dc:creator>
  <cp:lastModifiedBy>cirebla</cp:lastModifiedBy>
  <dcterms:created xsi:type="dcterms:W3CDTF">2020-07-11T02:45:31Z</dcterms:created>
  <dcterms:modified xsi:type="dcterms:W3CDTF">2020-09-04T19:17:42Z</dcterms:modified>
</cp:coreProperties>
</file>