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appy\Desktop\"/>
    </mc:Choice>
  </mc:AlternateContent>
  <bookViews>
    <workbookView xWindow="0" yWindow="0" windowWidth="20490" windowHeight="9630" activeTab="2"/>
  </bookViews>
  <sheets>
    <sheet name=" SALARY VS RATING" sheetId="4" r:id="rId1"/>
    <sheet name="male vs famale" sheetId="5" r:id="rId2"/>
    <sheet name="Sheet1" sheetId="6" r:id="rId3"/>
    <sheet name="Data" sheetId="1" r:id="rId4"/>
    <sheet name="NZ Staff" sheetId="3" r:id="rId5"/>
    <sheet name="India Staff" sheetId="2" r:id="rId6"/>
  </sheets>
  <definedNames>
    <definedName name="_xlnm._FilterDatabase" localSheetId="3" hidden="1">Data!$A$1:$I$184</definedName>
    <definedName name="_xlnm._FilterDatabase" localSheetId="5" hidden="1">'India Staff'!#REF!</definedName>
    <definedName name="_xlcn.WorksheetConnection_blankdatafile.xlsxstaff1" hidden="1">staff[]</definedName>
    <definedName name="Slicer_Country">#N/A</definedName>
  </definedNames>
  <calcPr calcId="152511"/>
  <pivotCaches>
    <pivotCache cacheId="0" r:id="rId7"/>
    <pivotCache cacheId="1" r:id="rId8"/>
  </pivotCaches>
  <extLst>
    <ext xmlns:x14="http://schemas.microsoft.com/office/spreadsheetml/2009/9/main" uri="{876F7934-8845-4945-9796-88D515C7AA90}">
      <x14:pivotCaches>
        <pivotCache cacheId="2" r:id="rId9"/>
      </x14:pivotCaches>
    </ex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3cb36f5c-0602-4484-87ee-b09126e53eaf" name="staff" connection="WorksheetConnection_blank-data-file.xlsx!staff"/>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I94" i="2" l="1"/>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Q15" i="1" l="1"/>
  <c r="Q6" i="1"/>
  <c r="K2" i="1"/>
  <c r="L2" i="1" s="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R3" i="1"/>
  <c r="R2" i="1"/>
  <c r="Q3" i="1"/>
  <c r="Q2" i="1"/>
  <c r="Q1" i="1"/>
  <c r="R4" i="1" l="1"/>
  <c r="Q5" i="1"/>
  <c r="Q4" i="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lank-data-file.xlsx!staff" type="102" refreshedVersion="5" minRefreshableVersion="5">
    <extLst>
      <ext xmlns:x15="http://schemas.microsoft.com/office/spreadsheetml/2010/11/main" uri="{DE250136-89BD-433C-8126-D09CA5730AF9}">
        <x15:connection id="staff-3cb36f5c-0602-4484-87ee-b09126e53eaf" autoDelete="1">
          <x15:rangePr sourceName="_xlcn.WorksheetConnection_blankdatafile.xlsxstaff1"/>
        </x15:connection>
      </ext>
    </extLst>
  </connection>
</connections>
</file>

<file path=xl/sharedStrings.xml><?xml version="1.0" encoding="utf-8"?>
<sst xmlns="http://schemas.openxmlformats.org/spreadsheetml/2006/main" count="1931" uniqueCount="255">
  <si>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</si>
  <si>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</si>
  <si>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</si>
  <si>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</si>
  <si>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</si>
  <si>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</si>
  <si>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</si>
  <si>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</si>
  <si>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</si>
  <si>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</si>
  <si>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</si>
  <si>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</si>
  <si>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</si>
  <si>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</si>
  <si>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</si>
  <si>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</si>
  <si>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</si>
  <si>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</si>
  <si>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</si>
  <si>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</si>
  <si>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</si>
  <si>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</si>
  <si>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</si>
  <si>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</si>
  <si>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</si>
  <si>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</si>
  <si>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</si>
  <si>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</si>
  <si>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</si>
  <si>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</si>
  <si>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</si>
  <si>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</si>
  <si>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</si>
  <si>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</si>
  <si>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</si>
  <si>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</si>
  <si>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</si>
  <si>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</si>
  <si>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</si>
  <si>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</si>
  <si>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</si>
  <si>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</si>
  <si>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</si>
  <si>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</si>
  <si>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</si>
  <si>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</si>
  <si>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</si>
  <si>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</si>
  <si>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</si>
  <si>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</si>
  <si>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</si>
  <si>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</si>
  <si>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</si>
  <si>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</si>
  <si>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</si>
  <si>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</si>
  <si>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</si>
  <si>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</si>
  <si>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</si>
  <si>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</si>
  <si>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</si>
  <si>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</si>
  <si>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</si>
  <si>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</si>
  <si>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</si>
  <si>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</si>
  <si>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</si>
  <si>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</si>
  <si>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</si>
  <si>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</si>
  <si>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</si>
  <si>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</si>
  <si>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</si>
  <si>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</si>
  <si>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</si>
  <si>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</si>
  <si>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</si>
  <si>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</si>
  <si>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</si>
  <si>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</si>
  <si>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</si>
  <si>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</si>
  <si>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</si>
  <si>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</si>
  <si>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</si>
  <si>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</si>
  <si>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</si>
  <si>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</si>
  <si>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</si>
  <si>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</si>
  <si>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</si>
  <si>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</si>
  <si>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</si>
  <si>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</si>
  <si>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</si>
  <si>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</si>
  <si>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</si>
  <si>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</si>
  <si>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</si>
  <si>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</si>
  <si>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</si>
  <si>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</si>
  <si>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</si>
  <si>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</si>
  <si>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</si>
  <si>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</si>
  <si>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</si>
  <si>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</si>
  <si>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</si>
  <si>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</si>
  <si>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</si>
  <si>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</si>
  <si>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</si>
  <si>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</si>
  <si>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</si>
  <si>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</si>
  <si>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</si>
  <si>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</si>
  <si>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</si>
  <si>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</si>
  <si>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</si>
  <si>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</si>
  <si>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</si>
  <si>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</si>
  <si>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</si>
  <si>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</si>
  <si>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</si>
  <si>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</si>
  <si>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</si>
  <si>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</si>
  <si>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</si>
  <si>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</si>
  <si>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</si>
  <si>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</si>
  <si>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</si>
  <si>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</si>
  <si>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</si>
  <si>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</si>
  <si>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</si>
  <si>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</si>
  <si>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</si>
  <si>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</si>
  <si>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</si>
  <si>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</si>
  <si>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</si>
  <si>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</si>
  <si>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</si>
  <si>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</si>
  <si>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</si>
  <si>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</si>
  <si>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</si>
  <si>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</si>
  <si>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</si>
  <si>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</si>
  <si>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</si>
  <si>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</si>
  <si>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</si>
  <si>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</si>
  <si>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</si>
  <si>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</si>
  <si>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</si>
  <si>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</si>
  <si>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</si>
  <si>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</si>
  <si>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</si>
  <si>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</si>
  <si>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</si>
  <si>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</si>
  <si>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</si>
  <si>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</si>
  <si>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</si>
  <si>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</si>
  <si>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</si>
  <si>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</si>
  <si>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</si>
  <si>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</si>
  <si>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</si>
  <si>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</si>
  <si>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</si>
  <si>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</si>
  <si>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</si>
  <si>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</si>
  <si>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</si>
  <si>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</si>
  <si>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</si>
  <si>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</si>
  <si>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</si>
  <si>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</si>
  <si>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</si>
  <si>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</si>
  <si>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</si>
  <si>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</si>
  <si>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</si>
  <si>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</si>
  <si>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</si>
  <si>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</si>
  <si>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</si>
  <si>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</si>
  <si>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</si>
  <si>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</si>
  <si>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</si>
  <si>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</si>
  <si>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Country</t>
  </si>
  <si>
    <t>New Zealand</t>
  </si>
  <si>
    <t>India</t>
  </si>
  <si>
    <t>Other</t>
  </si>
  <si>
    <t>Count of Employess</t>
  </si>
  <si>
    <t>Average Age</t>
  </si>
  <si>
    <t>Average Salary</t>
  </si>
  <si>
    <t>Average Tenure</t>
  </si>
  <si>
    <t>Female %</t>
  </si>
  <si>
    <t>Tenure</t>
  </si>
  <si>
    <t>F Count</t>
  </si>
  <si>
    <t>Median</t>
  </si>
  <si>
    <t>Ratio of 90000&gt;</t>
  </si>
  <si>
    <t>Xlookup</t>
  </si>
  <si>
    <t>Vlookup</t>
  </si>
  <si>
    <t>New Zealand Staff</t>
  </si>
  <si>
    <t>India Staff</t>
  </si>
  <si>
    <t>Male/Website/29/15-12-2020/112110/Poor/NZ/1096</t>
  </si>
  <si>
    <t>Information Finder</t>
  </si>
  <si>
    <t xml:space="preserve">Department </t>
  </si>
  <si>
    <t>filter(staff,staff[Department]=M19)</t>
  </si>
  <si>
    <t>=</t>
  </si>
  <si>
    <t>CHOOSE(staff[[#Headers],[Rating],staff[[#Headers],[Rating]]=M19)</t>
  </si>
  <si>
    <t>Column Labels</t>
  </si>
  <si>
    <t>Grand Total</t>
  </si>
  <si>
    <t>Count of Name</t>
  </si>
  <si>
    <t>Average of Age</t>
  </si>
  <si>
    <t>Values</t>
  </si>
  <si>
    <t>Average of Salary</t>
  </si>
  <si>
    <t>Average of Tenure</t>
  </si>
  <si>
    <t>Bonus</t>
  </si>
  <si>
    <t>Row Labels</t>
  </si>
  <si>
    <t>Rating as Number</t>
  </si>
  <si>
    <t xml:space="preserve">Month </t>
  </si>
  <si>
    <t>Headcount</t>
  </si>
  <si>
    <t>Year</t>
  </si>
  <si>
    <t>2020</t>
  </si>
  <si>
    <t>2021</t>
  </si>
  <si>
    <t>2022</t>
  </si>
  <si>
    <t>2023</t>
  </si>
  <si>
    <t>05</t>
  </si>
  <si>
    <t>06</t>
  </si>
  <si>
    <t>07</t>
  </si>
  <si>
    <t>08</t>
  </si>
  <si>
    <t>09</t>
  </si>
  <si>
    <t>10</t>
  </si>
  <si>
    <t>11</t>
  </si>
  <si>
    <t>12</t>
  </si>
  <si>
    <t>01</t>
  </si>
  <si>
    <t>02</t>
  </si>
  <si>
    <t>03</t>
  </si>
  <si>
    <t>04</t>
  </si>
  <si>
    <t>Running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</si>
</sst>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 #,##0.00"/>
    <numFmt numFmtId="165" formatCode="[$-14009]dd/mm/yyyy;@"/>
    <numFmt numFmtId="166" formatCode="0.0"/>
    <numFmt numFmtId="167" formatCode="[$-F800]dddd\,\ mmmm\ dd\,\ yyyy"/>
  </numFmts>
  <fonts count="6" x14ac:knownFonts="1">
    <font>
      <sz val="11"/>
      <color theme="1"/>
      <name val="Calibri"/>
      <family val="2"/>
      <scheme val="minor"/>
    </font>
    <font>
      <b/>
      <sz val="11"/>
      <color theme="1"/>
      <name val="Calibri"/>
      <family val="2"/>
      <scheme val="minor"/>
    </font>
    <font>
      <b/>
      <sz val="20"/>
      <color theme="1"/>
      <name val="Calibri"/>
      <family val="2"/>
      <scheme val="minor"/>
    </font>
    <font>
      <sz val="11"/>
      <color rgb="FFFF0000"/>
      <name val="Calibri"/>
      <family val="2"/>
      <scheme val="minor"/>
    </font>
    <font>
      <b/>
      <sz val="18"/>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C000"/>
        <bgColor indexed="64"/>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40">
    <xf numFmtId="0" fontId="0" fillId="0" borderId="0" xfId="0"/>
    <xf numFmtId="0" fontId="1" fillId="0" borderId="0" xfId="0" applyFont="1"/>
    <xf numFmtId="0" fontId="0" fillId="2" borderId="1" xfId="0" applyFont="1" applyFill="1" applyBorder="1"/>
    <xf numFmtId="0" fontId="0" fillId="2" borderId="2" xfId="0" applyFont="1" applyFill="1" applyBorder="1"/>
    <xf numFmtId="15" fontId="0" fillId="2" borderId="2" xfId="0" applyNumberFormat="1" applyFont="1" applyFill="1" applyBorder="1"/>
    <xf numFmtId="0" fontId="0" fillId="2" borderId="3" xfId="0" applyFont="1" applyFill="1" applyBorder="1"/>
    <xf numFmtId="0" fontId="0" fillId="0" borderId="1" xfId="0" applyFont="1" applyBorder="1"/>
    <xf numFmtId="0" fontId="0" fillId="0" borderId="2" xfId="0" applyFont="1" applyBorder="1"/>
    <xf numFmtId="15" fontId="0" fillId="0" borderId="2" xfId="0" applyNumberFormat="1" applyFont="1" applyBorder="1"/>
    <xf numFmtId="0" fontId="0" fillId="0" borderId="3" xfId="0" applyFont="1" applyBorder="1"/>
    <xf numFmtId="164" fontId="1" fillId="0" borderId="0" xfId="0" applyNumberFormat="1" applyFont="1"/>
    <xf numFmtId="164" fontId="0" fillId="0" borderId="0" xfId="0" applyNumberFormat="1"/>
    <xf numFmtId="164" fontId="0" fillId="2" borderId="2" xfId="0" applyNumberFormat="1" applyFont="1" applyFill="1" applyBorder="1"/>
    <xf numFmtId="164" fontId="0" fillId="0" borderId="2" xfId="0" applyNumberFormat="1" applyFont="1" applyBorder="1"/>
    <xf numFmtId="165" fontId="1" fillId="0" borderId="0" xfId="0" applyNumberFormat="1" applyFont="1"/>
    <xf numFmtId="165" fontId="0" fillId="0" borderId="0" xfId="0" applyNumberFormat="1"/>
    <xf numFmtId="0" fontId="1" fillId="0" borderId="0" xfId="0" applyNumberFormat="1" applyFont="1"/>
    <xf numFmtId="0" fontId="0" fillId="0" borderId="0" xfId="0" applyNumberFormat="1"/>
    <xf numFmtId="9" fontId="0" fillId="0" borderId="0" xfId="0" applyNumberFormat="1"/>
    <xf numFmtId="0" fontId="2" fillId="3" borderId="0" xfId="0" applyNumberFormat="1" applyFont="1" applyFill="1" applyAlignment="1">
      <alignment horizontal="center"/>
    </xf>
    <xf numFmtId="0" fontId="0" fillId="2" borderId="3" xfId="0" applyNumberFormat="1" applyFont="1" applyFill="1" applyBorder="1"/>
    <xf numFmtId="0" fontId="0" fillId="0" borderId="3" xfId="0" applyNumberFormat="1" applyFont="1" applyBorder="1"/>
    <xf numFmtId="165" fontId="0" fillId="0" borderId="2" xfId="0" applyNumberFormat="1" applyFont="1" applyBorder="1"/>
    <xf numFmtId="165" fontId="0" fillId="2" borderId="2" xfId="0" applyNumberFormat="1" applyFont="1" applyFill="1" applyBorder="1"/>
    <xf numFmtId="0" fontId="5" fillId="0" borderId="0" xfId="0" applyFont="1"/>
    <xf numFmtId="0" fontId="3" fillId="0" borderId="0" xfId="0" applyNumberFormat="1" applyFont="1"/>
    <xf numFmtId="0" fontId="3" fillId="0" borderId="0" xfId="0" applyFont="1"/>
    <xf numFmtId="0" fontId="0" fillId="0" borderId="0" xfId="0" pivotButton="1"/>
    <xf numFmtId="0" fontId="0" fillId="0" borderId="0" xfId="0" applyAlignment="1">
      <alignment horizontal="left"/>
    </xf>
    <xf numFmtId="166" fontId="0" fillId="0" borderId="0" xfId="0" applyNumberFormat="1"/>
    <xf numFmtId="1" fontId="0" fillId="0" borderId="0" xfId="0" applyNumberFormat="1"/>
    <xf numFmtId="167" fontId="1" fillId="0" borderId="0" xfId="0" applyNumberFormat="1" applyFont="1"/>
    <xf numFmtId="167" fontId="0" fillId="0" borderId="0" xfId="0" applyNumberFormat="1"/>
    <xf numFmtId="0" fontId="0" fillId="0" borderId="0" xfId="0" applyAlignment="1">
      <alignment horizontal="left" indent="1"/>
    </xf>
    <xf numFmtId="17" fontId="0" fillId="0" borderId="0" xfId="0" applyNumberFormat="1"/>
    <xf numFmtId="0" fontId="4" fillId="0" borderId="0" xfId="0" applyFont="1" applyAlignment="1">
      <alignment horizontal="center"/>
    </xf>
    <xf numFmtId="0" fontId="0" fillId="0" borderId="0" xfId="0" applyAlignment="1">
      <alignment horizontal="center"/>
    </xf>
    <xf numFmtId="0" fontId="0" fillId="0" borderId="4" xfId="0" applyBorder="1" applyAlignment="1">
      <alignment horizontal="center"/>
    </xf>
    <xf numFmtId="0" fontId="4" fillId="0" borderId="0" xfId="0" applyFont="1" applyAlignment="1">
      <alignment horizontal="center" vertical="center"/>
    </xf>
    <xf numFmtId="0" fontId="4" fillId="0" borderId="4" xfId="0" applyFont="1" applyBorder="1" applyAlignment="1">
      <alignment horizontal="center" vertical="center"/>
    </xf>
  </cellXfs>
  <cellStyles count="1">
    <cellStyle name="Normal" xfId="0" builtinId="0"/>
  </cellStyles>
  <dxfs count="13">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164" formatCode="&quot;₹&quot;\ #,##0.00"/>
    </dxf>
    <dxf>
      <numFmt numFmtId="165" formatCode="[$-14009]dd/mm/yyyy;@"/>
    </dxf>
    <dxf>
      <numFmt numFmtId="167" formatCode="[$-F800]dddd\,\ mmmm\ dd\,\ yyyy"/>
    </dxf>
    <dxf>
      <numFmt numFmtId="165" formatCode="[$-14009]dd/mm/yyyy;@"/>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[staff analysis.xlsx]Sheet1!PivotTable2</c:name>
    <c:fmtId val="1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Sheet1!$A$4:$A$40</c:f>
              <c:multiLvlStrCache>
                <c:ptCount val="32"/>
                <c:lvl>
                  <c:pt idx="0">
                    <c:v>05</c:v>
                  </c:pt>
                  <c:pt idx="1">
                    <c:v>06</c:v>
                  </c:pt>
                  <c:pt idx="2">
                    <c:v>07</c:v>
                  </c:pt>
                  <c:pt idx="3">
                    <c:v>08</c:v>
                  </c:pt>
                  <c:pt idx="4">
                    <c:v>09</c:v>
                  </c:pt>
                  <c:pt idx="5">
                    <c:v>10</c:v>
                  </c:pt>
                  <c:pt idx="6">
                    <c:v>11</c:v>
                  </c:pt>
                  <c:pt idx="7">
                    <c:v>12</c:v>
                  </c:pt>
                  <c:pt idx="8">
                    <c:v>01</c:v>
                  </c:pt>
                  <c:pt idx="9">
                    <c:v>02</c:v>
                  </c:pt>
                  <c:pt idx="10">
                    <c:v>03</c:v>
                  </c:pt>
                  <c:pt idx="11">
                    <c:v>04</c:v>
                  </c:pt>
                  <c:pt idx="12">
                    <c:v>05</c:v>
                  </c:pt>
                  <c:pt idx="13">
                    <c:v>06</c:v>
                  </c:pt>
                  <c:pt idx="14">
                    <c:v>07</c:v>
                  </c:pt>
                  <c:pt idx="15">
                    <c:v>08</c:v>
                  </c:pt>
                  <c:pt idx="16">
                    <c:v>09</c:v>
                  </c:pt>
                  <c:pt idx="17">
                    <c:v>10</c:v>
                  </c:pt>
                  <c:pt idx="18">
                    <c:v>11</c:v>
                  </c:pt>
                  <c:pt idx="19">
                    <c:v>12</c:v>
                  </c:pt>
                  <c:pt idx="20">
                    <c:v>01</c:v>
                  </c:pt>
                  <c:pt idx="21">
                    <c:v>02</c:v>
                  </c:pt>
                  <c:pt idx="22">
                    <c:v>03</c:v>
                  </c:pt>
                  <c:pt idx="23">
                    <c:v>04</c:v>
                  </c:pt>
                  <c:pt idx="24">
                    <c:v>05</c:v>
                  </c:pt>
                  <c:pt idx="25">
                    <c:v>06</c:v>
                  </c:pt>
                  <c:pt idx="26">
                    <c:v>07</c:v>
                  </c:pt>
                  <c:pt idx="27">
                    <c:v>08</c:v>
                  </c:pt>
                  <c:pt idx="28">
                    <c:v>09</c:v>
                  </c:pt>
                  <c:pt idx="29">
                    <c:v>10</c:v>
                  </c:pt>
                  <c:pt idx="30">
                    <c:v>02</c:v>
                  </c:pt>
                  <c:pt idx="31">
                    <c:v>04</c:v>
                  </c:pt>
                </c:lvl>
                <c:lvl>
                  <c:pt idx="0">
                    <c:v>2020</c:v>
                  </c:pt>
                  <c:pt idx="8">
                    <c:v>2021</c:v>
                  </c:pt>
                  <c:pt idx="20">
                    <c:v>2022</c:v>
                  </c:pt>
                  <c:pt idx="30">
                    <c:v>2023</c:v>
                  </c:pt>
                </c:lvl>
              </c:multiLvlStrCache>
            </c:multiLvlStrRef>
          </c:cat>
          <c:val>
            <c:numRef>
              <c:f>Sheet1!$B$4:$B$40</c:f>
              <c:numCache>
                <c:formatCode>General</c:formatCode>
                <c:ptCount val="32"/>
                <c:pt idx="0">
                  <c:v>3</c:v>
                </c:pt>
                <c:pt idx="1">
                  <c:v>1</c:v>
                </c:pt>
                <c:pt idx="2">
                  <c:v>5</c:v>
                </c:pt>
                <c:pt idx="3">
                  <c:v>3</c:v>
                </c:pt>
                <c:pt idx="4">
                  <c:v>6</c:v>
                </c:pt>
                <c:pt idx="5">
                  <c:v>6</c:v>
                </c:pt>
                <c:pt idx="6">
                  <c:v>6</c:v>
                </c:pt>
                <c:pt idx="7">
                  <c:v>6</c:v>
                </c:pt>
                <c:pt idx="8">
                  <c:v>6</c:v>
                </c:pt>
                <c:pt idx="9">
                  <c:v>4</c:v>
                </c:pt>
                <c:pt idx="10">
                  <c:v>9</c:v>
                </c:pt>
                <c:pt idx="11">
                  <c:v>5</c:v>
                </c:pt>
                <c:pt idx="12">
                  <c:v>10</c:v>
                </c:pt>
                <c:pt idx="13">
                  <c:v>6</c:v>
                </c:pt>
                <c:pt idx="14">
                  <c:v>13</c:v>
                </c:pt>
                <c:pt idx="15">
                  <c:v>4</c:v>
                </c:pt>
                <c:pt idx="16">
                  <c:v>11</c:v>
                </c:pt>
                <c:pt idx="17">
                  <c:v>3</c:v>
                </c:pt>
                <c:pt idx="18">
                  <c:v>4</c:v>
                </c:pt>
                <c:pt idx="19">
                  <c:v>7</c:v>
                </c:pt>
                <c:pt idx="20">
                  <c:v>3</c:v>
                </c:pt>
                <c:pt idx="21">
                  <c:v>10</c:v>
                </c:pt>
                <c:pt idx="22">
                  <c:v>9</c:v>
                </c:pt>
                <c:pt idx="23">
                  <c:v>9</c:v>
                </c:pt>
                <c:pt idx="24">
                  <c:v>10</c:v>
                </c:pt>
                <c:pt idx="25">
                  <c:v>7</c:v>
                </c:pt>
                <c:pt idx="26">
                  <c:v>5</c:v>
                </c:pt>
                <c:pt idx="27">
                  <c:v>5</c:v>
                </c:pt>
                <c:pt idx="28">
                  <c:v>2</c:v>
                </c:pt>
                <c:pt idx="29">
                  <c:v>3</c:v>
                </c:pt>
                <c:pt idx="30">
                  <c:v>1</c:v>
                </c:pt>
                <c:pt idx="31">
                  <c:v>1</c:v>
                </c:pt>
              </c:numCache>
            </c:numRef>
          </c:val>
          <c:smooth val="0"/>
        </c:ser>
        <c:dLbls>
          <c:showLegendKey val="0"/>
          <c:showVal val="0"/>
          <c:showCatName val="0"/>
          <c:showSerName val="0"/>
          <c:showPercent val="0"/>
          <c:showBubbleSize val="0"/>
        </c:dLbls>
        <c:marker val="1"/>
        <c:smooth val="0"/>
        <c:axId val="220059712"/>
        <c:axId val="220056968"/>
      </c:lineChart>
      <c:catAx>
        <c:axId val="22005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56968"/>
        <c:crosses val="autoZero"/>
        <c:auto val="1"/>
        <c:lblAlgn val="ctr"/>
        <c:lblOffset val="100"/>
        <c:noMultiLvlLbl val="0"/>
      </c:catAx>
      <c:valAx>
        <c:axId val="220056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059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552450</xdr:colOff>
      <xdr:row>2</xdr:row>
      <xdr:rowOff>9526</xdr:rowOff>
    </xdr:from>
    <xdr:to>
      <xdr:col>7</xdr:col>
      <xdr:colOff>0</xdr:colOff>
      <xdr:row>7</xdr:row>
      <xdr:rowOff>28576</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572000" y="533401"/>
              <a:ext cx="182880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47625</xdr:rowOff>
    </xdr:from>
    <xdr:to>
      <xdr:col>20</xdr:col>
      <xdr:colOff>314325</xdr:colOff>
      <xdr:row>14</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saveData="0" refreshedBy="radhe shyam" refreshedDate="45277.693104513892" backgroundQuery="1" createdVersion="5" refreshedVersion="5" minRefreshableVersion="3" recordCount="0" supportSubquery="1" supportAdvancedDrill="1">
  <cacheSource type="external" connectionId="1"/>
  <cacheFields count="6">
    <cacheField name="[staff].[Gender].[Gender]" caption="Gender" numFmtId="0" hierarchy="1" level="1">
      <sharedItems count="3">
        <s v="Female"/>
        <s v="Male"/>
        <s v="Other"/>
      </sharedItems>
    </cacheField>
    <cacheField name="[Measures].[Count of Name]" caption="Count of Name" numFmtId="0" hierarchy="13" level="32767"/>
    <cacheField name="[Measures].[Average of Age]" caption="Average of Age" numFmtId="0" hierarchy="15" level="32767"/>
    <cacheField name="[Measures].[Average of Salary]" caption="Average of Salary" numFmtId="0" hierarchy="17" level="32767"/>
    <cacheField name="[Measures].[Average of Tenure]" caption="Average of Tenure" numFmtId="0" hierarchy="19" level="32767"/>
    <cacheField name="[staff].[Country].[Country]" caption="Country" numFmtId="0" hierarchy="9" level="1">
      <sharedItems containsSemiMixedTypes="0" containsNonDate="0" containsString="0"/>
    </cacheField>
  </cacheFields>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2" memberValueDatatype="130" unbalanced="0">
      <fieldsUsage count="2">
        <fieldUsage x="-1"/>
        <fieldUsage x="0"/>
      </fieldsUsage>
    </cacheHierarchy>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Month]" caption="Month" attribute="1" defaultMemberUniqueName="[staff].[Month].[All]" allUniqueName="[staff].[Month].[All]" dimensionUniqueName="[staff]" displayFolder="" count="0" memberValueDatatype="130" unbalanced="0"/>
    <cacheHierarchy uniqueName="[staff].[Year]" caption="Year" attribute="1" defaultMemberUniqueName="[staff].[Year].[All]" allUniqueName="[staff].[Year].[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Country]" caption="Country" attribute="1" defaultMemberUniqueName="[staff].[Country].[All]" allUniqueName="[staff].[Country].[All]" dimensionUniqueName="[staff]" displayFolder="" count="2" memberValueDatatype="130" unbalanced="0">
      <fieldsUsage count="2">
        <fieldUsage x="-1"/>
        <fieldUsage x="5"/>
      </fieldsUsage>
    </cacheHierarchy>
    <cacheHierarchy uniqueName="[staff].[Tenure]" caption="Tenure" attribute="1" defaultMemberUniqueName="[staff].[Tenure].[All]" allUniqueName="[staff].[Tenure].[All]" dimensionUniqueName="[staff]" displayFolder="" count="0" memberValueDatatype="20" unbalanced="0"/>
    <cacheHierarchy uniqueName="[staff].[Bonus]" caption="Bonus" attribute="1" defaultMemberUniqueName="[staff].[Bonus].[All]" allUniqueName="[staff].[Bonus].[All]" dimensionUniqueName="[staff]" displayFolder="" count="0" memberValueDatatype="5" unbalanced="0"/>
    <cacheHierarchy uniqueName="[staff].[Rating as Number]" caption="Rating as Number" attribute="1" defaultMemberUniqueName="[staff].[Rating as Number].[All]" allUniqueName="[staff].[Rating as Number].[All]" dimensionUniqueName="[staff]" displayFolder="" count="0" memberValueDatatype="130" unbalanced="0"/>
    <cacheHierarchy uniqueName="[Measures].[Count of Name]" caption="Count of Name" measure="1" displayFolder="" measureGroup="staff" count="0" oneField="1">
      <fieldsUsage count="1">
        <fieldUsage x="1"/>
      </fieldsUsage>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 count="0" oneField="1">
      <fieldsUsage count="1">
        <fieldUsage x="2"/>
      </fieldsUsage>
      <extLst>
        <ext xmlns:x15="http://schemas.microsoft.com/office/spreadsheetml/2010/11/main" uri="{B97F6D7D-B522-45F9-BDA1-12C45D357490}">
          <x15:cacheHierarchy aggregatedColumn="3"/>
        </ext>
      </extLst>
    </cacheHierarchy>
    <cacheHierarchy uniqueName="[Measures].[Sum of Salary]" caption="Sum of Salary" measure="1" displayFolder="" measureGroup="staff" count="0">
      <extLst>
        <ext xmlns:x15="http://schemas.microsoft.com/office/spreadsheetml/2010/11/main" uri="{B97F6D7D-B522-45F9-BDA1-12C45D357490}">
          <x15:cacheHierarchy aggregatedColumn="7"/>
        </ext>
      </extLst>
    </cacheHierarchy>
    <cacheHierarchy uniqueName="[Measures].[Average of Salary]" caption="Average of Salary" measure="1" displayFolder="" measureGroup="staff" count="0" oneField="1">
      <fieldsUsage count="1">
        <fieldUsage x="3"/>
      </fieldsUsage>
      <extLst>
        <ext xmlns:x15="http://schemas.microsoft.com/office/spreadsheetml/2010/11/main" uri="{B97F6D7D-B522-45F9-BDA1-12C45D357490}">
          <x15:cacheHierarchy aggregatedColumn="7"/>
        </ext>
      </extLst>
    </cacheHierarchy>
    <cacheHierarchy uniqueName="[Measures].[Sum of Tenure]" caption="Sum of Tenure" measure="1" displayFolder="" measureGroup="staff" count="0">
      <extLst>
        <ext xmlns:x15="http://schemas.microsoft.com/office/spreadsheetml/2010/11/main" uri="{B97F6D7D-B522-45F9-BDA1-12C45D357490}">
          <x15:cacheHierarchy aggregatedColumn="10"/>
        </ext>
      </extLst>
    </cacheHierarchy>
    <cacheHierarchy uniqueName="[Measures].[Average of Tenure]" caption="Average of Tenure" measure="1" displayFolder="" measureGroup="staff" count="0" oneField="1">
      <fieldsUsage count="1">
        <fieldUsage x="4"/>
      </fieldsUsage>
      <extLst>
        <ext xmlns:x15="http://schemas.microsoft.com/office/spreadsheetml/2010/11/main" uri="{B97F6D7D-B522-45F9-BDA1-12C45D357490}">
          <x15:cacheHierarchy aggregatedColumn="10"/>
        </ext>
      </extLst>
    </cacheHierarchy>
    <cacheHierarchy uniqueName="[Measures].[__XL_Count staff]" caption="__XL_Count staff" measure="1" displayFolder="" measureGroup="staff" count="0" hidden="1"/>
    <cacheHierarchy uniqueName="[Measures].[__XL_Count of Models]" caption="__XL_Count of Models" measure="1" displayFolder="" count="0" hidden="1"/>
  </cacheHierarchies>
  <kpis count="0"/>
  <dimensions count="2">
    <dimension measure="1" name="Measures" uniqueName="[Measures]" caption="Measures"/>
    <dimension name="staff" uniqueName="[staff]" caption="staff"/>
  </dimensions>
  <measureGroups count="1">
    <measureGroup name="staff" caption="staff"/>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r:id="rId1" refreshedBy="radhe shyam" refreshedDate="45277.693105787039" createdVersion="5" refreshedVersion="5" minRefreshableVersion="3" recordCount="183">
  <cacheSource type="worksheet">
    <worksheetSource name="staff"/>
  </cacheSource>
  <cacheFields count="13">
    <cacheField name="Name" numFmtId="0">
      <sharedItems/>
    </cacheField>
    <cacheField name="Gender" numFmtId="0">
      <sharedItems/>
    </cacheField>
    <cacheField name="Department" numFmtId="0">
      <sharedItems/>
    </cacheField>
    <cacheField name="Age" numFmtId="0">
      <sharedItems containsSemiMixedTypes="0" containsString="0" containsNumber="1" containsInteger="1" minValue="19" maxValue="46"/>
    </cacheField>
    <cacheField name="Date Joined" numFmtId="165">
      <sharedItems containsSemiMixedTypes="0" containsNonDate="0" containsDate="1" containsString="0" minDate="2020-05-07T00:00:00" maxDate="2023-04-30T00:00:00"/>
    </cacheField>
    <cacheField name="Month " numFmtId="167">
      <sharedItems count="12">
        <s v="11"/>
        <s v="10"/>
        <s v="12"/>
        <s v="07"/>
        <s v="05"/>
        <s v="09"/>
        <s v="06"/>
        <s v="03"/>
        <s v="02"/>
        <s v="04"/>
        <s v="01"/>
        <s v="08"/>
      </sharedItems>
    </cacheField>
    <cacheField name="Year" numFmtId="165">
      <sharedItems count="4">
        <s v="2021"/>
        <s v="2020"/>
        <s v="2022"/>
        <s v="2023"/>
      </sharedItems>
    </cacheField>
    <cacheField name="Salary" numFmtId="164">
      <sharedItems containsSemiMixedTypes="0" containsString="0" containsNumber="1" containsInteger="1" minValue="33920" maxValue="119110"/>
    </cacheField>
    <cacheField name="Rating" numFmtId="0">
      <sharedItems count="5">
        <s v="Average"/>
        <s v="Poor"/>
        <s v="Above average"/>
        <s v="Exceptional"/>
        <s v="Very poor"/>
      </sharedItems>
    </cacheField>
    <cacheField name="Country" numFmtId="0">
      <sharedItems/>
    </cacheField>
    <cacheField name="Tenure" numFmtId="0">
      <sharedItems containsSemiMixedTypes="0" containsString="0" containsNumber="1" containsInteger="1" minValue="232" maxValue="1319"/>
    </cacheField>
    <cacheField name="Bonus" numFmtId="0">
      <sharedItems containsSemiMixedTypes="0" containsString="0" containsNumber="1" minValue="678.4" maxValue="3573.2999999999997"/>
    </cacheField>
    <cacheField name="Rating as Number" numFmtId="0">
      <sharedItems containsNonDate="0" containsString="0" containsBlank="1"/>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saveData="0" refreshedBy="radhe shyam" refreshedDate="45277.693101620367"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2">
    <cacheHierarchy uniqueName="[staff].[Name]" caption="Name" attribute="1" defaultMemberUniqueName="[staff].[Name].[All]" allUniqueName="[staff].[Name].[All]" dimensionUniqueName="[staff]" displayFolder="" count="0" memberValueDatatype="130" unbalanced="0"/>
    <cacheHierarchy uniqueName="[staff].[Gender]" caption="Gender" attribute="1" defaultMemberUniqueName="[staff].[Gender].[All]" allUniqueName="[staff].[Gender].[All]" dimensionUniqueName="[staff]" displayFolder="" count="0" memberValueDatatype="130" unbalanced="0"/>
    <cacheHierarchy uniqueName="[staff].[Department]" caption="Department" attribute="1" defaultMemberUniqueName="[staff].[Department].[All]" allUniqueName="[staff].[Department].[All]" dimensionUniqueName="[staff]" displayFolder="" count="0" memberValueDatatype="130" unbalanced="0"/>
    <cacheHierarchy uniqueName="[staff].[Age]" caption="Age" attribute="1" defaultMemberUniqueName="[staff].[Age].[All]" allUniqueName="[staff].[Age].[All]" dimensionUniqueName="[staff]" displayFolder="" count="0" memberValueDatatype="20" unbalanced="0"/>
    <cacheHierarchy uniqueName="[staff].[Date Joined]" caption="Date Joined" attribute="1" time="1" defaultMemberUniqueName="[staff].[Date Joined].[All]" allUniqueName="[staff].[Date Joined].[All]" dimensionUniqueName="[staff]" displayFolder="" count="0" memberValueDatatype="7" unbalanced="0"/>
    <cacheHierarchy uniqueName="[staff].[Month]" caption="Month" attribute="1" defaultMemberUniqueName="[staff].[Month].[All]" allUniqueName="[staff].[Month].[All]" dimensionUniqueName="[staff]" displayFolder="" count="0" memberValueDatatype="130" unbalanced="0"/>
    <cacheHierarchy uniqueName="[staff].[Year]" caption="Year" attribute="1" defaultMemberUniqueName="[staff].[Year].[All]" allUniqueName="[staff].[Year].[All]" dimensionUniqueName="[staff]" displayFolder="" count="0" memberValueDatatype="130" unbalanced="0"/>
    <cacheHierarchy uniqueName="[staff].[Salary]" caption="Salary" attribute="1" defaultMemberUniqueName="[staff].[Salary].[All]" allUniqueName="[staff].[Salary].[All]" dimensionUniqueName="[staff]" displayFolder="" count="0" memberValueDatatype="20" unbalanced="0"/>
    <cacheHierarchy uniqueName="[staff].[Rating]" caption="Rating" attribute="1" defaultMemberUniqueName="[staff].[Rating].[All]" allUniqueName="[staff].[Rating].[All]" dimensionUniqueName="[staff]" displayFolder="" count="0" memberValueDatatype="130" unbalanced="0"/>
    <cacheHierarchy uniqueName="[staff].[Country]" caption="Country" attribute="1" defaultMemberUniqueName="[staff].[Country].[All]" allUniqueName="[staff].[Country].[All]" dimensionUniqueName="[staff]" displayFolder="" count="2" memberValueDatatype="130" unbalanced="0"/>
    <cacheHierarchy uniqueName="[staff].[Tenure]" caption="Tenure" attribute="1" defaultMemberUniqueName="[staff].[Tenure].[All]" allUniqueName="[staff].[Tenure].[All]" dimensionUniqueName="[staff]" displayFolder="" count="0" memberValueDatatype="20" unbalanced="0"/>
    <cacheHierarchy uniqueName="[staff].[Bonus]" caption="Bonus" attribute="1" defaultMemberUniqueName="[staff].[Bonus].[All]" allUniqueName="[staff].[Bonus].[All]" dimensionUniqueName="[staff]" displayFolder="" count="0" memberValueDatatype="5" unbalanced="0"/>
    <cacheHierarchy uniqueName="[staff].[Rating as Number]" caption="Rating as Number" attribute="1" defaultMemberUniqueName="[staff].[Rating as Number].[All]" allUniqueName="[staff].[Rating as Number].[All]" dimensionUniqueName="[staff]" displayFolder="" count="0" memberValueDatatype="130" unbalanced="0"/>
    <cacheHierarchy uniqueName="[Measures].[Count of Name]" caption="Count of Name" measure="1" displayFolder="" measureGroup="staff" count="0">
      <extLst>
        <ext xmlns:x15="http://schemas.microsoft.com/office/spreadsheetml/2010/11/main" uri="{B97F6D7D-B522-45F9-BDA1-12C45D357490}">
          <x15:cacheHierarchy aggregatedColumn="0"/>
        </ext>
      </extLst>
    </cacheHierarchy>
    <cacheHierarchy uniqueName="[Measures].[Sum of Age]" caption="Sum of Age" measure="1" displayFolder="" measureGroup="staff" count="0">
      <extLst>
        <ext xmlns:x15="http://schemas.microsoft.com/office/spreadsheetml/2010/11/main" uri="{B97F6D7D-B522-45F9-BDA1-12C45D357490}">
          <x15:cacheHierarchy aggregatedColumn="3"/>
        </ext>
      </extLst>
    </cacheHierarchy>
    <cacheHierarchy uniqueName="[Measures].[Average of Age]" caption="Average of Age" measure="1" displayFolder="" measureGroup="staff" count="0">
      <extLst>
        <ext xmlns:x15="http://schemas.microsoft.com/office/spreadsheetml/2010/11/main" uri="{B97F6D7D-B522-45F9-BDA1-12C45D357490}">
          <x15:cacheHierarchy aggregatedColumn="3"/>
        </ext>
      </extLst>
    </cacheHierarchy>
    <cacheHierarchy uniqueName="[Measures].[Sum of Salary]" caption="Sum of Salary" measure="1" displayFolder="" measureGroup="staff" count="0">
      <extLst>
        <ext xmlns:x15="http://schemas.microsoft.com/office/spreadsheetml/2010/11/main" uri="{B97F6D7D-B522-45F9-BDA1-12C45D357490}">
          <x15:cacheHierarchy aggregatedColumn="7"/>
        </ext>
      </extLst>
    </cacheHierarchy>
    <cacheHierarchy uniqueName="[Measures].[Average of Salary]" caption="Average of Salary" measure="1" displayFolder="" measureGroup="staff" count="0">
      <extLst>
        <ext xmlns:x15="http://schemas.microsoft.com/office/spreadsheetml/2010/11/main" uri="{B97F6D7D-B522-45F9-BDA1-12C45D357490}">
          <x15:cacheHierarchy aggregatedColumn="7"/>
        </ext>
      </extLst>
    </cacheHierarchy>
    <cacheHierarchy uniqueName="[Measures].[Sum of Tenure]" caption="Sum of Tenure" measure="1" displayFolder="" measureGroup="staff" count="0">
      <extLst>
        <ext xmlns:x15="http://schemas.microsoft.com/office/spreadsheetml/2010/11/main" uri="{B97F6D7D-B522-45F9-BDA1-12C45D357490}">
          <x15:cacheHierarchy aggregatedColumn="10"/>
        </ext>
      </extLst>
    </cacheHierarchy>
    <cacheHierarchy uniqueName="[Measures].[Average of Tenure]" caption="Average of Tenure" measure="1" displayFolder="" measureGroup="staff" count="0">
      <extLst>
        <ext xmlns:x15="http://schemas.microsoft.com/office/spreadsheetml/2010/11/main" uri="{B97F6D7D-B522-45F9-BDA1-12C45D357490}">
          <x15:cacheHierarchy aggregatedColumn="10"/>
        </ext>
      </extLst>
    </cacheHierarchy>
    <cacheHierarchy uniqueName="[Measures].[__XL_Count staff]" caption="__XL_Count staff" measure="1" displayFolder="" measureGroup="staff"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83">
  <r>
    <s v="William Reeveley"/>
    <s v="Male"/>
    <s v="Website"/>
    <n v="33"/>
    <d v="2021-11-09T00:00:00"/>
    <x v="0"/>
    <x v="0"/>
    <n v="53870"/>
    <x v="0"/>
    <s v="New Zealand"/>
    <n v="768"/>
    <n v="1616.1"/>
    <m/>
  </r>
  <r>
    <s v="Ewart Laphorn"/>
    <s v="Female"/>
    <s v="HR"/>
    <n v="27"/>
    <d v="2020-10-18T00:00:00"/>
    <x v="1"/>
    <x v="1"/>
    <n v="119110"/>
    <x v="0"/>
    <s v="New Zealand"/>
    <n v="1155"/>
    <n v="3573.2999999999997"/>
    <m/>
  </r>
  <r>
    <s v="Bev Lashley"/>
    <s v="Male"/>
    <s v="Website"/>
    <n v="29"/>
    <d v="2020-12-15T00:00:00"/>
    <x v="2"/>
    <x v="1"/>
    <n v="112110"/>
    <x v="1"/>
    <s v="New Zealand"/>
    <n v="1097"/>
    <n v="3363.2999999999997"/>
    <m/>
  </r>
  <r>
    <s v="Kath Bletsoe"/>
    <s v="Male"/>
    <s v="Sales"/>
    <n v="25"/>
    <d v="2021-07-06T00:00:00"/>
    <x v="3"/>
    <x v="0"/>
    <n v="65700"/>
    <x v="0"/>
    <s v="New Zealand"/>
    <n v="894"/>
    <n v="1971"/>
    <m/>
  </r>
  <r>
    <s v="Murry Dryburgh"/>
    <s v="Male"/>
    <s v="Website"/>
    <n v="37"/>
    <d v="2022-05-20T00:00:00"/>
    <x v="4"/>
    <x v="2"/>
    <n v="69070"/>
    <x v="0"/>
    <s v="New Zealand"/>
    <n v="576"/>
    <n v="1381.4"/>
    <m/>
  </r>
  <r>
    <s v="Kaine Padly"/>
    <s v="Male"/>
    <s v="Website"/>
    <n v="20"/>
    <d v="2021-09-20T00:00:00"/>
    <x v="5"/>
    <x v="0"/>
    <n v="107700"/>
    <x v="0"/>
    <s v="New Zealand"/>
    <n v="818"/>
    <n v="3231"/>
    <m/>
  </r>
  <r>
    <s v="Kassi Jonson"/>
    <s v="Female"/>
    <s v="Website"/>
    <n v="32"/>
    <d v="2021-06-07T00:00:00"/>
    <x v="6"/>
    <x v="0"/>
    <n v="43840"/>
    <x v="2"/>
    <s v="New Zealand"/>
    <n v="923"/>
    <n v="1315.2"/>
    <m/>
  </r>
  <r>
    <s v="Simon Kembery"/>
    <s v="Male"/>
    <s v="Procurement"/>
    <n v="40"/>
    <d v="2021-03-08T00:00:00"/>
    <x v="7"/>
    <x v="0"/>
    <n v="99750"/>
    <x v="0"/>
    <s v="New Zealand"/>
    <n v="1014"/>
    <n v="2992.5"/>
    <m/>
  </r>
  <r>
    <s v="Orton Livick"/>
    <s v="Male"/>
    <s v="Procurement"/>
    <n v="21"/>
    <d v="2020-09-30T00:00:00"/>
    <x v="5"/>
    <x v="1"/>
    <n v="37920"/>
    <x v="0"/>
    <s v="New Zealand"/>
    <n v="1173"/>
    <n v="1137.5999999999999"/>
    <m/>
  </r>
  <r>
    <s v="Kelci Walkden"/>
    <s v="Male"/>
    <s v="Procurement"/>
    <n v="21"/>
    <d v="2022-07-20T00:00:00"/>
    <x v="3"/>
    <x v="2"/>
    <n v="57090"/>
    <x v="0"/>
    <s v="New Zealand"/>
    <n v="515"/>
    <n v="1141.8"/>
    <m/>
  </r>
  <r>
    <s v="Dotty Strutley"/>
    <s v="Female"/>
    <s v="Website"/>
    <n v="31"/>
    <d v="2020-11-10T00:00:00"/>
    <x v="0"/>
    <x v="1"/>
    <n v="41980"/>
    <x v="0"/>
    <s v="New Zealand"/>
    <n v="1132"/>
    <n v="1259.3999999999999"/>
    <m/>
  </r>
  <r>
    <s v="Shari McNee"/>
    <s v="Male"/>
    <s v="HR"/>
    <n v="21"/>
    <d v="2021-02-15T00:00:00"/>
    <x v="8"/>
    <x v="0"/>
    <n v="75880"/>
    <x v="0"/>
    <s v="New Zealand"/>
    <n v="1035"/>
    <n v="2276.4"/>
    <m/>
  </r>
  <r>
    <s v="Oby Sorrel"/>
    <s v="Female"/>
    <s v="Finance"/>
    <n v="34"/>
    <d v="2022-04-02T00:00:00"/>
    <x v="9"/>
    <x v="2"/>
    <n v="58940"/>
    <x v="0"/>
    <s v="New Zealand"/>
    <n v="624"/>
    <n v="1178.8"/>
    <m/>
  </r>
  <r>
    <s v="Husein Augar"/>
    <s v="Female"/>
    <s v="Finance"/>
    <n v="30"/>
    <d v="2021-07-12T00:00:00"/>
    <x v="3"/>
    <x v="0"/>
    <n v="67910"/>
    <x v="1"/>
    <s v="New Zealand"/>
    <n v="888"/>
    <n v="2037.3"/>
    <m/>
  </r>
  <r>
    <s v="Brien Boise"/>
    <s v="Female"/>
    <s v="Website"/>
    <n v="31"/>
    <d v="2022-04-12T00:00:00"/>
    <x v="9"/>
    <x v="2"/>
    <n v="58100"/>
    <x v="0"/>
    <s v="New Zealand"/>
    <n v="614"/>
    <n v="1162"/>
    <m/>
  </r>
  <r>
    <s v="Esmaria Denecamp"/>
    <s v="Male"/>
    <s v="Finance"/>
    <n v="27"/>
    <d v="2022-01-06T00:00:00"/>
    <x v="10"/>
    <x v="2"/>
    <n v="48980"/>
    <x v="0"/>
    <s v="New Zealand"/>
    <n v="710"/>
    <n v="979.6"/>
    <m/>
  </r>
  <r>
    <s v="Curtice Advani"/>
    <s v="Other"/>
    <s v="Finance"/>
    <n v="30"/>
    <d v="2022-02-05T00:00:00"/>
    <x v="8"/>
    <x v="2"/>
    <n v="64000"/>
    <x v="0"/>
    <s v="New Zealand"/>
    <n v="680"/>
    <n v="1280"/>
    <m/>
  </r>
  <r>
    <s v="Barr Faughny"/>
    <s v="Female"/>
    <s v="Procurement"/>
    <n v="42"/>
    <d v="2022-08-06T00:00:00"/>
    <x v="11"/>
    <x v="2"/>
    <n v="75000"/>
    <x v="3"/>
    <s v="New Zealand"/>
    <n v="498"/>
    <n v="1500"/>
    <m/>
  </r>
  <r>
    <s v="Merrilee Plenty"/>
    <s v="Female"/>
    <s v="Website"/>
    <n v="40"/>
    <d v="2021-05-21T00:00:00"/>
    <x v="4"/>
    <x v="0"/>
    <n v="87620"/>
    <x v="0"/>
    <s v="New Zealand"/>
    <n v="940"/>
    <n v="2628.6"/>
    <m/>
  </r>
  <r>
    <s v="Niall Selesnick"/>
    <s v="Female"/>
    <s v="Website"/>
    <n v="29"/>
    <d v="2020-07-11T00:00:00"/>
    <x v="3"/>
    <x v="1"/>
    <n v="34980"/>
    <x v="0"/>
    <s v="New Zealand"/>
    <n v="1254"/>
    <n v="1049.3999999999999"/>
    <m/>
  </r>
  <r>
    <s v="Beverie Moffet"/>
    <s v="Female"/>
    <s v="Finance"/>
    <n v="28"/>
    <d v="2020-12-20T00:00:00"/>
    <x v="2"/>
    <x v="1"/>
    <n v="75970"/>
    <x v="0"/>
    <s v="New Zealand"/>
    <n v="1092"/>
    <n v="2279.1"/>
    <m/>
  </r>
  <r>
    <s v="Jehu Rudeforth"/>
    <s v="Female"/>
    <s v="Finance"/>
    <n v="34"/>
    <d v="2022-02-20T00:00:00"/>
    <x v="8"/>
    <x v="2"/>
    <n v="60130"/>
    <x v="0"/>
    <s v="New Zealand"/>
    <n v="665"/>
    <n v="1202.6000000000001"/>
    <m/>
  </r>
  <r>
    <s v="Camilla Castle"/>
    <s v="Female"/>
    <s v="Website"/>
    <n v="33"/>
    <d v="2021-06-27T00:00:00"/>
    <x v="6"/>
    <x v="0"/>
    <n v="75480"/>
    <x v="4"/>
    <s v="New Zealand"/>
    <n v="903"/>
    <n v="2264.4"/>
    <m/>
  </r>
  <r>
    <s v="Roddy Speechley"/>
    <s v="Male"/>
    <s v="Procurement"/>
    <n v="33"/>
    <d v="2020-11-29T00:00:00"/>
    <x v="0"/>
    <x v="1"/>
    <n v="115920"/>
    <x v="0"/>
    <s v="New Zealand"/>
    <n v="1113"/>
    <n v="3477.6"/>
    <m/>
  </r>
  <r>
    <s v="Gray Seamon"/>
    <s v="Female"/>
    <s v="Sales"/>
    <n v="36"/>
    <d v="2021-10-25T00:00:00"/>
    <x v="1"/>
    <x v="0"/>
    <n v="78540"/>
    <x v="0"/>
    <s v="New Zealand"/>
    <n v="783"/>
    <n v="2356.1999999999998"/>
    <m/>
  </r>
  <r>
    <s v="Madelene Upcott"/>
    <s v="Male"/>
    <s v="Procurement"/>
    <n v="25"/>
    <d v="2022-06-14T00:00:00"/>
    <x v="6"/>
    <x v="2"/>
    <n v="109190"/>
    <x v="2"/>
    <s v="New Zealand"/>
    <n v="551"/>
    <n v="2183.8000000000002"/>
    <m/>
  </r>
  <r>
    <s v="Violante Courtonne"/>
    <s v="Female"/>
    <s v="Sales"/>
    <n v="34"/>
    <d v="2022-06-09T00:00:00"/>
    <x v="6"/>
    <x v="2"/>
    <n v="49630"/>
    <x v="1"/>
    <s v="New Zealand"/>
    <n v="556"/>
    <n v="992.6"/>
    <m/>
  </r>
  <r>
    <s v="Bernie Gorges"/>
    <s v="Female"/>
    <s v="Procurement"/>
    <n v="28"/>
    <d v="2022-03-10T00:00:00"/>
    <x v="7"/>
    <x v="2"/>
    <n v="99970"/>
    <x v="0"/>
    <s v="New Zealand"/>
    <n v="647"/>
    <n v="1999.4"/>
    <m/>
  </r>
  <r>
    <s v="Torrance Collier"/>
    <s v="Female"/>
    <s v="Website"/>
    <n v="33"/>
    <d v="2020-12-25T00:00:00"/>
    <x v="2"/>
    <x v="1"/>
    <n v="96140"/>
    <x v="0"/>
    <s v="New Zealand"/>
    <n v="1087"/>
    <n v="2884.2"/>
    <m/>
  </r>
  <r>
    <s v="Dyna Doucette"/>
    <s v="Male"/>
    <s v="Procurement"/>
    <n v="31"/>
    <d v="2022-06-12T00:00:00"/>
    <x v="6"/>
    <x v="2"/>
    <n v="103550"/>
    <x v="0"/>
    <s v="New Zealand"/>
    <n v="553"/>
    <n v="2071"/>
    <m/>
  </r>
  <r>
    <s v="Gunar Cockshoot"/>
    <s v="Male"/>
    <s v="Website"/>
    <n v="31"/>
    <d v="2021-11-11T00:00:00"/>
    <x v="0"/>
    <x v="0"/>
    <n v="48950"/>
    <x v="0"/>
    <s v="New Zealand"/>
    <n v="766"/>
    <n v="1468.5"/>
    <m/>
  </r>
  <r>
    <s v="Kaye Crocroft"/>
    <s v="Male"/>
    <s v="Finance"/>
    <n v="24"/>
    <d v="2021-08-28T00:00:00"/>
    <x v="11"/>
    <x v="0"/>
    <n v="52610"/>
    <x v="1"/>
    <s v="New Zealand"/>
    <n v="841"/>
    <n v="1578.3"/>
    <m/>
  </r>
  <r>
    <s v="Allene Gobbet"/>
    <s v="Female"/>
    <s v="Procurement"/>
    <n v="36"/>
    <d v="2021-11-29T00:00:00"/>
    <x v="0"/>
    <x v="0"/>
    <n v="78390"/>
    <x v="0"/>
    <s v="New Zealand"/>
    <n v="748"/>
    <n v="2351.6999999999998"/>
    <m/>
  </r>
  <r>
    <s v="Sibyl Dunkirk"/>
    <s v="Female"/>
    <s v="Finance"/>
    <n v="33"/>
    <d v="2022-09-05T00:00:00"/>
    <x v="5"/>
    <x v="2"/>
    <n v="86570"/>
    <x v="0"/>
    <s v="New Zealand"/>
    <n v="468"/>
    <n v="1731.4"/>
    <m/>
  </r>
  <r>
    <s v="Agnes Collicott"/>
    <s v="Female"/>
    <s v="Website"/>
    <n v="27"/>
    <d v="2022-05-05T00:00:00"/>
    <x v="4"/>
    <x v="2"/>
    <n v="83750"/>
    <x v="0"/>
    <s v="New Zealand"/>
    <n v="591"/>
    <n v="1675"/>
    <m/>
  </r>
  <r>
    <s v="Leilah Yesinin"/>
    <s v="Female"/>
    <s v="Finance"/>
    <n v="34"/>
    <d v="2021-09-06T00:00:00"/>
    <x v="5"/>
    <x v="0"/>
    <n v="92450"/>
    <x v="0"/>
    <s v="New Zealand"/>
    <n v="832"/>
    <n v="2773.5"/>
    <m/>
  </r>
  <r>
    <s v="Kellsie Waby"/>
    <s v="Male"/>
    <s v="Procurement"/>
    <n v="20"/>
    <d v="2022-07-02T00:00:00"/>
    <x v="3"/>
    <x v="2"/>
    <n v="79570"/>
    <x v="0"/>
    <s v="New Zealand"/>
    <n v="533"/>
    <n v="1591.4"/>
    <m/>
  </r>
  <r>
    <s v="Hyacinthie Braybrooke"/>
    <s v="Female"/>
    <s v="Sales"/>
    <n v="20"/>
    <d v="2021-12-07T00:00:00"/>
    <x v="2"/>
    <x v="0"/>
    <n v="68900"/>
    <x v="1"/>
    <s v="New Zealand"/>
    <n v="740"/>
    <n v="2067"/>
    <m/>
  </r>
  <r>
    <s v="Van Tuxwell"/>
    <s v="Female"/>
    <s v="Website"/>
    <n v="25"/>
    <d v="2022-05-13T00:00:00"/>
    <x v="4"/>
    <x v="2"/>
    <n v="80700"/>
    <x v="2"/>
    <s v="New Zealand"/>
    <n v="583"/>
    <n v="1614"/>
    <m/>
  </r>
  <r>
    <s v="Lilyan Klimpt"/>
    <s v="Male"/>
    <s v="Procurement"/>
    <n v="19"/>
    <d v="2021-03-22T00:00:00"/>
    <x v="7"/>
    <x v="0"/>
    <n v="58960"/>
    <x v="0"/>
    <s v="New Zealand"/>
    <n v="1000"/>
    <n v="1768.8"/>
    <m/>
  </r>
  <r>
    <s v="Tawnya Tickel"/>
    <s v="Male"/>
    <s v="Website"/>
    <n v="36"/>
    <d v="2020-07-07T00:00:00"/>
    <x v="3"/>
    <x v="1"/>
    <n v="118840"/>
    <x v="0"/>
    <s v="New Zealand"/>
    <n v="1258"/>
    <n v="3565.2"/>
    <m/>
  </r>
  <r>
    <s v="Jan Morforth"/>
    <s v="Male"/>
    <s v="Finance"/>
    <n v="28"/>
    <d v="2020-07-29T00:00:00"/>
    <x v="3"/>
    <x v="1"/>
    <n v="48170"/>
    <x v="2"/>
    <s v="New Zealand"/>
    <n v="1236"/>
    <n v="1445.1"/>
    <m/>
  </r>
  <r>
    <s v="Florinda Crace"/>
    <s v="Female"/>
    <s v="HR"/>
    <n v="32"/>
    <d v="2021-07-23T00:00:00"/>
    <x v="3"/>
    <x v="0"/>
    <n v="45510"/>
    <x v="0"/>
    <s v="New Zealand"/>
    <n v="877"/>
    <n v="1365.3"/>
    <m/>
  </r>
  <r>
    <s v="Mollie Hanway"/>
    <s v="Male"/>
    <s v="Procurement"/>
    <n v="34"/>
    <d v="2022-05-22T00:00:00"/>
    <x v="4"/>
    <x v="2"/>
    <n v="112650"/>
    <x v="0"/>
    <s v="New Zealand"/>
    <n v="574"/>
    <n v="2253"/>
    <m/>
  </r>
  <r>
    <s v="Tracy Renad"/>
    <s v="Female"/>
    <s v="Procurement"/>
    <n v="36"/>
    <d v="2020-09-11T00:00:00"/>
    <x v="5"/>
    <x v="1"/>
    <n v="114890"/>
    <x v="0"/>
    <s v="New Zealand"/>
    <n v="1192"/>
    <n v="3446.7"/>
    <m/>
  </r>
  <r>
    <s v="Myer McCory"/>
    <s v="Male"/>
    <s v="Website"/>
    <n v="30"/>
    <d v="2022-10-16T00:00:00"/>
    <x v="1"/>
    <x v="2"/>
    <n v="69710"/>
    <x v="0"/>
    <s v="New Zealand"/>
    <n v="427"/>
    <n v="1394.2"/>
    <m/>
  </r>
  <r>
    <s v="Bennie Pepis"/>
    <s v="Male"/>
    <s v="Finance"/>
    <n v="36"/>
    <d v="2021-05-17T00:00:00"/>
    <x v="4"/>
    <x v="0"/>
    <n v="71380"/>
    <x v="0"/>
    <s v="New Zealand"/>
    <n v="944"/>
    <n v="2141.4"/>
    <m/>
  </r>
  <r>
    <s v="Rafaelita Blaksland"/>
    <s v="Female"/>
    <s v="Sales"/>
    <n v="38"/>
    <d v="2021-06-30T00:00:00"/>
    <x v="6"/>
    <x v="0"/>
    <n v="109160"/>
    <x v="3"/>
    <s v="New Zealand"/>
    <n v="900"/>
    <n v="3274.7999999999997"/>
    <m/>
  </r>
  <r>
    <s v="Mahalia Larcher"/>
    <s v="Male"/>
    <s v="Procurement"/>
    <n v="27"/>
    <d v="2022-02-17T00:00:00"/>
    <x v="8"/>
    <x v="2"/>
    <n v="113280"/>
    <x v="4"/>
    <s v="New Zealand"/>
    <n v="668"/>
    <n v="2265.6"/>
    <m/>
  </r>
  <r>
    <s v="Andria Kimpton"/>
    <s v="Male"/>
    <s v="Website"/>
    <n v="30"/>
    <d v="2021-03-18T00:00:00"/>
    <x v="7"/>
    <x v="0"/>
    <n v="69120"/>
    <x v="0"/>
    <s v="New Zealand"/>
    <n v="1004"/>
    <n v="2073.6"/>
    <m/>
  </r>
  <r>
    <s v="Valentia Etteridge"/>
    <s v="Female"/>
    <s v="HR"/>
    <n v="37"/>
    <d v="2021-09-12T00:00:00"/>
    <x v="5"/>
    <x v="0"/>
    <n v="118100"/>
    <x v="0"/>
    <s v="New Zealand"/>
    <n v="826"/>
    <n v="3543"/>
    <m/>
  </r>
  <r>
    <s v="Virginia McConville"/>
    <s v="Female"/>
    <s v="Procurement"/>
    <n v="22"/>
    <d v="2021-09-11T00:00:00"/>
    <x v="5"/>
    <x v="0"/>
    <n v="76900"/>
    <x v="2"/>
    <s v="New Zealand"/>
    <n v="827"/>
    <n v="2307"/>
    <m/>
  </r>
  <r>
    <s v="Wilone O'Kielt"/>
    <s v="Female"/>
    <s v="Website"/>
    <n v="43"/>
    <d v="2023-04-29T00:00:00"/>
    <x v="9"/>
    <x v="3"/>
    <n v="114870"/>
    <x v="0"/>
    <s v="New Zealand"/>
    <n v="232"/>
    <n v="2297.4"/>
    <m/>
  </r>
  <r>
    <s v="Madge McCloughen"/>
    <s v="Other"/>
    <s v="Website"/>
    <n v="32"/>
    <d v="2022-08-01T00:00:00"/>
    <x v="11"/>
    <x v="2"/>
    <n v="91310"/>
    <x v="0"/>
    <s v="New Zealand"/>
    <n v="503"/>
    <n v="1826.2"/>
    <m/>
  </r>
  <r>
    <s v="Janene Hairsine"/>
    <s v="Female"/>
    <s v="Procurement"/>
    <n v="28"/>
    <d v="2021-10-17T00:00:00"/>
    <x v="1"/>
    <x v="0"/>
    <n v="104770"/>
    <x v="0"/>
    <s v="New Zealand"/>
    <n v="791"/>
    <n v="3143.1"/>
    <m/>
  </r>
  <r>
    <s v="Alta Kaszper"/>
    <s v="Male"/>
    <s v="Sales"/>
    <n v="27"/>
    <d v="2020-10-30T00:00:00"/>
    <x v="1"/>
    <x v="1"/>
    <n v="54970"/>
    <x v="0"/>
    <s v="New Zealand"/>
    <n v="1143"/>
    <n v="1649.1"/>
    <m/>
  </r>
  <r>
    <s v="Dennison Crosswaite"/>
    <s v="Other"/>
    <s v="Website"/>
    <n v="26"/>
    <d v="2021-03-16T00:00:00"/>
    <x v="7"/>
    <x v="0"/>
    <n v="90700"/>
    <x v="2"/>
    <s v="New Zealand"/>
    <n v="1006"/>
    <n v="2721"/>
    <m/>
  </r>
  <r>
    <s v="Oran Buxcy"/>
    <s v="Female"/>
    <s v="Sales"/>
    <n v="38"/>
    <d v="2021-05-13T00:00:00"/>
    <x v="4"/>
    <x v="0"/>
    <n v="56870"/>
    <x v="2"/>
    <s v="New Zealand"/>
    <n v="948"/>
    <n v="1706.1"/>
    <m/>
  </r>
  <r>
    <s v="Hinda Label"/>
    <s v="Female"/>
    <s v="Sales"/>
    <n v="25"/>
    <d v="2021-01-09T00:00:00"/>
    <x v="10"/>
    <x v="0"/>
    <n v="92700"/>
    <x v="0"/>
    <s v="New Zealand"/>
    <n v="1072"/>
    <n v="2781"/>
    <m/>
  </r>
  <r>
    <s v="Marney O'Breen"/>
    <s v="Female"/>
    <s v="Finance"/>
    <n v="21"/>
    <d v="2021-05-01T00:00:00"/>
    <x v="4"/>
    <x v="0"/>
    <n v="65920"/>
    <x v="0"/>
    <s v="New Zealand"/>
    <n v="960"/>
    <n v="1977.6"/>
    <m/>
  </r>
  <r>
    <s v="Dell Molloy"/>
    <s v="Male"/>
    <s v="Procurement"/>
    <n v="26"/>
    <d v="2021-01-29T00:00:00"/>
    <x v="10"/>
    <x v="0"/>
    <n v="47360"/>
    <x v="0"/>
    <s v="New Zealand"/>
    <n v="1052"/>
    <n v="1420.8"/>
    <m/>
  </r>
  <r>
    <s v="Mallorie Waber"/>
    <s v="Male"/>
    <s v="Procurement"/>
    <n v="30"/>
    <d v="2022-04-15T00:00:00"/>
    <x v="9"/>
    <x v="2"/>
    <n v="60570"/>
    <x v="0"/>
    <s v="New Zealand"/>
    <n v="611"/>
    <n v="1211.4000000000001"/>
    <m/>
  </r>
  <r>
    <s v="Cherlyn Barter"/>
    <s v="Female"/>
    <s v="Procurement"/>
    <n v="28"/>
    <d v="2022-03-29T00:00:00"/>
    <x v="7"/>
    <x v="2"/>
    <n v="104120"/>
    <x v="0"/>
    <s v="New Zealand"/>
    <n v="628"/>
    <n v="2082.4"/>
    <m/>
  </r>
  <r>
    <s v="Ches Bonnell"/>
    <s v="Male"/>
    <s v="Website"/>
    <n v="37"/>
    <d v="2021-05-22T00:00:00"/>
    <x v="4"/>
    <x v="0"/>
    <n v="88050"/>
    <x v="1"/>
    <s v="New Zealand"/>
    <n v="939"/>
    <n v="2641.5"/>
    <m/>
  </r>
  <r>
    <s v="Collin Jagson"/>
    <s v="Male"/>
    <s v="Website"/>
    <n v="24"/>
    <d v="2022-05-05T00:00:00"/>
    <x v="4"/>
    <x v="2"/>
    <n v="100420"/>
    <x v="0"/>
    <s v="New Zealand"/>
    <n v="591"/>
    <n v="2008.4"/>
    <m/>
  </r>
  <r>
    <s v="Hogan Iles"/>
    <s v="Female"/>
    <s v="Procurement"/>
    <n v="30"/>
    <d v="2022-10-16T00:00:00"/>
    <x v="1"/>
    <x v="2"/>
    <n v="114180"/>
    <x v="0"/>
    <s v="New Zealand"/>
    <n v="427"/>
    <n v="2283.6"/>
    <m/>
  </r>
  <r>
    <s v="Gretchen Callow"/>
    <s v="Female"/>
    <s v="Website"/>
    <n v="21"/>
    <d v="2022-04-27T00:00:00"/>
    <x v="9"/>
    <x v="2"/>
    <n v="33920"/>
    <x v="0"/>
    <s v="New Zealand"/>
    <n v="599"/>
    <n v="678.4"/>
    <m/>
  </r>
  <r>
    <s v="Kissiah Maydway"/>
    <s v="Male"/>
    <s v="Procurement"/>
    <n v="23"/>
    <d v="2021-09-01T00:00:00"/>
    <x v="5"/>
    <x v="0"/>
    <n v="106460"/>
    <x v="0"/>
    <s v="New Zealand"/>
    <n v="837"/>
    <n v="3193.7999999999997"/>
    <m/>
  </r>
  <r>
    <s v="Archibald Filliskirk"/>
    <s v="Male"/>
    <s v="Procurement"/>
    <n v="35"/>
    <d v="2022-06-15T00:00:00"/>
    <x v="6"/>
    <x v="2"/>
    <n v="40400"/>
    <x v="0"/>
    <s v="New Zealand"/>
    <n v="550"/>
    <n v="808"/>
    <m/>
  </r>
  <r>
    <s v="Enoch Dowrey"/>
    <s v="Male"/>
    <s v="Finance"/>
    <n v="27"/>
    <d v="2021-02-09T00:00:00"/>
    <x v="8"/>
    <x v="0"/>
    <n v="91650"/>
    <x v="2"/>
    <s v="New Zealand"/>
    <n v="1041"/>
    <n v="2749.5"/>
    <m/>
  </r>
  <r>
    <s v="Bili Sizey"/>
    <s v="Male"/>
    <s v="Sales"/>
    <n v="43"/>
    <d v="2022-02-28T00:00:00"/>
    <x v="8"/>
    <x v="2"/>
    <n v="36040"/>
    <x v="0"/>
    <s v="New Zealand"/>
    <n v="657"/>
    <n v="720.80000000000007"/>
    <m/>
  </r>
  <r>
    <s v="Caro Chappel"/>
    <s v="Female"/>
    <s v="Website"/>
    <n v="40"/>
    <d v="2021-07-04T00:00:00"/>
    <x v="3"/>
    <x v="0"/>
    <n v="104410"/>
    <x v="0"/>
    <s v="New Zealand"/>
    <n v="896"/>
    <n v="3132.2999999999997"/>
    <m/>
  </r>
  <r>
    <s v="Constantino Espley"/>
    <s v="Male"/>
    <s v="Finance"/>
    <n v="30"/>
    <d v="2022-02-14T00:00:00"/>
    <x v="8"/>
    <x v="2"/>
    <n v="96800"/>
    <x v="0"/>
    <s v="New Zealand"/>
    <n v="671"/>
    <n v="1936"/>
    <m/>
  </r>
  <r>
    <s v="Karlen McCaffrey"/>
    <s v="Female"/>
    <s v="Finance"/>
    <n v="34"/>
    <d v="2021-09-20T00:00:00"/>
    <x v="5"/>
    <x v="0"/>
    <n v="85000"/>
    <x v="0"/>
    <s v="New Zealand"/>
    <n v="818"/>
    <n v="2550"/>
    <m/>
  </r>
  <r>
    <s v="Drusy MacCombe"/>
    <s v="Male"/>
    <s v="Sales"/>
    <n v="28"/>
    <d v="2022-09-16T00:00:00"/>
    <x v="5"/>
    <x v="2"/>
    <n v="43510"/>
    <x v="4"/>
    <s v="New Zealand"/>
    <n v="457"/>
    <n v="870.2"/>
    <m/>
  </r>
  <r>
    <s v="My Hanscome"/>
    <s v="Male"/>
    <s v="Finance"/>
    <n v="33"/>
    <d v="2021-02-16T00:00:00"/>
    <x v="8"/>
    <x v="0"/>
    <n v="59430"/>
    <x v="0"/>
    <s v="New Zealand"/>
    <n v="1034"/>
    <n v="1782.8999999999999"/>
    <m/>
  </r>
  <r>
    <s v="Teressa Udden"/>
    <s v="Female"/>
    <s v="Finance"/>
    <n v="33"/>
    <d v="2020-08-24T00:00:00"/>
    <x v="11"/>
    <x v="1"/>
    <n v="65360"/>
    <x v="0"/>
    <s v="New Zealand"/>
    <n v="1210"/>
    <n v="1960.8"/>
    <m/>
  </r>
  <r>
    <s v="Crissie Cordel"/>
    <s v="Female"/>
    <s v="Procurement"/>
    <n v="32"/>
    <d v="2022-02-19T00:00:00"/>
    <x v="8"/>
    <x v="2"/>
    <n v="41570"/>
    <x v="0"/>
    <s v="New Zealand"/>
    <n v="666"/>
    <n v="831.4"/>
    <m/>
  </r>
  <r>
    <s v="Elia Cockton"/>
    <s v="Female"/>
    <s v="Website"/>
    <n v="33"/>
    <d v="2021-04-26T00:00:00"/>
    <x v="9"/>
    <x v="0"/>
    <n v="75280"/>
    <x v="0"/>
    <s v="New Zealand"/>
    <n v="965"/>
    <n v="2258.4"/>
    <m/>
  </r>
  <r>
    <s v="Gigi Bohling"/>
    <s v="Male"/>
    <s v="Sales"/>
    <n v="33"/>
    <d v="2021-07-08T00:00:00"/>
    <x v="3"/>
    <x v="0"/>
    <n v="74550"/>
    <x v="0"/>
    <s v="New Zealand"/>
    <n v="892"/>
    <n v="2236.5"/>
    <m/>
  </r>
  <r>
    <s v="Ebonee Roxburgh"/>
    <s v="Male"/>
    <s v="Procurement"/>
    <n v="30"/>
    <d v="2022-05-20T00:00:00"/>
    <x v="4"/>
    <x v="2"/>
    <n v="67950"/>
    <x v="0"/>
    <s v="New Zealand"/>
    <n v="576"/>
    <n v="1359"/>
    <m/>
  </r>
  <r>
    <s v="Shayne Stegel"/>
    <s v="Male"/>
    <s v="Finance"/>
    <n v="42"/>
    <d v="2022-06-19T00:00:00"/>
    <x v="6"/>
    <x v="2"/>
    <n v="70270"/>
    <x v="1"/>
    <s v="New Zealand"/>
    <n v="546"/>
    <n v="1405.4"/>
    <m/>
  </r>
  <r>
    <s v="Zach Polon"/>
    <s v="Male"/>
    <s v="Procurement"/>
    <n v="26"/>
    <d v="2021-08-03T00:00:00"/>
    <x v="11"/>
    <x v="0"/>
    <n v="53540"/>
    <x v="0"/>
    <s v="New Zealand"/>
    <n v="866"/>
    <n v="1606.2"/>
    <m/>
  </r>
  <r>
    <s v="Lindy Guillet"/>
    <s v="Male"/>
    <s v="Sales"/>
    <n v="22"/>
    <d v="2021-09-07T00:00:00"/>
    <x v="5"/>
    <x v="0"/>
    <n v="112780"/>
    <x v="2"/>
    <s v="New Zealand"/>
    <n v="831"/>
    <n v="3383.4"/>
    <m/>
  </r>
  <r>
    <s v="Ambros Murthwaite"/>
    <s v="Male"/>
    <s v="Procurement"/>
    <n v="46"/>
    <d v="2022-07-16T00:00:00"/>
    <x v="3"/>
    <x v="2"/>
    <n v="70610"/>
    <x v="0"/>
    <s v="New Zealand"/>
    <n v="519"/>
    <n v="1412.2"/>
    <m/>
  </r>
  <r>
    <s v="Tatum Hush"/>
    <s v="Female"/>
    <s v="Sales"/>
    <n v="28"/>
    <d v="2021-06-10T00:00:00"/>
    <x v="6"/>
    <x v="0"/>
    <n v="53240"/>
    <x v="0"/>
    <s v="New Zealand"/>
    <n v="920"/>
    <n v="1597.2"/>
    <m/>
  </r>
  <r>
    <s v="Benny Karolovsky"/>
    <s v="Other"/>
    <s v="Finance"/>
    <n v="37"/>
    <d v="2020-11-11T00:00:00"/>
    <x v="0"/>
    <x v="1"/>
    <n v="115440"/>
    <x v="1"/>
    <s v="New Zealand"/>
    <n v="1131"/>
    <n v="3463.2"/>
    <m/>
  </r>
  <r>
    <s v="Hoyt D'Alesco"/>
    <s v="Male"/>
    <s v="Sales"/>
    <n v="32"/>
    <d v="2021-09-26T00:00:00"/>
    <x v="5"/>
    <x v="0"/>
    <n v="53540"/>
    <x v="0"/>
    <s v="New Zealand"/>
    <n v="812"/>
    <n v="1606.2"/>
    <m/>
  </r>
  <r>
    <s v="Halimeda Kuscha"/>
    <s v="Female"/>
    <s v="Procurement"/>
    <n v="30"/>
    <d v="2022-10-27T00:00:00"/>
    <x v="1"/>
    <x v="2"/>
    <n v="112570"/>
    <x v="0"/>
    <s v="New Zealand"/>
    <n v="416"/>
    <n v="2251.4"/>
    <m/>
  </r>
  <r>
    <s v="Erin Androsik"/>
    <s v="Male"/>
    <s v="Procurement"/>
    <n v="33"/>
    <d v="2022-05-20T00:00:00"/>
    <x v="4"/>
    <x v="2"/>
    <n v="48530"/>
    <x v="2"/>
    <s v="New Zealand"/>
    <n v="576"/>
    <n v="970.6"/>
    <m/>
  </r>
  <r>
    <s v="Vic Radolf"/>
    <s v="Female"/>
    <s v="Website"/>
    <n v="24"/>
    <d v="2020-11-13T00:00:00"/>
    <x v="0"/>
    <x v="1"/>
    <n v="62780"/>
    <x v="0"/>
    <s v="New Zealand"/>
    <n v="1129"/>
    <n v="1883.3999999999999"/>
    <m/>
  </r>
  <r>
    <s v="Sanchali Shirish"/>
    <s v="Male"/>
    <s v="Sales"/>
    <n v="27"/>
    <d v="2020-08-30T00:00:00"/>
    <x v="11"/>
    <x v="1"/>
    <n v="54970"/>
    <x v="0"/>
    <s v="India"/>
    <n v="1204"/>
    <n v="1649.1"/>
    <m/>
  </r>
  <r>
    <s v="Gangadutt Ragha"/>
    <s v="Male"/>
    <s v="Website"/>
    <n v="37"/>
    <d v="2021-03-22T00:00:00"/>
    <x v="7"/>
    <x v="0"/>
    <n v="88050"/>
    <x v="1"/>
    <s v="India"/>
    <n v="1000"/>
    <n v="2641.5"/>
    <m/>
  </r>
  <r>
    <s v="Waheeda Vasuman"/>
    <s v="Male"/>
    <s v="Sales"/>
    <n v="43"/>
    <d v="2021-12-28T00:00:00"/>
    <x v="2"/>
    <x v="0"/>
    <n v="36040"/>
    <x v="0"/>
    <s v="India"/>
    <n v="719"/>
    <n v="720.80000000000007"/>
    <m/>
  </r>
  <r>
    <s v="Nanak Sapna"/>
    <s v="Female"/>
    <s v="Procurement"/>
    <n v="42"/>
    <d v="2022-06-06T00:00:00"/>
    <x v="6"/>
    <x v="2"/>
    <n v="75000"/>
    <x v="3"/>
    <s v="India"/>
    <n v="559"/>
    <n v="1500"/>
    <m/>
  </r>
  <r>
    <s v="Shobhana Samuel"/>
    <s v="Male"/>
    <s v="Procurement"/>
    <n v="35"/>
    <d v="2022-04-15T00:00:00"/>
    <x v="9"/>
    <x v="2"/>
    <n v="40400"/>
    <x v="0"/>
    <s v="India"/>
    <n v="611"/>
    <n v="808"/>
    <m/>
  </r>
  <r>
    <s v="Amlankusum Rajabhushan"/>
    <s v="Male"/>
    <s v="Website"/>
    <n v="24"/>
    <d v="2022-03-05T00:00:00"/>
    <x v="7"/>
    <x v="2"/>
    <n v="100420"/>
    <x v="0"/>
    <s v="India"/>
    <n v="652"/>
    <n v="2008.4"/>
    <m/>
  </r>
  <r>
    <s v="Pratigya Rema"/>
    <s v="Female"/>
    <s v="Website"/>
    <n v="31"/>
    <d v="2022-02-12T00:00:00"/>
    <x v="8"/>
    <x v="2"/>
    <n v="58100"/>
    <x v="0"/>
    <s v="India"/>
    <n v="673"/>
    <n v="1162"/>
    <m/>
  </r>
  <r>
    <s v="Ramnath Ravuri"/>
    <s v="Female"/>
    <s v="Website"/>
    <n v="44"/>
    <d v="2023-02-28T00:00:00"/>
    <x v="8"/>
    <x v="3"/>
    <n v="114870"/>
    <x v="0"/>
    <s v="India"/>
    <n v="292"/>
    <n v="2297.4"/>
    <m/>
  </r>
  <r>
    <s v="Prerana Nishita"/>
    <s v="Female"/>
    <s v="Procurement"/>
    <n v="32"/>
    <d v="2021-12-19T00:00:00"/>
    <x v="2"/>
    <x v="0"/>
    <n v="41570"/>
    <x v="0"/>
    <s v="India"/>
    <n v="728"/>
    <n v="831.4"/>
    <m/>
  </r>
  <r>
    <s v="Makshi Vinutha"/>
    <s v="Female"/>
    <s v="Procurement"/>
    <n v="30"/>
    <d v="2022-08-27T00:00:00"/>
    <x v="11"/>
    <x v="2"/>
    <n v="112570"/>
    <x v="0"/>
    <s v="India"/>
    <n v="477"/>
    <n v="2251.4"/>
    <m/>
  </r>
  <r>
    <s v="Shiuli Sapna"/>
    <s v="Male"/>
    <s v="Procurement"/>
    <n v="26"/>
    <d v="2020-11-29T00:00:00"/>
    <x v="0"/>
    <x v="1"/>
    <n v="47360"/>
    <x v="0"/>
    <s v="India"/>
    <n v="1113"/>
    <n v="1420.8"/>
    <m/>
  </r>
  <r>
    <s v="Agrata Rajarama"/>
    <s v="Female"/>
    <s v="Finance"/>
    <n v="21"/>
    <d v="2021-03-01T00:00:00"/>
    <x v="7"/>
    <x v="0"/>
    <n v="65920"/>
    <x v="0"/>
    <s v="India"/>
    <n v="1021"/>
    <n v="1977.6"/>
    <m/>
  </r>
  <r>
    <s v="Vasu Nandin"/>
    <s v="Female"/>
    <s v="Procurement"/>
    <n v="28"/>
    <d v="2022-01-10T00:00:00"/>
    <x v="10"/>
    <x v="2"/>
    <n v="99970"/>
    <x v="0"/>
    <s v="India"/>
    <n v="706"/>
    <n v="1999.4"/>
    <m/>
  </r>
  <r>
    <s v="Bhuvan Pals"/>
    <s v="Female"/>
    <s v="Website"/>
    <n v="25"/>
    <d v="2022-03-13T00:00:00"/>
    <x v="7"/>
    <x v="2"/>
    <n v="80700"/>
    <x v="2"/>
    <s v="India"/>
    <n v="644"/>
    <n v="1614"/>
    <m/>
  </r>
  <r>
    <s v="Gumwant Veera"/>
    <s v="Male"/>
    <s v="Finance"/>
    <n v="24"/>
    <d v="2021-06-28T00:00:00"/>
    <x v="6"/>
    <x v="0"/>
    <n v="52610"/>
    <x v="1"/>
    <s v="India"/>
    <n v="902"/>
    <n v="1578.3"/>
    <m/>
  </r>
  <r>
    <s v="Narois Motiwala"/>
    <s v="Male"/>
    <s v="Website"/>
    <n v="29"/>
    <d v="2020-10-15T00:00:00"/>
    <x v="1"/>
    <x v="1"/>
    <n v="112110"/>
    <x v="1"/>
    <s v="India"/>
    <n v="1158"/>
    <n v="3363.2999999999997"/>
    <m/>
  </r>
  <r>
    <s v="Anjushri Chandiramani"/>
    <s v="Female"/>
    <s v="HR"/>
    <n v="27"/>
    <d v="2020-08-18T00:00:00"/>
    <x v="11"/>
    <x v="1"/>
    <n v="119110"/>
    <x v="0"/>
    <s v="India"/>
    <n v="1216"/>
    <n v="3573.2999999999997"/>
    <m/>
  </r>
  <r>
    <s v="Krishnakanta Vellanki"/>
    <s v="Male"/>
    <s v="Sales"/>
    <n v="22"/>
    <d v="2021-07-07T00:00:00"/>
    <x v="3"/>
    <x v="0"/>
    <n v="112780"/>
    <x v="2"/>
    <s v="India"/>
    <n v="893"/>
    <n v="3383.4"/>
    <m/>
  </r>
  <r>
    <s v="Dhruv Manjunath"/>
    <s v="Female"/>
    <s v="Procurement"/>
    <n v="36"/>
    <d v="2020-07-11T00:00:00"/>
    <x v="3"/>
    <x v="1"/>
    <n v="114890"/>
    <x v="0"/>
    <s v="India"/>
    <n v="1254"/>
    <n v="3446.7"/>
    <m/>
  </r>
  <r>
    <s v="Vanmala Shriharsha"/>
    <s v="Male"/>
    <s v="Finance"/>
    <n v="27"/>
    <d v="2021-11-06T00:00:00"/>
    <x v="0"/>
    <x v="0"/>
    <n v="48980"/>
    <x v="0"/>
    <s v="India"/>
    <n v="771"/>
    <n v="1469.3999999999999"/>
    <m/>
  </r>
  <r>
    <s v="Sameer Shashank Sapra"/>
    <s v="Male"/>
    <s v="HR"/>
    <n v="21"/>
    <d v="2020-12-15T00:00:00"/>
    <x v="2"/>
    <x v="1"/>
    <n v="75880"/>
    <x v="0"/>
    <s v="India"/>
    <n v="1097"/>
    <n v="2276.4"/>
    <m/>
  </r>
  <r>
    <s v="Anumati Shyamari Meherhomji"/>
    <s v="Female"/>
    <s v="Sales"/>
    <n v="28"/>
    <d v="2021-04-10T00:00:00"/>
    <x v="9"/>
    <x v="0"/>
    <n v="53240"/>
    <x v="0"/>
    <s v="India"/>
    <n v="981"/>
    <n v="1597.2"/>
    <m/>
  </r>
  <r>
    <s v="Tarala Vishaal"/>
    <s v="Female"/>
    <s v="Finance"/>
    <n v="34"/>
    <d v="2021-07-20T00:00:00"/>
    <x v="3"/>
    <x v="0"/>
    <n v="85000"/>
    <x v="0"/>
    <s v="India"/>
    <n v="880"/>
    <n v="2550"/>
    <m/>
  </r>
  <r>
    <s v="Shubhra Potla"/>
    <s v="Female"/>
    <s v="Website"/>
    <n v="21"/>
    <d v="2022-02-27T00:00:00"/>
    <x v="8"/>
    <x v="2"/>
    <n v="33920"/>
    <x v="0"/>
    <s v="India"/>
    <n v="658"/>
    <n v="678.4"/>
    <m/>
  </r>
  <r>
    <s v="Hemavati Muthiah"/>
    <s v="Female"/>
    <s v="Website"/>
    <n v="33"/>
    <d v="2021-02-26T00:00:00"/>
    <x v="8"/>
    <x v="0"/>
    <n v="75280"/>
    <x v="0"/>
    <s v="India"/>
    <n v="1024"/>
    <n v="2258.4"/>
    <m/>
  </r>
  <r>
    <s v="Krittika Gaekwad"/>
    <s v="Female"/>
    <s v="Finance"/>
    <n v="34"/>
    <d v="2022-02-02T00:00:00"/>
    <x v="8"/>
    <x v="2"/>
    <n v="58940"/>
    <x v="0"/>
    <s v="India"/>
    <n v="683"/>
    <n v="1178.8"/>
    <m/>
  </r>
  <r>
    <s v="Shevantilal Muppala"/>
    <s v="Female"/>
    <s v="Procurement"/>
    <n v="28"/>
    <d v="2021-08-17T00:00:00"/>
    <x v="11"/>
    <x v="0"/>
    <n v="104770"/>
    <x v="0"/>
    <s v="India"/>
    <n v="852"/>
    <n v="3143.1"/>
    <m/>
  </r>
  <r>
    <s v="Shattesh Utpat"/>
    <s v="Male"/>
    <s v="Procurement"/>
    <n v="21"/>
    <d v="2022-05-20T00:00:00"/>
    <x v="4"/>
    <x v="2"/>
    <n v="57090"/>
    <x v="0"/>
    <s v="India"/>
    <n v="576"/>
    <n v="1141.8"/>
    <m/>
  </r>
  <r>
    <s v="Kamalakshi Mukundan"/>
    <s v="Male"/>
    <s v="Finance"/>
    <n v="27"/>
    <d v="2020-12-09T00:00:00"/>
    <x v="2"/>
    <x v="1"/>
    <n v="91650"/>
    <x v="2"/>
    <s v="India"/>
    <n v="1103"/>
    <n v="2749.5"/>
    <m/>
  </r>
  <r>
    <s v="Chandana Sannidhi Surnilla"/>
    <s v="Male"/>
    <s v="Finance"/>
    <n v="42"/>
    <d v="2022-04-19T00:00:00"/>
    <x v="9"/>
    <x v="2"/>
    <n v="70270"/>
    <x v="1"/>
    <s v="India"/>
    <n v="607"/>
    <n v="1405.4"/>
    <m/>
  </r>
  <r>
    <s v="Indu Varada Sumedh"/>
    <s v="Female"/>
    <s v="Finance"/>
    <n v="28"/>
    <d v="2020-10-20T00:00:00"/>
    <x v="1"/>
    <x v="1"/>
    <n v="75970"/>
    <x v="0"/>
    <s v="India"/>
    <n v="1153"/>
    <n v="2279.1"/>
    <m/>
  </r>
  <r>
    <s v="Karuna Pashupathy"/>
    <s v="Other"/>
    <s v="Website"/>
    <n v="27"/>
    <d v="2021-01-16T00:00:00"/>
    <x v="10"/>
    <x v="0"/>
    <n v="90700"/>
    <x v="2"/>
    <s v="India"/>
    <n v="1065"/>
    <n v="2721"/>
    <m/>
  </r>
  <r>
    <s v="Mardav Ramaswami"/>
    <s v="Male"/>
    <s v="Procurement"/>
    <n v="30"/>
    <d v="2022-02-15T00:00:00"/>
    <x v="8"/>
    <x v="2"/>
    <n v="60570"/>
    <x v="0"/>
    <s v="India"/>
    <n v="670"/>
    <n v="1211.4000000000001"/>
    <m/>
  </r>
  <r>
    <s v="Sarayu Ragunathan"/>
    <s v="Male"/>
    <s v="Procurement"/>
    <n v="33"/>
    <d v="2020-09-29T00:00:00"/>
    <x v="5"/>
    <x v="1"/>
    <n v="115920"/>
    <x v="0"/>
    <s v="India"/>
    <n v="1174"/>
    <n v="3477.6"/>
    <m/>
  </r>
  <r>
    <s v="Kevalkumar Solanki"/>
    <s v="Female"/>
    <s v="Finance"/>
    <n v="33"/>
    <d v="2020-06-24T00:00:00"/>
    <x v="6"/>
    <x v="1"/>
    <n v="65360"/>
    <x v="0"/>
    <s v="India"/>
    <n v="1271"/>
    <n v="1960.8"/>
    <m/>
  </r>
  <r>
    <s v="Upendra Swati"/>
    <s v="Other"/>
    <s v="Finance"/>
    <n v="30"/>
    <d v="2021-12-05T00:00:00"/>
    <x v="2"/>
    <x v="0"/>
    <n v="64000"/>
    <x v="0"/>
    <s v="India"/>
    <n v="742"/>
    <n v="1920"/>
    <m/>
  </r>
  <r>
    <s v="Deepit Ranjana"/>
    <s v="Female"/>
    <s v="Finance"/>
    <n v="34"/>
    <d v="2021-07-06T00:00:00"/>
    <x v="3"/>
    <x v="0"/>
    <n v="92450"/>
    <x v="0"/>
    <s v="India"/>
    <n v="894"/>
    <n v="2773.5"/>
    <m/>
  </r>
  <r>
    <s v="Amal Nimesh"/>
    <s v="Male"/>
    <s v="Website"/>
    <n v="31"/>
    <d v="2021-09-11T00:00:00"/>
    <x v="5"/>
    <x v="0"/>
    <n v="48950"/>
    <x v="0"/>
    <s v="India"/>
    <n v="827"/>
    <n v="1468.5"/>
    <m/>
  </r>
  <r>
    <s v="Kunja Prashanta Vibha"/>
    <s v="Female"/>
    <s v="Website"/>
    <n v="27"/>
    <d v="2022-03-05T00:00:00"/>
    <x v="7"/>
    <x v="2"/>
    <n v="83750"/>
    <x v="0"/>
    <s v="India"/>
    <n v="652"/>
    <n v="1675"/>
    <m/>
  </r>
  <r>
    <s v="Godavari Veena"/>
    <s v="Female"/>
    <s v="Website"/>
    <n v="40"/>
    <d v="2021-03-21T00:00:00"/>
    <x v="7"/>
    <x v="0"/>
    <n v="87620"/>
    <x v="0"/>
    <s v="India"/>
    <n v="1001"/>
    <n v="2628.6"/>
    <m/>
  </r>
  <r>
    <s v="Devasree Fullara Saurin"/>
    <s v="Female"/>
    <s v="Sales"/>
    <n v="20"/>
    <d v="2021-10-07T00:00:00"/>
    <x v="1"/>
    <x v="0"/>
    <n v="68900"/>
    <x v="1"/>
    <s v="India"/>
    <n v="801"/>
    <n v="2067"/>
    <m/>
  </r>
  <r>
    <s v="Geena Raghavanpillai"/>
    <s v="Male"/>
    <s v="Sales"/>
    <n v="32"/>
    <d v="2021-07-26T00:00:00"/>
    <x v="3"/>
    <x v="0"/>
    <n v="53540"/>
    <x v="0"/>
    <s v="India"/>
    <n v="874"/>
    <n v="1606.2"/>
    <m/>
  </r>
  <r>
    <s v="Rupak Mehra"/>
    <s v="Male"/>
    <s v="Sales"/>
    <n v="28"/>
    <d v="2022-07-16T00:00:00"/>
    <x v="3"/>
    <x v="2"/>
    <n v="43510"/>
    <x v="4"/>
    <s v="India"/>
    <n v="519"/>
    <n v="870.2"/>
    <m/>
  </r>
  <r>
    <s v="Sawini Chandan"/>
    <s v="Female"/>
    <s v="Sales"/>
    <n v="38"/>
    <d v="2021-04-30T00:00:00"/>
    <x v="9"/>
    <x v="0"/>
    <n v="109160"/>
    <x v="3"/>
    <s v="India"/>
    <n v="961"/>
    <n v="3274.7999999999997"/>
    <m/>
  </r>
  <r>
    <s v="Baruna Ogale"/>
    <s v="Male"/>
    <s v="Procurement"/>
    <n v="40"/>
    <d v="2021-01-08T00:00:00"/>
    <x v="10"/>
    <x v="0"/>
    <n v="99750"/>
    <x v="0"/>
    <s v="India"/>
    <n v="1073"/>
    <n v="2992.5"/>
    <m/>
  </r>
  <r>
    <s v="Jagajeet Viraj"/>
    <s v="Female"/>
    <s v="Website"/>
    <n v="31"/>
    <d v="2020-09-10T00:00:00"/>
    <x v="5"/>
    <x v="1"/>
    <n v="41980"/>
    <x v="0"/>
    <s v="India"/>
    <n v="1193"/>
    <n v="1259.3999999999999"/>
    <m/>
  </r>
  <r>
    <s v="Kulbhushan Moorthy"/>
    <s v="Male"/>
    <s v="Finance"/>
    <n v="36"/>
    <d v="2021-03-17T00:00:00"/>
    <x v="7"/>
    <x v="0"/>
    <n v="71380"/>
    <x v="0"/>
    <s v="India"/>
    <n v="1005"/>
    <n v="2141.4"/>
    <m/>
  </r>
  <r>
    <s v="Ilesh Dasgupta"/>
    <s v="Male"/>
    <s v="Procurement"/>
    <n v="27"/>
    <d v="2021-12-17T00:00:00"/>
    <x v="2"/>
    <x v="0"/>
    <n v="113280"/>
    <x v="4"/>
    <s v="India"/>
    <n v="730"/>
    <n v="2265.6"/>
    <m/>
  </r>
  <r>
    <s v="Madhumati Gazala Soumitra"/>
    <s v="Female"/>
    <s v="Finance"/>
    <n v="33"/>
    <d v="2022-07-05T00:00:00"/>
    <x v="3"/>
    <x v="2"/>
    <n v="86570"/>
    <x v="0"/>
    <s v="India"/>
    <n v="530"/>
    <n v="1731.4"/>
    <m/>
  </r>
  <r>
    <s v="Chitrasen Laul"/>
    <s v="Male"/>
    <s v="Procurement"/>
    <n v="26"/>
    <d v="2021-06-03T00:00:00"/>
    <x v="6"/>
    <x v="0"/>
    <n v="53540"/>
    <x v="0"/>
    <s v="India"/>
    <n v="927"/>
    <n v="1606.2"/>
    <m/>
  </r>
  <r>
    <s v="Jaishree Atasi Yavatkar"/>
    <s v="Male"/>
    <s v="Website"/>
    <n v="37"/>
    <d v="2022-03-20T00:00:00"/>
    <x v="7"/>
    <x v="2"/>
    <n v="69070"/>
    <x v="0"/>
    <s v="India"/>
    <n v="637"/>
    <n v="1381.4"/>
    <m/>
  </r>
  <r>
    <s v="Kantimoy Pritish"/>
    <s v="Female"/>
    <s v="Finance"/>
    <n v="30"/>
    <d v="2021-05-12T00:00:00"/>
    <x v="4"/>
    <x v="0"/>
    <n v="67910"/>
    <x v="1"/>
    <s v="India"/>
    <n v="949"/>
    <n v="2037.3"/>
    <m/>
  </r>
  <r>
    <s v="Rameshwari Chikodi"/>
    <s v="Male"/>
    <s v="Website"/>
    <n v="30"/>
    <d v="2021-01-18T00:00:00"/>
    <x v="10"/>
    <x v="0"/>
    <n v="69120"/>
    <x v="0"/>
    <s v="India"/>
    <n v="1063"/>
    <n v="2073.6"/>
    <m/>
  </r>
  <r>
    <s v="Lalit Kothari"/>
    <s v="Female"/>
    <s v="Finance"/>
    <n v="34"/>
    <d v="2021-12-20T00:00:00"/>
    <x v="2"/>
    <x v="0"/>
    <n v="60130"/>
    <x v="0"/>
    <s v="India"/>
    <n v="727"/>
    <n v="1202.6000000000001"/>
    <m/>
  </r>
  <r>
    <s v="Sahas Sanabhi Shrikant"/>
    <s v="Male"/>
    <s v="Procurement"/>
    <n v="23"/>
    <d v="2021-07-01T00:00:00"/>
    <x v="3"/>
    <x v="0"/>
    <n v="106460"/>
    <x v="0"/>
    <s v="India"/>
    <n v="899"/>
    <n v="3193.7999999999997"/>
    <m/>
  </r>
  <r>
    <s v="Kaishori Harathi Kateel"/>
    <s v="Female"/>
    <s v="HR"/>
    <n v="37"/>
    <d v="2021-07-12T00:00:00"/>
    <x v="3"/>
    <x v="0"/>
    <n v="118100"/>
    <x v="0"/>
    <s v="India"/>
    <n v="888"/>
    <n v="3543"/>
    <m/>
  </r>
  <r>
    <s v="Rushil Kripa"/>
    <s v="Female"/>
    <s v="Procurement"/>
    <n v="36"/>
    <d v="2021-09-29T00:00:00"/>
    <x v="5"/>
    <x v="0"/>
    <n v="78390"/>
    <x v="0"/>
    <s v="India"/>
    <n v="809"/>
    <n v="2351.6999999999998"/>
    <m/>
  </r>
  <r>
    <s v="Sarojini Naueshwara"/>
    <s v="Female"/>
    <s v="Procurement"/>
    <n v="30"/>
    <d v="2022-08-16T00:00:00"/>
    <x v="11"/>
    <x v="2"/>
    <n v="114180"/>
    <x v="0"/>
    <s v="India"/>
    <n v="488"/>
    <n v="2283.6"/>
    <m/>
  </r>
  <r>
    <s v="Sartaj Probal"/>
    <s v="Female"/>
    <s v="Procurement"/>
    <n v="28"/>
    <d v="2022-01-29T00:00:00"/>
    <x v="10"/>
    <x v="2"/>
    <n v="104120"/>
    <x v="0"/>
    <s v="India"/>
    <n v="687"/>
    <n v="2082.4"/>
    <m/>
  </r>
  <r>
    <s v="Mahindra Sreedharan"/>
    <s v="Male"/>
    <s v="Procurement"/>
    <n v="30"/>
    <d v="2022-03-20T00:00:00"/>
    <x v="7"/>
    <x v="2"/>
    <n v="67950"/>
    <x v="0"/>
    <s v="India"/>
    <n v="637"/>
    <n v="1359"/>
    <m/>
  </r>
  <r>
    <s v="Suchira Bhanupriya Tapti"/>
    <s v="Female"/>
    <s v="Website"/>
    <n v="29"/>
    <d v="2020-05-11T00:00:00"/>
    <x v="4"/>
    <x v="1"/>
    <n v="34980"/>
    <x v="0"/>
    <s v="India"/>
    <n v="1315"/>
    <n v="1049.3999999999999"/>
    <m/>
  </r>
  <r>
    <s v="Fullara Sushanti Mokate"/>
    <s v="Female"/>
    <s v="Website"/>
    <n v="24"/>
    <d v="2020-09-13T00:00:00"/>
    <x v="5"/>
    <x v="1"/>
    <n v="62780"/>
    <x v="0"/>
    <s v="India"/>
    <n v="1190"/>
    <n v="1883.3999999999999"/>
    <m/>
  </r>
  <r>
    <s v="Hridaynath Tendulkar"/>
    <s v="Male"/>
    <s v="Website"/>
    <n v="20"/>
    <d v="2021-07-20T00:00:00"/>
    <x v="3"/>
    <x v="0"/>
    <n v="107700"/>
    <x v="0"/>
    <s v="India"/>
    <n v="880"/>
    <n v="3231"/>
    <m/>
  </r>
  <r>
    <s v="Abhaya Priyavardhan"/>
    <s v="Male"/>
    <s v="Sales"/>
    <n v="25"/>
    <d v="2021-05-06T00:00:00"/>
    <x v="4"/>
    <x v="0"/>
    <n v="65700"/>
    <x v="0"/>
    <s v="India"/>
    <n v="955"/>
    <n v="1971"/>
    <m/>
  </r>
  <r>
    <s v="Ayog Chakrabarti"/>
    <s v="Female"/>
    <s v="Website"/>
    <n v="33"/>
    <d v="2021-04-27T00:00:00"/>
    <x v="9"/>
    <x v="0"/>
    <n v="75480"/>
    <x v="4"/>
    <s v="India"/>
    <n v="964"/>
    <n v="2264.4"/>
    <m/>
  </r>
  <r>
    <s v="Pragya Nilufar"/>
    <s v="Male"/>
    <s v="Website"/>
    <n v="33"/>
    <d v="2021-09-09T00:00:00"/>
    <x v="5"/>
    <x v="0"/>
    <n v="53870"/>
    <x v="0"/>
    <s v="India"/>
    <n v="829"/>
    <n v="1616.1"/>
    <m/>
  </r>
  <r>
    <s v="Shulabh Qutub Sundaramoorthy"/>
    <s v="Female"/>
    <s v="Sales"/>
    <n v="36"/>
    <d v="2021-08-25T00:00:00"/>
    <x v="11"/>
    <x v="0"/>
    <n v="78540"/>
    <x v="0"/>
    <s v="India"/>
    <n v="844"/>
    <n v="2356.1999999999998"/>
    <m/>
  </r>
  <r>
    <s v="Vinanti Choudhari"/>
    <s v="Male"/>
    <s v="Procurement"/>
    <n v="19"/>
    <d v="2021-01-22T00:00:00"/>
    <x v="10"/>
    <x v="0"/>
    <n v="58960"/>
    <x v="0"/>
    <s v="India"/>
    <n v="1059"/>
    <n v="1768.8"/>
    <m/>
  </r>
  <r>
    <s v="Ranajay Kailashnath Richa"/>
    <s v="Male"/>
    <s v="Procurement"/>
    <n v="46"/>
    <d v="2022-05-16T00:00:00"/>
    <x v="4"/>
    <x v="2"/>
    <n v="70610"/>
    <x v="0"/>
    <s v="India"/>
    <n v="580"/>
    <n v="1412.2"/>
    <m/>
  </r>
  <r>
    <s v="Asija Pothireddy"/>
    <s v="Male"/>
    <s v="Finance"/>
    <n v="33"/>
    <d v="2020-12-16T00:00:00"/>
    <x v="2"/>
    <x v="1"/>
    <n v="59430"/>
    <x v="0"/>
    <s v="India"/>
    <n v="1096"/>
    <n v="1782.8999999999999"/>
    <m/>
  </r>
  <r>
    <s v="Piyali Mahanthapa"/>
    <s v="Male"/>
    <s v="Procurement"/>
    <n v="33"/>
    <d v="2022-03-20T00:00:00"/>
    <x v="7"/>
    <x v="2"/>
    <n v="48530"/>
    <x v="2"/>
    <s v="India"/>
    <n v="637"/>
    <n v="970.6"/>
    <m/>
  </r>
  <r>
    <s v="Sukhdev Nageshwar"/>
    <s v="Female"/>
    <s v="Website"/>
    <n v="33"/>
    <d v="2020-10-25T00:00:00"/>
    <x v="1"/>
    <x v="1"/>
    <n v="96140"/>
    <x v="0"/>
    <s v="India"/>
    <n v="1148"/>
    <n v="2884.2"/>
    <m/>
  </r>
  <r>
    <s v="Deepali Charan"/>
    <s v="Male"/>
    <s v="Website"/>
    <n v="20"/>
    <d v="2020-10-18T00:00:00"/>
    <x v="1"/>
    <x v="1"/>
    <n v="112650"/>
    <x v="0"/>
    <s v="India"/>
    <n v="1155"/>
    <n v="3379.5"/>
    <m/>
  </r>
  <r>
    <s v="Yagna Sujeev"/>
    <s v="Female"/>
    <s v="Website"/>
    <n v="32"/>
    <d v="2021-04-07T00:00:00"/>
    <x v="9"/>
    <x v="0"/>
    <n v="43840"/>
    <x v="2"/>
    <s v="India"/>
    <n v="984"/>
    <n v="1315.2"/>
    <m/>
  </r>
  <r>
    <s v="Satyendra Venkatadri"/>
    <s v="Male"/>
    <s v="Procurement"/>
    <n v="31"/>
    <d v="2022-04-12T00:00:00"/>
    <x v="9"/>
    <x v="2"/>
    <n v="103550"/>
    <x v="0"/>
    <s v="India"/>
    <n v="614"/>
    <n v="2071"/>
    <m/>
  </r>
  <r>
    <s v="Madhavdas Buhpathi"/>
    <s v="Female"/>
    <s v="HR"/>
    <n v="32"/>
    <d v="2021-05-23T00:00:00"/>
    <x v="4"/>
    <x v="0"/>
    <n v="45510"/>
    <x v="0"/>
    <s v="India"/>
    <n v="938"/>
    <n v="1365.3"/>
    <m/>
  </r>
  <r>
    <s v="Sahila Chandrasekhar"/>
    <s v="Other"/>
    <s v="Finance"/>
    <n v="37"/>
    <d v="2020-09-11T00:00:00"/>
    <x v="5"/>
    <x v="1"/>
    <n v="115440"/>
    <x v="1"/>
    <s v="India"/>
    <n v="1192"/>
    <n v="3463.2"/>
    <m/>
  </r>
  <r>
    <s v="Mirium Seemantini Shivakumar"/>
    <s v="Female"/>
    <s v="Sales"/>
    <n v="38"/>
    <d v="2021-03-13T00:00:00"/>
    <x v="7"/>
    <x v="0"/>
    <n v="56870"/>
    <x v="2"/>
    <s v="India"/>
    <n v="1009"/>
    <n v="1706.1"/>
    <m/>
  </r>
  <r>
    <s v="Purnendu Vijayarangan"/>
    <s v="Female"/>
    <s v="Sales"/>
    <n v="25"/>
    <d v="2020-11-09T00:00:00"/>
    <x v="0"/>
    <x v="1"/>
    <n v="92700"/>
    <x v="0"/>
    <s v="India"/>
    <n v="1133"/>
    <n v="2781"/>
    <m/>
  </r>
  <r>
    <s v="Rukma Vinita"/>
    <s v="Other"/>
    <s v="Website"/>
    <n v="32"/>
    <d v="2022-06-01T00:00:00"/>
    <x v="6"/>
    <x v="2"/>
    <n v="91310"/>
    <x v="0"/>
    <s v="India"/>
    <n v="564"/>
    <n v="1826.2"/>
    <m/>
  </r>
  <r>
    <s v="Yauvani Tarpa"/>
    <s v="Male"/>
    <s v="Sales"/>
    <n v="33"/>
    <d v="2021-05-08T00:00:00"/>
    <x v="4"/>
    <x v="0"/>
    <n v="74550"/>
    <x v="0"/>
    <s v="India"/>
    <n v="953"/>
    <n v="2236.5"/>
    <m/>
  </r>
  <r>
    <s v="Damayanti Thangavadivelu"/>
    <s v="Male"/>
    <s v="Procurement"/>
    <n v="25"/>
    <d v="2022-04-14T00:00:00"/>
    <x v="9"/>
    <x v="2"/>
    <n v="109190"/>
    <x v="2"/>
    <s v="India"/>
    <n v="612"/>
    <n v="2183.8000000000002"/>
    <m/>
  </r>
  <r>
    <s v="Manjusri Ruchi"/>
    <s v="Female"/>
    <s v="Website"/>
    <n v="40"/>
    <d v="2021-05-04T00:00:00"/>
    <x v="4"/>
    <x v="0"/>
    <n v="104410"/>
    <x v="0"/>
    <s v="India"/>
    <n v="957"/>
    <n v="3132.2999999999997"/>
    <m/>
  </r>
  <r>
    <s v="Mithil Nadkarni"/>
    <s v="Male"/>
    <s v="Finance"/>
    <n v="30"/>
    <d v="2021-12-14T00:00:00"/>
    <x v="2"/>
    <x v="0"/>
    <n v="96800"/>
    <x v="0"/>
    <s v="India"/>
    <n v="733"/>
    <n v="2904"/>
    <m/>
  </r>
  <r>
    <s v="Ardhendu Abhichandra Jayakar"/>
    <s v="Male"/>
    <s v="Finance"/>
    <n v="28"/>
    <d v="2020-05-29T00:00:00"/>
    <x v="4"/>
    <x v="1"/>
    <n v="48170"/>
    <x v="2"/>
    <s v="India"/>
    <n v="1297"/>
    <n v="1445.1"/>
    <m/>
  </r>
  <r>
    <s v="Akbar Sorabhjee"/>
    <s v="Male"/>
    <s v="Procurement"/>
    <n v="21"/>
    <d v="2020-07-30T00:00:00"/>
    <x v="3"/>
    <x v="1"/>
    <n v="37920"/>
    <x v="0"/>
    <s v="India"/>
    <n v="1235"/>
    <n v="1137.5999999999999"/>
    <m/>
  </r>
  <r>
    <s v="Bandhula Sathyanna"/>
    <s v="Male"/>
    <s v="Procurement"/>
    <n v="34"/>
    <d v="2022-03-22T00:00:00"/>
    <x v="7"/>
    <x v="2"/>
    <n v="112650"/>
    <x v="0"/>
    <s v="India"/>
    <n v="635"/>
    <n v="2253"/>
    <m/>
  </r>
  <r>
    <s v="Daruka Ghazali"/>
    <s v="Female"/>
    <s v="Sales"/>
    <n v="34"/>
    <d v="2022-04-09T00:00:00"/>
    <x v="9"/>
    <x v="2"/>
    <n v="49630"/>
    <x v="1"/>
    <s v="India"/>
    <n v="617"/>
    <n v="992.6"/>
    <m/>
  </r>
  <r>
    <s v="Heer Pennathur"/>
    <s v="Male"/>
    <s v="Website"/>
    <n v="36"/>
    <d v="2020-05-07T00:00:00"/>
    <x v="4"/>
    <x v="1"/>
    <n v="118840"/>
    <x v="0"/>
    <s v="India"/>
    <n v="1319"/>
    <n v="3565.2"/>
    <m/>
  </r>
  <r>
    <s v="Shekhar Eswara"/>
    <s v="Male"/>
    <s v="Website"/>
    <n v="30"/>
    <d v="2022-08-16T00:00:00"/>
    <x v="11"/>
    <x v="2"/>
    <n v="69710"/>
    <x v="0"/>
    <s v="India"/>
    <n v="488"/>
    <n v="1394.2"/>
    <m/>
  </r>
  <r>
    <s v="Udyan Lanka"/>
    <s v="Male"/>
    <s v="Procurement"/>
    <n v="20"/>
    <d v="2022-05-02T00:00:00"/>
    <x v="4"/>
    <x v="2"/>
    <n v="79570"/>
    <x v="0"/>
    <s v="India"/>
    <n v="594"/>
    <n v="1591.4"/>
    <m/>
  </r>
  <r>
    <s v="Shreela Ramasubraman"/>
    <s v="Female"/>
    <s v="Procurement"/>
    <n v="22"/>
    <d v="2021-07-11T00:00:00"/>
    <x v="3"/>
    <x v="0"/>
    <n v="76900"/>
    <x v="2"/>
    <s v="India"/>
    <n v="889"/>
    <n v="230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C10" firstHeaderRow="0" firstDataRow="1" firstDataCol="1"/>
  <pivotFields count="13">
    <pivotField dataField="1" showAll="0"/>
    <pivotField showAll="0"/>
    <pivotField showAll="0"/>
    <pivotField showAll="0"/>
    <pivotField numFmtId="165" showAll="0"/>
    <pivotField showAll="0" defaultSubtotal="0"/>
    <pivotField showAll="0" defaultSubtotal="0"/>
    <pivotField dataField="1" numFmtId="164" showAll="0"/>
    <pivotField axis="axisRow" showAll="0">
      <items count="6">
        <item x="3"/>
        <item x="2"/>
        <item x="0"/>
        <item x="1"/>
        <item x="4"/>
        <item t="default"/>
      </items>
    </pivotField>
    <pivotField showAll="0"/>
    <pivotField showAll="0"/>
    <pivotField showAll="0"/>
    <pivotField showAll="0" defaultSubtotal="0"/>
  </pivotFields>
  <rowFields count="1">
    <field x="8"/>
  </rowFields>
  <rowItems count="6">
    <i>
      <x/>
    </i>
    <i>
      <x v="1"/>
    </i>
    <i>
      <x v="2"/>
    </i>
    <i>
      <x v="3"/>
    </i>
    <i>
      <x v="4"/>
    </i>
    <i t="grand">
      <x/>
    </i>
  </rowItems>
  <colFields count="1">
    <field x="-2"/>
  </colFields>
  <colItems count="2">
    <i>
      <x/>
    </i>
    <i i="1">
      <x v="1"/>
    </i>
  </colItems>
  <dataFields count="2">
    <dataField name="Count of Name" fld="0" subtotal="count" baseField="0" baseItem="0"/>
    <dataField name="Average of Salary" fld="7" subtotal="average" baseField="6" baseItem="0" numFmtId="1"/>
  </dataFields>
  <conditionalFormats count="1">
    <conditionalFormat scope="field" priority="1">
      <pivotAreas count="1">
        <pivotArea outline="0" collapsedLevelsAreSubtotals="1" fieldPosition="0">
          <references count="2">
            <reference field="4294967294" count="1" selected="0">
              <x v="1"/>
            </reference>
            <reference field="8"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dataOnRows="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8" firstHeaderRow="1" firstDataRow="2" firstDataCol="1"/>
  <pivotFields count="6">
    <pivotField axis="axisCol" allDrilled="1" showAll="0" dataSourceSort="1" defaultAttributeDrillState="1">
      <items count="4">
        <item x="0"/>
        <item x="1"/>
        <item x="2"/>
        <item t="default"/>
      </items>
    </pivotField>
    <pivotField dataField="1" showAll="0"/>
    <pivotField dataField="1" showAll="0"/>
    <pivotField dataField="1" showAll="0"/>
    <pivotField dataField="1" showAll="0"/>
    <pivotField allDrilled="1" showAll="0" dataSourceSort="1" defaultAttributeDrillState="1"/>
  </pivotFields>
  <rowFields count="1">
    <field x="-2"/>
  </rowFields>
  <rowItems count="4">
    <i>
      <x/>
    </i>
    <i i="1">
      <x v="1"/>
    </i>
    <i i="2">
      <x v="2"/>
    </i>
    <i i="3">
      <x v="3"/>
    </i>
  </rowItems>
  <colFields count="1">
    <field x="0"/>
  </colFields>
  <colItems count="4">
    <i>
      <x/>
    </i>
    <i>
      <x v="1"/>
    </i>
    <i>
      <x v="2"/>
    </i>
    <i t="grand">
      <x/>
    </i>
  </colItems>
  <dataFields count="4">
    <dataField name="Count of Name" fld="1" subtotal="count" baseField="0" baseItem="0"/>
    <dataField name="Average of Age" fld="2" subtotal="average" baseField="0" baseItem="0"/>
    <dataField name="Average of Tenure" fld="4" subtotal="average" baseField="0" baseItem="1"/>
    <dataField name="Average of Salary" fld="3" subtotal="average" baseField="0" baseItem="1"/>
  </dataFields>
  <formats count="1">
    <format dxfId="12">
      <pivotArea collapsedLevelsAreSubtotals="1" fieldPosition="0">
        <references count="1">
          <reference field="4294967294" count="3">
            <x v="1"/>
            <x v="2"/>
            <x v="3"/>
          </reference>
        </references>
      </pivotArea>
    </format>
  </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ank-data-file.xlsx!staff">
        <x15:activeTabTopLevelEntity name="[staff]"/>
      </x15:pivotTableUISettings>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B40" firstHeaderRow="1" firstDataRow="1" firstDataCol="1"/>
  <pivotFields count="13">
    <pivotField dataField="1" showAll="0"/>
    <pivotField showAll="0"/>
    <pivotField showAll="0"/>
    <pivotField showAll="0"/>
    <pivotField numFmtId="165" showAll="0"/>
    <pivotField axis="axisRow" showAll="0" defaultSubtotal="0">
      <items count="12">
        <item x="10"/>
        <item x="8"/>
        <item x="7"/>
        <item x="9"/>
        <item x="4"/>
        <item x="6"/>
        <item x="3"/>
        <item x="11"/>
        <item x="5"/>
        <item x="1"/>
        <item x="0"/>
        <item x="2"/>
      </items>
    </pivotField>
    <pivotField axis="axisRow" showAll="0" defaultSubtotal="0">
      <items count="4">
        <item x="1"/>
        <item x="0"/>
        <item x="2"/>
        <item x="3"/>
      </items>
    </pivotField>
    <pivotField numFmtId="164" showAll="0"/>
    <pivotField showAll="0"/>
    <pivotField showAll="0"/>
    <pivotField showAll="0"/>
    <pivotField showAll="0"/>
    <pivotField showAll="0" defaultSubtotal="0"/>
  </pivotFields>
  <rowFields count="2">
    <field x="6"/>
    <field x="5"/>
  </rowFields>
  <rowItems count="37">
    <i>
      <x/>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x v="3"/>
    </i>
    <i r="1">
      <x v="1"/>
    </i>
    <i r="1">
      <x v="3"/>
    </i>
    <i t="grand">
      <x/>
    </i>
  </rowItems>
  <colItems count="1">
    <i/>
  </colItems>
  <dataFields count="1">
    <dataField name="Count of Name" fld="0" subtotal="count" baseField="0" baseItem="0"/>
  </dataFields>
  <chartFormats count="4">
    <chartFormat chart="6"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staff].[Country]">
  <pivotTables>
    <pivotTable tabId="5" name="PivotTable2"/>
  </pivotTables>
  <data>
    <olap pivotCacheId="4">
      <levels count="2">
        <level uniqueName="[staff].[Country].[(All)]" sourceCaption="(All)" count="0"/>
        <level uniqueName="[staff].[Country].[Country]" sourceCaption="Country" count="2">
          <ranges>
            <range startItem="0">
              <i n="[staff].[Country].&amp;[India]" c="India"/>
              <i n="[staff].[Country].&amp;[New Zealand]" c="New Zealand"/>
            </range>
          </ranges>
        </level>
      </levels>
      <selections count="1">
        <selection n="[staff].[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level="1" rowHeight="241300"/>
</slicers>
</file>

<file path=xl/tables/table1.xml><?xml version="1.0" encoding="utf-8"?>
<table xmlns="http://schemas.openxmlformats.org/spreadsheetml/2006/main" id="1" name="staff" displayName="staff" ref="A1:M184" headerRowDxfId="9">
  <autoFilter ref="A1:M184"/>
  <tableColumns count="13">
    <tableColumn id="1" name="Name" totalsRowLabel="Total"/>
    <tableColumn id="2" name="Gender"/>
    <tableColumn id="3" name="Department"/>
    <tableColumn id="4" name="Age" totalsRowFunction="average"/>
    <tableColumn id="5" name="Date Joined" dataDxfId="8"/>
    <tableColumn id="13" name="Month " dataDxfId="7">
      <calculatedColumnFormula>TEXT(staff[[#This Row],[Date Joined]],"mm")</calculatedColumnFormula>
    </tableColumn>
    <tableColumn id="12" name="Year" dataDxfId="6">
      <calculatedColumnFormula>TEXT(staff[[#This Row],[Date Joined]],"YYYY")</calculatedColumnFormula>
    </tableColumn>
    <tableColumn id="6" name="Salary" totalsRowFunction="average" dataDxfId="5"/>
    <tableColumn id="7" name="Rating" totalsRowFunction="count"/>
    <tableColumn id="8" name="Country"/>
    <tableColumn id="9" name="Tenure" dataDxfId="4">
      <calculatedColumnFormula>TODAY()-staff[[#This Row],[Date Joined]]</calculatedColumnFormula>
    </tableColumn>
    <tableColumn id="10" name="Bonus" dataDxfId="3">
      <calculatedColumnFormula>IF(staff[[#This Row],[Tenure]]&gt;730,3%,2%)*staff[[#This Row],[Salary]]</calculatedColumnFormula>
    </tableColumn>
    <tableColumn id="11" name="Rating as Number"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0"/>
  <sheetViews>
    <sheetView workbookViewId="0">
      <selection activeCell="G9" sqref="G9"/>
    </sheetView>
  </sheetViews>
  <sheetFormatPr defaultRowHeight="15" x14ac:dyDescent="0.25"/>
  <cols>
    <col min="1" max="1" width="14.28515625" bestFit="1" customWidth="1"/>
    <col min="2" max="2" width="14.42578125" bestFit="1" customWidth="1"/>
    <col min="3" max="3" width="16.42578125" bestFit="1" customWidth="1"/>
    <col min="6" max="6" width="17.5703125" customWidth="1"/>
  </cols>
  <sheetData>
    <row r="4" spans="1:7" x14ac:dyDescent="0.25">
      <c r="A4" s="27" t="s">
        <v>233</v>
      </c>
      <c r="B4" t="s">
        <v>227</v>
      </c>
      <c r="C4" t="s">
        <v>230</v>
      </c>
      <c r="F4" t="s">
        <v>10</v>
      </c>
      <c r="G4">
        <v>5</v>
      </c>
    </row>
    <row r="5" spans="1:7" x14ac:dyDescent="0.25">
      <c r="A5" s="28" t="s">
        <v>10</v>
      </c>
      <c r="B5" s="17">
        <v>4</v>
      </c>
      <c r="C5" s="30">
        <v>92080</v>
      </c>
      <c r="F5" t="s">
        <v>13</v>
      </c>
      <c r="G5">
        <v>4</v>
      </c>
    </row>
    <row r="6" spans="1:7" x14ac:dyDescent="0.25">
      <c r="A6" s="28" t="s">
        <v>13</v>
      </c>
      <c r="B6" s="17">
        <v>20</v>
      </c>
      <c r="C6" s="30">
        <v>75933</v>
      </c>
      <c r="F6" t="s">
        <v>16</v>
      </c>
      <c r="G6">
        <v>3</v>
      </c>
    </row>
    <row r="7" spans="1:7" x14ac:dyDescent="0.25">
      <c r="A7" s="28" t="s">
        <v>16</v>
      </c>
      <c r="B7" s="17">
        <v>137</v>
      </c>
      <c r="C7" s="30">
        <v>76798.759124087592</v>
      </c>
      <c r="F7" t="s">
        <v>24</v>
      </c>
      <c r="G7">
        <v>2</v>
      </c>
    </row>
    <row r="8" spans="1:7" x14ac:dyDescent="0.25">
      <c r="A8" s="28" t="s">
        <v>24</v>
      </c>
      <c r="B8" s="17">
        <v>16</v>
      </c>
      <c r="C8" s="30">
        <v>78115</v>
      </c>
      <c r="F8" t="s">
        <v>42</v>
      </c>
      <c r="G8">
        <v>1</v>
      </c>
    </row>
    <row r="9" spans="1:7" x14ac:dyDescent="0.25">
      <c r="A9" s="28" t="s">
        <v>42</v>
      </c>
      <c r="B9" s="17">
        <v>6</v>
      </c>
      <c r="C9" s="30">
        <v>77423.333333333328</v>
      </c>
    </row>
    <row r="10" spans="1:7" x14ac:dyDescent="0.25">
      <c r="A10" s="28" t="s">
        <v>226</v>
      </c>
      <c r="B10" s="17">
        <v>183</v>
      </c>
      <c r="C10" s="30">
        <v>77173.715846994543</v>
      </c>
    </row>
  </sheetData>
  <conditionalFormatting pivot="1" sqref="C5:C9">
    <cfRule type="dataBar" priority="1">
      <dataBar>
        <cfvo type="min"/>
        <cfvo type="max"/>
        <color rgb="FF638EC6"/>
      </dataBar>
      <extLst>
        <ext xmlns:x14="http://schemas.microsoft.com/office/spreadsheetml/2009/9/main" uri="{B025F937-C7B1-47D3-B67F-A62EFF666E3E}">
          <x14:id>{666E07C9-D3AB-4FC4-A13B-EBC0425CB967}</x14:id>
        </ext>
      </extLst>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pivot="1">
          <x14:cfRule type="dataBar" id="{666E07C9-D3AB-4FC4-A13B-EBC0425CB967}">
            <x14:dataBar minLength="0" maxLength="100" border="1" negativeBarBorderColorSameAsPositive="0">
              <x14:cfvo type="autoMin"/>
              <x14:cfvo type="autoMax"/>
              <x14:borderColor rgb="FF638EC6"/>
              <x14:negativeFillColor rgb="FFFF0000"/>
              <x14:negativeBorderColor rgb="FFFF0000"/>
              <x14:axisColor rgb="FF000000"/>
            </x14:dataBar>
          </x14:cfRule>
          <xm:sqref>C5:C9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G13" sqref="G13"/>
    </sheetView>
  </sheetViews>
  <sheetFormatPr defaultRowHeight="15" x14ac:dyDescent="0.25"/>
  <cols>
    <col min="1" max="1" width="17.5703125" customWidth="1"/>
    <col min="2" max="2" width="16.28515625" bestFit="1" customWidth="1"/>
    <col min="3" max="4" width="7.5703125" customWidth="1"/>
    <col min="5" max="5" width="11.28515625" customWidth="1"/>
    <col min="6" max="6" width="16.28515625" bestFit="1" customWidth="1"/>
    <col min="7" max="7" width="19.42578125" bestFit="1" customWidth="1"/>
    <col min="8" max="8" width="19.5703125" bestFit="1" customWidth="1"/>
  </cols>
  <sheetData>
    <row r="1" spans="1:5" ht="26.25" x14ac:dyDescent="0.4">
      <c r="A1" s="19">
        <v>4</v>
      </c>
    </row>
    <row r="3" spans="1:5" x14ac:dyDescent="0.25">
      <c r="B3" s="27" t="s">
        <v>225</v>
      </c>
    </row>
    <row r="4" spans="1:5" x14ac:dyDescent="0.25">
      <c r="A4" s="27" t="s">
        <v>229</v>
      </c>
      <c r="B4" t="s">
        <v>8</v>
      </c>
      <c r="C4" t="s">
        <v>15</v>
      </c>
      <c r="D4" t="s">
        <v>205</v>
      </c>
      <c r="E4" t="s">
        <v>226</v>
      </c>
    </row>
    <row r="5" spans="1:5" x14ac:dyDescent="0.25">
      <c r="A5" s="28" t="s">
        <v>227</v>
      </c>
      <c r="B5" s="17">
        <v>86</v>
      </c>
      <c r="C5" s="17">
        <v>89</v>
      </c>
      <c r="D5" s="17">
        <v>8</v>
      </c>
      <c r="E5" s="17">
        <v>183</v>
      </c>
    </row>
    <row r="6" spans="1:5" x14ac:dyDescent="0.25">
      <c r="A6" s="28" t="s">
        <v>228</v>
      </c>
      <c r="B6" s="29">
        <v>31.406976744186046</v>
      </c>
      <c r="C6" s="29">
        <v>29.55056179775281</v>
      </c>
      <c r="D6" s="29">
        <v>31.375</v>
      </c>
      <c r="E6" s="29">
        <v>30.502732240437158</v>
      </c>
    </row>
    <row r="7" spans="1:5" x14ac:dyDescent="0.25">
      <c r="A7" s="28" t="s">
        <v>231</v>
      </c>
      <c r="B7" s="29">
        <v>844.90697674418607</v>
      </c>
      <c r="C7" s="29">
        <v>835.74157303370782</v>
      </c>
      <c r="D7" s="29">
        <v>860.375</v>
      </c>
      <c r="E7" s="29">
        <v>841.12568306010928</v>
      </c>
    </row>
    <row r="8" spans="1:5" x14ac:dyDescent="0.25">
      <c r="A8" s="28" t="s">
        <v>230</v>
      </c>
      <c r="B8" s="29">
        <v>78284.186046511633</v>
      </c>
      <c r="C8" s="29">
        <v>74915.168539325838</v>
      </c>
      <c r="D8" s="29">
        <v>90362.5</v>
      </c>
      <c r="E8" s="29">
        <v>77173.715846994543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J40"/>
  <sheetViews>
    <sheetView tabSelected="1" workbookViewId="0">
      <selection activeCell="H3" sqref="H3"/>
    </sheetView>
  </sheetViews>
  <sheetFormatPr defaultRowHeight="15" x14ac:dyDescent="0.25"/>
  <cols>
    <col min="1" max="1" width="13.140625" customWidth="1"/>
    <col min="2" max="2" width="14.42578125" bestFit="1" customWidth="1"/>
    <col min="9" max="9" width="13.5703125" customWidth="1"/>
    <col min="10" max="10" width="15.85546875" customWidth="1"/>
  </cols>
  <sheetData>
    <row r="2" spans="1:10" x14ac:dyDescent="0.25">
      <c r="H2" t="s">
        <v>235</v>
      </c>
      <c r="I2" t="s">
        <v>236</v>
      </c>
      <c r="J2" t="s">
        <v>254</v>
      </c>
    </row>
    <row r="3" spans="1:10" x14ac:dyDescent="0.25">
      <c r="A3" s="27" t="s">
        <v>233</v>
      </c>
      <c r="B3" t="s">
        <v>227</v>
      </c>
      <c r="H3" s="34">
        <v>43952</v>
      </c>
    </row>
    <row r="4" spans="1:10" x14ac:dyDescent="0.25">
      <c r="A4" s="28" t="s">
        <v>238</v>
      </c>
      <c r="B4" s="17"/>
    </row>
    <row r="5" spans="1:10" x14ac:dyDescent="0.25">
      <c r="A5" s="33" t="s">
        <v>242</v>
      </c>
      <c r="B5" s="17">
        <v>3</v>
      </c>
    </row>
    <row r="6" spans="1:10" x14ac:dyDescent="0.25">
      <c r="A6" s="33" t="s">
        <v>243</v>
      </c>
      <c r="B6" s="17">
        <v>1</v>
      </c>
    </row>
    <row r="7" spans="1:10" x14ac:dyDescent="0.25">
      <c r="A7" s="33" t="s">
        <v>244</v>
      </c>
      <c r="B7" s="17">
        <v>5</v>
      </c>
    </row>
    <row r="8" spans="1:10" x14ac:dyDescent="0.25">
      <c r="A8" s="33" t="s">
        <v>245</v>
      </c>
      <c r="B8" s="17">
        <v>3</v>
      </c>
    </row>
    <row r="9" spans="1:10" x14ac:dyDescent="0.25">
      <c r="A9" s="33" t="s">
        <v>246</v>
      </c>
      <c r="B9" s="17">
        <v>6</v>
      </c>
    </row>
    <row r="10" spans="1:10" x14ac:dyDescent="0.25">
      <c r="A10" s="33" t="s">
        <v>247</v>
      </c>
      <c r="B10" s="17">
        <v>6</v>
      </c>
    </row>
    <row r="11" spans="1:10" x14ac:dyDescent="0.25">
      <c r="A11" s="33" t="s">
        <v>248</v>
      </c>
      <c r="B11" s="17">
        <v>6</v>
      </c>
    </row>
    <row r="12" spans="1:10" x14ac:dyDescent="0.25">
      <c r="A12" s="33" t="s">
        <v>249</v>
      </c>
      <c r="B12" s="17">
        <v>6</v>
      </c>
    </row>
    <row r="13" spans="1:10" x14ac:dyDescent="0.25">
      <c r="A13" s="28" t="s">
        <v>239</v>
      </c>
      <c r="B13" s="17"/>
    </row>
    <row r="14" spans="1:10" x14ac:dyDescent="0.25">
      <c r="A14" s="33" t="s">
        <v>250</v>
      </c>
      <c r="B14" s="17">
        <v>6</v>
      </c>
    </row>
    <row r="15" spans="1:10" x14ac:dyDescent="0.25">
      <c r="A15" s="33" t="s">
        <v>251</v>
      </c>
      <c r="B15" s="17">
        <v>4</v>
      </c>
    </row>
    <row r="16" spans="1:10" x14ac:dyDescent="0.25">
      <c r="A16" s="33" t="s">
        <v>252</v>
      </c>
      <c r="B16" s="17">
        <v>9</v>
      </c>
    </row>
    <row r="17" spans="1:2" x14ac:dyDescent="0.25">
      <c r="A17" s="33" t="s">
        <v>253</v>
      </c>
      <c r="B17" s="17">
        <v>5</v>
      </c>
    </row>
    <row r="18" spans="1:2" x14ac:dyDescent="0.25">
      <c r="A18" s="33" t="s">
        <v>242</v>
      </c>
      <c r="B18" s="17">
        <v>10</v>
      </c>
    </row>
    <row r="19" spans="1:2" x14ac:dyDescent="0.25">
      <c r="A19" s="33" t="s">
        <v>243</v>
      </c>
      <c r="B19" s="17">
        <v>6</v>
      </c>
    </row>
    <row r="20" spans="1:2" x14ac:dyDescent="0.25">
      <c r="A20" s="33" t="s">
        <v>244</v>
      </c>
      <c r="B20" s="17">
        <v>13</v>
      </c>
    </row>
    <row r="21" spans="1:2" x14ac:dyDescent="0.25">
      <c r="A21" s="33" t="s">
        <v>245</v>
      </c>
      <c r="B21" s="17">
        <v>4</v>
      </c>
    </row>
    <row r="22" spans="1:2" x14ac:dyDescent="0.25">
      <c r="A22" s="33" t="s">
        <v>246</v>
      </c>
      <c r="B22" s="17">
        <v>11</v>
      </c>
    </row>
    <row r="23" spans="1:2" x14ac:dyDescent="0.25">
      <c r="A23" s="33" t="s">
        <v>247</v>
      </c>
      <c r="B23" s="17">
        <v>3</v>
      </c>
    </row>
    <row r="24" spans="1:2" x14ac:dyDescent="0.25">
      <c r="A24" s="33" t="s">
        <v>248</v>
      </c>
      <c r="B24" s="17">
        <v>4</v>
      </c>
    </row>
    <row r="25" spans="1:2" x14ac:dyDescent="0.25">
      <c r="A25" s="33" t="s">
        <v>249</v>
      </c>
      <c r="B25" s="17">
        <v>7</v>
      </c>
    </row>
    <row r="26" spans="1:2" x14ac:dyDescent="0.25">
      <c r="A26" s="28" t="s">
        <v>240</v>
      </c>
      <c r="B26" s="17"/>
    </row>
    <row r="27" spans="1:2" x14ac:dyDescent="0.25">
      <c r="A27" s="33" t="s">
        <v>250</v>
      </c>
      <c r="B27" s="17">
        <v>3</v>
      </c>
    </row>
    <row r="28" spans="1:2" x14ac:dyDescent="0.25">
      <c r="A28" s="33" t="s">
        <v>251</v>
      </c>
      <c r="B28" s="17">
        <v>10</v>
      </c>
    </row>
    <row r="29" spans="1:2" x14ac:dyDescent="0.25">
      <c r="A29" s="33" t="s">
        <v>252</v>
      </c>
      <c r="B29" s="17">
        <v>9</v>
      </c>
    </row>
    <row r="30" spans="1:2" x14ac:dyDescent="0.25">
      <c r="A30" s="33" t="s">
        <v>253</v>
      </c>
      <c r="B30" s="17">
        <v>9</v>
      </c>
    </row>
    <row r="31" spans="1:2" x14ac:dyDescent="0.25">
      <c r="A31" s="33" t="s">
        <v>242</v>
      </c>
      <c r="B31" s="17">
        <v>10</v>
      </c>
    </row>
    <row r="32" spans="1:2" x14ac:dyDescent="0.25">
      <c r="A32" s="33" t="s">
        <v>243</v>
      </c>
      <c r="B32" s="17">
        <v>7</v>
      </c>
    </row>
    <row r="33" spans="1:2" x14ac:dyDescent="0.25">
      <c r="A33" s="33" t="s">
        <v>244</v>
      </c>
      <c r="B33" s="17">
        <v>5</v>
      </c>
    </row>
    <row r="34" spans="1:2" x14ac:dyDescent="0.25">
      <c r="A34" s="33" t="s">
        <v>245</v>
      </c>
      <c r="B34" s="17">
        <v>5</v>
      </c>
    </row>
    <row r="35" spans="1:2" x14ac:dyDescent="0.25">
      <c r="A35" s="33" t="s">
        <v>246</v>
      </c>
      <c r="B35" s="17">
        <v>2</v>
      </c>
    </row>
    <row r="36" spans="1:2" x14ac:dyDescent="0.25">
      <c r="A36" s="33" t="s">
        <v>247</v>
      </c>
      <c r="B36" s="17">
        <v>3</v>
      </c>
    </row>
    <row r="37" spans="1:2" x14ac:dyDescent="0.25">
      <c r="A37" s="28" t="s">
        <v>241</v>
      </c>
      <c r="B37" s="17"/>
    </row>
    <row r="38" spans="1:2" x14ac:dyDescent="0.25">
      <c r="A38" s="33" t="s">
        <v>251</v>
      </c>
      <c r="B38" s="17">
        <v>1</v>
      </c>
    </row>
    <row r="39" spans="1:2" x14ac:dyDescent="0.25">
      <c r="A39" s="33" t="s">
        <v>253</v>
      </c>
      <c r="B39" s="17">
        <v>1</v>
      </c>
    </row>
    <row r="40" spans="1:2" x14ac:dyDescent="0.25">
      <c r="A40" s="28" t="s">
        <v>226</v>
      </c>
      <c r="B40" s="17">
        <v>183</v>
      </c>
    </row>
  </sheetData>
  <pageMargins left="0.7" right="0.7" top="0.75" bottom="0.75" header="0.3" footer="0.3"/>
  <pageSetup scale="42"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84"/>
  <sheetViews>
    <sheetView workbookViewId="0">
      <selection activeCell="F2" sqref="F2"/>
    </sheetView>
  </sheetViews>
  <sheetFormatPr defaultColWidth="14" defaultRowHeight="15" x14ac:dyDescent="0.25"/>
  <cols>
    <col min="1" max="1" width="25.28515625" customWidth="1"/>
    <col min="2" max="2" width="9.85546875" customWidth="1"/>
    <col min="3" max="3" width="13.85546875" customWidth="1"/>
    <col min="4" max="4" width="6.5703125" customWidth="1"/>
    <col min="5" max="5" width="13.5703125" style="15" customWidth="1"/>
    <col min="6" max="6" width="12.85546875" style="32" customWidth="1"/>
    <col min="7" max="7" width="14.28515625" bestFit="1" customWidth="1"/>
    <col min="9" max="13" width="14" style="17"/>
    <col min="14" max="14" width="19.5703125" customWidth="1"/>
  </cols>
  <sheetData>
    <row r="1" spans="1:18" ht="26.25" x14ac:dyDescent="0.4">
      <c r="A1" s="1" t="s">
        <v>0</v>
      </c>
      <c r="B1" s="1" t="s">
        <v>1</v>
      </c>
      <c r="C1" s="1" t="s">
        <v>2</v>
      </c>
      <c r="D1" s="1" t="s">
        <v>3</v>
      </c>
      <c r="E1" s="14" t="s">
        <v>4</v>
      </c>
      <c r="F1" s="31" t="s">
        <v>235</v>
      </c>
      <c r="G1" s="14" t="s">
        <v>237</v>
      </c>
      <c r="H1" s="10" t="s">
        <v>5</v>
      </c>
      <c r="I1" s="1" t="s">
        <v>6</v>
      </c>
      <c r="J1" s="1" t="s">
        <v>202</v>
      </c>
      <c r="K1" s="16" t="s">
        <v>211</v>
      </c>
      <c r="L1" s="16" t="s">
        <v>232</v>
      </c>
      <c r="M1" s="16" t="s">
        <v>234</v>
      </c>
      <c r="N1" s="16"/>
      <c r="O1" s="19">
        <v>1</v>
      </c>
      <c r="P1" s="1" t="s">
        <v>206</v>
      </c>
      <c r="Q1">
        <f>COUNTA(staff[Name])</f>
        <v>183</v>
      </c>
      <c r="R1" s="24" t="s">
        <v>213</v>
      </c>
    </row>
    <row r="2" spans="1:18" x14ac:dyDescent="0.25">
      <c r="A2" t="s">
        <v>82</v>
      </c>
      <c r="B2" t="s">
        <v>15</v>
      </c>
      <c r="C2" t="s">
        <v>12</v>
      </c>
      <c r="D2">
        <v>33</v>
      </c>
      <c r="E2" s="15">
        <v>44509</v>
      </c>
      <c r="F2" s="32" t="str">
        <f>TEXT(staff[[#This Row],[Date Joined]],"mm")</f>
        <v>11</v>
      </c>
      <c r="G2" s="15" t="str">
        <f>TEXT(staff[[#This Row],[Date Joined]],"YYYY")</f>
        <v>2021</v>
      </c>
      <c r="H2" s="11">
        <v>53870</v>
      </c>
      <c r="I2" t="s">
        <v>16</v>
      </c>
      <c r="J2" t="s">
        <v>203</v>
      </c>
      <c r="K2" s="17">
        <f ca="1">TODAY()-staff[[#This Row],[Date Joined]]</f>
        <v>775</v>
      </c>
      <c r="L2" s="17">
        <f ca="1">IF(staff[[#This Row],[Tenure]]&gt;730,3%,2%)*staff[[#This Row],[Salary]]</f>
        <v>1616.1</v>
      </c>
      <c r="N2" s="17"/>
      <c r="O2" s="17"/>
      <c r="P2" s="1" t="s">
        <v>207</v>
      </c>
      <c r="Q2">
        <f>AVERAGE(staff[Age])</f>
        <v>30.502732240437158</v>
      </c>
      <c r="R2">
        <f>MEDIAN(staff[Age])</f>
        <v>30</v>
      </c>
    </row>
    <row r="3" spans="1:18" x14ac:dyDescent="0.25">
      <c r="A3" t="s">
        <v>60</v>
      </c>
      <c r="B3" t="s">
        <v>8</v>
      </c>
      <c r="C3" t="s">
        <v>56</v>
      </c>
      <c r="D3">
        <v>27</v>
      </c>
      <c r="E3" s="15">
        <v>44122</v>
      </c>
      <c r="F3" s="32" t="str">
        <f>TEXT(staff[[#This Row],[Date Joined]],"mm")</f>
        <v>10</v>
      </c>
      <c r="G3" s="15" t="str">
        <f>TEXT(staff[[#This Row],[Date Joined]],"YYYY")</f>
        <v>2020</v>
      </c>
      <c r="H3" s="11">
        <v>119110</v>
      </c>
      <c r="I3" t="s">
        <v>16</v>
      </c>
      <c r="J3" t="s">
        <v>203</v>
      </c>
      <c r="K3" s="17">
        <f ca="1">TODAY()-staff[[#This Row],[Date Joined]]</f>
        <v>1162</v>
      </c>
      <c r="L3" s="17">
        <f ca="1">IF(staff[[#This Row],[Tenure]]&gt;730,3%,2%)*staff[[#This Row],[Salary]]</f>
        <v>3573.2999999999997</v>
      </c>
      <c r="N3" s="17"/>
      <c r="O3" s="17"/>
      <c r="P3" s="1" t="s">
        <v>208</v>
      </c>
      <c r="Q3">
        <f>AVERAGE(staff[Salary])</f>
        <v>77173.715846994543</v>
      </c>
      <c r="R3">
        <f>MEDIAN(staff[Salary])</f>
        <v>75000</v>
      </c>
    </row>
    <row r="4" spans="1:18" x14ac:dyDescent="0.25">
      <c r="A4" t="s">
        <v>87</v>
      </c>
      <c r="B4" t="s">
        <v>15</v>
      </c>
      <c r="C4" t="s">
        <v>12</v>
      </c>
      <c r="D4">
        <v>29</v>
      </c>
      <c r="E4" s="15">
        <v>44180</v>
      </c>
      <c r="F4" s="32" t="str">
        <f>TEXT(staff[[#This Row],[Date Joined]],"mm")</f>
        <v>12</v>
      </c>
      <c r="G4" s="15" t="str">
        <f>TEXT(staff[[#This Row],[Date Joined]],"YYYY")</f>
        <v>2020</v>
      </c>
      <c r="H4" s="11">
        <v>112110</v>
      </c>
      <c r="I4" t="s">
        <v>24</v>
      </c>
      <c r="J4" t="s">
        <v>203</v>
      </c>
      <c r="K4" s="17">
        <f ca="1">TODAY()-staff[[#This Row],[Date Joined]]</f>
        <v>1104</v>
      </c>
      <c r="L4" s="17">
        <f ca="1">IF(staff[[#This Row],[Tenure]]&gt;730,3%,2%)*staff[[#This Row],[Salary]]</f>
        <v>3363.2999999999997</v>
      </c>
      <c r="N4" s="17"/>
      <c r="O4" s="17"/>
      <c r="P4" s="1" t="s">
        <v>209</v>
      </c>
      <c r="Q4">
        <f ca="1">AVERAGE(staff[Tenure])</f>
        <v>848.12568306010928</v>
      </c>
      <c r="R4">
        <f ca="1">MEDIAN(staff[Tenure])</f>
        <v>851</v>
      </c>
    </row>
    <row r="5" spans="1:18" x14ac:dyDescent="0.25">
      <c r="A5" t="s">
        <v>76</v>
      </c>
      <c r="B5" t="s">
        <v>15</v>
      </c>
      <c r="C5" t="s">
        <v>19</v>
      </c>
      <c r="D5">
        <v>25</v>
      </c>
      <c r="E5" s="15">
        <v>44383</v>
      </c>
      <c r="F5" s="32" t="str">
        <f>TEXT(staff[[#This Row],[Date Joined]],"mm")</f>
        <v>07</v>
      </c>
      <c r="G5" s="15" t="str">
        <f>TEXT(staff[[#This Row],[Date Joined]],"YYYY")</f>
        <v>2021</v>
      </c>
      <c r="H5" s="11">
        <v>65700</v>
      </c>
      <c r="I5" t="s">
        <v>16</v>
      </c>
      <c r="J5" t="s">
        <v>203</v>
      </c>
      <c r="K5" s="17">
        <f ca="1">TODAY()-staff[[#This Row],[Date Joined]]</f>
        <v>901</v>
      </c>
      <c r="L5" s="17">
        <f ca="1">IF(staff[[#This Row],[Tenure]]&gt;730,3%,2%)*staff[[#This Row],[Salary]]</f>
        <v>1971</v>
      </c>
      <c r="N5" s="17"/>
      <c r="O5" s="17"/>
      <c r="P5" s="1" t="s">
        <v>210</v>
      </c>
      <c r="Q5" s="18">
        <f>Q6/Q1</f>
        <v>0.46994535519125685</v>
      </c>
    </row>
    <row r="6" spans="1:18" x14ac:dyDescent="0.25">
      <c r="A6" t="s">
        <v>97</v>
      </c>
      <c r="B6" t="s">
        <v>15</v>
      </c>
      <c r="C6" t="s">
        <v>12</v>
      </c>
      <c r="D6">
        <v>37</v>
      </c>
      <c r="E6" s="15">
        <v>44701</v>
      </c>
      <c r="F6" s="32" t="str">
        <f>TEXT(staff[[#This Row],[Date Joined]],"mm")</f>
        <v>05</v>
      </c>
      <c r="G6" s="15" t="str">
        <f>TEXT(staff[[#This Row],[Date Joined]],"YYYY")</f>
        <v>2022</v>
      </c>
      <c r="H6" s="11">
        <v>69070</v>
      </c>
      <c r="I6" t="s">
        <v>16</v>
      </c>
      <c r="J6" t="s">
        <v>203</v>
      </c>
      <c r="K6" s="17">
        <f ca="1">TODAY()-staff[[#This Row],[Date Joined]]</f>
        <v>583</v>
      </c>
      <c r="L6" s="17">
        <f ca="1">IF(staff[[#This Row],[Tenure]]&gt;730,3%,2%)*staff[[#This Row],[Salary]]</f>
        <v>1381.4</v>
      </c>
      <c r="N6" s="17"/>
      <c r="O6" s="17"/>
      <c r="P6" s="1" t="s">
        <v>212</v>
      </c>
      <c r="Q6">
        <f>COUNTIFS(staff[Gender],"Female")</f>
        <v>86</v>
      </c>
    </row>
    <row r="7" spans="1:18" x14ac:dyDescent="0.25">
      <c r="A7" t="s">
        <v>22</v>
      </c>
      <c r="B7" t="s">
        <v>15</v>
      </c>
      <c r="C7" t="s">
        <v>12</v>
      </c>
      <c r="D7">
        <v>20</v>
      </c>
      <c r="E7" s="15">
        <v>44459</v>
      </c>
      <c r="F7" s="32" t="str">
        <f>TEXT(staff[[#This Row],[Date Joined]],"mm")</f>
        <v>09</v>
      </c>
      <c r="G7" s="15" t="str">
        <f>TEXT(staff[[#This Row],[Date Joined]],"YYYY")</f>
        <v>2021</v>
      </c>
      <c r="H7" s="11">
        <v>107700</v>
      </c>
      <c r="I7" t="s">
        <v>16</v>
      </c>
      <c r="J7" t="s">
        <v>203</v>
      </c>
      <c r="K7" s="17">
        <f ca="1">TODAY()-staff[[#This Row],[Date Joined]]</f>
        <v>825</v>
      </c>
      <c r="L7" s="17">
        <f ca="1">IF(staff[[#This Row],[Tenure]]&gt;730,3%,2%)*staff[[#This Row],[Salary]]</f>
        <v>3231</v>
      </c>
      <c r="N7" s="17"/>
      <c r="O7" s="17"/>
      <c r="P7" s="1" t="s">
        <v>214</v>
      </c>
      <c r="Q7">
        <v>63</v>
      </c>
    </row>
    <row r="8" spans="1:18" x14ac:dyDescent="0.25">
      <c r="A8" t="s">
        <v>84</v>
      </c>
      <c r="B8" t="s">
        <v>8</v>
      </c>
      <c r="C8" t="s">
        <v>12</v>
      </c>
      <c r="D8">
        <v>32</v>
      </c>
      <c r="E8" s="15">
        <v>44354</v>
      </c>
      <c r="F8" s="32" t="str">
        <f>TEXT(staff[[#This Row],[Date Joined]],"mm")</f>
        <v>06</v>
      </c>
      <c r="G8" s="15" t="str">
        <f>TEXT(staff[[#This Row],[Date Joined]],"YYYY")</f>
        <v>2021</v>
      </c>
      <c r="H8" s="11">
        <v>43840</v>
      </c>
      <c r="I8" t="s">
        <v>13</v>
      </c>
      <c r="J8" t="s">
        <v>203</v>
      </c>
      <c r="K8" s="17">
        <f ca="1">TODAY()-staff[[#This Row],[Date Joined]]</f>
        <v>930</v>
      </c>
      <c r="L8" s="17">
        <f ca="1">IF(staff[[#This Row],[Tenure]]&gt;730,3%,2%)*staff[[#This Row],[Salary]]</f>
        <v>1315.2</v>
      </c>
      <c r="N8" s="17"/>
      <c r="O8" s="17"/>
    </row>
    <row r="9" spans="1:18" x14ac:dyDescent="0.25">
      <c r="A9" t="s">
        <v>105</v>
      </c>
      <c r="B9" t="s">
        <v>15</v>
      </c>
      <c r="C9" t="s">
        <v>9</v>
      </c>
      <c r="D9">
        <v>40</v>
      </c>
      <c r="E9" s="15">
        <v>44263</v>
      </c>
      <c r="F9" s="32" t="str">
        <f>TEXT(staff[[#This Row],[Date Joined]],"mm")</f>
        <v>03</v>
      </c>
      <c r="G9" s="15" t="str">
        <f>TEXT(staff[[#This Row],[Date Joined]],"YYYY")</f>
        <v>2021</v>
      </c>
      <c r="H9" s="11">
        <v>99750</v>
      </c>
      <c r="I9" t="s">
        <v>16</v>
      </c>
      <c r="J9" t="s">
        <v>203</v>
      </c>
      <c r="K9" s="17">
        <f ca="1">TODAY()-staff[[#This Row],[Date Joined]]</f>
        <v>1021</v>
      </c>
      <c r="L9" s="17">
        <f ca="1">IF(staff[[#This Row],[Tenure]]&gt;730,3%,2%)*staff[[#This Row],[Salary]]</f>
        <v>2992.5</v>
      </c>
      <c r="N9" s="17"/>
      <c r="O9" s="17"/>
    </row>
    <row r="10" spans="1:18" x14ac:dyDescent="0.25">
      <c r="A10" t="s">
        <v>47</v>
      </c>
      <c r="B10" t="s">
        <v>15</v>
      </c>
      <c r="C10" t="s">
        <v>9</v>
      </c>
      <c r="D10">
        <v>21</v>
      </c>
      <c r="E10" s="15">
        <v>44104</v>
      </c>
      <c r="F10" s="32" t="str">
        <f>TEXT(staff[[#This Row],[Date Joined]],"mm")</f>
        <v>09</v>
      </c>
      <c r="G10" s="15" t="str">
        <f>TEXT(staff[[#This Row],[Date Joined]],"YYYY")</f>
        <v>2020</v>
      </c>
      <c r="H10" s="11">
        <v>37920</v>
      </c>
      <c r="I10" t="s">
        <v>16</v>
      </c>
      <c r="J10" t="s">
        <v>203</v>
      </c>
      <c r="K10" s="17">
        <f ca="1">TODAY()-staff[[#This Row],[Date Joined]]</f>
        <v>1180</v>
      </c>
      <c r="L10" s="17">
        <f ca="1">IF(staff[[#This Row],[Tenure]]&gt;730,3%,2%)*staff[[#This Row],[Salary]]</f>
        <v>1137.5999999999999</v>
      </c>
      <c r="N10" s="17"/>
      <c r="O10" s="17"/>
    </row>
    <row r="11" spans="1:18" x14ac:dyDescent="0.25">
      <c r="A11" t="s">
        <v>31</v>
      </c>
      <c r="B11" t="s">
        <v>15</v>
      </c>
      <c r="C11" t="s">
        <v>9</v>
      </c>
      <c r="D11">
        <v>21</v>
      </c>
      <c r="E11" s="15">
        <v>44762</v>
      </c>
      <c r="F11" s="32" t="str">
        <f>TEXT(staff[[#This Row],[Date Joined]],"mm")</f>
        <v>07</v>
      </c>
      <c r="G11" s="15" t="str">
        <f>TEXT(staff[[#This Row],[Date Joined]],"YYYY")</f>
        <v>2022</v>
      </c>
      <c r="H11" s="11">
        <v>57090</v>
      </c>
      <c r="I11" t="s">
        <v>16</v>
      </c>
      <c r="J11" t="s">
        <v>203</v>
      </c>
      <c r="K11" s="17">
        <f ca="1">TODAY()-staff[[#This Row],[Date Joined]]</f>
        <v>522</v>
      </c>
      <c r="L11" s="17">
        <f ca="1">IF(staff[[#This Row],[Tenure]]&gt;730,3%,2%)*staff[[#This Row],[Salary]]</f>
        <v>1141.8</v>
      </c>
      <c r="N11" s="17"/>
      <c r="O11" s="17"/>
    </row>
    <row r="12" spans="1:18" x14ac:dyDescent="0.25">
      <c r="A12" t="s">
        <v>30</v>
      </c>
      <c r="B12" t="s">
        <v>8</v>
      </c>
      <c r="C12" t="s">
        <v>12</v>
      </c>
      <c r="D12">
        <v>31</v>
      </c>
      <c r="E12" s="15">
        <v>44145</v>
      </c>
      <c r="F12" s="32" t="str">
        <f>TEXT(staff[[#This Row],[Date Joined]],"mm")</f>
        <v>11</v>
      </c>
      <c r="G12" s="15" t="str">
        <f>TEXT(staff[[#This Row],[Date Joined]],"YYYY")</f>
        <v>2020</v>
      </c>
      <c r="H12" s="11">
        <v>41980</v>
      </c>
      <c r="I12" t="s">
        <v>16</v>
      </c>
      <c r="J12" t="s">
        <v>203</v>
      </c>
      <c r="K12" s="17">
        <f ca="1">TODAY()-staff[[#This Row],[Date Joined]]</f>
        <v>1139</v>
      </c>
      <c r="L12" s="17">
        <f ca="1">IF(staff[[#This Row],[Tenure]]&gt;730,3%,2%)*staff[[#This Row],[Salary]]</f>
        <v>1259.3999999999999</v>
      </c>
      <c r="N12" s="17"/>
      <c r="O12" s="17"/>
    </row>
    <row r="13" spans="1:18" ht="26.25" x14ac:dyDescent="0.4">
      <c r="A13" t="s">
        <v>78</v>
      </c>
      <c r="B13" t="s">
        <v>15</v>
      </c>
      <c r="C13" t="s">
        <v>56</v>
      </c>
      <c r="D13">
        <v>21</v>
      </c>
      <c r="E13" s="15">
        <v>44242</v>
      </c>
      <c r="F13" s="32" t="str">
        <f>TEXT(staff[[#This Row],[Date Joined]],"mm")</f>
        <v>02</v>
      </c>
      <c r="G13" s="15" t="str">
        <f>TEXT(staff[[#This Row],[Date Joined]],"YYYY")</f>
        <v>2021</v>
      </c>
      <c r="H13" s="11">
        <v>75880</v>
      </c>
      <c r="I13" t="s">
        <v>16</v>
      </c>
      <c r="J13" t="s">
        <v>203</v>
      </c>
      <c r="K13" s="17">
        <f ca="1">TODAY()-staff[[#This Row],[Date Joined]]</f>
        <v>1042</v>
      </c>
      <c r="L13" s="17">
        <f ca="1">IF(staff[[#This Row],[Tenure]]&gt;730,3%,2%)*staff[[#This Row],[Salary]]</f>
        <v>2276.4</v>
      </c>
      <c r="N13" s="17"/>
      <c r="O13" s="19">
        <v>2</v>
      </c>
      <c r="P13" s="24" t="s">
        <v>87</v>
      </c>
    </row>
    <row r="14" spans="1:18" x14ac:dyDescent="0.25">
      <c r="A14" t="s">
        <v>36</v>
      </c>
      <c r="B14" t="s">
        <v>8</v>
      </c>
      <c r="C14" t="s">
        <v>21</v>
      </c>
      <c r="D14">
        <v>34</v>
      </c>
      <c r="E14" s="15">
        <v>44653</v>
      </c>
      <c r="F14" s="32" t="str">
        <f>TEXT(staff[[#This Row],[Date Joined]],"mm")</f>
        <v>04</v>
      </c>
      <c r="G14" s="15" t="str">
        <f>TEXT(staff[[#This Row],[Date Joined]],"YYYY")</f>
        <v>2022</v>
      </c>
      <c r="H14" s="11">
        <v>58940</v>
      </c>
      <c r="I14" t="s">
        <v>16</v>
      </c>
      <c r="J14" t="s">
        <v>203</v>
      </c>
      <c r="K14" s="17">
        <f ca="1">TODAY()-staff[[#This Row],[Date Joined]]</f>
        <v>631</v>
      </c>
      <c r="L14" s="17">
        <f ca="1">IF(staff[[#This Row],[Tenure]]&gt;730,3%,2%)*staff[[#This Row],[Salary]]</f>
        <v>1178.8</v>
      </c>
      <c r="N14" s="17"/>
      <c r="O14" s="25">
        <v>365</v>
      </c>
      <c r="P14" s="1" t="s">
        <v>215</v>
      </c>
      <c r="Q14" t="s">
        <v>219</v>
      </c>
    </row>
    <row r="15" spans="1:18" x14ac:dyDescent="0.25">
      <c r="A15" t="s">
        <v>27</v>
      </c>
      <c r="B15" t="s">
        <v>8</v>
      </c>
      <c r="C15" t="s">
        <v>21</v>
      </c>
      <c r="D15">
        <v>30</v>
      </c>
      <c r="E15" s="15">
        <v>44389</v>
      </c>
      <c r="F15" s="32" t="str">
        <f>TEXT(staff[[#This Row],[Date Joined]],"mm")</f>
        <v>07</v>
      </c>
      <c r="G15" s="15" t="str">
        <f>TEXT(staff[[#This Row],[Date Joined]],"YYYY")</f>
        <v>2021</v>
      </c>
      <c r="H15" s="11">
        <v>67910</v>
      </c>
      <c r="I15" t="s">
        <v>24</v>
      </c>
      <c r="J15" t="s">
        <v>203</v>
      </c>
      <c r="K15" s="17">
        <f ca="1">TODAY()-staff[[#This Row],[Date Joined]]</f>
        <v>895</v>
      </c>
      <c r="L15" s="17">
        <f ca="1">IF(staff[[#This Row],[Tenure]]&gt;730,3%,2%)*staff[[#This Row],[Salary]]</f>
        <v>2037.3</v>
      </c>
      <c r="N15" s="17"/>
      <c r="O15" s="17"/>
      <c r="P15" s="1" t="s">
        <v>216</v>
      </c>
      <c r="Q15" t="str">
        <f>VLOOKUP(P13,staff[],6,FALSE)</f>
        <v>12</v>
      </c>
      <c r="R15" s="24" t="s">
        <v>5</v>
      </c>
    </row>
    <row r="16" spans="1:18" x14ac:dyDescent="0.25">
      <c r="A16" t="s">
        <v>26</v>
      </c>
      <c r="B16" t="s">
        <v>8</v>
      </c>
      <c r="C16" t="s">
        <v>12</v>
      </c>
      <c r="D16">
        <v>31</v>
      </c>
      <c r="E16" s="15">
        <v>44663</v>
      </c>
      <c r="F16" s="32" t="str">
        <f>TEXT(staff[[#This Row],[Date Joined]],"mm")</f>
        <v>04</v>
      </c>
      <c r="G16" s="15" t="str">
        <f>TEXT(staff[[#This Row],[Date Joined]],"YYYY")</f>
        <v>2022</v>
      </c>
      <c r="H16" s="11">
        <v>58100</v>
      </c>
      <c r="I16" t="s">
        <v>16</v>
      </c>
      <c r="J16" t="s">
        <v>203</v>
      </c>
      <c r="K16" s="17">
        <f ca="1">TODAY()-staff[[#This Row],[Date Joined]]</f>
        <v>621</v>
      </c>
      <c r="L16" s="17">
        <f ca="1">IF(staff[[#This Row],[Tenure]]&gt;730,3%,2%)*staff[[#This Row],[Salary]]</f>
        <v>1162</v>
      </c>
      <c r="N16" s="17"/>
      <c r="O16" s="17"/>
    </row>
    <row r="17" spans="1:17" x14ac:dyDescent="0.25">
      <c r="A17" t="s">
        <v>53</v>
      </c>
      <c r="B17" t="s">
        <v>15</v>
      </c>
      <c r="C17" t="s">
        <v>21</v>
      </c>
      <c r="D17">
        <v>27</v>
      </c>
      <c r="E17" s="15">
        <v>44567</v>
      </c>
      <c r="F17" s="32" t="str">
        <f>TEXT(staff[[#This Row],[Date Joined]],"mm")</f>
        <v>01</v>
      </c>
      <c r="G17" s="15" t="str">
        <f>TEXT(staff[[#This Row],[Date Joined]],"YYYY")</f>
        <v>2022</v>
      </c>
      <c r="H17" s="11">
        <v>48980</v>
      </c>
      <c r="I17" t="s">
        <v>16</v>
      </c>
      <c r="J17" t="s">
        <v>203</v>
      </c>
      <c r="K17" s="17">
        <f ca="1">TODAY()-staff[[#This Row],[Date Joined]]</f>
        <v>717</v>
      </c>
      <c r="L17" s="17">
        <f ca="1">IF(staff[[#This Row],[Tenure]]&gt;730,3%,2%)*staff[[#This Row],[Salary]]</f>
        <v>979.6</v>
      </c>
      <c r="N17" s="17"/>
      <c r="O17" s="17"/>
    </row>
    <row r="18" spans="1:17" ht="26.25" x14ac:dyDescent="0.4">
      <c r="A18" t="s">
        <v>20</v>
      </c>
      <c r="B18" t="s">
        <v>205</v>
      </c>
      <c r="C18" t="s">
        <v>21</v>
      </c>
      <c r="D18">
        <v>30</v>
      </c>
      <c r="E18" s="15">
        <v>44597</v>
      </c>
      <c r="F18" s="32" t="str">
        <f>TEXT(staff[[#This Row],[Date Joined]],"mm")</f>
        <v>02</v>
      </c>
      <c r="G18" s="15" t="str">
        <f>TEXT(staff[[#This Row],[Date Joined]],"YYYY")</f>
        <v>2022</v>
      </c>
      <c r="H18" s="11">
        <v>64000</v>
      </c>
      <c r="I18" t="s">
        <v>16</v>
      </c>
      <c r="J18" t="s">
        <v>203</v>
      </c>
      <c r="K18" s="17">
        <f ca="1">TODAY()-staff[[#This Row],[Date Joined]]</f>
        <v>687</v>
      </c>
      <c r="L18" s="17">
        <f ca="1">IF(staff[[#This Row],[Tenure]]&gt;730,3%,2%)*staff[[#This Row],[Salary]]</f>
        <v>1280</v>
      </c>
      <c r="N18" s="17"/>
      <c r="O18" s="19">
        <v>3</v>
      </c>
      <c r="P18" t="s">
        <v>220</v>
      </c>
      <c r="Q18" s="26">
        <v>365</v>
      </c>
    </row>
    <row r="19" spans="1:17" x14ac:dyDescent="0.25">
      <c r="A19" t="s">
        <v>7</v>
      </c>
      <c r="B19" t="s">
        <v>8</v>
      </c>
      <c r="C19" t="s">
        <v>9</v>
      </c>
      <c r="D19">
        <v>42</v>
      </c>
      <c r="E19" s="15">
        <v>44779</v>
      </c>
      <c r="F19" s="32" t="str">
        <f>TEXT(staff[[#This Row],[Date Joined]],"mm")</f>
        <v>08</v>
      </c>
      <c r="G19" s="15" t="str">
        <f>TEXT(staff[[#This Row],[Date Joined]],"YYYY")</f>
        <v>2022</v>
      </c>
      <c r="H19" s="11">
        <v>75000</v>
      </c>
      <c r="I19" t="s">
        <v>10</v>
      </c>
      <c r="J19" t="s">
        <v>203</v>
      </c>
      <c r="K19" s="17">
        <f ca="1">TODAY()-staff[[#This Row],[Date Joined]]</f>
        <v>505</v>
      </c>
      <c r="L19" s="17">
        <f ca="1">IF(staff[[#This Row],[Tenure]]&gt;730,3%,2%)*staff[[#This Row],[Salary]]</f>
        <v>1500</v>
      </c>
      <c r="N19" s="17"/>
      <c r="O19" s="17"/>
      <c r="P19" t="s">
        <v>221</v>
      </c>
      <c r="Q19" t="s">
        <v>19</v>
      </c>
    </row>
    <row r="20" spans="1:17" x14ac:dyDescent="0.25">
      <c r="A20" t="s">
        <v>74</v>
      </c>
      <c r="B20" t="s">
        <v>8</v>
      </c>
      <c r="C20" t="s">
        <v>12</v>
      </c>
      <c r="D20">
        <v>40</v>
      </c>
      <c r="E20" s="15">
        <v>44337</v>
      </c>
      <c r="F20" s="32" t="str">
        <f>TEXT(staff[[#This Row],[Date Joined]],"mm")</f>
        <v>05</v>
      </c>
      <c r="G20" s="15" t="str">
        <f>TEXT(staff[[#This Row],[Date Joined]],"YYYY")</f>
        <v>2021</v>
      </c>
      <c r="H20" s="11">
        <v>87620</v>
      </c>
      <c r="I20" t="s">
        <v>16</v>
      </c>
      <c r="J20" t="s">
        <v>203</v>
      </c>
      <c r="K20" s="17">
        <f ca="1">TODAY()-staff[[#This Row],[Date Joined]]</f>
        <v>947</v>
      </c>
      <c r="L20" s="17">
        <f ca="1">IF(staff[[#This Row],[Tenure]]&gt;730,3%,2%)*staff[[#This Row],[Salary]]</f>
        <v>2628.6</v>
      </c>
      <c r="N20" s="17"/>
      <c r="O20" s="17" t="s">
        <v>223</v>
      </c>
      <c r="P20" t="s">
        <v>222</v>
      </c>
    </row>
    <row r="21" spans="1:17" x14ac:dyDescent="0.25">
      <c r="A21" t="s">
        <v>44</v>
      </c>
      <c r="B21" t="s">
        <v>8</v>
      </c>
      <c r="C21" t="s">
        <v>12</v>
      </c>
      <c r="D21">
        <v>29</v>
      </c>
      <c r="E21" s="15">
        <v>44023</v>
      </c>
      <c r="F21" s="32" t="str">
        <f>TEXT(staff[[#This Row],[Date Joined]],"mm")</f>
        <v>07</v>
      </c>
      <c r="G21" s="15" t="str">
        <f>TEXT(staff[[#This Row],[Date Joined]],"YYYY")</f>
        <v>2020</v>
      </c>
      <c r="H21" s="11">
        <v>34980</v>
      </c>
      <c r="I21" t="s">
        <v>16</v>
      </c>
      <c r="J21" t="s">
        <v>203</v>
      </c>
      <c r="K21" s="17">
        <f ca="1">TODAY()-staff[[#This Row],[Date Joined]]</f>
        <v>1261</v>
      </c>
      <c r="L21" s="17">
        <f ca="1">IF(staff[[#This Row],[Tenure]]&gt;730,3%,2%)*staff[[#This Row],[Salary]]</f>
        <v>1049.3999999999999</v>
      </c>
      <c r="N21" s="17"/>
      <c r="O21" s="17" t="s">
        <v>223</v>
      </c>
      <c r="P21" t="s">
        <v>224</v>
      </c>
    </row>
    <row r="22" spans="1:17" x14ac:dyDescent="0.25">
      <c r="A22" t="s">
        <v>35</v>
      </c>
      <c r="B22" t="s">
        <v>8</v>
      </c>
      <c r="C22" t="s">
        <v>21</v>
      </c>
      <c r="D22">
        <v>28</v>
      </c>
      <c r="E22" s="15">
        <v>44185</v>
      </c>
      <c r="F22" s="32" t="str">
        <f>TEXT(staff[[#This Row],[Date Joined]],"mm")</f>
        <v>12</v>
      </c>
      <c r="G22" s="15" t="str">
        <f>TEXT(staff[[#This Row],[Date Joined]],"YYYY")</f>
        <v>2020</v>
      </c>
      <c r="H22" s="11">
        <v>75970</v>
      </c>
      <c r="I22" t="s">
        <v>16</v>
      </c>
      <c r="J22" t="s">
        <v>203</v>
      </c>
      <c r="K22" s="17">
        <f ca="1">TODAY()-staff[[#This Row],[Date Joined]]</f>
        <v>1099</v>
      </c>
      <c r="L22" s="17">
        <f ca="1">IF(staff[[#This Row],[Tenure]]&gt;730,3%,2%)*staff[[#This Row],[Salary]]</f>
        <v>2279.1</v>
      </c>
      <c r="N22" s="17"/>
      <c r="O22" s="17"/>
    </row>
    <row r="23" spans="1:17" x14ac:dyDescent="0.25">
      <c r="A23" t="s">
        <v>38</v>
      </c>
      <c r="B23" t="s">
        <v>8</v>
      </c>
      <c r="C23" t="s">
        <v>21</v>
      </c>
      <c r="D23">
        <v>34</v>
      </c>
      <c r="E23" s="15">
        <v>44612</v>
      </c>
      <c r="F23" s="32" t="str">
        <f>TEXT(staff[[#This Row],[Date Joined]],"mm")</f>
        <v>02</v>
      </c>
      <c r="G23" s="15" t="str">
        <f>TEXT(staff[[#This Row],[Date Joined]],"YYYY")</f>
        <v>2022</v>
      </c>
      <c r="H23" s="11">
        <v>60130</v>
      </c>
      <c r="I23" t="s">
        <v>16</v>
      </c>
      <c r="J23" t="s">
        <v>203</v>
      </c>
      <c r="K23" s="17">
        <f ca="1">TODAY()-staff[[#This Row],[Date Joined]]</f>
        <v>672</v>
      </c>
      <c r="L23" s="17">
        <f ca="1">IF(staff[[#This Row],[Tenure]]&gt;730,3%,2%)*staff[[#This Row],[Salary]]</f>
        <v>1202.6000000000001</v>
      </c>
      <c r="N23" s="17"/>
      <c r="O23" s="17"/>
    </row>
    <row r="24" spans="1:17" ht="26.25" x14ac:dyDescent="0.4">
      <c r="A24" t="s">
        <v>41</v>
      </c>
      <c r="B24" t="s">
        <v>8</v>
      </c>
      <c r="C24" t="s">
        <v>12</v>
      </c>
      <c r="D24">
        <v>33</v>
      </c>
      <c r="E24" s="15">
        <v>44374</v>
      </c>
      <c r="F24" s="32" t="str">
        <f>TEXT(staff[[#This Row],[Date Joined]],"mm")</f>
        <v>06</v>
      </c>
      <c r="G24" s="15" t="str">
        <f>TEXT(staff[[#This Row],[Date Joined]],"YYYY")</f>
        <v>2021</v>
      </c>
      <c r="H24" s="11">
        <v>75480</v>
      </c>
      <c r="I24" t="s">
        <v>42</v>
      </c>
      <c r="J24" t="s">
        <v>203</v>
      </c>
      <c r="K24" s="17">
        <f ca="1">TODAY()-staff[[#This Row],[Date Joined]]</f>
        <v>910</v>
      </c>
      <c r="L24" s="17">
        <f ca="1">IF(staff[[#This Row],[Tenure]]&gt;730,3%,2%)*staff[[#This Row],[Salary]]</f>
        <v>2264.4</v>
      </c>
      <c r="N24" s="17"/>
      <c r="O24" s="19">
        <v>4</v>
      </c>
    </row>
    <row r="25" spans="1:17" x14ac:dyDescent="0.25">
      <c r="A25" t="s">
        <v>40</v>
      </c>
      <c r="B25" t="s">
        <v>15</v>
      </c>
      <c r="C25" t="s">
        <v>9</v>
      </c>
      <c r="D25">
        <v>33</v>
      </c>
      <c r="E25" s="15">
        <v>44164</v>
      </c>
      <c r="F25" s="32" t="str">
        <f>TEXT(staff[[#This Row],[Date Joined]],"mm")</f>
        <v>11</v>
      </c>
      <c r="G25" s="15" t="str">
        <f>TEXT(staff[[#This Row],[Date Joined]],"YYYY")</f>
        <v>2020</v>
      </c>
      <c r="H25" s="11">
        <v>115920</v>
      </c>
      <c r="I25" t="s">
        <v>16</v>
      </c>
      <c r="J25" t="s">
        <v>203</v>
      </c>
      <c r="K25" s="17">
        <f ca="1">TODAY()-staff[[#This Row],[Date Joined]]</f>
        <v>1120</v>
      </c>
      <c r="L25" s="17">
        <f ca="1">IF(staff[[#This Row],[Tenure]]&gt;730,3%,2%)*staff[[#This Row],[Salary]]</f>
        <v>3477.6</v>
      </c>
      <c r="N25" s="17"/>
      <c r="O25" s="17"/>
    </row>
    <row r="26" spans="1:17" x14ac:dyDescent="0.25">
      <c r="A26" t="s">
        <v>48</v>
      </c>
      <c r="B26" t="s">
        <v>8</v>
      </c>
      <c r="C26" t="s">
        <v>19</v>
      </c>
      <c r="D26">
        <v>36</v>
      </c>
      <c r="E26" s="15">
        <v>44494</v>
      </c>
      <c r="F26" s="32" t="str">
        <f>TEXT(staff[[#This Row],[Date Joined]],"mm")</f>
        <v>10</v>
      </c>
      <c r="G26" s="15" t="str">
        <f>TEXT(staff[[#This Row],[Date Joined]],"YYYY")</f>
        <v>2021</v>
      </c>
      <c r="H26" s="11">
        <v>78540</v>
      </c>
      <c r="I26" t="s">
        <v>16</v>
      </c>
      <c r="J26" t="s">
        <v>203</v>
      </c>
      <c r="K26" s="17">
        <f ca="1">TODAY()-staff[[#This Row],[Date Joined]]</f>
        <v>790</v>
      </c>
      <c r="L26" s="17">
        <f ca="1">IF(staff[[#This Row],[Tenure]]&gt;730,3%,2%)*staff[[#This Row],[Salary]]</f>
        <v>2356.1999999999998</v>
      </c>
      <c r="N26" s="17"/>
      <c r="O26" s="17"/>
    </row>
    <row r="27" spans="1:17" x14ac:dyDescent="0.25">
      <c r="A27" t="s">
        <v>34</v>
      </c>
      <c r="B27" t="s">
        <v>15</v>
      </c>
      <c r="C27" t="s">
        <v>9</v>
      </c>
      <c r="D27">
        <v>25</v>
      </c>
      <c r="E27" s="15">
        <v>44726</v>
      </c>
      <c r="F27" s="32" t="str">
        <f>TEXT(staff[[#This Row],[Date Joined]],"mm")</f>
        <v>06</v>
      </c>
      <c r="G27" s="15" t="str">
        <f>TEXT(staff[[#This Row],[Date Joined]],"YYYY")</f>
        <v>2022</v>
      </c>
      <c r="H27" s="11">
        <v>109190</v>
      </c>
      <c r="I27" t="s">
        <v>13</v>
      </c>
      <c r="J27" t="s">
        <v>203</v>
      </c>
      <c r="K27" s="17">
        <f ca="1">TODAY()-staff[[#This Row],[Date Joined]]</f>
        <v>558</v>
      </c>
      <c r="L27" s="17">
        <f ca="1">IF(staff[[#This Row],[Tenure]]&gt;730,3%,2%)*staff[[#This Row],[Salary]]</f>
        <v>2183.8000000000002</v>
      </c>
      <c r="N27" s="17"/>
      <c r="O27" s="17"/>
    </row>
    <row r="28" spans="1:17" x14ac:dyDescent="0.25">
      <c r="A28" t="s">
        <v>73</v>
      </c>
      <c r="B28" t="s">
        <v>8</v>
      </c>
      <c r="C28" t="s">
        <v>19</v>
      </c>
      <c r="D28">
        <v>34</v>
      </c>
      <c r="E28" s="15">
        <v>44721</v>
      </c>
      <c r="F28" s="32" t="str">
        <f>TEXT(staff[[#This Row],[Date Joined]],"mm")</f>
        <v>06</v>
      </c>
      <c r="G28" s="15" t="str">
        <f>TEXT(staff[[#This Row],[Date Joined]],"YYYY")</f>
        <v>2022</v>
      </c>
      <c r="H28" s="11">
        <v>49630</v>
      </c>
      <c r="I28" t="s">
        <v>24</v>
      </c>
      <c r="J28" t="s">
        <v>203</v>
      </c>
      <c r="K28" s="17">
        <f ca="1">TODAY()-staff[[#This Row],[Date Joined]]</f>
        <v>563</v>
      </c>
      <c r="L28" s="17">
        <f ca="1">IF(staff[[#This Row],[Tenure]]&gt;730,3%,2%)*staff[[#This Row],[Salary]]</f>
        <v>992.6</v>
      </c>
      <c r="N28" s="17"/>
      <c r="O28" s="17"/>
    </row>
    <row r="29" spans="1:17" x14ac:dyDescent="0.25">
      <c r="A29" t="s">
        <v>107</v>
      </c>
      <c r="B29" t="s">
        <v>8</v>
      </c>
      <c r="C29" t="s">
        <v>9</v>
      </c>
      <c r="D29">
        <v>28</v>
      </c>
      <c r="E29" s="15">
        <v>44630</v>
      </c>
      <c r="F29" s="32" t="str">
        <f>TEXT(staff[[#This Row],[Date Joined]],"mm")</f>
        <v>03</v>
      </c>
      <c r="G29" s="15" t="str">
        <f>TEXT(staff[[#This Row],[Date Joined]],"YYYY")</f>
        <v>2022</v>
      </c>
      <c r="H29" s="11">
        <v>99970</v>
      </c>
      <c r="I29" t="s">
        <v>16</v>
      </c>
      <c r="J29" t="s">
        <v>203</v>
      </c>
      <c r="K29" s="17">
        <f ca="1">TODAY()-staff[[#This Row],[Date Joined]]</f>
        <v>654</v>
      </c>
      <c r="L29" s="17">
        <f ca="1">IF(staff[[#This Row],[Tenure]]&gt;730,3%,2%)*staff[[#This Row],[Salary]]</f>
        <v>1999.4</v>
      </c>
      <c r="N29" s="17"/>
      <c r="O29" s="17"/>
    </row>
    <row r="30" spans="1:17" x14ac:dyDescent="0.25">
      <c r="A30" t="s">
        <v>71</v>
      </c>
      <c r="B30" t="s">
        <v>8</v>
      </c>
      <c r="C30" t="s">
        <v>12</v>
      </c>
      <c r="D30">
        <v>33</v>
      </c>
      <c r="E30" s="15">
        <v>44190</v>
      </c>
      <c r="F30" s="32" t="str">
        <f>TEXT(staff[[#This Row],[Date Joined]],"mm")</f>
        <v>12</v>
      </c>
      <c r="G30" s="15" t="str">
        <f>TEXT(staff[[#This Row],[Date Joined]],"YYYY")</f>
        <v>2020</v>
      </c>
      <c r="H30" s="11">
        <v>96140</v>
      </c>
      <c r="I30" t="s">
        <v>16</v>
      </c>
      <c r="J30" t="s">
        <v>203</v>
      </c>
      <c r="K30" s="17">
        <f ca="1">TODAY()-staff[[#This Row],[Date Joined]]</f>
        <v>1094</v>
      </c>
      <c r="L30" s="17">
        <f ca="1">IF(staff[[#This Row],[Tenure]]&gt;730,3%,2%)*staff[[#This Row],[Salary]]</f>
        <v>2884.2</v>
      </c>
      <c r="N30" s="17"/>
      <c r="O30" s="17"/>
    </row>
    <row r="31" spans="1:17" x14ac:dyDescent="0.25">
      <c r="A31" t="s">
        <v>50</v>
      </c>
      <c r="B31" t="s">
        <v>15</v>
      </c>
      <c r="C31" t="s">
        <v>9</v>
      </c>
      <c r="D31">
        <v>31</v>
      </c>
      <c r="E31" s="15">
        <v>44724</v>
      </c>
      <c r="F31" s="32" t="str">
        <f>TEXT(staff[[#This Row],[Date Joined]],"mm")</f>
        <v>06</v>
      </c>
      <c r="G31" s="15" t="str">
        <f>TEXT(staff[[#This Row],[Date Joined]],"YYYY")</f>
        <v>2022</v>
      </c>
      <c r="H31" s="11">
        <v>103550</v>
      </c>
      <c r="I31" t="s">
        <v>16</v>
      </c>
      <c r="J31" t="s">
        <v>203</v>
      </c>
      <c r="K31" s="17">
        <f ca="1">TODAY()-staff[[#This Row],[Date Joined]]</f>
        <v>560</v>
      </c>
      <c r="L31" s="17">
        <f ca="1">IF(staff[[#This Row],[Tenure]]&gt;730,3%,2%)*staff[[#This Row],[Salary]]</f>
        <v>2071</v>
      </c>
      <c r="N31" s="17"/>
      <c r="O31" s="17"/>
    </row>
    <row r="32" spans="1:17" x14ac:dyDescent="0.25">
      <c r="A32" t="s">
        <v>14</v>
      </c>
      <c r="B32" t="s">
        <v>15</v>
      </c>
      <c r="C32" t="s">
        <v>12</v>
      </c>
      <c r="D32">
        <v>31</v>
      </c>
      <c r="E32" s="15">
        <v>44511</v>
      </c>
      <c r="F32" s="32" t="str">
        <f>TEXT(staff[[#This Row],[Date Joined]],"mm")</f>
        <v>11</v>
      </c>
      <c r="G32" s="15" t="str">
        <f>TEXT(staff[[#This Row],[Date Joined]],"YYYY")</f>
        <v>2021</v>
      </c>
      <c r="H32" s="11">
        <v>48950</v>
      </c>
      <c r="I32" t="s">
        <v>16</v>
      </c>
      <c r="J32" t="s">
        <v>203</v>
      </c>
      <c r="K32" s="17">
        <f ca="1">TODAY()-staff[[#This Row],[Date Joined]]</f>
        <v>773</v>
      </c>
      <c r="L32" s="17">
        <f ca="1">IF(staff[[#This Row],[Tenure]]&gt;730,3%,2%)*staff[[#This Row],[Salary]]</f>
        <v>1468.5</v>
      </c>
      <c r="N32" s="17"/>
      <c r="O32" s="17"/>
    </row>
    <row r="33" spans="1:15" x14ac:dyDescent="0.25">
      <c r="A33" t="s">
        <v>63</v>
      </c>
      <c r="B33" t="s">
        <v>15</v>
      </c>
      <c r="C33" t="s">
        <v>21</v>
      </c>
      <c r="D33">
        <v>24</v>
      </c>
      <c r="E33" s="15">
        <v>44436</v>
      </c>
      <c r="F33" s="32" t="str">
        <f>TEXT(staff[[#This Row],[Date Joined]],"mm")</f>
        <v>08</v>
      </c>
      <c r="G33" s="15" t="str">
        <f>TEXT(staff[[#This Row],[Date Joined]],"YYYY")</f>
        <v>2021</v>
      </c>
      <c r="H33" s="11">
        <v>52610</v>
      </c>
      <c r="I33" t="s">
        <v>24</v>
      </c>
      <c r="J33" t="s">
        <v>203</v>
      </c>
      <c r="K33" s="17">
        <f ca="1">TODAY()-staff[[#This Row],[Date Joined]]</f>
        <v>848</v>
      </c>
      <c r="L33" s="17">
        <f ca="1">IF(staff[[#This Row],[Tenure]]&gt;730,3%,2%)*staff[[#This Row],[Salary]]</f>
        <v>1578.3</v>
      </c>
      <c r="N33" s="17"/>
      <c r="O33" s="17"/>
    </row>
    <row r="34" spans="1:15" x14ac:dyDescent="0.25">
      <c r="A34" t="s">
        <v>72</v>
      </c>
      <c r="B34" t="s">
        <v>8</v>
      </c>
      <c r="C34" t="s">
        <v>9</v>
      </c>
      <c r="D34">
        <v>36</v>
      </c>
      <c r="E34" s="15">
        <v>44529</v>
      </c>
      <c r="F34" s="32" t="str">
        <f>TEXT(staff[[#This Row],[Date Joined]],"mm")</f>
        <v>11</v>
      </c>
      <c r="G34" s="15" t="str">
        <f>TEXT(staff[[#This Row],[Date Joined]],"YYYY")</f>
        <v>2021</v>
      </c>
      <c r="H34" s="11">
        <v>78390</v>
      </c>
      <c r="I34" t="s">
        <v>16</v>
      </c>
      <c r="J34" t="s">
        <v>203</v>
      </c>
      <c r="K34" s="17">
        <f ca="1">TODAY()-staff[[#This Row],[Date Joined]]</f>
        <v>755</v>
      </c>
      <c r="L34" s="17">
        <f ca="1">IF(staff[[#This Row],[Tenure]]&gt;730,3%,2%)*staff[[#This Row],[Salary]]</f>
        <v>2351.6999999999998</v>
      </c>
      <c r="N34" s="17"/>
      <c r="O34" s="17"/>
    </row>
    <row r="35" spans="1:15" x14ac:dyDescent="0.25">
      <c r="A35" t="s">
        <v>88</v>
      </c>
      <c r="B35" t="s">
        <v>8</v>
      </c>
      <c r="C35" t="s">
        <v>21</v>
      </c>
      <c r="D35">
        <v>33</v>
      </c>
      <c r="E35" s="15">
        <v>44809</v>
      </c>
      <c r="F35" s="32" t="str">
        <f>TEXT(staff[[#This Row],[Date Joined]],"mm")</f>
        <v>09</v>
      </c>
      <c r="G35" s="15" t="str">
        <f>TEXT(staff[[#This Row],[Date Joined]],"YYYY")</f>
        <v>2022</v>
      </c>
      <c r="H35" s="11">
        <v>86570</v>
      </c>
      <c r="I35" t="s">
        <v>16</v>
      </c>
      <c r="J35" t="s">
        <v>203</v>
      </c>
      <c r="K35" s="17">
        <f ca="1">TODAY()-staff[[#This Row],[Date Joined]]</f>
        <v>475</v>
      </c>
      <c r="L35" s="17">
        <f ca="1">IF(staff[[#This Row],[Tenure]]&gt;730,3%,2%)*staff[[#This Row],[Salary]]</f>
        <v>1731.4</v>
      </c>
      <c r="N35" s="17"/>
      <c r="O35" s="17"/>
    </row>
    <row r="36" spans="1:15" x14ac:dyDescent="0.25">
      <c r="A36" t="s">
        <v>92</v>
      </c>
      <c r="B36" t="s">
        <v>8</v>
      </c>
      <c r="C36" t="s">
        <v>12</v>
      </c>
      <c r="D36">
        <v>27</v>
      </c>
      <c r="E36" s="15">
        <v>44686</v>
      </c>
      <c r="F36" s="32" t="str">
        <f>TEXT(staff[[#This Row],[Date Joined]],"mm")</f>
        <v>05</v>
      </c>
      <c r="G36" s="15" t="str">
        <f>TEXT(staff[[#This Row],[Date Joined]],"YYYY")</f>
        <v>2022</v>
      </c>
      <c r="H36" s="11">
        <v>83750</v>
      </c>
      <c r="I36" t="s">
        <v>16</v>
      </c>
      <c r="J36" t="s">
        <v>203</v>
      </c>
      <c r="K36" s="17">
        <f ca="1">TODAY()-staff[[#This Row],[Date Joined]]</f>
        <v>598</v>
      </c>
      <c r="L36" s="17">
        <f ca="1">IF(staff[[#This Row],[Tenure]]&gt;730,3%,2%)*staff[[#This Row],[Salary]]</f>
        <v>1675</v>
      </c>
      <c r="N36" s="17"/>
      <c r="O36" s="17"/>
    </row>
    <row r="37" spans="1:15" x14ac:dyDescent="0.25">
      <c r="A37" t="s">
        <v>102</v>
      </c>
      <c r="B37" t="s">
        <v>8</v>
      </c>
      <c r="C37" t="s">
        <v>21</v>
      </c>
      <c r="D37">
        <v>34</v>
      </c>
      <c r="E37" s="15">
        <v>44445</v>
      </c>
      <c r="F37" s="32" t="str">
        <f>TEXT(staff[[#This Row],[Date Joined]],"mm")</f>
        <v>09</v>
      </c>
      <c r="G37" s="15" t="str">
        <f>TEXT(staff[[#This Row],[Date Joined]],"YYYY")</f>
        <v>2021</v>
      </c>
      <c r="H37" s="11">
        <v>92450</v>
      </c>
      <c r="I37" t="s">
        <v>16</v>
      </c>
      <c r="J37" t="s">
        <v>203</v>
      </c>
      <c r="K37" s="17">
        <f ca="1">TODAY()-staff[[#This Row],[Date Joined]]</f>
        <v>839</v>
      </c>
      <c r="L37" s="17">
        <f ca="1">IF(staff[[#This Row],[Tenure]]&gt;730,3%,2%)*staff[[#This Row],[Salary]]</f>
        <v>2773.5</v>
      </c>
      <c r="N37" s="17"/>
      <c r="O37" s="17"/>
    </row>
    <row r="38" spans="1:15" x14ac:dyDescent="0.25">
      <c r="A38" t="s">
        <v>104</v>
      </c>
      <c r="B38" t="s">
        <v>15</v>
      </c>
      <c r="C38" t="s">
        <v>9</v>
      </c>
      <c r="D38">
        <v>20</v>
      </c>
      <c r="E38" s="15">
        <v>44744</v>
      </c>
      <c r="F38" s="32" t="str">
        <f>TEXT(staff[[#This Row],[Date Joined]],"mm")</f>
        <v>07</v>
      </c>
      <c r="G38" s="15" t="str">
        <f>TEXT(staff[[#This Row],[Date Joined]],"YYYY")</f>
        <v>2022</v>
      </c>
      <c r="H38" s="11">
        <v>79570</v>
      </c>
      <c r="I38" t="s">
        <v>16</v>
      </c>
      <c r="J38" t="s">
        <v>203</v>
      </c>
      <c r="K38" s="17">
        <f ca="1">TODAY()-staff[[#This Row],[Date Joined]]</f>
        <v>540</v>
      </c>
      <c r="L38" s="17">
        <f ca="1">IF(staff[[#This Row],[Tenure]]&gt;730,3%,2%)*staff[[#This Row],[Salary]]</f>
        <v>1591.4</v>
      </c>
      <c r="N38" s="17"/>
      <c r="O38" s="17"/>
    </row>
    <row r="39" spans="1:15" x14ac:dyDescent="0.25">
      <c r="A39" t="s">
        <v>91</v>
      </c>
      <c r="B39" t="s">
        <v>8</v>
      </c>
      <c r="C39" t="s">
        <v>19</v>
      </c>
      <c r="D39">
        <v>20</v>
      </c>
      <c r="E39" s="15">
        <v>44537</v>
      </c>
      <c r="F39" s="32" t="str">
        <f>TEXT(staff[[#This Row],[Date Joined]],"mm")</f>
        <v>12</v>
      </c>
      <c r="G39" s="15" t="str">
        <f>TEXT(staff[[#This Row],[Date Joined]],"YYYY")</f>
        <v>2021</v>
      </c>
      <c r="H39" s="11">
        <v>68900</v>
      </c>
      <c r="I39" t="s">
        <v>24</v>
      </c>
      <c r="J39" t="s">
        <v>203</v>
      </c>
      <c r="K39" s="17">
        <f ca="1">TODAY()-staff[[#This Row],[Date Joined]]</f>
        <v>747</v>
      </c>
      <c r="L39" s="17">
        <f ca="1">IF(staff[[#This Row],[Tenure]]&gt;730,3%,2%)*staff[[#This Row],[Salary]]</f>
        <v>2067</v>
      </c>
      <c r="N39" s="17"/>
      <c r="O39" s="17"/>
    </row>
    <row r="40" spans="1:15" x14ac:dyDescent="0.25">
      <c r="A40" t="s">
        <v>39</v>
      </c>
      <c r="B40" t="s">
        <v>8</v>
      </c>
      <c r="C40" t="s">
        <v>12</v>
      </c>
      <c r="D40">
        <v>25</v>
      </c>
      <c r="E40" s="15">
        <v>44694</v>
      </c>
      <c r="F40" s="32" t="str">
        <f>TEXT(staff[[#This Row],[Date Joined]],"mm")</f>
        <v>05</v>
      </c>
      <c r="G40" s="15" t="str">
        <f>TEXT(staff[[#This Row],[Date Joined]],"YYYY")</f>
        <v>2022</v>
      </c>
      <c r="H40" s="11">
        <v>80700</v>
      </c>
      <c r="I40" t="s">
        <v>13</v>
      </c>
      <c r="J40" t="s">
        <v>203</v>
      </c>
      <c r="K40" s="17">
        <f ca="1">TODAY()-staff[[#This Row],[Date Joined]]</f>
        <v>590</v>
      </c>
      <c r="L40" s="17">
        <f ca="1">IF(staff[[#This Row],[Tenure]]&gt;730,3%,2%)*staff[[#This Row],[Salary]]</f>
        <v>1614</v>
      </c>
      <c r="N40" s="17"/>
      <c r="O40" s="17"/>
    </row>
    <row r="41" spans="1:15" x14ac:dyDescent="0.25">
      <c r="A41" t="s">
        <v>100</v>
      </c>
      <c r="B41" t="s">
        <v>15</v>
      </c>
      <c r="C41" t="s">
        <v>9</v>
      </c>
      <c r="D41">
        <v>19</v>
      </c>
      <c r="E41" s="15">
        <v>44277</v>
      </c>
      <c r="F41" s="32" t="str">
        <f>TEXT(staff[[#This Row],[Date Joined]],"mm")</f>
        <v>03</v>
      </c>
      <c r="G41" s="15" t="str">
        <f>TEXT(staff[[#This Row],[Date Joined]],"YYYY")</f>
        <v>2021</v>
      </c>
      <c r="H41" s="11">
        <v>58960</v>
      </c>
      <c r="I41" t="s">
        <v>16</v>
      </c>
      <c r="J41" t="s">
        <v>203</v>
      </c>
      <c r="K41" s="17">
        <f ca="1">TODAY()-staff[[#This Row],[Date Joined]]</f>
        <v>1007</v>
      </c>
      <c r="L41" s="17">
        <f ca="1">IF(staff[[#This Row],[Tenure]]&gt;730,3%,2%)*staff[[#This Row],[Salary]]</f>
        <v>1768.8</v>
      </c>
      <c r="N41" s="17"/>
      <c r="O41" s="17"/>
    </row>
    <row r="42" spans="1:15" x14ac:dyDescent="0.25">
      <c r="A42" t="s">
        <v>106</v>
      </c>
      <c r="B42" t="s">
        <v>15</v>
      </c>
      <c r="C42" t="s">
        <v>12</v>
      </c>
      <c r="D42">
        <v>36</v>
      </c>
      <c r="E42" s="15">
        <v>44019</v>
      </c>
      <c r="F42" s="32" t="str">
        <f>TEXT(staff[[#This Row],[Date Joined]],"mm")</f>
        <v>07</v>
      </c>
      <c r="G42" s="15" t="str">
        <f>TEXT(staff[[#This Row],[Date Joined]],"YYYY")</f>
        <v>2020</v>
      </c>
      <c r="H42" s="11">
        <v>118840</v>
      </c>
      <c r="I42" t="s">
        <v>16</v>
      </c>
      <c r="J42" t="s">
        <v>203</v>
      </c>
      <c r="K42" s="17">
        <f ca="1">TODAY()-staff[[#This Row],[Date Joined]]</f>
        <v>1265</v>
      </c>
      <c r="L42" s="17">
        <f ca="1">IF(staff[[#This Row],[Tenure]]&gt;730,3%,2%)*staff[[#This Row],[Salary]]</f>
        <v>3565.2</v>
      </c>
      <c r="N42" s="17"/>
      <c r="O42" s="17"/>
    </row>
    <row r="43" spans="1:15" x14ac:dyDescent="0.25">
      <c r="A43" t="s">
        <v>29</v>
      </c>
      <c r="B43" t="s">
        <v>15</v>
      </c>
      <c r="C43" t="s">
        <v>21</v>
      </c>
      <c r="D43">
        <v>28</v>
      </c>
      <c r="E43" s="15">
        <v>44041</v>
      </c>
      <c r="F43" s="32" t="str">
        <f>TEXT(staff[[#This Row],[Date Joined]],"mm")</f>
        <v>07</v>
      </c>
      <c r="G43" s="15" t="str">
        <f>TEXT(staff[[#This Row],[Date Joined]],"YYYY")</f>
        <v>2020</v>
      </c>
      <c r="H43" s="11">
        <v>48170</v>
      </c>
      <c r="I43" t="s">
        <v>13</v>
      </c>
      <c r="J43" t="s">
        <v>203</v>
      </c>
      <c r="K43" s="17">
        <f ca="1">TODAY()-staff[[#This Row],[Date Joined]]</f>
        <v>1243</v>
      </c>
      <c r="L43" s="17">
        <f ca="1">IF(staff[[#This Row],[Tenure]]&gt;730,3%,2%)*staff[[#This Row],[Salary]]</f>
        <v>1445.1</v>
      </c>
      <c r="N43" s="17"/>
      <c r="O43" s="17"/>
    </row>
    <row r="44" spans="1:15" x14ac:dyDescent="0.25">
      <c r="A44" t="s">
        <v>108</v>
      </c>
      <c r="B44" t="s">
        <v>8</v>
      </c>
      <c r="C44" t="s">
        <v>56</v>
      </c>
      <c r="D44">
        <v>32</v>
      </c>
      <c r="E44" s="15">
        <v>44400</v>
      </c>
      <c r="F44" s="32" t="str">
        <f>TEXT(staff[[#This Row],[Date Joined]],"mm")</f>
        <v>07</v>
      </c>
      <c r="G44" s="15" t="str">
        <f>TEXT(staff[[#This Row],[Date Joined]],"YYYY")</f>
        <v>2021</v>
      </c>
      <c r="H44" s="11">
        <v>45510</v>
      </c>
      <c r="I44" t="s">
        <v>16</v>
      </c>
      <c r="J44" t="s">
        <v>203</v>
      </c>
      <c r="K44" s="17">
        <f ca="1">TODAY()-staff[[#This Row],[Date Joined]]</f>
        <v>884</v>
      </c>
      <c r="L44" s="17">
        <f ca="1">IF(staff[[#This Row],[Tenure]]&gt;730,3%,2%)*staff[[#This Row],[Salary]]</f>
        <v>1365.3</v>
      </c>
      <c r="N44" s="17"/>
      <c r="O44" s="17"/>
    </row>
    <row r="45" spans="1:15" x14ac:dyDescent="0.25">
      <c r="A45" t="s">
        <v>64</v>
      </c>
      <c r="B45" t="s">
        <v>15</v>
      </c>
      <c r="C45" t="s">
        <v>9</v>
      </c>
      <c r="D45">
        <v>34</v>
      </c>
      <c r="E45" s="15">
        <v>44703</v>
      </c>
      <c r="F45" s="32" t="str">
        <f>TEXT(staff[[#This Row],[Date Joined]],"mm")</f>
        <v>05</v>
      </c>
      <c r="G45" s="15" t="str">
        <f>TEXT(staff[[#This Row],[Date Joined]],"YYYY")</f>
        <v>2022</v>
      </c>
      <c r="H45" s="11">
        <v>112650</v>
      </c>
      <c r="I45" t="s">
        <v>16</v>
      </c>
      <c r="J45" t="s">
        <v>203</v>
      </c>
      <c r="K45" s="17">
        <f ca="1">TODAY()-staff[[#This Row],[Date Joined]]</f>
        <v>581</v>
      </c>
      <c r="L45" s="17">
        <f ca="1">IF(staff[[#This Row],[Tenure]]&gt;730,3%,2%)*staff[[#This Row],[Salary]]</f>
        <v>2253</v>
      </c>
      <c r="N45" s="17"/>
      <c r="O45" s="17"/>
    </row>
    <row r="46" spans="1:15" x14ac:dyDescent="0.25">
      <c r="A46" t="s">
        <v>83</v>
      </c>
      <c r="B46" t="s">
        <v>8</v>
      </c>
      <c r="C46" t="s">
        <v>9</v>
      </c>
      <c r="D46">
        <v>36</v>
      </c>
      <c r="E46" s="15">
        <v>44085</v>
      </c>
      <c r="F46" s="32" t="str">
        <f>TEXT(staff[[#This Row],[Date Joined]],"mm")</f>
        <v>09</v>
      </c>
      <c r="G46" s="15" t="str">
        <f>TEXT(staff[[#This Row],[Date Joined]],"YYYY")</f>
        <v>2020</v>
      </c>
      <c r="H46" s="11">
        <v>114890</v>
      </c>
      <c r="I46" t="s">
        <v>16</v>
      </c>
      <c r="J46" t="s">
        <v>203</v>
      </c>
      <c r="K46" s="17">
        <f ca="1">TODAY()-staff[[#This Row],[Date Joined]]</f>
        <v>1199</v>
      </c>
      <c r="L46" s="17">
        <f ca="1">IF(staff[[#This Row],[Tenure]]&gt;730,3%,2%)*staff[[#This Row],[Salary]]</f>
        <v>3446.7</v>
      </c>
      <c r="N46" s="17"/>
      <c r="O46" s="17"/>
    </row>
    <row r="47" spans="1:15" x14ac:dyDescent="0.25">
      <c r="A47" t="s">
        <v>67</v>
      </c>
      <c r="B47" t="s">
        <v>15</v>
      </c>
      <c r="C47" t="s">
        <v>12</v>
      </c>
      <c r="D47">
        <v>30</v>
      </c>
      <c r="E47" s="15">
        <v>44850</v>
      </c>
      <c r="F47" s="32" t="str">
        <f>TEXT(staff[[#This Row],[Date Joined]],"mm")</f>
        <v>10</v>
      </c>
      <c r="G47" s="15" t="str">
        <f>TEXT(staff[[#This Row],[Date Joined]],"YYYY")</f>
        <v>2022</v>
      </c>
      <c r="H47" s="11">
        <v>69710</v>
      </c>
      <c r="I47" t="s">
        <v>16</v>
      </c>
      <c r="J47" t="s">
        <v>203</v>
      </c>
      <c r="K47" s="17">
        <f ca="1">TODAY()-staff[[#This Row],[Date Joined]]</f>
        <v>434</v>
      </c>
      <c r="L47" s="17">
        <f ca="1">IF(staff[[#This Row],[Tenure]]&gt;730,3%,2%)*staff[[#This Row],[Salary]]</f>
        <v>1394.2</v>
      </c>
      <c r="N47" s="17"/>
      <c r="O47" s="17"/>
    </row>
    <row r="48" spans="1:15" x14ac:dyDescent="0.25">
      <c r="A48" t="s">
        <v>94</v>
      </c>
      <c r="B48" t="s">
        <v>15</v>
      </c>
      <c r="C48" t="s">
        <v>21</v>
      </c>
      <c r="D48">
        <v>36</v>
      </c>
      <c r="E48" s="15">
        <v>44333</v>
      </c>
      <c r="F48" s="32" t="str">
        <f>TEXT(staff[[#This Row],[Date Joined]],"mm")</f>
        <v>05</v>
      </c>
      <c r="G48" s="15" t="str">
        <f>TEXT(staff[[#This Row],[Date Joined]],"YYYY")</f>
        <v>2021</v>
      </c>
      <c r="H48" s="11">
        <v>71380</v>
      </c>
      <c r="I48" t="s">
        <v>16</v>
      </c>
      <c r="J48" t="s">
        <v>203</v>
      </c>
      <c r="K48" s="17">
        <f ca="1">TODAY()-staff[[#This Row],[Date Joined]]</f>
        <v>951</v>
      </c>
      <c r="L48" s="17">
        <f ca="1">IF(staff[[#This Row],[Tenure]]&gt;730,3%,2%)*staff[[#This Row],[Salary]]</f>
        <v>2141.4</v>
      </c>
      <c r="N48" s="17"/>
      <c r="O48" s="17"/>
    </row>
    <row r="49" spans="1:15" x14ac:dyDescent="0.25">
      <c r="A49" t="s">
        <v>33</v>
      </c>
      <c r="B49" t="s">
        <v>8</v>
      </c>
      <c r="C49" t="s">
        <v>19</v>
      </c>
      <c r="D49">
        <v>38</v>
      </c>
      <c r="E49" s="15">
        <v>44377</v>
      </c>
      <c r="F49" s="32" t="str">
        <f>TEXT(staff[[#This Row],[Date Joined]],"mm")</f>
        <v>06</v>
      </c>
      <c r="G49" s="15" t="str">
        <f>TEXT(staff[[#This Row],[Date Joined]],"YYYY")</f>
        <v>2021</v>
      </c>
      <c r="H49" s="11">
        <v>109160</v>
      </c>
      <c r="I49" t="s">
        <v>10</v>
      </c>
      <c r="J49" t="s">
        <v>203</v>
      </c>
      <c r="K49" s="17">
        <f ca="1">TODAY()-staff[[#This Row],[Date Joined]]</f>
        <v>907</v>
      </c>
      <c r="L49" s="17">
        <f ca="1">IF(staff[[#This Row],[Tenure]]&gt;730,3%,2%)*staff[[#This Row],[Salary]]</f>
        <v>3274.7999999999997</v>
      </c>
      <c r="N49" s="17"/>
      <c r="O49" s="17"/>
    </row>
    <row r="50" spans="1:15" x14ac:dyDescent="0.25">
      <c r="A50" t="s">
        <v>98</v>
      </c>
      <c r="B50" t="s">
        <v>15</v>
      </c>
      <c r="C50" t="s">
        <v>9</v>
      </c>
      <c r="D50">
        <v>27</v>
      </c>
      <c r="E50" s="15">
        <v>44609</v>
      </c>
      <c r="F50" s="32" t="str">
        <f>TEXT(staff[[#This Row],[Date Joined]],"mm")</f>
        <v>02</v>
      </c>
      <c r="G50" s="15" t="str">
        <f>TEXT(staff[[#This Row],[Date Joined]],"YYYY")</f>
        <v>2022</v>
      </c>
      <c r="H50" s="11">
        <v>113280</v>
      </c>
      <c r="I50" t="s">
        <v>42</v>
      </c>
      <c r="J50" t="s">
        <v>203</v>
      </c>
      <c r="K50" s="17">
        <f ca="1">TODAY()-staff[[#This Row],[Date Joined]]</f>
        <v>675</v>
      </c>
      <c r="L50" s="17">
        <f ca="1">IF(staff[[#This Row],[Tenure]]&gt;730,3%,2%)*staff[[#This Row],[Salary]]</f>
        <v>2265.6</v>
      </c>
      <c r="N50" s="17"/>
      <c r="O50" s="17"/>
    </row>
    <row r="51" spans="1:15" x14ac:dyDescent="0.25">
      <c r="A51" t="s">
        <v>25</v>
      </c>
      <c r="B51" t="s">
        <v>15</v>
      </c>
      <c r="C51" t="s">
        <v>12</v>
      </c>
      <c r="D51">
        <v>30</v>
      </c>
      <c r="E51" s="15">
        <v>44273</v>
      </c>
      <c r="F51" s="32" t="str">
        <f>TEXT(staff[[#This Row],[Date Joined]],"mm")</f>
        <v>03</v>
      </c>
      <c r="G51" s="15" t="str">
        <f>TEXT(staff[[#This Row],[Date Joined]],"YYYY")</f>
        <v>2021</v>
      </c>
      <c r="H51" s="11">
        <v>69120</v>
      </c>
      <c r="I51" t="s">
        <v>16</v>
      </c>
      <c r="J51" t="s">
        <v>203</v>
      </c>
      <c r="K51" s="17">
        <f ca="1">TODAY()-staff[[#This Row],[Date Joined]]</f>
        <v>1011</v>
      </c>
      <c r="L51" s="17">
        <f ca="1">IF(staff[[#This Row],[Tenure]]&gt;730,3%,2%)*staff[[#This Row],[Salary]]</f>
        <v>2073.6</v>
      </c>
      <c r="N51" s="17"/>
      <c r="O51" s="17"/>
    </row>
    <row r="52" spans="1:15" x14ac:dyDescent="0.25">
      <c r="A52" t="s">
        <v>55</v>
      </c>
      <c r="B52" t="s">
        <v>8</v>
      </c>
      <c r="C52" t="s">
        <v>56</v>
      </c>
      <c r="D52">
        <v>37</v>
      </c>
      <c r="E52" s="15">
        <v>44451</v>
      </c>
      <c r="F52" s="32" t="str">
        <f>TEXT(staff[[#This Row],[Date Joined]],"mm")</f>
        <v>09</v>
      </c>
      <c r="G52" s="15" t="str">
        <f>TEXT(staff[[#This Row],[Date Joined]],"YYYY")</f>
        <v>2021</v>
      </c>
      <c r="H52" s="11">
        <v>118100</v>
      </c>
      <c r="I52" t="s">
        <v>16</v>
      </c>
      <c r="J52" t="s">
        <v>203</v>
      </c>
      <c r="K52" s="17">
        <f ca="1">TODAY()-staff[[#This Row],[Date Joined]]</f>
        <v>833</v>
      </c>
      <c r="L52" s="17">
        <f ca="1">IF(staff[[#This Row],[Tenure]]&gt;730,3%,2%)*staff[[#This Row],[Salary]]</f>
        <v>3543</v>
      </c>
      <c r="N52" s="17"/>
      <c r="O52" s="17"/>
    </row>
    <row r="53" spans="1:15" x14ac:dyDescent="0.25">
      <c r="A53" t="s">
        <v>62</v>
      </c>
      <c r="B53" t="s">
        <v>8</v>
      </c>
      <c r="C53" t="s">
        <v>9</v>
      </c>
      <c r="D53">
        <v>22</v>
      </c>
      <c r="E53" s="15">
        <v>44450</v>
      </c>
      <c r="F53" s="32" t="str">
        <f>TEXT(staff[[#This Row],[Date Joined]],"mm")</f>
        <v>09</v>
      </c>
      <c r="G53" s="15" t="str">
        <f>TEXT(staff[[#This Row],[Date Joined]],"YYYY")</f>
        <v>2021</v>
      </c>
      <c r="H53" s="11">
        <v>76900</v>
      </c>
      <c r="I53" t="s">
        <v>13</v>
      </c>
      <c r="J53" t="s">
        <v>203</v>
      </c>
      <c r="K53" s="17">
        <f ca="1">TODAY()-staff[[#This Row],[Date Joined]]</f>
        <v>834</v>
      </c>
      <c r="L53" s="17">
        <f ca="1">IF(staff[[#This Row],[Tenure]]&gt;730,3%,2%)*staff[[#This Row],[Salary]]</f>
        <v>2307</v>
      </c>
      <c r="N53" s="17"/>
      <c r="O53" s="17"/>
    </row>
    <row r="54" spans="1:15" x14ac:dyDescent="0.25">
      <c r="A54" t="s">
        <v>17</v>
      </c>
      <c r="B54" t="s">
        <v>8</v>
      </c>
      <c r="C54" t="s">
        <v>12</v>
      </c>
      <c r="D54">
        <v>43</v>
      </c>
      <c r="E54" s="15">
        <v>45045</v>
      </c>
      <c r="F54" s="32" t="str">
        <f>TEXT(staff[[#This Row],[Date Joined]],"mm")</f>
        <v>04</v>
      </c>
      <c r="G54" s="15" t="str">
        <f>TEXT(staff[[#This Row],[Date Joined]],"YYYY")</f>
        <v>2023</v>
      </c>
      <c r="H54" s="11">
        <v>114870</v>
      </c>
      <c r="I54" t="s">
        <v>16</v>
      </c>
      <c r="J54" t="s">
        <v>203</v>
      </c>
      <c r="K54" s="17">
        <f ca="1">TODAY()-staff[[#This Row],[Date Joined]]</f>
        <v>239</v>
      </c>
      <c r="L54" s="17">
        <f ca="1">IF(staff[[#This Row],[Tenure]]&gt;730,3%,2%)*staff[[#This Row],[Salary]]</f>
        <v>2297.4</v>
      </c>
      <c r="N54" s="17"/>
      <c r="O54" s="17"/>
    </row>
    <row r="55" spans="1:15" x14ac:dyDescent="0.25">
      <c r="A55" t="s">
        <v>52</v>
      </c>
      <c r="B55" t="s">
        <v>205</v>
      </c>
      <c r="C55" t="s">
        <v>12</v>
      </c>
      <c r="D55">
        <v>32</v>
      </c>
      <c r="E55" s="15">
        <v>44774</v>
      </c>
      <c r="F55" s="32" t="str">
        <f>TEXT(staff[[#This Row],[Date Joined]],"mm")</f>
        <v>08</v>
      </c>
      <c r="G55" s="15" t="str">
        <f>TEXT(staff[[#This Row],[Date Joined]],"YYYY")</f>
        <v>2022</v>
      </c>
      <c r="H55" s="11">
        <v>91310</v>
      </c>
      <c r="I55" t="s">
        <v>16</v>
      </c>
      <c r="J55" t="s">
        <v>203</v>
      </c>
      <c r="K55" s="17">
        <f ca="1">TODAY()-staff[[#This Row],[Date Joined]]</f>
        <v>510</v>
      </c>
      <c r="L55" s="17">
        <f ca="1">IF(staff[[#This Row],[Tenure]]&gt;730,3%,2%)*staff[[#This Row],[Salary]]</f>
        <v>1826.2</v>
      </c>
      <c r="N55" s="17"/>
      <c r="O55" s="17"/>
    </row>
    <row r="56" spans="1:15" x14ac:dyDescent="0.25">
      <c r="A56" t="s">
        <v>43</v>
      </c>
      <c r="B56" t="s">
        <v>8</v>
      </c>
      <c r="C56" t="s">
        <v>9</v>
      </c>
      <c r="D56">
        <v>28</v>
      </c>
      <c r="E56" s="15">
        <v>44486</v>
      </c>
      <c r="F56" s="32" t="str">
        <f>TEXT(staff[[#This Row],[Date Joined]],"mm")</f>
        <v>10</v>
      </c>
      <c r="G56" s="15" t="str">
        <f>TEXT(staff[[#This Row],[Date Joined]],"YYYY")</f>
        <v>2021</v>
      </c>
      <c r="H56" s="11">
        <v>104770</v>
      </c>
      <c r="I56" t="s">
        <v>16</v>
      </c>
      <c r="J56" t="s">
        <v>203</v>
      </c>
      <c r="K56" s="17">
        <f ca="1">TODAY()-staff[[#This Row],[Date Joined]]</f>
        <v>798</v>
      </c>
      <c r="L56" s="17">
        <f ca="1">IF(staff[[#This Row],[Tenure]]&gt;730,3%,2%)*staff[[#This Row],[Salary]]</f>
        <v>3143.1</v>
      </c>
      <c r="N56" s="17"/>
      <c r="O56" s="17"/>
    </row>
    <row r="57" spans="1:15" x14ac:dyDescent="0.25">
      <c r="A57" t="s">
        <v>89</v>
      </c>
      <c r="B57" t="s">
        <v>15</v>
      </c>
      <c r="C57" t="s">
        <v>19</v>
      </c>
      <c r="D57">
        <v>27</v>
      </c>
      <c r="E57" s="15">
        <v>44134</v>
      </c>
      <c r="F57" s="32" t="str">
        <f>TEXT(staff[[#This Row],[Date Joined]],"mm")</f>
        <v>10</v>
      </c>
      <c r="G57" s="15" t="str">
        <f>TEXT(staff[[#This Row],[Date Joined]],"YYYY")</f>
        <v>2020</v>
      </c>
      <c r="H57" s="11">
        <v>54970</v>
      </c>
      <c r="I57" t="s">
        <v>16</v>
      </c>
      <c r="J57" t="s">
        <v>203</v>
      </c>
      <c r="K57" s="17">
        <f ca="1">TODAY()-staff[[#This Row],[Date Joined]]</f>
        <v>1150</v>
      </c>
      <c r="L57" s="17">
        <f ca="1">IF(staff[[#This Row],[Tenure]]&gt;730,3%,2%)*staff[[#This Row],[Salary]]</f>
        <v>1649.1</v>
      </c>
      <c r="N57" s="17"/>
      <c r="O57" s="17"/>
    </row>
    <row r="58" spans="1:15" x14ac:dyDescent="0.25">
      <c r="A58" t="s">
        <v>11</v>
      </c>
      <c r="B58" t="s">
        <v>205</v>
      </c>
      <c r="C58" t="s">
        <v>12</v>
      </c>
      <c r="D58">
        <v>26</v>
      </c>
      <c r="E58" s="15">
        <v>44271</v>
      </c>
      <c r="F58" s="32" t="str">
        <f>TEXT(staff[[#This Row],[Date Joined]],"mm")</f>
        <v>03</v>
      </c>
      <c r="G58" s="15" t="str">
        <f>TEXT(staff[[#This Row],[Date Joined]],"YYYY")</f>
        <v>2021</v>
      </c>
      <c r="H58" s="11">
        <v>90700</v>
      </c>
      <c r="I58" t="s">
        <v>13</v>
      </c>
      <c r="J58" t="s">
        <v>203</v>
      </c>
      <c r="K58" s="17">
        <f ca="1">TODAY()-staff[[#This Row],[Date Joined]]</f>
        <v>1013</v>
      </c>
      <c r="L58" s="17">
        <f ca="1">IF(staff[[#This Row],[Tenure]]&gt;730,3%,2%)*staff[[#This Row],[Salary]]</f>
        <v>2721</v>
      </c>
      <c r="N58" s="17"/>
      <c r="O58" s="17"/>
    </row>
    <row r="59" spans="1:15" x14ac:dyDescent="0.25">
      <c r="A59" t="s">
        <v>109</v>
      </c>
      <c r="B59" t="s">
        <v>8</v>
      </c>
      <c r="C59" t="s">
        <v>19</v>
      </c>
      <c r="D59">
        <v>38</v>
      </c>
      <c r="E59" s="15">
        <v>44329</v>
      </c>
      <c r="F59" s="32" t="str">
        <f>TEXT(staff[[#This Row],[Date Joined]],"mm")</f>
        <v>05</v>
      </c>
      <c r="G59" s="15" t="str">
        <f>TEXT(staff[[#This Row],[Date Joined]],"YYYY")</f>
        <v>2021</v>
      </c>
      <c r="H59" s="11">
        <v>56870</v>
      </c>
      <c r="I59" t="s">
        <v>13</v>
      </c>
      <c r="J59" t="s">
        <v>203</v>
      </c>
      <c r="K59" s="17">
        <f ca="1">TODAY()-staff[[#This Row],[Date Joined]]</f>
        <v>955</v>
      </c>
      <c r="L59" s="17">
        <f ca="1">IF(staff[[#This Row],[Tenure]]&gt;730,3%,2%)*staff[[#This Row],[Salary]]</f>
        <v>1706.1</v>
      </c>
      <c r="N59" s="17"/>
      <c r="O59" s="17"/>
    </row>
    <row r="60" spans="1:15" x14ac:dyDescent="0.25">
      <c r="A60" t="s">
        <v>77</v>
      </c>
      <c r="B60" t="s">
        <v>8</v>
      </c>
      <c r="C60" t="s">
        <v>19</v>
      </c>
      <c r="D60">
        <v>25</v>
      </c>
      <c r="E60" s="15">
        <v>44205</v>
      </c>
      <c r="F60" s="32" t="str">
        <f>TEXT(staff[[#This Row],[Date Joined]],"mm")</f>
        <v>01</v>
      </c>
      <c r="G60" s="15" t="str">
        <f>TEXT(staff[[#This Row],[Date Joined]],"YYYY")</f>
        <v>2021</v>
      </c>
      <c r="H60" s="11">
        <v>92700</v>
      </c>
      <c r="I60" t="s">
        <v>16</v>
      </c>
      <c r="J60" t="s">
        <v>203</v>
      </c>
      <c r="K60" s="17">
        <f ca="1">TODAY()-staff[[#This Row],[Date Joined]]</f>
        <v>1079</v>
      </c>
      <c r="L60" s="17">
        <f ca="1">IF(staff[[#This Row],[Tenure]]&gt;730,3%,2%)*staff[[#This Row],[Salary]]</f>
        <v>2781</v>
      </c>
      <c r="N60" s="17"/>
      <c r="O60" s="17"/>
    </row>
    <row r="61" spans="1:15" x14ac:dyDescent="0.25">
      <c r="A61" t="s">
        <v>32</v>
      </c>
      <c r="B61" t="s">
        <v>8</v>
      </c>
      <c r="C61" t="s">
        <v>21</v>
      </c>
      <c r="D61">
        <v>21</v>
      </c>
      <c r="E61" s="15">
        <v>44317</v>
      </c>
      <c r="F61" s="32" t="str">
        <f>TEXT(staff[[#This Row],[Date Joined]],"mm")</f>
        <v>05</v>
      </c>
      <c r="G61" s="15" t="str">
        <f>TEXT(staff[[#This Row],[Date Joined]],"YYYY")</f>
        <v>2021</v>
      </c>
      <c r="H61" s="11">
        <v>65920</v>
      </c>
      <c r="I61" t="s">
        <v>16</v>
      </c>
      <c r="J61" t="s">
        <v>203</v>
      </c>
      <c r="K61" s="17">
        <f ca="1">TODAY()-staff[[#This Row],[Date Joined]]</f>
        <v>967</v>
      </c>
      <c r="L61" s="17">
        <f ca="1">IF(staff[[#This Row],[Tenure]]&gt;730,3%,2%)*staff[[#This Row],[Salary]]</f>
        <v>1977.6</v>
      </c>
      <c r="N61" s="17"/>
      <c r="O61" s="17"/>
    </row>
    <row r="62" spans="1:15" x14ac:dyDescent="0.25">
      <c r="A62" t="s">
        <v>59</v>
      </c>
      <c r="B62" t="s">
        <v>15</v>
      </c>
      <c r="C62" t="s">
        <v>9</v>
      </c>
      <c r="D62">
        <v>26</v>
      </c>
      <c r="E62" s="15">
        <v>44225</v>
      </c>
      <c r="F62" s="32" t="str">
        <f>TEXT(staff[[#This Row],[Date Joined]],"mm")</f>
        <v>01</v>
      </c>
      <c r="G62" s="15" t="str">
        <f>TEXT(staff[[#This Row],[Date Joined]],"YYYY")</f>
        <v>2021</v>
      </c>
      <c r="H62" s="11">
        <v>47360</v>
      </c>
      <c r="I62" t="s">
        <v>16</v>
      </c>
      <c r="J62" t="s">
        <v>203</v>
      </c>
      <c r="K62" s="17">
        <f ca="1">TODAY()-staff[[#This Row],[Date Joined]]</f>
        <v>1059</v>
      </c>
      <c r="L62" s="17">
        <f ca="1">IF(staff[[#This Row],[Tenure]]&gt;730,3%,2%)*staff[[#This Row],[Salary]]</f>
        <v>1420.8</v>
      </c>
      <c r="N62" s="17"/>
      <c r="O62" s="17"/>
    </row>
    <row r="63" spans="1:15" x14ac:dyDescent="0.25">
      <c r="A63" t="s">
        <v>37</v>
      </c>
      <c r="B63" t="s">
        <v>15</v>
      </c>
      <c r="C63" t="s">
        <v>9</v>
      </c>
      <c r="D63">
        <v>30</v>
      </c>
      <c r="E63" s="15">
        <v>44666</v>
      </c>
      <c r="F63" s="32" t="str">
        <f>TEXT(staff[[#This Row],[Date Joined]],"mm")</f>
        <v>04</v>
      </c>
      <c r="G63" s="15" t="str">
        <f>TEXT(staff[[#This Row],[Date Joined]],"YYYY")</f>
        <v>2022</v>
      </c>
      <c r="H63" s="11">
        <v>60570</v>
      </c>
      <c r="I63" t="s">
        <v>16</v>
      </c>
      <c r="J63" t="s">
        <v>203</v>
      </c>
      <c r="K63" s="17">
        <f ca="1">TODAY()-staff[[#This Row],[Date Joined]]</f>
        <v>618</v>
      </c>
      <c r="L63" s="17">
        <f ca="1">IF(staff[[#This Row],[Tenure]]&gt;730,3%,2%)*staff[[#This Row],[Salary]]</f>
        <v>1211.4000000000001</v>
      </c>
      <c r="N63" s="17"/>
      <c r="O63" s="17"/>
    </row>
    <row r="64" spans="1:15" x14ac:dyDescent="0.25">
      <c r="A64" t="s">
        <v>96</v>
      </c>
      <c r="B64" t="s">
        <v>8</v>
      </c>
      <c r="C64" t="s">
        <v>9</v>
      </c>
      <c r="D64">
        <v>28</v>
      </c>
      <c r="E64" s="15">
        <v>44649</v>
      </c>
      <c r="F64" s="32" t="str">
        <f>TEXT(staff[[#This Row],[Date Joined]],"mm")</f>
        <v>03</v>
      </c>
      <c r="G64" s="15" t="str">
        <f>TEXT(staff[[#This Row],[Date Joined]],"YYYY")</f>
        <v>2022</v>
      </c>
      <c r="H64" s="11">
        <v>104120</v>
      </c>
      <c r="I64" t="s">
        <v>16</v>
      </c>
      <c r="J64" t="s">
        <v>203</v>
      </c>
      <c r="K64" s="17">
        <f ca="1">TODAY()-staff[[#This Row],[Date Joined]]</f>
        <v>635</v>
      </c>
      <c r="L64" s="17">
        <f ca="1">IF(staff[[#This Row],[Tenure]]&gt;730,3%,2%)*staff[[#This Row],[Salary]]</f>
        <v>2082.4</v>
      </c>
      <c r="N64" s="17"/>
      <c r="O64" s="17"/>
    </row>
    <row r="65" spans="1:15" x14ac:dyDescent="0.25">
      <c r="A65" t="s">
        <v>23</v>
      </c>
      <c r="B65" t="s">
        <v>15</v>
      </c>
      <c r="C65" t="s">
        <v>12</v>
      </c>
      <c r="D65">
        <v>37</v>
      </c>
      <c r="E65" s="15">
        <v>44338</v>
      </c>
      <c r="F65" s="32" t="str">
        <f>TEXT(staff[[#This Row],[Date Joined]],"mm")</f>
        <v>05</v>
      </c>
      <c r="G65" s="15" t="str">
        <f>TEXT(staff[[#This Row],[Date Joined]],"YYYY")</f>
        <v>2021</v>
      </c>
      <c r="H65" s="11">
        <v>88050</v>
      </c>
      <c r="I65" t="s">
        <v>24</v>
      </c>
      <c r="J65" t="s">
        <v>203</v>
      </c>
      <c r="K65" s="17">
        <f ca="1">TODAY()-staff[[#This Row],[Date Joined]]</f>
        <v>946</v>
      </c>
      <c r="L65" s="17">
        <f ca="1">IF(staff[[#This Row],[Tenure]]&gt;730,3%,2%)*staff[[#This Row],[Salary]]</f>
        <v>2641.5</v>
      </c>
      <c r="N65" s="17"/>
      <c r="O65" s="17"/>
    </row>
    <row r="66" spans="1:15" x14ac:dyDescent="0.25">
      <c r="A66" t="s">
        <v>103</v>
      </c>
      <c r="B66" t="s">
        <v>15</v>
      </c>
      <c r="C66" t="s">
        <v>12</v>
      </c>
      <c r="D66">
        <v>24</v>
      </c>
      <c r="E66" s="15">
        <v>44686</v>
      </c>
      <c r="F66" s="32" t="str">
        <f>TEXT(staff[[#This Row],[Date Joined]],"mm")</f>
        <v>05</v>
      </c>
      <c r="G66" s="15" t="str">
        <f>TEXT(staff[[#This Row],[Date Joined]],"YYYY")</f>
        <v>2022</v>
      </c>
      <c r="H66" s="11">
        <v>100420</v>
      </c>
      <c r="I66" t="s">
        <v>16</v>
      </c>
      <c r="J66" t="s">
        <v>203</v>
      </c>
      <c r="K66" s="17">
        <f ca="1">TODAY()-staff[[#This Row],[Date Joined]]</f>
        <v>598</v>
      </c>
      <c r="L66" s="17">
        <f ca="1">IF(staff[[#This Row],[Tenure]]&gt;730,3%,2%)*staff[[#This Row],[Salary]]</f>
        <v>2008.4</v>
      </c>
      <c r="N66" s="17"/>
      <c r="O66" s="17"/>
    </row>
    <row r="67" spans="1:15" x14ac:dyDescent="0.25">
      <c r="A67" t="s">
        <v>54</v>
      </c>
      <c r="B67" t="s">
        <v>8</v>
      </c>
      <c r="C67" t="s">
        <v>9</v>
      </c>
      <c r="D67">
        <v>30</v>
      </c>
      <c r="E67" s="15">
        <v>44850</v>
      </c>
      <c r="F67" s="32" t="str">
        <f>TEXT(staff[[#This Row],[Date Joined]],"mm")</f>
        <v>10</v>
      </c>
      <c r="G67" s="15" t="str">
        <f>TEXT(staff[[#This Row],[Date Joined]],"YYYY")</f>
        <v>2022</v>
      </c>
      <c r="H67" s="11">
        <v>114180</v>
      </c>
      <c r="I67" t="s">
        <v>16</v>
      </c>
      <c r="J67" t="s">
        <v>203</v>
      </c>
      <c r="K67" s="17">
        <f ca="1">TODAY()-staff[[#This Row],[Date Joined]]</f>
        <v>434</v>
      </c>
      <c r="L67" s="17">
        <f ca="1">IF(staff[[#This Row],[Tenure]]&gt;730,3%,2%)*staff[[#This Row],[Salary]]</f>
        <v>2283.6</v>
      </c>
      <c r="N67" s="17"/>
      <c r="O67" s="17"/>
    </row>
    <row r="68" spans="1:15" x14ac:dyDescent="0.25">
      <c r="A68" t="s">
        <v>86</v>
      </c>
      <c r="B68" t="s">
        <v>8</v>
      </c>
      <c r="C68" t="s">
        <v>12</v>
      </c>
      <c r="D68">
        <v>21</v>
      </c>
      <c r="E68" s="15">
        <v>44678</v>
      </c>
      <c r="F68" s="32" t="str">
        <f>TEXT(staff[[#This Row],[Date Joined]],"mm")</f>
        <v>04</v>
      </c>
      <c r="G68" s="15" t="str">
        <f>TEXT(staff[[#This Row],[Date Joined]],"YYYY")</f>
        <v>2022</v>
      </c>
      <c r="H68" s="11">
        <v>33920</v>
      </c>
      <c r="I68" t="s">
        <v>16</v>
      </c>
      <c r="J68" t="s">
        <v>203</v>
      </c>
      <c r="K68" s="17">
        <f ca="1">TODAY()-staff[[#This Row],[Date Joined]]</f>
        <v>606</v>
      </c>
      <c r="L68" s="17">
        <f ca="1">IF(staff[[#This Row],[Tenure]]&gt;730,3%,2%)*staff[[#This Row],[Salary]]</f>
        <v>678.4</v>
      </c>
      <c r="N68" s="17"/>
      <c r="O68" s="17"/>
    </row>
    <row r="69" spans="1:15" x14ac:dyDescent="0.25">
      <c r="A69" t="s">
        <v>69</v>
      </c>
      <c r="B69" t="s">
        <v>15</v>
      </c>
      <c r="C69" t="s">
        <v>9</v>
      </c>
      <c r="D69">
        <v>23</v>
      </c>
      <c r="E69" s="15">
        <v>44440</v>
      </c>
      <c r="F69" s="32" t="str">
        <f>TEXT(staff[[#This Row],[Date Joined]],"mm")</f>
        <v>09</v>
      </c>
      <c r="G69" s="15" t="str">
        <f>TEXT(staff[[#This Row],[Date Joined]],"YYYY")</f>
        <v>2021</v>
      </c>
      <c r="H69" s="11">
        <v>106460</v>
      </c>
      <c r="I69" t="s">
        <v>16</v>
      </c>
      <c r="J69" t="s">
        <v>203</v>
      </c>
      <c r="K69" s="17">
        <f ca="1">TODAY()-staff[[#This Row],[Date Joined]]</f>
        <v>844</v>
      </c>
      <c r="L69" s="17">
        <f ca="1">IF(staff[[#This Row],[Tenure]]&gt;730,3%,2%)*staff[[#This Row],[Salary]]</f>
        <v>3193.7999999999997</v>
      </c>
      <c r="N69" s="17"/>
      <c r="O69" s="17"/>
    </row>
    <row r="70" spans="1:15" x14ac:dyDescent="0.25">
      <c r="A70" t="s">
        <v>57</v>
      </c>
      <c r="B70" t="s">
        <v>15</v>
      </c>
      <c r="C70" t="s">
        <v>9</v>
      </c>
      <c r="D70">
        <v>35</v>
      </c>
      <c r="E70" s="15">
        <v>44727</v>
      </c>
      <c r="F70" s="32" t="str">
        <f>TEXT(staff[[#This Row],[Date Joined]],"mm")</f>
        <v>06</v>
      </c>
      <c r="G70" s="15" t="str">
        <f>TEXT(staff[[#This Row],[Date Joined]],"YYYY")</f>
        <v>2022</v>
      </c>
      <c r="H70" s="11">
        <v>40400</v>
      </c>
      <c r="I70" t="s">
        <v>16</v>
      </c>
      <c r="J70" t="s">
        <v>203</v>
      </c>
      <c r="K70" s="17">
        <f ca="1">TODAY()-staff[[#This Row],[Date Joined]]</f>
        <v>557</v>
      </c>
      <c r="L70" s="17">
        <f ca="1">IF(staff[[#This Row],[Tenure]]&gt;730,3%,2%)*staff[[#This Row],[Salary]]</f>
        <v>808</v>
      </c>
      <c r="N70" s="17"/>
      <c r="O70" s="17"/>
    </row>
    <row r="71" spans="1:15" x14ac:dyDescent="0.25">
      <c r="A71" t="s">
        <v>68</v>
      </c>
      <c r="B71" t="s">
        <v>15</v>
      </c>
      <c r="C71" t="s">
        <v>21</v>
      </c>
      <c r="D71">
        <v>27</v>
      </c>
      <c r="E71" s="15">
        <v>44236</v>
      </c>
      <c r="F71" s="32" t="str">
        <f>TEXT(staff[[#This Row],[Date Joined]],"mm")</f>
        <v>02</v>
      </c>
      <c r="G71" s="15" t="str">
        <f>TEXT(staff[[#This Row],[Date Joined]],"YYYY")</f>
        <v>2021</v>
      </c>
      <c r="H71" s="11">
        <v>91650</v>
      </c>
      <c r="I71" t="s">
        <v>13</v>
      </c>
      <c r="J71" t="s">
        <v>203</v>
      </c>
      <c r="K71" s="17">
        <f ca="1">TODAY()-staff[[#This Row],[Date Joined]]</f>
        <v>1048</v>
      </c>
      <c r="L71" s="17">
        <f ca="1">IF(staff[[#This Row],[Tenure]]&gt;730,3%,2%)*staff[[#This Row],[Salary]]</f>
        <v>2749.5</v>
      </c>
      <c r="N71" s="17"/>
      <c r="O71" s="17"/>
    </row>
    <row r="72" spans="1:15" x14ac:dyDescent="0.25">
      <c r="A72" t="s">
        <v>99</v>
      </c>
      <c r="B72" t="s">
        <v>15</v>
      </c>
      <c r="C72" t="s">
        <v>19</v>
      </c>
      <c r="D72">
        <v>43</v>
      </c>
      <c r="E72" s="15">
        <v>44620</v>
      </c>
      <c r="F72" s="32" t="str">
        <f>TEXT(staff[[#This Row],[Date Joined]],"mm")</f>
        <v>02</v>
      </c>
      <c r="G72" s="15" t="str">
        <f>TEXT(staff[[#This Row],[Date Joined]],"YYYY")</f>
        <v>2022</v>
      </c>
      <c r="H72" s="11">
        <v>36040</v>
      </c>
      <c r="I72" t="s">
        <v>16</v>
      </c>
      <c r="J72" t="s">
        <v>203</v>
      </c>
      <c r="K72" s="17">
        <f ca="1">TODAY()-staff[[#This Row],[Date Joined]]</f>
        <v>664</v>
      </c>
      <c r="L72" s="17">
        <f ca="1">IF(staff[[#This Row],[Tenure]]&gt;730,3%,2%)*staff[[#This Row],[Salary]]</f>
        <v>720.80000000000007</v>
      </c>
      <c r="N72" s="17"/>
      <c r="O72" s="17"/>
    </row>
    <row r="73" spans="1:15" x14ac:dyDescent="0.25">
      <c r="A73" t="s">
        <v>101</v>
      </c>
      <c r="B73" t="s">
        <v>8</v>
      </c>
      <c r="C73" t="s">
        <v>12</v>
      </c>
      <c r="D73">
        <v>40</v>
      </c>
      <c r="E73" s="15">
        <v>44381</v>
      </c>
      <c r="F73" s="32" t="str">
        <f>TEXT(staff[[#This Row],[Date Joined]],"mm")</f>
        <v>07</v>
      </c>
      <c r="G73" s="15" t="str">
        <f>TEXT(staff[[#This Row],[Date Joined]],"YYYY")</f>
        <v>2021</v>
      </c>
      <c r="H73" s="11">
        <v>104410</v>
      </c>
      <c r="I73" t="s">
        <v>16</v>
      </c>
      <c r="J73" t="s">
        <v>203</v>
      </c>
      <c r="K73" s="17">
        <f ca="1">TODAY()-staff[[#This Row],[Date Joined]]</f>
        <v>903</v>
      </c>
      <c r="L73" s="17">
        <f ca="1">IF(staff[[#This Row],[Tenure]]&gt;730,3%,2%)*staff[[#This Row],[Salary]]</f>
        <v>3132.2999999999997</v>
      </c>
      <c r="N73" s="17"/>
      <c r="O73" s="17"/>
    </row>
    <row r="74" spans="1:15" x14ac:dyDescent="0.25">
      <c r="A74" t="s">
        <v>85</v>
      </c>
      <c r="B74" t="s">
        <v>15</v>
      </c>
      <c r="C74" t="s">
        <v>21</v>
      </c>
      <c r="D74">
        <v>30</v>
      </c>
      <c r="E74" s="15">
        <v>44606</v>
      </c>
      <c r="F74" s="32" t="str">
        <f>TEXT(staff[[#This Row],[Date Joined]],"mm")</f>
        <v>02</v>
      </c>
      <c r="G74" s="15" t="str">
        <f>TEXT(staff[[#This Row],[Date Joined]],"YYYY")</f>
        <v>2022</v>
      </c>
      <c r="H74" s="11">
        <v>96800</v>
      </c>
      <c r="I74" t="s">
        <v>16</v>
      </c>
      <c r="J74" t="s">
        <v>203</v>
      </c>
      <c r="K74" s="17">
        <f ca="1">TODAY()-staff[[#This Row],[Date Joined]]</f>
        <v>678</v>
      </c>
      <c r="L74" s="17">
        <f ca="1">IF(staff[[#This Row],[Tenure]]&gt;730,3%,2%)*staff[[#This Row],[Salary]]</f>
        <v>1936</v>
      </c>
      <c r="N74" s="17"/>
      <c r="O74" s="17"/>
    </row>
    <row r="75" spans="1:15" x14ac:dyDescent="0.25">
      <c r="A75" t="s">
        <v>28</v>
      </c>
      <c r="B75" t="s">
        <v>8</v>
      </c>
      <c r="C75" t="s">
        <v>21</v>
      </c>
      <c r="D75">
        <v>34</v>
      </c>
      <c r="E75" s="15">
        <v>44459</v>
      </c>
      <c r="F75" s="32" t="str">
        <f>TEXT(staff[[#This Row],[Date Joined]],"mm")</f>
        <v>09</v>
      </c>
      <c r="G75" s="15" t="str">
        <f>TEXT(staff[[#This Row],[Date Joined]],"YYYY")</f>
        <v>2021</v>
      </c>
      <c r="H75" s="11">
        <v>85000</v>
      </c>
      <c r="I75" t="s">
        <v>16</v>
      </c>
      <c r="J75" t="s">
        <v>203</v>
      </c>
      <c r="K75" s="17">
        <f ca="1">TODAY()-staff[[#This Row],[Date Joined]]</f>
        <v>825</v>
      </c>
      <c r="L75" s="17">
        <f ca="1">IF(staff[[#This Row],[Tenure]]&gt;730,3%,2%)*staff[[#This Row],[Salary]]</f>
        <v>2550</v>
      </c>
      <c r="N75" s="17"/>
      <c r="O75" s="17"/>
    </row>
    <row r="76" spans="1:15" x14ac:dyDescent="0.25">
      <c r="A76" t="s">
        <v>80</v>
      </c>
      <c r="B76" t="s">
        <v>15</v>
      </c>
      <c r="C76" t="s">
        <v>19</v>
      </c>
      <c r="D76">
        <v>28</v>
      </c>
      <c r="E76" s="15">
        <v>44820</v>
      </c>
      <c r="F76" s="32" t="str">
        <f>TEXT(staff[[#This Row],[Date Joined]],"mm")</f>
        <v>09</v>
      </c>
      <c r="G76" s="15" t="str">
        <f>TEXT(staff[[#This Row],[Date Joined]],"YYYY")</f>
        <v>2022</v>
      </c>
      <c r="H76" s="11">
        <v>43510</v>
      </c>
      <c r="I76" t="s">
        <v>42</v>
      </c>
      <c r="J76" t="s">
        <v>203</v>
      </c>
      <c r="K76" s="17">
        <f ca="1">TODAY()-staff[[#This Row],[Date Joined]]</f>
        <v>464</v>
      </c>
      <c r="L76" s="17">
        <f ca="1">IF(staff[[#This Row],[Tenure]]&gt;730,3%,2%)*staff[[#This Row],[Salary]]</f>
        <v>870.2</v>
      </c>
      <c r="N76" s="17"/>
      <c r="O76" s="17"/>
    </row>
    <row r="77" spans="1:15" x14ac:dyDescent="0.25">
      <c r="A77" t="s">
        <v>79</v>
      </c>
      <c r="B77" t="s">
        <v>15</v>
      </c>
      <c r="C77" t="s">
        <v>21</v>
      </c>
      <c r="D77">
        <v>33</v>
      </c>
      <c r="E77" s="15">
        <v>44243</v>
      </c>
      <c r="F77" s="32" t="str">
        <f>TEXT(staff[[#This Row],[Date Joined]],"mm")</f>
        <v>02</v>
      </c>
      <c r="G77" s="15" t="str">
        <f>TEXT(staff[[#This Row],[Date Joined]],"YYYY")</f>
        <v>2021</v>
      </c>
      <c r="H77" s="11">
        <v>59430</v>
      </c>
      <c r="I77" t="s">
        <v>16</v>
      </c>
      <c r="J77" t="s">
        <v>203</v>
      </c>
      <c r="K77" s="17">
        <f ca="1">TODAY()-staff[[#This Row],[Date Joined]]</f>
        <v>1041</v>
      </c>
      <c r="L77" s="17">
        <f ca="1">IF(staff[[#This Row],[Tenure]]&gt;730,3%,2%)*staff[[#This Row],[Salary]]</f>
        <v>1782.8999999999999</v>
      </c>
      <c r="N77" s="17"/>
      <c r="O77" s="17"/>
    </row>
    <row r="78" spans="1:15" x14ac:dyDescent="0.25">
      <c r="A78" t="s">
        <v>93</v>
      </c>
      <c r="B78" t="s">
        <v>8</v>
      </c>
      <c r="C78" t="s">
        <v>21</v>
      </c>
      <c r="D78">
        <v>33</v>
      </c>
      <c r="E78" s="15">
        <v>44067</v>
      </c>
      <c r="F78" s="32" t="str">
        <f>TEXT(staff[[#This Row],[Date Joined]],"mm")</f>
        <v>08</v>
      </c>
      <c r="G78" s="15" t="str">
        <f>TEXT(staff[[#This Row],[Date Joined]],"YYYY")</f>
        <v>2020</v>
      </c>
      <c r="H78" s="11">
        <v>65360</v>
      </c>
      <c r="I78" t="s">
        <v>16</v>
      </c>
      <c r="J78" t="s">
        <v>203</v>
      </c>
      <c r="K78" s="17">
        <f ca="1">TODAY()-staff[[#This Row],[Date Joined]]</f>
        <v>1217</v>
      </c>
      <c r="L78" s="17">
        <f ca="1">IF(staff[[#This Row],[Tenure]]&gt;730,3%,2%)*staff[[#This Row],[Salary]]</f>
        <v>1960.8</v>
      </c>
      <c r="N78" s="17"/>
      <c r="O78" s="17"/>
    </row>
    <row r="79" spans="1:15" x14ac:dyDescent="0.25">
      <c r="A79" t="s">
        <v>66</v>
      </c>
      <c r="B79" t="s">
        <v>8</v>
      </c>
      <c r="C79" t="s">
        <v>9</v>
      </c>
      <c r="D79">
        <v>32</v>
      </c>
      <c r="E79" s="15">
        <v>44611</v>
      </c>
      <c r="F79" s="32" t="str">
        <f>TEXT(staff[[#This Row],[Date Joined]],"mm")</f>
        <v>02</v>
      </c>
      <c r="G79" s="15" t="str">
        <f>TEXT(staff[[#This Row],[Date Joined]],"YYYY")</f>
        <v>2022</v>
      </c>
      <c r="H79" s="11">
        <v>41570</v>
      </c>
      <c r="I79" t="s">
        <v>16</v>
      </c>
      <c r="J79" t="s">
        <v>203</v>
      </c>
      <c r="K79" s="17">
        <f ca="1">TODAY()-staff[[#This Row],[Date Joined]]</f>
        <v>673</v>
      </c>
      <c r="L79" s="17">
        <f ca="1">IF(staff[[#This Row],[Tenure]]&gt;730,3%,2%)*staff[[#This Row],[Salary]]</f>
        <v>831.4</v>
      </c>
      <c r="N79" s="17"/>
      <c r="O79" s="17"/>
    </row>
    <row r="80" spans="1:15" x14ac:dyDescent="0.25">
      <c r="A80" t="s">
        <v>95</v>
      </c>
      <c r="B80" t="s">
        <v>8</v>
      </c>
      <c r="C80" t="s">
        <v>12</v>
      </c>
      <c r="D80">
        <v>33</v>
      </c>
      <c r="E80" s="15">
        <v>44312</v>
      </c>
      <c r="F80" s="32" t="str">
        <f>TEXT(staff[[#This Row],[Date Joined]],"mm")</f>
        <v>04</v>
      </c>
      <c r="G80" s="15" t="str">
        <f>TEXT(staff[[#This Row],[Date Joined]],"YYYY")</f>
        <v>2021</v>
      </c>
      <c r="H80" s="11">
        <v>75280</v>
      </c>
      <c r="I80" t="s">
        <v>16</v>
      </c>
      <c r="J80" t="s">
        <v>203</v>
      </c>
      <c r="K80" s="17">
        <f ca="1">TODAY()-staff[[#This Row],[Date Joined]]</f>
        <v>972</v>
      </c>
      <c r="L80" s="17">
        <f ca="1">IF(staff[[#This Row],[Tenure]]&gt;730,3%,2%)*staff[[#This Row],[Salary]]</f>
        <v>2258.4</v>
      </c>
      <c r="N80" s="17"/>
      <c r="O80" s="17"/>
    </row>
    <row r="81" spans="1:15" x14ac:dyDescent="0.25">
      <c r="A81" t="s">
        <v>18</v>
      </c>
      <c r="B81" t="s">
        <v>15</v>
      </c>
      <c r="C81" t="s">
        <v>19</v>
      </c>
      <c r="D81">
        <v>33</v>
      </c>
      <c r="E81" s="15">
        <v>44385</v>
      </c>
      <c r="F81" s="32" t="str">
        <f>TEXT(staff[[#This Row],[Date Joined]],"mm")</f>
        <v>07</v>
      </c>
      <c r="G81" s="15" t="str">
        <f>TEXT(staff[[#This Row],[Date Joined]],"YYYY")</f>
        <v>2021</v>
      </c>
      <c r="H81" s="11">
        <v>74550</v>
      </c>
      <c r="I81" t="s">
        <v>16</v>
      </c>
      <c r="J81" t="s">
        <v>203</v>
      </c>
      <c r="K81" s="17">
        <f ca="1">TODAY()-staff[[#This Row],[Date Joined]]</f>
        <v>899</v>
      </c>
      <c r="L81" s="17">
        <f ca="1">IF(staff[[#This Row],[Tenure]]&gt;730,3%,2%)*staff[[#This Row],[Salary]]</f>
        <v>2236.5</v>
      </c>
      <c r="N81" s="17"/>
      <c r="O81" s="17"/>
    </row>
    <row r="82" spans="1:15" x14ac:dyDescent="0.25">
      <c r="A82" t="s">
        <v>45</v>
      </c>
      <c r="B82" t="s">
        <v>15</v>
      </c>
      <c r="C82" t="s">
        <v>9</v>
      </c>
      <c r="D82">
        <v>30</v>
      </c>
      <c r="E82" s="15">
        <v>44701</v>
      </c>
      <c r="F82" s="32" t="str">
        <f>TEXT(staff[[#This Row],[Date Joined]],"mm")</f>
        <v>05</v>
      </c>
      <c r="G82" s="15" t="str">
        <f>TEXT(staff[[#This Row],[Date Joined]],"YYYY")</f>
        <v>2022</v>
      </c>
      <c r="H82" s="11">
        <v>67950</v>
      </c>
      <c r="I82" t="s">
        <v>16</v>
      </c>
      <c r="J82" t="s">
        <v>203</v>
      </c>
      <c r="K82" s="17">
        <f ca="1">TODAY()-staff[[#This Row],[Date Joined]]</f>
        <v>583</v>
      </c>
      <c r="L82" s="17">
        <f ca="1">IF(staff[[#This Row],[Tenure]]&gt;730,3%,2%)*staff[[#This Row],[Salary]]</f>
        <v>1359</v>
      </c>
      <c r="N82" s="17"/>
      <c r="O82" s="17"/>
    </row>
    <row r="83" spans="1:15" x14ac:dyDescent="0.25">
      <c r="A83" t="s">
        <v>90</v>
      </c>
      <c r="B83" t="s">
        <v>15</v>
      </c>
      <c r="C83" t="s">
        <v>21</v>
      </c>
      <c r="D83">
        <v>42</v>
      </c>
      <c r="E83" s="15">
        <v>44731</v>
      </c>
      <c r="F83" s="32" t="str">
        <f>TEXT(staff[[#This Row],[Date Joined]],"mm")</f>
        <v>06</v>
      </c>
      <c r="G83" s="15" t="str">
        <f>TEXT(staff[[#This Row],[Date Joined]],"YYYY")</f>
        <v>2022</v>
      </c>
      <c r="H83" s="11">
        <v>70270</v>
      </c>
      <c r="I83" t="s">
        <v>24</v>
      </c>
      <c r="J83" t="s">
        <v>203</v>
      </c>
      <c r="K83" s="17">
        <f ca="1">TODAY()-staff[[#This Row],[Date Joined]]</f>
        <v>553</v>
      </c>
      <c r="L83" s="17">
        <f ca="1">IF(staff[[#This Row],[Tenure]]&gt;730,3%,2%)*staff[[#This Row],[Salary]]</f>
        <v>1405.4</v>
      </c>
      <c r="N83" s="17"/>
      <c r="O83" s="17"/>
    </row>
    <row r="84" spans="1:15" x14ac:dyDescent="0.25">
      <c r="A84" t="s">
        <v>46</v>
      </c>
      <c r="B84" t="s">
        <v>15</v>
      </c>
      <c r="C84" t="s">
        <v>9</v>
      </c>
      <c r="D84">
        <v>26</v>
      </c>
      <c r="E84" s="15">
        <v>44411</v>
      </c>
      <c r="F84" s="32" t="str">
        <f>TEXT(staff[[#This Row],[Date Joined]],"mm")</f>
        <v>08</v>
      </c>
      <c r="G84" s="15" t="str">
        <f>TEXT(staff[[#This Row],[Date Joined]],"YYYY")</f>
        <v>2021</v>
      </c>
      <c r="H84" s="11">
        <v>53540</v>
      </c>
      <c r="I84" t="s">
        <v>16</v>
      </c>
      <c r="J84" t="s">
        <v>203</v>
      </c>
      <c r="K84" s="17">
        <f ca="1">TODAY()-staff[[#This Row],[Date Joined]]</f>
        <v>873</v>
      </c>
      <c r="L84" s="17">
        <f ca="1">IF(staff[[#This Row],[Tenure]]&gt;730,3%,2%)*staff[[#This Row],[Salary]]</f>
        <v>1606.2</v>
      </c>
      <c r="N84" s="17"/>
      <c r="O84" s="17"/>
    </row>
    <row r="85" spans="1:15" x14ac:dyDescent="0.25">
      <c r="A85" t="s">
        <v>58</v>
      </c>
      <c r="B85" t="s">
        <v>15</v>
      </c>
      <c r="C85" t="s">
        <v>19</v>
      </c>
      <c r="D85">
        <v>22</v>
      </c>
      <c r="E85" s="15">
        <v>44446</v>
      </c>
      <c r="F85" s="32" t="str">
        <f>TEXT(staff[[#This Row],[Date Joined]],"mm")</f>
        <v>09</v>
      </c>
      <c r="G85" s="15" t="str">
        <f>TEXT(staff[[#This Row],[Date Joined]],"YYYY")</f>
        <v>2021</v>
      </c>
      <c r="H85" s="11">
        <v>112780</v>
      </c>
      <c r="I85" t="s">
        <v>13</v>
      </c>
      <c r="J85" t="s">
        <v>203</v>
      </c>
      <c r="K85" s="17">
        <f ca="1">TODAY()-staff[[#This Row],[Date Joined]]</f>
        <v>838</v>
      </c>
      <c r="L85" s="17">
        <f ca="1">IF(staff[[#This Row],[Tenure]]&gt;730,3%,2%)*staff[[#This Row],[Salary]]</f>
        <v>3383.4</v>
      </c>
      <c r="N85" s="17"/>
      <c r="O85" s="17"/>
    </row>
    <row r="86" spans="1:15" x14ac:dyDescent="0.25">
      <c r="A86" t="s">
        <v>70</v>
      </c>
      <c r="B86" t="s">
        <v>15</v>
      </c>
      <c r="C86" t="s">
        <v>9</v>
      </c>
      <c r="D86">
        <v>46</v>
      </c>
      <c r="E86" s="15">
        <v>44758</v>
      </c>
      <c r="F86" s="32" t="str">
        <f>TEXT(staff[[#This Row],[Date Joined]],"mm")</f>
        <v>07</v>
      </c>
      <c r="G86" s="15" t="str">
        <f>TEXT(staff[[#This Row],[Date Joined]],"YYYY")</f>
        <v>2022</v>
      </c>
      <c r="H86" s="11">
        <v>70610</v>
      </c>
      <c r="I86" t="s">
        <v>16</v>
      </c>
      <c r="J86" t="s">
        <v>203</v>
      </c>
      <c r="K86" s="17">
        <f ca="1">TODAY()-staff[[#This Row],[Date Joined]]</f>
        <v>526</v>
      </c>
      <c r="L86" s="17">
        <f ca="1">IF(staff[[#This Row],[Tenure]]&gt;730,3%,2%)*staff[[#This Row],[Salary]]</f>
        <v>1412.2</v>
      </c>
      <c r="N86" s="17"/>
      <c r="O86" s="17"/>
    </row>
    <row r="87" spans="1:15" x14ac:dyDescent="0.25">
      <c r="A87" t="s">
        <v>75</v>
      </c>
      <c r="B87" t="s">
        <v>8</v>
      </c>
      <c r="C87" t="s">
        <v>19</v>
      </c>
      <c r="D87">
        <v>28</v>
      </c>
      <c r="E87" s="15">
        <v>44357</v>
      </c>
      <c r="F87" s="32" t="str">
        <f>TEXT(staff[[#This Row],[Date Joined]],"mm")</f>
        <v>06</v>
      </c>
      <c r="G87" s="15" t="str">
        <f>TEXT(staff[[#This Row],[Date Joined]],"YYYY")</f>
        <v>2021</v>
      </c>
      <c r="H87" s="11">
        <v>53240</v>
      </c>
      <c r="I87" t="s">
        <v>16</v>
      </c>
      <c r="J87" t="s">
        <v>203</v>
      </c>
      <c r="K87" s="17">
        <f ca="1">TODAY()-staff[[#This Row],[Date Joined]]</f>
        <v>927</v>
      </c>
      <c r="L87" s="17">
        <f ca="1">IF(staff[[#This Row],[Tenure]]&gt;730,3%,2%)*staff[[#This Row],[Salary]]</f>
        <v>1597.2</v>
      </c>
      <c r="N87" s="17"/>
      <c r="O87" s="17"/>
    </row>
    <row r="88" spans="1:15" x14ac:dyDescent="0.25">
      <c r="A88" t="s">
        <v>49</v>
      </c>
      <c r="B88" t="s">
        <v>205</v>
      </c>
      <c r="C88" t="s">
        <v>21</v>
      </c>
      <c r="D88">
        <v>37</v>
      </c>
      <c r="E88" s="15">
        <v>44146</v>
      </c>
      <c r="F88" s="32" t="str">
        <f>TEXT(staff[[#This Row],[Date Joined]],"mm")</f>
        <v>11</v>
      </c>
      <c r="G88" s="15" t="str">
        <f>TEXT(staff[[#This Row],[Date Joined]],"YYYY")</f>
        <v>2020</v>
      </c>
      <c r="H88" s="11">
        <v>115440</v>
      </c>
      <c r="I88" t="s">
        <v>24</v>
      </c>
      <c r="J88" t="s">
        <v>203</v>
      </c>
      <c r="K88" s="17">
        <f ca="1">TODAY()-staff[[#This Row],[Date Joined]]</f>
        <v>1138</v>
      </c>
      <c r="L88" s="17">
        <f ca="1">IF(staff[[#This Row],[Tenure]]&gt;730,3%,2%)*staff[[#This Row],[Salary]]</f>
        <v>3463.2</v>
      </c>
      <c r="N88" s="17"/>
      <c r="O88" s="17"/>
    </row>
    <row r="89" spans="1:15" x14ac:dyDescent="0.25">
      <c r="A89" t="s">
        <v>65</v>
      </c>
      <c r="B89" t="s">
        <v>15</v>
      </c>
      <c r="C89" t="s">
        <v>19</v>
      </c>
      <c r="D89">
        <v>32</v>
      </c>
      <c r="E89" s="15">
        <v>44465</v>
      </c>
      <c r="F89" s="32" t="str">
        <f>TEXT(staff[[#This Row],[Date Joined]],"mm")</f>
        <v>09</v>
      </c>
      <c r="G89" s="15" t="str">
        <f>TEXT(staff[[#This Row],[Date Joined]],"YYYY")</f>
        <v>2021</v>
      </c>
      <c r="H89" s="11">
        <v>53540</v>
      </c>
      <c r="I89" t="s">
        <v>16</v>
      </c>
      <c r="J89" t="s">
        <v>203</v>
      </c>
      <c r="K89" s="17">
        <f ca="1">TODAY()-staff[[#This Row],[Date Joined]]</f>
        <v>819</v>
      </c>
      <c r="L89" s="17">
        <f ca="1">IF(staff[[#This Row],[Tenure]]&gt;730,3%,2%)*staff[[#This Row],[Salary]]</f>
        <v>1606.2</v>
      </c>
      <c r="N89" s="17"/>
      <c r="O89" s="17"/>
    </row>
    <row r="90" spans="1:15" x14ac:dyDescent="0.25">
      <c r="A90" t="s">
        <v>81</v>
      </c>
      <c r="B90" t="s">
        <v>8</v>
      </c>
      <c r="C90" t="s">
        <v>9</v>
      </c>
      <c r="D90">
        <v>30</v>
      </c>
      <c r="E90" s="15">
        <v>44861</v>
      </c>
      <c r="F90" s="32" t="str">
        <f>TEXT(staff[[#This Row],[Date Joined]],"mm")</f>
        <v>10</v>
      </c>
      <c r="G90" s="15" t="str">
        <f>TEXT(staff[[#This Row],[Date Joined]],"YYYY")</f>
        <v>2022</v>
      </c>
      <c r="H90" s="11">
        <v>112570</v>
      </c>
      <c r="I90" t="s">
        <v>16</v>
      </c>
      <c r="J90" t="s">
        <v>203</v>
      </c>
      <c r="K90" s="17">
        <f ca="1">TODAY()-staff[[#This Row],[Date Joined]]</f>
        <v>423</v>
      </c>
      <c r="L90" s="17">
        <f ca="1">IF(staff[[#This Row],[Tenure]]&gt;730,3%,2%)*staff[[#This Row],[Salary]]</f>
        <v>2251.4</v>
      </c>
      <c r="N90" s="17"/>
      <c r="O90" s="17"/>
    </row>
    <row r="91" spans="1:15" x14ac:dyDescent="0.25">
      <c r="A91" t="s">
        <v>51</v>
      </c>
      <c r="B91" t="s">
        <v>15</v>
      </c>
      <c r="C91" t="s">
        <v>9</v>
      </c>
      <c r="D91">
        <v>33</v>
      </c>
      <c r="E91" s="15">
        <v>44701</v>
      </c>
      <c r="F91" s="32" t="str">
        <f>TEXT(staff[[#This Row],[Date Joined]],"mm")</f>
        <v>05</v>
      </c>
      <c r="G91" s="15" t="str">
        <f>TEXT(staff[[#This Row],[Date Joined]],"YYYY")</f>
        <v>2022</v>
      </c>
      <c r="H91" s="11">
        <v>48530</v>
      </c>
      <c r="I91" t="s">
        <v>13</v>
      </c>
      <c r="J91" t="s">
        <v>203</v>
      </c>
      <c r="K91" s="17">
        <f ca="1">TODAY()-staff[[#This Row],[Date Joined]]</f>
        <v>583</v>
      </c>
      <c r="L91" s="17">
        <f ca="1">IF(staff[[#This Row],[Tenure]]&gt;730,3%,2%)*staff[[#This Row],[Salary]]</f>
        <v>970.6</v>
      </c>
      <c r="N91" s="17"/>
      <c r="O91" s="17"/>
    </row>
    <row r="92" spans="1:15" x14ac:dyDescent="0.25">
      <c r="A92" t="s">
        <v>61</v>
      </c>
      <c r="B92" t="s">
        <v>8</v>
      </c>
      <c r="C92" t="s">
        <v>12</v>
      </c>
      <c r="D92">
        <v>24</v>
      </c>
      <c r="E92" s="15">
        <v>44148</v>
      </c>
      <c r="F92" s="32" t="str">
        <f>TEXT(staff[[#This Row],[Date Joined]],"mm")</f>
        <v>11</v>
      </c>
      <c r="G92" s="15" t="str">
        <f>TEXT(staff[[#This Row],[Date Joined]],"YYYY")</f>
        <v>2020</v>
      </c>
      <c r="H92" s="11">
        <v>62780</v>
      </c>
      <c r="I92" t="s">
        <v>16</v>
      </c>
      <c r="J92" t="s">
        <v>203</v>
      </c>
      <c r="K92" s="17">
        <f ca="1">TODAY()-staff[[#This Row],[Date Joined]]</f>
        <v>1136</v>
      </c>
      <c r="L92" s="17">
        <f ca="1">IF(staff[[#This Row],[Tenure]]&gt;730,3%,2%)*staff[[#This Row],[Salary]]</f>
        <v>1883.3999999999999</v>
      </c>
      <c r="N92" s="17"/>
      <c r="O92" s="17"/>
    </row>
    <row r="93" spans="1:15" x14ac:dyDescent="0.25">
      <c r="A93" t="s">
        <v>181</v>
      </c>
      <c r="B93" t="s">
        <v>15</v>
      </c>
      <c r="C93" t="s">
        <v>19</v>
      </c>
      <c r="D93">
        <v>27</v>
      </c>
      <c r="E93" s="15">
        <v>44073</v>
      </c>
      <c r="F93" s="32" t="str">
        <f>TEXT(staff[[#This Row],[Date Joined]],"mm")</f>
        <v>08</v>
      </c>
      <c r="G93" s="15" t="str">
        <f>TEXT(staff[[#This Row],[Date Joined]],"YYYY")</f>
        <v>2020</v>
      </c>
      <c r="H93" s="11">
        <v>54970</v>
      </c>
      <c r="I93" t="s">
        <v>16</v>
      </c>
      <c r="J93" t="s">
        <v>204</v>
      </c>
      <c r="K93" s="17">
        <f ca="1">TODAY()-staff[[#This Row],[Date Joined]]</f>
        <v>1211</v>
      </c>
      <c r="L93" s="17">
        <f ca="1">IF(staff[[#This Row],[Tenure]]&gt;730,3%,2%)*staff[[#This Row],[Salary]]</f>
        <v>1649.1</v>
      </c>
      <c r="N93" s="17"/>
      <c r="O93" s="17"/>
    </row>
    <row r="94" spans="1:15" x14ac:dyDescent="0.25">
      <c r="A94" t="s">
        <v>117</v>
      </c>
      <c r="B94" t="s">
        <v>15</v>
      </c>
      <c r="C94" t="s">
        <v>12</v>
      </c>
      <c r="D94">
        <v>37</v>
      </c>
      <c r="E94" s="15">
        <v>44277</v>
      </c>
      <c r="F94" s="32" t="str">
        <f>TEXT(staff[[#This Row],[Date Joined]],"mm")</f>
        <v>03</v>
      </c>
      <c r="G94" s="15" t="str">
        <f>TEXT(staff[[#This Row],[Date Joined]],"YYYY")</f>
        <v>2021</v>
      </c>
      <c r="H94" s="11">
        <v>88050</v>
      </c>
      <c r="I94" t="s">
        <v>24</v>
      </c>
      <c r="J94" t="s">
        <v>204</v>
      </c>
      <c r="K94" s="17">
        <f ca="1">TODAY()-staff[[#This Row],[Date Joined]]</f>
        <v>1007</v>
      </c>
      <c r="L94" s="17">
        <f ca="1">IF(staff[[#This Row],[Tenure]]&gt;730,3%,2%)*staff[[#This Row],[Salary]]</f>
        <v>2641.5</v>
      </c>
      <c r="N94" s="17"/>
      <c r="O94" s="17"/>
    </row>
    <row r="95" spans="1:15" x14ac:dyDescent="0.25">
      <c r="A95" t="s">
        <v>191</v>
      </c>
      <c r="B95" t="s">
        <v>15</v>
      </c>
      <c r="C95" t="s">
        <v>19</v>
      </c>
      <c r="D95">
        <v>43</v>
      </c>
      <c r="E95" s="15">
        <v>44558</v>
      </c>
      <c r="F95" s="32" t="str">
        <f>TEXT(staff[[#This Row],[Date Joined]],"mm")</f>
        <v>12</v>
      </c>
      <c r="G95" s="15" t="str">
        <f>TEXT(staff[[#This Row],[Date Joined]],"YYYY")</f>
        <v>2021</v>
      </c>
      <c r="H95" s="11">
        <v>36040</v>
      </c>
      <c r="I95" t="s">
        <v>16</v>
      </c>
      <c r="J95" t="s">
        <v>204</v>
      </c>
      <c r="K95" s="17">
        <f ca="1">TODAY()-staff[[#This Row],[Date Joined]]</f>
        <v>726</v>
      </c>
      <c r="L95" s="17">
        <f ca="1">IF(staff[[#This Row],[Tenure]]&gt;730,3%,2%)*staff[[#This Row],[Salary]]</f>
        <v>720.80000000000007</v>
      </c>
      <c r="N95" s="17"/>
      <c r="O95" s="17"/>
    </row>
    <row r="96" spans="1:15" x14ac:dyDescent="0.25">
      <c r="A96" t="s">
        <v>110</v>
      </c>
      <c r="B96" t="s">
        <v>8</v>
      </c>
      <c r="C96" t="s">
        <v>9</v>
      </c>
      <c r="D96">
        <v>42</v>
      </c>
      <c r="E96" s="15">
        <v>44718</v>
      </c>
      <c r="F96" s="32" t="str">
        <f>TEXT(staff[[#This Row],[Date Joined]],"mm")</f>
        <v>06</v>
      </c>
      <c r="G96" s="15" t="str">
        <f>TEXT(staff[[#This Row],[Date Joined]],"YYYY")</f>
        <v>2022</v>
      </c>
      <c r="H96" s="11">
        <v>75000</v>
      </c>
      <c r="I96" t="s">
        <v>10</v>
      </c>
      <c r="J96" t="s">
        <v>204</v>
      </c>
      <c r="K96" s="17">
        <f ca="1">TODAY()-staff[[#This Row],[Date Joined]]</f>
        <v>566</v>
      </c>
      <c r="L96" s="17">
        <f ca="1">IF(staff[[#This Row],[Tenure]]&gt;730,3%,2%)*staff[[#This Row],[Salary]]</f>
        <v>1500</v>
      </c>
      <c r="N96" s="17"/>
      <c r="O96" s="17"/>
    </row>
    <row r="97" spans="1:15" x14ac:dyDescent="0.25">
      <c r="A97" t="s">
        <v>148</v>
      </c>
      <c r="B97" t="s">
        <v>15</v>
      </c>
      <c r="C97" t="s">
        <v>9</v>
      </c>
      <c r="D97">
        <v>35</v>
      </c>
      <c r="E97" s="15">
        <v>44666</v>
      </c>
      <c r="F97" s="32" t="str">
        <f>TEXT(staff[[#This Row],[Date Joined]],"mm")</f>
        <v>04</v>
      </c>
      <c r="G97" s="15" t="str">
        <f>TEXT(staff[[#This Row],[Date Joined]],"YYYY")</f>
        <v>2022</v>
      </c>
      <c r="H97" s="11">
        <v>40400</v>
      </c>
      <c r="I97" t="s">
        <v>16</v>
      </c>
      <c r="J97" t="s">
        <v>204</v>
      </c>
      <c r="K97" s="17">
        <f ca="1">TODAY()-staff[[#This Row],[Date Joined]]</f>
        <v>618</v>
      </c>
      <c r="L97" s="17">
        <f ca="1">IF(staff[[#This Row],[Tenure]]&gt;730,3%,2%)*staff[[#This Row],[Salary]]</f>
        <v>808</v>
      </c>
      <c r="N97" s="17"/>
      <c r="O97" s="17"/>
    </row>
    <row r="98" spans="1:15" x14ac:dyDescent="0.25">
      <c r="A98" t="s">
        <v>195</v>
      </c>
      <c r="B98" t="s">
        <v>15</v>
      </c>
      <c r="C98" t="s">
        <v>12</v>
      </c>
      <c r="D98">
        <v>24</v>
      </c>
      <c r="E98" s="15">
        <v>44625</v>
      </c>
      <c r="F98" s="32" t="str">
        <f>TEXT(staff[[#This Row],[Date Joined]],"mm")</f>
        <v>03</v>
      </c>
      <c r="G98" s="15" t="str">
        <f>TEXT(staff[[#This Row],[Date Joined]],"YYYY")</f>
        <v>2022</v>
      </c>
      <c r="H98" s="11">
        <v>100420</v>
      </c>
      <c r="I98" t="s">
        <v>16</v>
      </c>
      <c r="J98" t="s">
        <v>204</v>
      </c>
      <c r="K98" s="17">
        <f ca="1">TODAY()-staff[[#This Row],[Date Joined]]</f>
        <v>659</v>
      </c>
      <c r="L98" s="17">
        <f ca="1">IF(staff[[#This Row],[Tenure]]&gt;730,3%,2%)*staff[[#This Row],[Salary]]</f>
        <v>2008.4</v>
      </c>
      <c r="N98" s="17"/>
      <c r="O98" s="17"/>
    </row>
    <row r="99" spans="1:15" x14ac:dyDescent="0.25">
      <c r="A99" t="s">
        <v>119</v>
      </c>
      <c r="B99" t="s">
        <v>8</v>
      </c>
      <c r="C99" t="s">
        <v>12</v>
      </c>
      <c r="D99">
        <v>31</v>
      </c>
      <c r="E99" s="15">
        <v>44604</v>
      </c>
      <c r="F99" s="32" t="str">
        <f>TEXT(staff[[#This Row],[Date Joined]],"mm")</f>
        <v>02</v>
      </c>
      <c r="G99" s="15" t="str">
        <f>TEXT(staff[[#This Row],[Date Joined]],"YYYY")</f>
        <v>2022</v>
      </c>
      <c r="H99" s="11">
        <v>58100</v>
      </c>
      <c r="I99" t="s">
        <v>16</v>
      </c>
      <c r="J99" t="s">
        <v>204</v>
      </c>
      <c r="K99" s="17">
        <f ca="1">TODAY()-staff[[#This Row],[Date Joined]]</f>
        <v>680</v>
      </c>
      <c r="L99" s="17">
        <f ca="1">IF(staff[[#This Row],[Tenure]]&gt;730,3%,2%)*staff[[#This Row],[Salary]]</f>
        <v>1162</v>
      </c>
      <c r="N99" s="17"/>
      <c r="O99" s="17"/>
    </row>
    <row r="100" spans="1:15" x14ac:dyDescent="0.25">
      <c r="A100" t="s">
        <v>113</v>
      </c>
      <c r="B100" t="s">
        <v>8</v>
      </c>
      <c r="C100" t="s">
        <v>12</v>
      </c>
      <c r="D100">
        <v>44</v>
      </c>
      <c r="E100" s="15">
        <v>44985</v>
      </c>
      <c r="F100" s="32" t="str">
        <f>TEXT(staff[[#This Row],[Date Joined]],"mm")</f>
        <v>02</v>
      </c>
      <c r="G100" s="15" t="str">
        <f>TEXT(staff[[#This Row],[Date Joined]],"YYYY")</f>
        <v>2023</v>
      </c>
      <c r="H100" s="11">
        <v>114870</v>
      </c>
      <c r="I100" t="s">
        <v>16</v>
      </c>
      <c r="J100" t="s">
        <v>204</v>
      </c>
      <c r="K100" s="17">
        <f ca="1">TODAY()-staff[[#This Row],[Date Joined]]</f>
        <v>299</v>
      </c>
      <c r="L100" s="17">
        <f ca="1">IF(staff[[#This Row],[Tenure]]&gt;730,3%,2%)*staff[[#This Row],[Salary]]</f>
        <v>2297.4</v>
      </c>
      <c r="N100" s="17"/>
      <c r="O100" s="17"/>
    </row>
    <row r="101" spans="1:15" x14ac:dyDescent="0.25">
      <c r="A101" t="s">
        <v>157</v>
      </c>
      <c r="B101" t="s">
        <v>8</v>
      </c>
      <c r="C101" t="s">
        <v>9</v>
      </c>
      <c r="D101">
        <v>32</v>
      </c>
      <c r="E101" s="15">
        <v>44549</v>
      </c>
      <c r="F101" s="32" t="str">
        <f>TEXT(staff[[#This Row],[Date Joined]],"mm")</f>
        <v>12</v>
      </c>
      <c r="G101" s="15" t="str">
        <f>TEXT(staff[[#This Row],[Date Joined]],"YYYY")</f>
        <v>2021</v>
      </c>
      <c r="H101" s="11">
        <v>41570</v>
      </c>
      <c r="I101" t="s">
        <v>16</v>
      </c>
      <c r="J101" t="s">
        <v>204</v>
      </c>
      <c r="K101" s="17">
        <f ca="1">TODAY()-staff[[#This Row],[Date Joined]]</f>
        <v>735</v>
      </c>
      <c r="L101" s="17">
        <f ca="1">IF(staff[[#This Row],[Tenure]]&gt;730,3%,2%)*staff[[#This Row],[Salary]]</f>
        <v>1247.0999999999999</v>
      </c>
      <c r="N101" s="17"/>
      <c r="O101" s="17"/>
    </row>
    <row r="102" spans="1:15" x14ac:dyDescent="0.25">
      <c r="A102" t="s">
        <v>172</v>
      </c>
      <c r="B102" t="s">
        <v>8</v>
      </c>
      <c r="C102" t="s">
        <v>9</v>
      </c>
      <c r="D102">
        <v>30</v>
      </c>
      <c r="E102" s="15">
        <v>44800</v>
      </c>
      <c r="F102" s="32" t="str">
        <f>TEXT(staff[[#This Row],[Date Joined]],"mm")</f>
        <v>08</v>
      </c>
      <c r="G102" s="15" t="str">
        <f>TEXT(staff[[#This Row],[Date Joined]],"YYYY")</f>
        <v>2022</v>
      </c>
      <c r="H102" s="11">
        <v>112570</v>
      </c>
      <c r="I102" t="s">
        <v>16</v>
      </c>
      <c r="J102" t="s">
        <v>204</v>
      </c>
      <c r="K102" s="17">
        <f ca="1">TODAY()-staff[[#This Row],[Date Joined]]</f>
        <v>484</v>
      </c>
      <c r="L102" s="17">
        <f ca="1">IF(staff[[#This Row],[Tenure]]&gt;730,3%,2%)*staff[[#This Row],[Salary]]</f>
        <v>2251.4</v>
      </c>
      <c r="N102" s="17"/>
      <c r="O102" s="17"/>
    </row>
    <row r="103" spans="1:15" x14ac:dyDescent="0.25">
      <c r="A103" t="s">
        <v>150</v>
      </c>
      <c r="B103" t="s">
        <v>15</v>
      </c>
      <c r="C103" t="s">
        <v>9</v>
      </c>
      <c r="D103">
        <v>26</v>
      </c>
      <c r="E103" s="15">
        <v>44164</v>
      </c>
      <c r="F103" s="32" t="str">
        <f>TEXT(staff[[#This Row],[Date Joined]],"mm")</f>
        <v>11</v>
      </c>
      <c r="G103" s="15" t="str">
        <f>TEXT(staff[[#This Row],[Date Joined]],"YYYY")</f>
        <v>2020</v>
      </c>
      <c r="H103" s="11">
        <v>47360</v>
      </c>
      <c r="I103" t="s">
        <v>16</v>
      </c>
      <c r="J103" t="s">
        <v>204</v>
      </c>
      <c r="K103" s="17">
        <f ca="1">TODAY()-staff[[#This Row],[Date Joined]]</f>
        <v>1120</v>
      </c>
      <c r="L103" s="17">
        <f ca="1">IF(staff[[#This Row],[Tenure]]&gt;730,3%,2%)*staff[[#This Row],[Salary]]</f>
        <v>1420.8</v>
      </c>
      <c r="N103" s="17"/>
      <c r="O103" s="17"/>
    </row>
    <row r="104" spans="1:15" x14ac:dyDescent="0.25">
      <c r="A104" t="s">
        <v>125</v>
      </c>
      <c r="B104" t="s">
        <v>8</v>
      </c>
      <c r="C104" t="s">
        <v>21</v>
      </c>
      <c r="D104">
        <v>21</v>
      </c>
      <c r="E104" s="15">
        <v>44256</v>
      </c>
      <c r="F104" s="32" t="str">
        <f>TEXT(staff[[#This Row],[Date Joined]],"mm")</f>
        <v>03</v>
      </c>
      <c r="G104" s="15" t="str">
        <f>TEXT(staff[[#This Row],[Date Joined]],"YYYY")</f>
        <v>2021</v>
      </c>
      <c r="H104" s="11">
        <v>65920</v>
      </c>
      <c r="I104" t="s">
        <v>16</v>
      </c>
      <c r="J104" t="s">
        <v>204</v>
      </c>
      <c r="K104" s="17">
        <f ca="1">TODAY()-staff[[#This Row],[Date Joined]]</f>
        <v>1028</v>
      </c>
      <c r="L104" s="17">
        <f ca="1">IF(staff[[#This Row],[Tenure]]&gt;730,3%,2%)*staff[[#This Row],[Salary]]</f>
        <v>1977.6</v>
      </c>
      <c r="N104" s="17"/>
      <c r="O104" s="17"/>
    </row>
    <row r="105" spans="1:15" x14ac:dyDescent="0.25">
      <c r="A105" t="s">
        <v>199</v>
      </c>
      <c r="B105" t="s">
        <v>8</v>
      </c>
      <c r="C105" t="s">
        <v>9</v>
      </c>
      <c r="D105">
        <v>28</v>
      </c>
      <c r="E105" s="15">
        <v>44571</v>
      </c>
      <c r="F105" s="32" t="str">
        <f>TEXT(staff[[#This Row],[Date Joined]],"mm")</f>
        <v>01</v>
      </c>
      <c r="G105" s="15" t="str">
        <f>TEXT(staff[[#This Row],[Date Joined]],"YYYY")</f>
        <v>2022</v>
      </c>
      <c r="H105" s="11">
        <v>99970</v>
      </c>
      <c r="I105" t="s">
        <v>16</v>
      </c>
      <c r="J105" t="s">
        <v>204</v>
      </c>
      <c r="K105" s="17">
        <f ca="1">TODAY()-staff[[#This Row],[Date Joined]]</f>
        <v>713</v>
      </c>
      <c r="L105" s="17">
        <f ca="1">IF(staff[[#This Row],[Tenure]]&gt;730,3%,2%)*staff[[#This Row],[Salary]]</f>
        <v>1999.4</v>
      </c>
      <c r="N105" s="17"/>
      <c r="O105" s="17"/>
    </row>
    <row r="106" spans="1:15" x14ac:dyDescent="0.25">
      <c r="A106" t="s">
        <v>132</v>
      </c>
      <c r="B106" t="s">
        <v>8</v>
      </c>
      <c r="C106" t="s">
        <v>12</v>
      </c>
      <c r="D106">
        <v>25</v>
      </c>
      <c r="E106" s="15">
        <v>44633</v>
      </c>
      <c r="F106" s="32" t="str">
        <f>TEXT(staff[[#This Row],[Date Joined]],"mm")</f>
        <v>03</v>
      </c>
      <c r="G106" s="15" t="str">
        <f>TEXT(staff[[#This Row],[Date Joined]],"YYYY")</f>
        <v>2022</v>
      </c>
      <c r="H106" s="11">
        <v>80700</v>
      </c>
      <c r="I106" t="s">
        <v>13</v>
      </c>
      <c r="J106" t="s">
        <v>204</v>
      </c>
      <c r="K106" s="17">
        <f ca="1">TODAY()-staff[[#This Row],[Date Joined]]</f>
        <v>651</v>
      </c>
      <c r="L106" s="17">
        <f ca="1">IF(staff[[#This Row],[Tenure]]&gt;730,3%,2%)*staff[[#This Row],[Salary]]</f>
        <v>1614</v>
      </c>
      <c r="N106" s="17"/>
      <c r="O106" s="17"/>
    </row>
    <row r="107" spans="1:15" x14ac:dyDescent="0.25">
      <c r="A107" t="s">
        <v>154</v>
      </c>
      <c r="B107" t="s">
        <v>15</v>
      </c>
      <c r="C107" t="s">
        <v>21</v>
      </c>
      <c r="D107">
        <v>24</v>
      </c>
      <c r="E107" s="15">
        <v>44375</v>
      </c>
      <c r="F107" s="32" t="str">
        <f>TEXT(staff[[#This Row],[Date Joined]],"mm")</f>
        <v>06</v>
      </c>
      <c r="G107" s="15" t="str">
        <f>TEXT(staff[[#This Row],[Date Joined]],"YYYY")</f>
        <v>2021</v>
      </c>
      <c r="H107" s="11">
        <v>52610</v>
      </c>
      <c r="I107" t="s">
        <v>24</v>
      </c>
      <c r="J107" t="s">
        <v>204</v>
      </c>
      <c r="K107" s="17">
        <f ca="1">TODAY()-staff[[#This Row],[Date Joined]]</f>
        <v>909</v>
      </c>
      <c r="L107" s="17">
        <f ca="1">IF(staff[[#This Row],[Tenure]]&gt;730,3%,2%)*staff[[#This Row],[Salary]]</f>
        <v>1578.3</v>
      </c>
      <c r="N107" s="17"/>
      <c r="O107" s="17"/>
    </row>
    <row r="108" spans="1:15" x14ac:dyDescent="0.25">
      <c r="A108" t="s">
        <v>179</v>
      </c>
      <c r="B108" t="s">
        <v>15</v>
      </c>
      <c r="C108" t="s">
        <v>12</v>
      </c>
      <c r="D108">
        <v>29</v>
      </c>
      <c r="E108" s="15">
        <v>44119</v>
      </c>
      <c r="F108" s="32" t="str">
        <f>TEXT(staff[[#This Row],[Date Joined]],"mm")</f>
        <v>10</v>
      </c>
      <c r="G108" s="15" t="str">
        <f>TEXT(staff[[#This Row],[Date Joined]],"YYYY")</f>
        <v>2020</v>
      </c>
      <c r="H108" s="11">
        <v>112110</v>
      </c>
      <c r="I108" t="s">
        <v>24</v>
      </c>
      <c r="J108" t="s">
        <v>204</v>
      </c>
      <c r="K108" s="17">
        <f ca="1">TODAY()-staff[[#This Row],[Date Joined]]</f>
        <v>1165</v>
      </c>
      <c r="L108" s="17">
        <f ca="1">IF(staff[[#This Row],[Tenure]]&gt;730,3%,2%)*staff[[#This Row],[Salary]]</f>
        <v>3363.2999999999997</v>
      </c>
      <c r="N108" s="17"/>
      <c r="O108" s="17"/>
    </row>
    <row r="109" spans="1:15" x14ac:dyDescent="0.25">
      <c r="A109" t="s">
        <v>151</v>
      </c>
      <c r="B109" t="s">
        <v>8</v>
      </c>
      <c r="C109" t="s">
        <v>56</v>
      </c>
      <c r="D109">
        <v>27</v>
      </c>
      <c r="E109" s="15">
        <v>44061</v>
      </c>
      <c r="F109" s="32" t="str">
        <f>TEXT(staff[[#This Row],[Date Joined]],"mm")</f>
        <v>08</v>
      </c>
      <c r="G109" s="15" t="str">
        <f>TEXT(staff[[#This Row],[Date Joined]],"YYYY")</f>
        <v>2020</v>
      </c>
      <c r="H109" s="11">
        <v>119110</v>
      </c>
      <c r="I109" t="s">
        <v>16</v>
      </c>
      <c r="J109" t="s">
        <v>204</v>
      </c>
      <c r="K109" s="17">
        <f ca="1">TODAY()-staff[[#This Row],[Date Joined]]</f>
        <v>1223</v>
      </c>
      <c r="L109" s="17">
        <f ca="1">IF(staff[[#This Row],[Tenure]]&gt;730,3%,2%)*staff[[#This Row],[Salary]]</f>
        <v>3573.2999999999997</v>
      </c>
      <c r="N109" s="17"/>
      <c r="O109" s="17"/>
    </row>
    <row r="110" spans="1:15" x14ac:dyDescent="0.25">
      <c r="A110" t="s">
        <v>149</v>
      </c>
      <c r="B110" t="s">
        <v>15</v>
      </c>
      <c r="C110" t="s">
        <v>19</v>
      </c>
      <c r="D110">
        <v>22</v>
      </c>
      <c r="E110" s="15">
        <v>44384</v>
      </c>
      <c r="F110" s="32" t="str">
        <f>TEXT(staff[[#This Row],[Date Joined]],"mm")</f>
        <v>07</v>
      </c>
      <c r="G110" s="15" t="str">
        <f>TEXT(staff[[#This Row],[Date Joined]],"YYYY")</f>
        <v>2021</v>
      </c>
      <c r="H110" s="11">
        <v>112780</v>
      </c>
      <c r="I110" t="s">
        <v>13</v>
      </c>
      <c r="J110" t="s">
        <v>204</v>
      </c>
      <c r="K110" s="17">
        <f ca="1">TODAY()-staff[[#This Row],[Date Joined]]</f>
        <v>900</v>
      </c>
      <c r="L110" s="17">
        <f ca="1">IF(staff[[#This Row],[Tenure]]&gt;730,3%,2%)*staff[[#This Row],[Salary]]</f>
        <v>3383.4</v>
      </c>
      <c r="N110" s="17"/>
      <c r="O110" s="17"/>
    </row>
    <row r="111" spans="1:15" x14ac:dyDescent="0.25">
      <c r="A111" t="s">
        <v>174</v>
      </c>
      <c r="B111" t="s">
        <v>8</v>
      </c>
      <c r="C111" t="s">
        <v>9</v>
      </c>
      <c r="D111">
        <v>36</v>
      </c>
      <c r="E111" s="15">
        <v>44023</v>
      </c>
      <c r="F111" s="32" t="str">
        <f>TEXT(staff[[#This Row],[Date Joined]],"mm")</f>
        <v>07</v>
      </c>
      <c r="G111" s="15" t="str">
        <f>TEXT(staff[[#This Row],[Date Joined]],"YYYY")</f>
        <v>2020</v>
      </c>
      <c r="H111" s="11">
        <v>114890</v>
      </c>
      <c r="I111" t="s">
        <v>16</v>
      </c>
      <c r="J111" t="s">
        <v>204</v>
      </c>
      <c r="K111" s="17">
        <f ca="1">TODAY()-staff[[#This Row],[Date Joined]]</f>
        <v>1261</v>
      </c>
      <c r="L111" s="17">
        <f ca="1">IF(staff[[#This Row],[Tenure]]&gt;730,3%,2%)*staff[[#This Row],[Salary]]</f>
        <v>3446.7</v>
      </c>
      <c r="N111" s="17"/>
      <c r="O111" s="17"/>
    </row>
    <row r="112" spans="1:15" x14ac:dyDescent="0.25">
      <c r="A112" t="s">
        <v>145</v>
      </c>
      <c r="B112" t="s">
        <v>15</v>
      </c>
      <c r="C112" t="s">
        <v>21</v>
      </c>
      <c r="D112">
        <v>27</v>
      </c>
      <c r="E112" s="15">
        <v>44506</v>
      </c>
      <c r="F112" s="32" t="str">
        <f>TEXT(staff[[#This Row],[Date Joined]],"mm")</f>
        <v>11</v>
      </c>
      <c r="G112" s="15" t="str">
        <f>TEXT(staff[[#This Row],[Date Joined]],"YYYY")</f>
        <v>2021</v>
      </c>
      <c r="H112" s="11">
        <v>48980</v>
      </c>
      <c r="I112" t="s">
        <v>16</v>
      </c>
      <c r="J112" t="s">
        <v>204</v>
      </c>
      <c r="K112" s="17">
        <f ca="1">TODAY()-staff[[#This Row],[Date Joined]]</f>
        <v>778</v>
      </c>
      <c r="L112" s="17">
        <f ca="1">IF(staff[[#This Row],[Tenure]]&gt;730,3%,2%)*staff[[#This Row],[Salary]]</f>
        <v>1469.3999999999999</v>
      </c>
      <c r="N112" s="17"/>
      <c r="O112" s="17"/>
    </row>
    <row r="113" spans="1:15" x14ac:dyDescent="0.25">
      <c r="A113" t="s">
        <v>169</v>
      </c>
      <c r="B113" t="s">
        <v>15</v>
      </c>
      <c r="C113" t="s">
        <v>56</v>
      </c>
      <c r="D113">
        <v>21</v>
      </c>
      <c r="E113" s="15">
        <v>44180</v>
      </c>
      <c r="F113" s="32" t="str">
        <f>TEXT(staff[[#This Row],[Date Joined]],"mm")</f>
        <v>12</v>
      </c>
      <c r="G113" s="15" t="str">
        <f>TEXT(staff[[#This Row],[Date Joined]],"YYYY")</f>
        <v>2020</v>
      </c>
      <c r="H113" s="11">
        <v>75880</v>
      </c>
      <c r="I113" t="s">
        <v>16</v>
      </c>
      <c r="J113" t="s">
        <v>204</v>
      </c>
      <c r="K113" s="17">
        <f ca="1">TODAY()-staff[[#This Row],[Date Joined]]</f>
        <v>1104</v>
      </c>
      <c r="L113" s="17">
        <f ca="1">IF(staff[[#This Row],[Tenure]]&gt;730,3%,2%)*staff[[#This Row],[Salary]]</f>
        <v>2276.4</v>
      </c>
      <c r="N113" s="17"/>
      <c r="O113" s="17"/>
    </row>
    <row r="114" spans="1:15" x14ac:dyDescent="0.25">
      <c r="A114" t="s">
        <v>166</v>
      </c>
      <c r="B114" t="s">
        <v>8</v>
      </c>
      <c r="C114" t="s">
        <v>19</v>
      </c>
      <c r="D114">
        <v>28</v>
      </c>
      <c r="E114" s="15">
        <v>44296</v>
      </c>
      <c r="F114" s="32" t="str">
        <f>TEXT(staff[[#This Row],[Date Joined]],"mm")</f>
        <v>04</v>
      </c>
      <c r="G114" s="15" t="str">
        <f>TEXT(staff[[#This Row],[Date Joined]],"YYYY")</f>
        <v>2021</v>
      </c>
      <c r="H114" s="11">
        <v>53240</v>
      </c>
      <c r="I114" t="s">
        <v>16</v>
      </c>
      <c r="J114" t="s">
        <v>204</v>
      </c>
      <c r="K114" s="17">
        <f ca="1">TODAY()-staff[[#This Row],[Date Joined]]</f>
        <v>988</v>
      </c>
      <c r="L114" s="17">
        <f ca="1">IF(staff[[#This Row],[Tenure]]&gt;730,3%,2%)*staff[[#This Row],[Salary]]</f>
        <v>1597.2</v>
      </c>
      <c r="N114" s="17"/>
      <c r="O114" s="17"/>
    </row>
    <row r="115" spans="1:15" x14ac:dyDescent="0.25">
      <c r="A115" t="s">
        <v>121</v>
      </c>
      <c r="B115" t="s">
        <v>8</v>
      </c>
      <c r="C115" t="s">
        <v>21</v>
      </c>
      <c r="D115">
        <v>34</v>
      </c>
      <c r="E115" s="15">
        <v>44397</v>
      </c>
      <c r="F115" s="32" t="str">
        <f>TEXT(staff[[#This Row],[Date Joined]],"mm")</f>
        <v>07</v>
      </c>
      <c r="G115" s="15" t="str">
        <f>TEXT(staff[[#This Row],[Date Joined]],"YYYY")</f>
        <v>2021</v>
      </c>
      <c r="H115" s="11">
        <v>85000</v>
      </c>
      <c r="I115" t="s">
        <v>16</v>
      </c>
      <c r="J115" t="s">
        <v>204</v>
      </c>
      <c r="K115" s="17">
        <f ca="1">TODAY()-staff[[#This Row],[Date Joined]]</f>
        <v>887</v>
      </c>
      <c r="L115" s="17">
        <f ca="1">IF(staff[[#This Row],[Tenure]]&gt;730,3%,2%)*staff[[#This Row],[Salary]]</f>
        <v>2550</v>
      </c>
      <c r="N115" s="17"/>
      <c r="O115" s="17"/>
    </row>
    <row r="116" spans="1:15" x14ac:dyDescent="0.25">
      <c r="A116" t="s">
        <v>178</v>
      </c>
      <c r="B116" t="s">
        <v>8</v>
      </c>
      <c r="C116" t="s">
        <v>12</v>
      </c>
      <c r="D116">
        <v>21</v>
      </c>
      <c r="E116" s="15">
        <v>44619</v>
      </c>
      <c r="F116" s="32" t="str">
        <f>TEXT(staff[[#This Row],[Date Joined]],"mm")</f>
        <v>02</v>
      </c>
      <c r="G116" s="15" t="str">
        <f>TEXT(staff[[#This Row],[Date Joined]],"YYYY")</f>
        <v>2022</v>
      </c>
      <c r="H116" s="11">
        <v>33920</v>
      </c>
      <c r="I116" t="s">
        <v>16</v>
      </c>
      <c r="J116" t="s">
        <v>204</v>
      </c>
      <c r="K116" s="17">
        <f ca="1">TODAY()-staff[[#This Row],[Date Joined]]</f>
        <v>665</v>
      </c>
      <c r="L116" s="17">
        <f ca="1">IF(staff[[#This Row],[Tenure]]&gt;730,3%,2%)*staff[[#This Row],[Salary]]</f>
        <v>678.4</v>
      </c>
      <c r="N116" s="17"/>
      <c r="O116" s="17"/>
    </row>
    <row r="117" spans="1:15" x14ac:dyDescent="0.25">
      <c r="A117" t="s">
        <v>187</v>
      </c>
      <c r="B117" t="s">
        <v>8</v>
      </c>
      <c r="C117" t="s">
        <v>12</v>
      </c>
      <c r="D117">
        <v>33</v>
      </c>
      <c r="E117" s="15">
        <v>44253</v>
      </c>
      <c r="F117" s="32" t="str">
        <f>TEXT(staff[[#This Row],[Date Joined]],"mm")</f>
        <v>02</v>
      </c>
      <c r="G117" s="15" t="str">
        <f>TEXT(staff[[#This Row],[Date Joined]],"YYYY")</f>
        <v>2021</v>
      </c>
      <c r="H117" s="11">
        <v>75280</v>
      </c>
      <c r="I117" t="s">
        <v>16</v>
      </c>
      <c r="J117" t="s">
        <v>204</v>
      </c>
      <c r="K117" s="17">
        <f ca="1">TODAY()-staff[[#This Row],[Date Joined]]</f>
        <v>1031</v>
      </c>
      <c r="L117" s="17">
        <f ca="1">IF(staff[[#This Row],[Tenure]]&gt;730,3%,2%)*staff[[#This Row],[Salary]]</f>
        <v>2258.4</v>
      </c>
      <c r="N117" s="17"/>
      <c r="O117" s="17"/>
    </row>
    <row r="118" spans="1:15" x14ac:dyDescent="0.25">
      <c r="A118" t="s">
        <v>129</v>
      </c>
      <c r="B118" t="s">
        <v>8</v>
      </c>
      <c r="C118" t="s">
        <v>21</v>
      </c>
      <c r="D118">
        <v>34</v>
      </c>
      <c r="E118" s="15">
        <v>44594</v>
      </c>
      <c r="F118" s="32" t="str">
        <f>TEXT(staff[[#This Row],[Date Joined]],"mm")</f>
        <v>02</v>
      </c>
      <c r="G118" s="15" t="str">
        <f>TEXT(staff[[#This Row],[Date Joined]],"YYYY")</f>
        <v>2022</v>
      </c>
      <c r="H118" s="11">
        <v>58940</v>
      </c>
      <c r="I118" t="s">
        <v>16</v>
      </c>
      <c r="J118" t="s">
        <v>204</v>
      </c>
      <c r="K118" s="17">
        <f ca="1">TODAY()-staff[[#This Row],[Date Joined]]</f>
        <v>690</v>
      </c>
      <c r="L118" s="17">
        <f ca="1">IF(staff[[#This Row],[Tenure]]&gt;730,3%,2%)*staff[[#This Row],[Salary]]</f>
        <v>1178.8</v>
      </c>
      <c r="N118" s="17"/>
      <c r="O118" s="17"/>
    </row>
    <row r="119" spans="1:15" x14ac:dyDescent="0.25">
      <c r="A119" t="s">
        <v>135</v>
      </c>
      <c r="B119" t="s">
        <v>8</v>
      </c>
      <c r="C119" t="s">
        <v>9</v>
      </c>
      <c r="D119">
        <v>28</v>
      </c>
      <c r="E119" s="15">
        <v>44425</v>
      </c>
      <c r="F119" s="32" t="str">
        <f>TEXT(staff[[#This Row],[Date Joined]],"mm")</f>
        <v>08</v>
      </c>
      <c r="G119" s="15" t="str">
        <f>TEXT(staff[[#This Row],[Date Joined]],"YYYY")</f>
        <v>2021</v>
      </c>
      <c r="H119" s="11">
        <v>104770</v>
      </c>
      <c r="I119" t="s">
        <v>16</v>
      </c>
      <c r="J119" t="s">
        <v>204</v>
      </c>
      <c r="K119" s="17">
        <f ca="1">TODAY()-staff[[#This Row],[Date Joined]]</f>
        <v>859</v>
      </c>
      <c r="L119" s="17">
        <f ca="1">IF(staff[[#This Row],[Tenure]]&gt;730,3%,2%)*staff[[#This Row],[Salary]]</f>
        <v>3143.1</v>
      </c>
      <c r="N119" s="17"/>
      <c r="O119" s="17"/>
    </row>
    <row r="120" spans="1:15" x14ac:dyDescent="0.25">
      <c r="A120" t="s">
        <v>124</v>
      </c>
      <c r="B120" t="s">
        <v>15</v>
      </c>
      <c r="C120" t="s">
        <v>9</v>
      </c>
      <c r="D120">
        <v>21</v>
      </c>
      <c r="E120" s="15">
        <v>44701</v>
      </c>
      <c r="F120" s="32" t="str">
        <f>TEXT(staff[[#This Row],[Date Joined]],"mm")</f>
        <v>05</v>
      </c>
      <c r="G120" s="15" t="str">
        <f>TEXT(staff[[#This Row],[Date Joined]],"YYYY")</f>
        <v>2022</v>
      </c>
      <c r="H120" s="11">
        <v>57090</v>
      </c>
      <c r="I120" t="s">
        <v>16</v>
      </c>
      <c r="J120" t="s">
        <v>204</v>
      </c>
      <c r="K120" s="17">
        <f ca="1">TODAY()-staff[[#This Row],[Date Joined]]</f>
        <v>583</v>
      </c>
      <c r="L120" s="17">
        <f ca="1">IF(staff[[#This Row],[Tenure]]&gt;730,3%,2%)*staff[[#This Row],[Salary]]</f>
        <v>1141.8</v>
      </c>
      <c r="N120" s="17"/>
      <c r="O120" s="17"/>
    </row>
    <row r="121" spans="1:15" x14ac:dyDescent="0.25">
      <c r="A121" t="s">
        <v>159</v>
      </c>
      <c r="B121" t="s">
        <v>15</v>
      </c>
      <c r="C121" t="s">
        <v>21</v>
      </c>
      <c r="D121">
        <v>27</v>
      </c>
      <c r="E121" s="15">
        <v>44174</v>
      </c>
      <c r="F121" s="32" t="str">
        <f>TEXT(staff[[#This Row],[Date Joined]],"mm")</f>
        <v>12</v>
      </c>
      <c r="G121" s="15" t="str">
        <f>TEXT(staff[[#This Row],[Date Joined]],"YYYY")</f>
        <v>2020</v>
      </c>
      <c r="H121" s="11">
        <v>91650</v>
      </c>
      <c r="I121" t="s">
        <v>13</v>
      </c>
      <c r="J121" t="s">
        <v>204</v>
      </c>
      <c r="K121" s="17">
        <f ca="1">TODAY()-staff[[#This Row],[Date Joined]]</f>
        <v>1110</v>
      </c>
      <c r="L121" s="17">
        <f ca="1">IF(staff[[#This Row],[Tenure]]&gt;730,3%,2%)*staff[[#This Row],[Salary]]</f>
        <v>2749.5</v>
      </c>
      <c r="N121" s="17"/>
      <c r="O121" s="17"/>
    </row>
    <row r="122" spans="1:15" x14ac:dyDescent="0.25">
      <c r="A122" t="s">
        <v>182</v>
      </c>
      <c r="B122" t="s">
        <v>15</v>
      </c>
      <c r="C122" t="s">
        <v>21</v>
      </c>
      <c r="D122">
        <v>42</v>
      </c>
      <c r="E122" s="15">
        <v>44670</v>
      </c>
      <c r="F122" s="32" t="str">
        <f>TEXT(staff[[#This Row],[Date Joined]],"mm")</f>
        <v>04</v>
      </c>
      <c r="G122" s="15" t="str">
        <f>TEXT(staff[[#This Row],[Date Joined]],"YYYY")</f>
        <v>2022</v>
      </c>
      <c r="H122" s="11">
        <v>70270</v>
      </c>
      <c r="I122" t="s">
        <v>24</v>
      </c>
      <c r="J122" t="s">
        <v>204</v>
      </c>
      <c r="K122" s="17">
        <f ca="1">TODAY()-staff[[#This Row],[Date Joined]]</f>
        <v>614</v>
      </c>
      <c r="L122" s="17">
        <f ca="1">IF(staff[[#This Row],[Tenure]]&gt;730,3%,2%)*staff[[#This Row],[Salary]]</f>
        <v>1405.4</v>
      </c>
      <c r="N122" s="17"/>
      <c r="O122" s="17"/>
    </row>
    <row r="123" spans="1:15" x14ac:dyDescent="0.25">
      <c r="A123" t="s">
        <v>128</v>
      </c>
      <c r="B123" t="s">
        <v>8</v>
      </c>
      <c r="C123" t="s">
        <v>21</v>
      </c>
      <c r="D123">
        <v>28</v>
      </c>
      <c r="E123" s="15">
        <v>44124</v>
      </c>
      <c r="F123" s="32" t="str">
        <f>TEXT(staff[[#This Row],[Date Joined]],"mm")</f>
        <v>10</v>
      </c>
      <c r="G123" s="15" t="str">
        <f>TEXT(staff[[#This Row],[Date Joined]],"YYYY")</f>
        <v>2020</v>
      </c>
      <c r="H123" s="11">
        <v>75970</v>
      </c>
      <c r="I123" t="s">
        <v>16</v>
      </c>
      <c r="J123" t="s">
        <v>204</v>
      </c>
      <c r="K123" s="17">
        <f ca="1">TODAY()-staff[[#This Row],[Date Joined]]</f>
        <v>1160</v>
      </c>
      <c r="L123" s="17">
        <f ca="1">IF(staff[[#This Row],[Tenure]]&gt;730,3%,2%)*staff[[#This Row],[Salary]]</f>
        <v>2279.1</v>
      </c>
      <c r="N123" s="17"/>
      <c r="O123" s="17"/>
    </row>
    <row r="124" spans="1:15" x14ac:dyDescent="0.25">
      <c r="A124" t="s">
        <v>111</v>
      </c>
      <c r="B124" t="s">
        <v>205</v>
      </c>
      <c r="C124" t="s">
        <v>12</v>
      </c>
      <c r="D124">
        <v>27</v>
      </c>
      <c r="E124" s="15">
        <v>44212</v>
      </c>
      <c r="F124" s="32" t="str">
        <f>TEXT(staff[[#This Row],[Date Joined]],"mm")</f>
        <v>01</v>
      </c>
      <c r="G124" s="15" t="str">
        <f>TEXT(staff[[#This Row],[Date Joined]],"YYYY")</f>
        <v>2021</v>
      </c>
      <c r="H124" s="11">
        <v>90700</v>
      </c>
      <c r="I124" t="s">
        <v>13</v>
      </c>
      <c r="J124" t="s">
        <v>204</v>
      </c>
      <c r="K124" s="17">
        <f ca="1">TODAY()-staff[[#This Row],[Date Joined]]</f>
        <v>1072</v>
      </c>
      <c r="L124" s="17">
        <f ca="1">IF(staff[[#This Row],[Tenure]]&gt;730,3%,2%)*staff[[#This Row],[Salary]]</f>
        <v>2721</v>
      </c>
      <c r="N124" s="17"/>
      <c r="O124" s="17"/>
    </row>
    <row r="125" spans="1:15" x14ac:dyDescent="0.25">
      <c r="A125" t="s">
        <v>130</v>
      </c>
      <c r="B125" t="s">
        <v>15</v>
      </c>
      <c r="C125" t="s">
        <v>9</v>
      </c>
      <c r="D125">
        <v>30</v>
      </c>
      <c r="E125" s="15">
        <v>44607</v>
      </c>
      <c r="F125" s="32" t="str">
        <f>TEXT(staff[[#This Row],[Date Joined]],"mm")</f>
        <v>02</v>
      </c>
      <c r="G125" s="15" t="str">
        <f>TEXT(staff[[#This Row],[Date Joined]],"YYYY")</f>
        <v>2022</v>
      </c>
      <c r="H125" s="11">
        <v>60570</v>
      </c>
      <c r="I125" t="s">
        <v>16</v>
      </c>
      <c r="J125" t="s">
        <v>204</v>
      </c>
      <c r="K125" s="17">
        <f ca="1">TODAY()-staff[[#This Row],[Date Joined]]</f>
        <v>677</v>
      </c>
      <c r="L125" s="17">
        <f ca="1">IF(staff[[#This Row],[Tenure]]&gt;730,3%,2%)*staff[[#This Row],[Salary]]</f>
        <v>1211.4000000000001</v>
      </c>
      <c r="N125" s="17"/>
      <c r="O125" s="17"/>
    </row>
    <row r="126" spans="1:15" x14ac:dyDescent="0.25">
      <c r="A126" t="s">
        <v>133</v>
      </c>
      <c r="B126" t="s">
        <v>15</v>
      </c>
      <c r="C126" t="s">
        <v>9</v>
      </c>
      <c r="D126">
        <v>33</v>
      </c>
      <c r="E126" s="15">
        <v>44103</v>
      </c>
      <c r="F126" s="32" t="str">
        <f>TEXT(staff[[#This Row],[Date Joined]],"mm")</f>
        <v>09</v>
      </c>
      <c r="G126" s="15" t="str">
        <f>TEXT(staff[[#This Row],[Date Joined]],"YYYY")</f>
        <v>2020</v>
      </c>
      <c r="H126" s="11">
        <v>115920</v>
      </c>
      <c r="I126" t="s">
        <v>16</v>
      </c>
      <c r="J126" t="s">
        <v>204</v>
      </c>
      <c r="K126" s="17">
        <f ca="1">TODAY()-staff[[#This Row],[Date Joined]]</f>
        <v>1181</v>
      </c>
      <c r="L126" s="17">
        <f ca="1">IF(staff[[#This Row],[Tenure]]&gt;730,3%,2%)*staff[[#This Row],[Salary]]</f>
        <v>3477.6</v>
      </c>
      <c r="N126" s="17"/>
      <c r="O126" s="17"/>
    </row>
    <row r="127" spans="1:15" x14ac:dyDescent="0.25">
      <c r="A127" t="s">
        <v>185</v>
      </c>
      <c r="B127" t="s">
        <v>8</v>
      </c>
      <c r="C127" t="s">
        <v>21</v>
      </c>
      <c r="D127">
        <v>33</v>
      </c>
      <c r="E127" s="15">
        <v>44006</v>
      </c>
      <c r="F127" s="32" t="str">
        <f>TEXT(staff[[#This Row],[Date Joined]],"mm")</f>
        <v>06</v>
      </c>
      <c r="G127" s="15" t="str">
        <f>TEXT(staff[[#This Row],[Date Joined]],"YYYY")</f>
        <v>2020</v>
      </c>
      <c r="H127" s="11">
        <v>65360</v>
      </c>
      <c r="I127" t="s">
        <v>16</v>
      </c>
      <c r="J127" t="s">
        <v>204</v>
      </c>
      <c r="K127" s="17">
        <f ca="1">TODAY()-staff[[#This Row],[Date Joined]]</f>
        <v>1278</v>
      </c>
      <c r="L127" s="17">
        <f ca="1">IF(staff[[#This Row],[Tenure]]&gt;730,3%,2%)*staff[[#This Row],[Salary]]</f>
        <v>1960.8</v>
      </c>
      <c r="N127" s="17"/>
      <c r="O127" s="17"/>
    </row>
    <row r="128" spans="1:15" x14ac:dyDescent="0.25">
      <c r="A128" t="s">
        <v>115</v>
      </c>
      <c r="B128" t="s">
        <v>205</v>
      </c>
      <c r="C128" t="s">
        <v>21</v>
      </c>
      <c r="D128">
        <v>30</v>
      </c>
      <c r="E128" s="15">
        <v>44535</v>
      </c>
      <c r="F128" s="32" t="str">
        <f>TEXT(staff[[#This Row],[Date Joined]],"mm")</f>
        <v>12</v>
      </c>
      <c r="G128" s="15" t="str">
        <f>TEXT(staff[[#This Row],[Date Joined]],"YYYY")</f>
        <v>2021</v>
      </c>
      <c r="H128" s="11">
        <v>64000</v>
      </c>
      <c r="I128" t="s">
        <v>16</v>
      </c>
      <c r="J128" t="s">
        <v>204</v>
      </c>
      <c r="K128" s="17">
        <f ca="1">TODAY()-staff[[#This Row],[Date Joined]]</f>
        <v>749</v>
      </c>
      <c r="L128" s="17">
        <f ca="1">IF(staff[[#This Row],[Tenure]]&gt;730,3%,2%)*staff[[#This Row],[Salary]]</f>
        <v>1920</v>
      </c>
      <c r="N128" s="17"/>
      <c r="O128" s="17"/>
    </row>
    <row r="129" spans="1:15" x14ac:dyDescent="0.25">
      <c r="A129" t="s">
        <v>194</v>
      </c>
      <c r="B129" t="s">
        <v>8</v>
      </c>
      <c r="C129" t="s">
        <v>21</v>
      </c>
      <c r="D129">
        <v>34</v>
      </c>
      <c r="E129" s="15">
        <v>44383</v>
      </c>
      <c r="F129" s="32" t="str">
        <f>TEXT(staff[[#This Row],[Date Joined]],"mm")</f>
        <v>07</v>
      </c>
      <c r="G129" s="15" t="str">
        <f>TEXT(staff[[#This Row],[Date Joined]],"YYYY")</f>
        <v>2021</v>
      </c>
      <c r="H129" s="11">
        <v>92450</v>
      </c>
      <c r="I129" t="s">
        <v>16</v>
      </c>
      <c r="J129" t="s">
        <v>204</v>
      </c>
      <c r="K129" s="17">
        <f ca="1">TODAY()-staff[[#This Row],[Date Joined]]</f>
        <v>901</v>
      </c>
      <c r="L129" s="17">
        <f ca="1">IF(staff[[#This Row],[Tenure]]&gt;730,3%,2%)*staff[[#This Row],[Salary]]</f>
        <v>2773.5</v>
      </c>
      <c r="N129" s="17"/>
      <c r="O129" s="17"/>
    </row>
    <row r="130" spans="1:15" x14ac:dyDescent="0.25">
      <c r="A130" t="s">
        <v>112</v>
      </c>
      <c r="B130" t="s">
        <v>15</v>
      </c>
      <c r="C130" t="s">
        <v>12</v>
      </c>
      <c r="D130">
        <v>31</v>
      </c>
      <c r="E130" s="15">
        <v>44450</v>
      </c>
      <c r="F130" s="32" t="str">
        <f>TEXT(staff[[#This Row],[Date Joined]],"mm")</f>
        <v>09</v>
      </c>
      <c r="G130" s="15" t="str">
        <f>TEXT(staff[[#This Row],[Date Joined]],"YYYY")</f>
        <v>2021</v>
      </c>
      <c r="H130" s="11">
        <v>48950</v>
      </c>
      <c r="I130" t="s">
        <v>16</v>
      </c>
      <c r="J130" t="s">
        <v>204</v>
      </c>
      <c r="K130" s="17">
        <f ca="1">TODAY()-staff[[#This Row],[Date Joined]]</f>
        <v>834</v>
      </c>
      <c r="L130" s="17">
        <f ca="1">IF(staff[[#This Row],[Tenure]]&gt;730,3%,2%)*staff[[#This Row],[Salary]]</f>
        <v>1468.5</v>
      </c>
      <c r="N130" s="17"/>
      <c r="O130" s="17"/>
    </row>
    <row r="131" spans="1:15" x14ac:dyDescent="0.25">
      <c r="A131" t="s">
        <v>184</v>
      </c>
      <c r="B131" t="s">
        <v>8</v>
      </c>
      <c r="C131" t="s">
        <v>12</v>
      </c>
      <c r="D131">
        <v>27</v>
      </c>
      <c r="E131" s="15">
        <v>44625</v>
      </c>
      <c r="F131" s="32" t="str">
        <f>TEXT(staff[[#This Row],[Date Joined]],"mm")</f>
        <v>03</v>
      </c>
      <c r="G131" s="15" t="str">
        <f>TEXT(staff[[#This Row],[Date Joined]],"YYYY")</f>
        <v>2022</v>
      </c>
      <c r="H131" s="11">
        <v>83750</v>
      </c>
      <c r="I131" t="s">
        <v>16</v>
      </c>
      <c r="J131" t="s">
        <v>204</v>
      </c>
      <c r="K131" s="17">
        <f ca="1">TODAY()-staff[[#This Row],[Date Joined]]</f>
        <v>659</v>
      </c>
      <c r="L131" s="17">
        <f ca="1">IF(staff[[#This Row],[Tenure]]&gt;730,3%,2%)*staff[[#This Row],[Salary]]</f>
        <v>1675</v>
      </c>
      <c r="N131" s="17"/>
      <c r="O131" s="17"/>
    </row>
    <row r="132" spans="1:15" x14ac:dyDescent="0.25">
      <c r="A132" t="s">
        <v>165</v>
      </c>
      <c r="B132" t="s">
        <v>8</v>
      </c>
      <c r="C132" t="s">
        <v>12</v>
      </c>
      <c r="D132">
        <v>40</v>
      </c>
      <c r="E132" s="15">
        <v>44276</v>
      </c>
      <c r="F132" s="32" t="str">
        <f>TEXT(staff[[#This Row],[Date Joined]],"mm")</f>
        <v>03</v>
      </c>
      <c r="G132" s="15" t="str">
        <f>TEXT(staff[[#This Row],[Date Joined]],"YYYY")</f>
        <v>2021</v>
      </c>
      <c r="H132" s="11">
        <v>87620</v>
      </c>
      <c r="I132" t="s">
        <v>16</v>
      </c>
      <c r="J132" t="s">
        <v>204</v>
      </c>
      <c r="K132" s="17">
        <f ca="1">TODAY()-staff[[#This Row],[Date Joined]]</f>
        <v>1008</v>
      </c>
      <c r="L132" s="17">
        <f ca="1">IF(staff[[#This Row],[Tenure]]&gt;730,3%,2%)*staff[[#This Row],[Salary]]</f>
        <v>2628.6</v>
      </c>
      <c r="N132" s="17"/>
      <c r="O132" s="17"/>
    </row>
    <row r="133" spans="1:15" x14ac:dyDescent="0.25">
      <c r="A133" t="s">
        <v>183</v>
      </c>
      <c r="B133" t="s">
        <v>8</v>
      </c>
      <c r="C133" t="s">
        <v>19</v>
      </c>
      <c r="D133">
        <v>20</v>
      </c>
      <c r="E133" s="15">
        <v>44476</v>
      </c>
      <c r="F133" s="32" t="str">
        <f>TEXT(staff[[#This Row],[Date Joined]],"mm")</f>
        <v>10</v>
      </c>
      <c r="G133" s="15" t="str">
        <f>TEXT(staff[[#This Row],[Date Joined]],"YYYY")</f>
        <v>2021</v>
      </c>
      <c r="H133" s="11">
        <v>68900</v>
      </c>
      <c r="I133" t="s">
        <v>24</v>
      </c>
      <c r="J133" t="s">
        <v>204</v>
      </c>
      <c r="K133" s="17">
        <f ca="1">TODAY()-staff[[#This Row],[Date Joined]]</f>
        <v>808</v>
      </c>
      <c r="L133" s="17">
        <f ca="1">IF(staff[[#This Row],[Tenure]]&gt;730,3%,2%)*staff[[#This Row],[Salary]]</f>
        <v>2067</v>
      </c>
      <c r="N133" s="17"/>
      <c r="O133" s="17"/>
    </row>
    <row r="134" spans="1:15" x14ac:dyDescent="0.25">
      <c r="A134" t="s">
        <v>156</v>
      </c>
      <c r="B134" t="s">
        <v>15</v>
      </c>
      <c r="C134" t="s">
        <v>19</v>
      </c>
      <c r="D134">
        <v>32</v>
      </c>
      <c r="E134" s="15">
        <v>44403</v>
      </c>
      <c r="F134" s="32" t="str">
        <f>TEXT(staff[[#This Row],[Date Joined]],"mm")</f>
        <v>07</v>
      </c>
      <c r="G134" s="15" t="str">
        <f>TEXT(staff[[#This Row],[Date Joined]],"YYYY")</f>
        <v>2021</v>
      </c>
      <c r="H134" s="11">
        <v>53540</v>
      </c>
      <c r="I134" t="s">
        <v>16</v>
      </c>
      <c r="J134" t="s">
        <v>204</v>
      </c>
      <c r="K134" s="17">
        <f ca="1">TODAY()-staff[[#This Row],[Date Joined]]</f>
        <v>881</v>
      </c>
      <c r="L134" s="17">
        <f ca="1">IF(staff[[#This Row],[Tenure]]&gt;730,3%,2%)*staff[[#This Row],[Salary]]</f>
        <v>1606.2</v>
      </c>
      <c r="N134" s="17"/>
      <c r="O134" s="17"/>
    </row>
    <row r="135" spans="1:15" x14ac:dyDescent="0.25">
      <c r="A135" t="s">
        <v>171</v>
      </c>
      <c r="B135" t="s">
        <v>15</v>
      </c>
      <c r="C135" t="s">
        <v>19</v>
      </c>
      <c r="D135">
        <v>28</v>
      </c>
      <c r="E135" s="15">
        <v>44758</v>
      </c>
      <c r="F135" s="32" t="str">
        <f>TEXT(staff[[#This Row],[Date Joined]],"mm")</f>
        <v>07</v>
      </c>
      <c r="G135" s="15" t="str">
        <f>TEXT(staff[[#This Row],[Date Joined]],"YYYY")</f>
        <v>2022</v>
      </c>
      <c r="H135" s="11">
        <v>43510</v>
      </c>
      <c r="I135" t="s">
        <v>42</v>
      </c>
      <c r="J135" t="s">
        <v>204</v>
      </c>
      <c r="K135" s="17">
        <f ca="1">TODAY()-staff[[#This Row],[Date Joined]]</f>
        <v>526</v>
      </c>
      <c r="L135" s="17">
        <f ca="1">IF(staff[[#This Row],[Tenure]]&gt;730,3%,2%)*staff[[#This Row],[Salary]]</f>
        <v>870.2</v>
      </c>
      <c r="N135" s="17"/>
      <c r="O135" s="17"/>
    </row>
    <row r="136" spans="1:15" x14ac:dyDescent="0.25">
      <c r="A136" t="s">
        <v>126</v>
      </c>
      <c r="B136" t="s">
        <v>8</v>
      </c>
      <c r="C136" t="s">
        <v>19</v>
      </c>
      <c r="D136">
        <v>38</v>
      </c>
      <c r="E136" s="15">
        <v>44316</v>
      </c>
      <c r="F136" s="32" t="str">
        <f>TEXT(staff[[#This Row],[Date Joined]],"mm")</f>
        <v>04</v>
      </c>
      <c r="G136" s="15" t="str">
        <f>TEXT(staff[[#This Row],[Date Joined]],"YYYY")</f>
        <v>2021</v>
      </c>
      <c r="H136" s="11">
        <v>109160</v>
      </c>
      <c r="I136" t="s">
        <v>10</v>
      </c>
      <c r="J136" t="s">
        <v>204</v>
      </c>
      <c r="K136" s="17">
        <f ca="1">TODAY()-staff[[#This Row],[Date Joined]]</f>
        <v>968</v>
      </c>
      <c r="L136" s="17">
        <f ca="1">IF(staff[[#This Row],[Tenure]]&gt;730,3%,2%)*staff[[#This Row],[Salary]]</f>
        <v>3274.7999999999997</v>
      </c>
      <c r="N136" s="17"/>
      <c r="O136" s="17"/>
    </row>
    <row r="137" spans="1:15" x14ac:dyDescent="0.25">
      <c r="A137" t="s">
        <v>197</v>
      </c>
      <c r="B137" t="s">
        <v>15</v>
      </c>
      <c r="C137" t="s">
        <v>9</v>
      </c>
      <c r="D137">
        <v>40</v>
      </c>
      <c r="E137" s="15">
        <v>44204</v>
      </c>
      <c r="F137" s="32" t="str">
        <f>TEXT(staff[[#This Row],[Date Joined]],"mm")</f>
        <v>01</v>
      </c>
      <c r="G137" s="15" t="str">
        <f>TEXT(staff[[#This Row],[Date Joined]],"YYYY")</f>
        <v>2021</v>
      </c>
      <c r="H137" s="11">
        <v>99750</v>
      </c>
      <c r="I137" t="s">
        <v>16</v>
      </c>
      <c r="J137" t="s">
        <v>204</v>
      </c>
      <c r="K137" s="17">
        <f ca="1">TODAY()-staff[[#This Row],[Date Joined]]</f>
        <v>1080</v>
      </c>
      <c r="L137" s="17">
        <f ca="1">IF(staff[[#This Row],[Tenure]]&gt;730,3%,2%)*staff[[#This Row],[Salary]]</f>
        <v>2992.5</v>
      </c>
      <c r="N137" s="17"/>
      <c r="O137" s="17"/>
    </row>
    <row r="138" spans="1:15" x14ac:dyDescent="0.25">
      <c r="A138" t="s">
        <v>123</v>
      </c>
      <c r="B138" t="s">
        <v>8</v>
      </c>
      <c r="C138" t="s">
        <v>12</v>
      </c>
      <c r="D138">
        <v>31</v>
      </c>
      <c r="E138" s="15">
        <v>44084</v>
      </c>
      <c r="F138" s="32" t="str">
        <f>TEXT(staff[[#This Row],[Date Joined]],"mm")</f>
        <v>09</v>
      </c>
      <c r="G138" s="15" t="str">
        <f>TEXT(staff[[#This Row],[Date Joined]],"YYYY")</f>
        <v>2020</v>
      </c>
      <c r="H138" s="11">
        <v>41980</v>
      </c>
      <c r="I138" t="s">
        <v>16</v>
      </c>
      <c r="J138" t="s">
        <v>204</v>
      </c>
      <c r="K138" s="17">
        <f ca="1">TODAY()-staff[[#This Row],[Date Joined]]</f>
        <v>1200</v>
      </c>
      <c r="L138" s="17">
        <f ca="1">IF(staff[[#This Row],[Tenure]]&gt;730,3%,2%)*staff[[#This Row],[Salary]]</f>
        <v>1259.3999999999999</v>
      </c>
      <c r="N138" s="17"/>
      <c r="O138" s="17"/>
    </row>
    <row r="139" spans="1:15" x14ac:dyDescent="0.25">
      <c r="A139" t="s">
        <v>186</v>
      </c>
      <c r="B139" t="s">
        <v>15</v>
      </c>
      <c r="C139" t="s">
        <v>21</v>
      </c>
      <c r="D139">
        <v>36</v>
      </c>
      <c r="E139" s="15">
        <v>44272</v>
      </c>
      <c r="F139" s="32" t="str">
        <f>TEXT(staff[[#This Row],[Date Joined]],"mm")</f>
        <v>03</v>
      </c>
      <c r="G139" s="15" t="str">
        <f>TEXT(staff[[#This Row],[Date Joined]],"YYYY")</f>
        <v>2021</v>
      </c>
      <c r="H139" s="11">
        <v>71380</v>
      </c>
      <c r="I139" t="s">
        <v>16</v>
      </c>
      <c r="J139" t="s">
        <v>204</v>
      </c>
      <c r="K139" s="17">
        <f ca="1">TODAY()-staff[[#This Row],[Date Joined]]</f>
        <v>1012</v>
      </c>
      <c r="L139" s="17">
        <f ca="1">IF(staff[[#This Row],[Tenure]]&gt;730,3%,2%)*staff[[#This Row],[Salary]]</f>
        <v>2141.4</v>
      </c>
      <c r="N139" s="17"/>
      <c r="O139" s="17"/>
    </row>
    <row r="140" spans="1:15" x14ac:dyDescent="0.25">
      <c r="A140" t="s">
        <v>190</v>
      </c>
      <c r="B140" t="s">
        <v>15</v>
      </c>
      <c r="C140" t="s">
        <v>9</v>
      </c>
      <c r="D140">
        <v>27</v>
      </c>
      <c r="E140" s="15">
        <v>44547</v>
      </c>
      <c r="F140" s="32" t="str">
        <f>TEXT(staff[[#This Row],[Date Joined]],"mm")</f>
        <v>12</v>
      </c>
      <c r="G140" s="15" t="str">
        <f>TEXT(staff[[#This Row],[Date Joined]],"YYYY")</f>
        <v>2021</v>
      </c>
      <c r="H140" s="11">
        <v>113280</v>
      </c>
      <c r="I140" t="s">
        <v>42</v>
      </c>
      <c r="J140" t="s">
        <v>204</v>
      </c>
      <c r="K140" s="17">
        <f ca="1">TODAY()-staff[[#This Row],[Date Joined]]</f>
        <v>737</v>
      </c>
      <c r="L140" s="17">
        <f ca="1">IF(staff[[#This Row],[Tenure]]&gt;730,3%,2%)*staff[[#This Row],[Salary]]</f>
        <v>3398.4</v>
      </c>
      <c r="N140" s="17"/>
      <c r="O140" s="17"/>
    </row>
    <row r="141" spans="1:15" x14ac:dyDescent="0.25">
      <c r="A141" t="s">
        <v>180</v>
      </c>
      <c r="B141" t="s">
        <v>8</v>
      </c>
      <c r="C141" t="s">
        <v>21</v>
      </c>
      <c r="D141">
        <v>33</v>
      </c>
      <c r="E141" s="15">
        <v>44747</v>
      </c>
      <c r="F141" s="32" t="str">
        <f>TEXT(staff[[#This Row],[Date Joined]],"mm")</f>
        <v>07</v>
      </c>
      <c r="G141" s="15" t="str">
        <f>TEXT(staff[[#This Row],[Date Joined]],"YYYY")</f>
        <v>2022</v>
      </c>
      <c r="H141" s="11">
        <v>86570</v>
      </c>
      <c r="I141" t="s">
        <v>16</v>
      </c>
      <c r="J141" t="s">
        <v>204</v>
      </c>
      <c r="K141" s="17">
        <f ca="1">TODAY()-staff[[#This Row],[Date Joined]]</f>
        <v>537</v>
      </c>
      <c r="L141" s="17">
        <f ca="1">IF(staff[[#This Row],[Tenure]]&gt;730,3%,2%)*staff[[#This Row],[Salary]]</f>
        <v>1731.4</v>
      </c>
      <c r="N141" s="17"/>
      <c r="O141" s="17"/>
    </row>
    <row r="142" spans="1:15" x14ac:dyDescent="0.25">
      <c r="A142" t="s">
        <v>138</v>
      </c>
      <c r="B142" t="s">
        <v>15</v>
      </c>
      <c r="C142" t="s">
        <v>9</v>
      </c>
      <c r="D142">
        <v>26</v>
      </c>
      <c r="E142" s="15">
        <v>44350</v>
      </c>
      <c r="F142" s="32" t="str">
        <f>TEXT(staff[[#This Row],[Date Joined]],"mm")</f>
        <v>06</v>
      </c>
      <c r="G142" s="15" t="str">
        <f>TEXT(staff[[#This Row],[Date Joined]],"YYYY")</f>
        <v>2021</v>
      </c>
      <c r="H142" s="11">
        <v>53540</v>
      </c>
      <c r="I142" t="s">
        <v>16</v>
      </c>
      <c r="J142" t="s">
        <v>204</v>
      </c>
      <c r="K142" s="17">
        <f ca="1">TODAY()-staff[[#This Row],[Date Joined]]</f>
        <v>934</v>
      </c>
      <c r="L142" s="17">
        <f ca="1">IF(staff[[#This Row],[Tenure]]&gt;730,3%,2%)*staff[[#This Row],[Salary]]</f>
        <v>1606.2</v>
      </c>
      <c r="N142" s="17"/>
      <c r="O142" s="17"/>
    </row>
    <row r="143" spans="1:15" x14ac:dyDescent="0.25">
      <c r="A143" t="s">
        <v>189</v>
      </c>
      <c r="B143" t="s">
        <v>15</v>
      </c>
      <c r="C143" t="s">
        <v>12</v>
      </c>
      <c r="D143">
        <v>37</v>
      </c>
      <c r="E143" s="15">
        <v>44640</v>
      </c>
      <c r="F143" s="32" t="str">
        <f>TEXT(staff[[#This Row],[Date Joined]],"mm")</f>
        <v>03</v>
      </c>
      <c r="G143" s="15" t="str">
        <f>TEXT(staff[[#This Row],[Date Joined]],"YYYY")</f>
        <v>2022</v>
      </c>
      <c r="H143" s="11">
        <v>69070</v>
      </c>
      <c r="I143" t="s">
        <v>16</v>
      </c>
      <c r="J143" t="s">
        <v>204</v>
      </c>
      <c r="K143" s="17">
        <f ca="1">TODAY()-staff[[#This Row],[Date Joined]]</f>
        <v>644</v>
      </c>
      <c r="L143" s="17">
        <f ca="1">IF(staff[[#This Row],[Tenure]]&gt;730,3%,2%)*staff[[#This Row],[Salary]]</f>
        <v>1381.4</v>
      </c>
      <c r="N143" s="17"/>
      <c r="O143" s="17"/>
    </row>
    <row r="144" spans="1:15" x14ac:dyDescent="0.25">
      <c r="A144" t="s">
        <v>120</v>
      </c>
      <c r="B144" t="s">
        <v>8</v>
      </c>
      <c r="C144" t="s">
        <v>21</v>
      </c>
      <c r="D144">
        <v>30</v>
      </c>
      <c r="E144" s="15">
        <v>44328</v>
      </c>
      <c r="F144" s="32" t="str">
        <f>TEXT(staff[[#This Row],[Date Joined]],"mm")</f>
        <v>05</v>
      </c>
      <c r="G144" s="15" t="str">
        <f>TEXT(staff[[#This Row],[Date Joined]],"YYYY")</f>
        <v>2021</v>
      </c>
      <c r="H144" s="11">
        <v>67910</v>
      </c>
      <c r="I144" t="s">
        <v>24</v>
      </c>
      <c r="J144" t="s">
        <v>204</v>
      </c>
      <c r="K144" s="17">
        <f ca="1">TODAY()-staff[[#This Row],[Date Joined]]</f>
        <v>956</v>
      </c>
      <c r="L144" s="17">
        <f ca="1">IF(staff[[#This Row],[Tenure]]&gt;730,3%,2%)*staff[[#This Row],[Salary]]</f>
        <v>2037.3</v>
      </c>
      <c r="N144" s="17"/>
      <c r="O144" s="17"/>
    </row>
    <row r="145" spans="1:15" x14ac:dyDescent="0.25">
      <c r="A145" t="s">
        <v>118</v>
      </c>
      <c r="B145" t="s">
        <v>15</v>
      </c>
      <c r="C145" t="s">
        <v>12</v>
      </c>
      <c r="D145">
        <v>30</v>
      </c>
      <c r="E145" s="15">
        <v>44214</v>
      </c>
      <c r="F145" s="32" t="str">
        <f>TEXT(staff[[#This Row],[Date Joined]],"mm")</f>
        <v>01</v>
      </c>
      <c r="G145" s="15" t="str">
        <f>TEXT(staff[[#This Row],[Date Joined]],"YYYY")</f>
        <v>2021</v>
      </c>
      <c r="H145" s="11">
        <v>69120</v>
      </c>
      <c r="I145" t="s">
        <v>16</v>
      </c>
      <c r="J145" t="s">
        <v>204</v>
      </c>
      <c r="K145" s="17">
        <f ca="1">TODAY()-staff[[#This Row],[Date Joined]]</f>
        <v>1070</v>
      </c>
      <c r="L145" s="17">
        <f ca="1">IF(staff[[#This Row],[Tenure]]&gt;730,3%,2%)*staff[[#This Row],[Salary]]</f>
        <v>2073.6</v>
      </c>
      <c r="N145" s="17"/>
      <c r="O145" s="17"/>
    </row>
    <row r="146" spans="1:15" x14ac:dyDescent="0.25">
      <c r="A146" t="s">
        <v>131</v>
      </c>
      <c r="B146" t="s">
        <v>8</v>
      </c>
      <c r="C146" t="s">
        <v>21</v>
      </c>
      <c r="D146">
        <v>34</v>
      </c>
      <c r="E146" s="15">
        <v>44550</v>
      </c>
      <c r="F146" s="32" t="str">
        <f>TEXT(staff[[#This Row],[Date Joined]],"mm")</f>
        <v>12</v>
      </c>
      <c r="G146" s="15" t="str">
        <f>TEXT(staff[[#This Row],[Date Joined]],"YYYY")</f>
        <v>2021</v>
      </c>
      <c r="H146" s="11">
        <v>60130</v>
      </c>
      <c r="I146" t="s">
        <v>16</v>
      </c>
      <c r="J146" t="s">
        <v>204</v>
      </c>
      <c r="K146" s="17">
        <f ca="1">TODAY()-staff[[#This Row],[Date Joined]]</f>
        <v>734</v>
      </c>
      <c r="L146" s="17">
        <f ca="1">IF(staff[[#This Row],[Tenure]]&gt;730,3%,2%)*staff[[#This Row],[Salary]]</f>
        <v>1803.8999999999999</v>
      </c>
      <c r="N146" s="17"/>
      <c r="O146" s="17"/>
    </row>
    <row r="147" spans="1:15" x14ac:dyDescent="0.25">
      <c r="A147" t="s">
        <v>160</v>
      </c>
      <c r="B147" t="s">
        <v>15</v>
      </c>
      <c r="C147" t="s">
        <v>9</v>
      </c>
      <c r="D147">
        <v>23</v>
      </c>
      <c r="E147" s="15">
        <v>44378</v>
      </c>
      <c r="F147" s="32" t="str">
        <f>TEXT(staff[[#This Row],[Date Joined]],"mm")</f>
        <v>07</v>
      </c>
      <c r="G147" s="15" t="str">
        <f>TEXT(staff[[#This Row],[Date Joined]],"YYYY")</f>
        <v>2021</v>
      </c>
      <c r="H147" s="11">
        <v>106460</v>
      </c>
      <c r="I147" t="s">
        <v>16</v>
      </c>
      <c r="J147" t="s">
        <v>204</v>
      </c>
      <c r="K147" s="17">
        <f ca="1">TODAY()-staff[[#This Row],[Date Joined]]</f>
        <v>906</v>
      </c>
      <c r="L147" s="17">
        <f ca="1">IF(staff[[#This Row],[Tenure]]&gt;730,3%,2%)*staff[[#This Row],[Salary]]</f>
        <v>3193.7999999999997</v>
      </c>
      <c r="N147" s="17"/>
      <c r="O147" s="17"/>
    </row>
    <row r="148" spans="1:15" x14ac:dyDescent="0.25">
      <c r="A148" t="s">
        <v>147</v>
      </c>
      <c r="B148" t="s">
        <v>8</v>
      </c>
      <c r="C148" t="s">
        <v>56</v>
      </c>
      <c r="D148">
        <v>37</v>
      </c>
      <c r="E148" s="15">
        <v>44389</v>
      </c>
      <c r="F148" s="32" t="str">
        <f>TEXT(staff[[#This Row],[Date Joined]],"mm")</f>
        <v>07</v>
      </c>
      <c r="G148" s="15" t="str">
        <f>TEXT(staff[[#This Row],[Date Joined]],"YYYY")</f>
        <v>2021</v>
      </c>
      <c r="H148" s="11">
        <v>118100</v>
      </c>
      <c r="I148" t="s">
        <v>16</v>
      </c>
      <c r="J148" t="s">
        <v>204</v>
      </c>
      <c r="K148" s="17">
        <f ca="1">TODAY()-staff[[#This Row],[Date Joined]]</f>
        <v>895</v>
      </c>
      <c r="L148" s="17">
        <f ca="1">IF(staff[[#This Row],[Tenure]]&gt;730,3%,2%)*staff[[#This Row],[Salary]]</f>
        <v>3543</v>
      </c>
      <c r="N148" s="17"/>
      <c r="O148" s="17"/>
    </row>
    <row r="149" spans="1:15" x14ac:dyDescent="0.25">
      <c r="A149" t="s">
        <v>163</v>
      </c>
      <c r="B149" t="s">
        <v>8</v>
      </c>
      <c r="C149" t="s">
        <v>9</v>
      </c>
      <c r="D149">
        <v>36</v>
      </c>
      <c r="E149" s="15">
        <v>44468</v>
      </c>
      <c r="F149" s="32" t="str">
        <f>TEXT(staff[[#This Row],[Date Joined]],"mm")</f>
        <v>09</v>
      </c>
      <c r="G149" s="15" t="str">
        <f>TEXT(staff[[#This Row],[Date Joined]],"YYYY")</f>
        <v>2021</v>
      </c>
      <c r="H149" s="11">
        <v>78390</v>
      </c>
      <c r="I149" t="s">
        <v>16</v>
      </c>
      <c r="J149" t="s">
        <v>204</v>
      </c>
      <c r="K149" s="17">
        <f ca="1">TODAY()-staff[[#This Row],[Date Joined]]</f>
        <v>816</v>
      </c>
      <c r="L149" s="17">
        <f ca="1">IF(staff[[#This Row],[Tenure]]&gt;730,3%,2%)*staff[[#This Row],[Salary]]</f>
        <v>2351.6999999999998</v>
      </c>
      <c r="N149" s="17"/>
      <c r="O149" s="17"/>
    </row>
    <row r="150" spans="1:15" x14ac:dyDescent="0.25">
      <c r="A150" t="s">
        <v>146</v>
      </c>
      <c r="B150" t="s">
        <v>8</v>
      </c>
      <c r="C150" t="s">
        <v>9</v>
      </c>
      <c r="D150">
        <v>30</v>
      </c>
      <c r="E150" s="15">
        <v>44789</v>
      </c>
      <c r="F150" s="32" t="str">
        <f>TEXT(staff[[#This Row],[Date Joined]],"mm")</f>
        <v>08</v>
      </c>
      <c r="G150" s="15" t="str">
        <f>TEXT(staff[[#This Row],[Date Joined]],"YYYY")</f>
        <v>2022</v>
      </c>
      <c r="H150" s="11">
        <v>114180</v>
      </c>
      <c r="I150" t="s">
        <v>16</v>
      </c>
      <c r="J150" t="s">
        <v>204</v>
      </c>
      <c r="K150" s="17">
        <f ca="1">TODAY()-staff[[#This Row],[Date Joined]]</f>
        <v>495</v>
      </c>
      <c r="L150" s="17">
        <f ca="1">IF(staff[[#This Row],[Tenure]]&gt;730,3%,2%)*staff[[#This Row],[Salary]]</f>
        <v>2283.6</v>
      </c>
      <c r="N150" s="17"/>
      <c r="O150" s="17"/>
    </row>
    <row r="151" spans="1:15" x14ac:dyDescent="0.25">
      <c r="A151" t="s">
        <v>188</v>
      </c>
      <c r="B151" t="s">
        <v>8</v>
      </c>
      <c r="C151" t="s">
        <v>9</v>
      </c>
      <c r="D151">
        <v>28</v>
      </c>
      <c r="E151" s="15">
        <v>44590</v>
      </c>
      <c r="F151" s="32" t="str">
        <f>TEXT(staff[[#This Row],[Date Joined]],"mm")</f>
        <v>01</v>
      </c>
      <c r="G151" s="15" t="str">
        <f>TEXT(staff[[#This Row],[Date Joined]],"YYYY")</f>
        <v>2022</v>
      </c>
      <c r="H151" s="11">
        <v>104120</v>
      </c>
      <c r="I151" t="s">
        <v>16</v>
      </c>
      <c r="J151" t="s">
        <v>204</v>
      </c>
      <c r="K151" s="17">
        <f ca="1">TODAY()-staff[[#This Row],[Date Joined]]</f>
        <v>694</v>
      </c>
      <c r="L151" s="17">
        <f ca="1">IF(staff[[#This Row],[Tenure]]&gt;730,3%,2%)*staff[[#This Row],[Salary]]</f>
        <v>2082.4</v>
      </c>
      <c r="N151" s="17"/>
      <c r="O151" s="17"/>
    </row>
    <row r="152" spans="1:15" x14ac:dyDescent="0.25">
      <c r="A152" t="s">
        <v>137</v>
      </c>
      <c r="B152" t="s">
        <v>15</v>
      </c>
      <c r="C152" t="s">
        <v>9</v>
      </c>
      <c r="D152">
        <v>30</v>
      </c>
      <c r="E152" s="15">
        <v>44640</v>
      </c>
      <c r="F152" s="32" t="str">
        <f>TEXT(staff[[#This Row],[Date Joined]],"mm")</f>
        <v>03</v>
      </c>
      <c r="G152" s="15" t="str">
        <f>TEXT(staff[[#This Row],[Date Joined]],"YYYY")</f>
        <v>2022</v>
      </c>
      <c r="H152" s="11">
        <v>67950</v>
      </c>
      <c r="I152" t="s">
        <v>16</v>
      </c>
      <c r="J152" t="s">
        <v>204</v>
      </c>
      <c r="K152" s="17">
        <f ca="1">TODAY()-staff[[#This Row],[Date Joined]]</f>
        <v>644</v>
      </c>
      <c r="L152" s="17">
        <f ca="1">IF(staff[[#This Row],[Tenure]]&gt;730,3%,2%)*staff[[#This Row],[Salary]]</f>
        <v>1359</v>
      </c>
      <c r="N152" s="17"/>
      <c r="O152" s="17"/>
    </row>
    <row r="153" spans="1:15" x14ac:dyDescent="0.25">
      <c r="A153" t="s">
        <v>136</v>
      </c>
      <c r="B153" t="s">
        <v>8</v>
      </c>
      <c r="C153" t="s">
        <v>12</v>
      </c>
      <c r="D153">
        <v>29</v>
      </c>
      <c r="E153" s="15">
        <v>43962</v>
      </c>
      <c r="F153" s="32" t="str">
        <f>TEXT(staff[[#This Row],[Date Joined]],"mm")</f>
        <v>05</v>
      </c>
      <c r="G153" s="15" t="str">
        <f>TEXT(staff[[#This Row],[Date Joined]],"YYYY")</f>
        <v>2020</v>
      </c>
      <c r="H153" s="11">
        <v>34980</v>
      </c>
      <c r="I153" t="s">
        <v>16</v>
      </c>
      <c r="J153" t="s">
        <v>204</v>
      </c>
      <c r="K153" s="17">
        <f ca="1">TODAY()-staff[[#This Row],[Date Joined]]</f>
        <v>1322</v>
      </c>
      <c r="L153" s="17">
        <f ca="1">IF(staff[[#This Row],[Tenure]]&gt;730,3%,2%)*staff[[#This Row],[Salary]]</f>
        <v>1049.3999999999999</v>
      </c>
      <c r="N153" s="17"/>
      <c r="O153" s="17"/>
    </row>
    <row r="154" spans="1:15" x14ac:dyDescent="0.25">
      <c r="A154" t="s">
        <v>152</v>
      </c>
      <c r="B154" t="s">
        <v>8</v>
      </c>
      <c r="C154" t="s">
        <v>12</v>
      </c>
      <c r="D154">
        <v>24</v>
      </c>
      <c r="E154" s="15">
        <v>44087</v>
      </c>
      <c r="F154" s="32" t="str">
        <f>TEXT(staff[[#This Row],[Date Joined]],"mm")</f>
        <v>09</v>
      </c>
      <c r="G154" s="15" t="str">
        <f>TEXT(staff[[#This Row],[Date Joined]],"YYYY")</f>
        <v>2020</v>
      </c>
      <c r="H154" s="11">
        <v>62780</v>
      </c>
      <c r="I154" t="s">
        <v>16</v>
      </c>
      <c r="J154" t="s">
        <v>204</v>
      </c>
      <c r="K154" s="17">
        <f ca="1">TODAY()-staff[[#This Row],[Date Joined]]</f>
        <v>1197</v>
      </c>
      <c r="L154" s="17">
        <f ca="1">IF(staff[[#This Row],[Tenure]]&gt;730,3%,2%)*staff[[#This Row],[Salary]]</f>
        <v>1883.3999999999999</v>
      </c>
      <c r="N154" s="17"/>
      <c r="O154" s="17"/>
    </row>
    <row r="155" spans="1:15" x14ac:dyDescent="0.25">
      <c r="A155" t="s">
        <v>116</v>
      </c>
      <c r="B155" t="s">
        <v>15</v>
      </c>
      <c r="C155" t="s">
        <v>12</v>
      </c>
      <c r="D155">
        <v>20</v>
      </c>
      <c r="E155" s="15">
        <v>44397</v>
      </c>
      <c r="F155" s="32" t="str">
        <f>TEXT(staff[[#This Row],[Date Joined]],"mm")</f>
        <v>07</v>
      </c>
      <c r="G155" s="15" t="str">
        <f>TEXT(staff[[#This Row],[Date Joined]],"YYYY")</f>
        <v>2021</v>
      </c>
      <c r="H155" s="11">
        <v>107700</v>
      </c>
      <c r="I155" t="s">
        <v>16</v>
      </c>
      <c r="J155" t="s">
        <v>204</v>
      </c>
      <c r="K155" s="17">
        <f ca="1">TODAY()-staff[[#This Row],[Date Joined]]</f>
        <v>887</v>
      </c>
      <c r="L155" s="17">
        <f ca="1">IF(staff[[#This Row],[Tenure]]&gt;730,3%,2%)*staff[[#This Row],[Salary]]</f>
        <v>3231</v>
      </c>
      <c r="N155" s="17"/>
      <c r="O155" s="17"/>
    </row>
    <row r="156" spans="1:15" x14ac:dyDescent="0.25">
      <c r="A156" t="s">
        <v>167</v>
      </c>
      <c r="B156" t="s">
        <v>15</v>
      </c>
      <c r="C156" t="s">
        <v>19</v>
      </c>
      <c r="D156">
        <v>25</v>
      </c>
      <c r="E156" s="15">
        <v>44322</v>
      </c>
      <c r="F156" s="32" t="str">
        <f>TEXT(staff[[#This Row],[Date Joined]],"mm")</f>
        <v>05</v>
      </c>
      <c r="G156" s="15" t="str">
        <f>TEXT(staff[[#This Row],[Date Joined]],"YYYY")</f>
        <v>2021</v>
      </c>
      <c r="H156" s="11">
        <v>65700</v>
      </c>
      <c r="I156" t="s">
        <v>16</v>
      </c>
      <c r="J156" t="s">
        <v>204</v>
      </c>
      <c r="K156" s="17">
        <f ca="1">TODAY()-staff[[#This Row],[Date Joined]]</f>
        <v>962</v>
      </c>
      <c r="L156" s="17">
        <f ca="1">IF(staff[[#This Row],[Tenure]]&gt;730,3%,2%)*staff[[#This Row],[Salary]]</f>
        <v>1971</v>
      </c>
      <c r="N156" s="17"/>
      <c r="O156" s="17"/>
    </row>
    <row r="157" spans="1:15" x14ac:dyDescent="0.25">
      <c r="A157" t="s">
        <v>134</v>
      </c>
      <c r="B157" t="s">
        <v>8</v>
      </c>
      <c r="C157" t="s">
        <v>12</v>
      </c>
      <c r="D157">
        <v>33</v>
      </c>
      <c r="E157" s="15">
        <v>44313</v>
      </c>
      <c r="F157" s="32" t="str">
        <f>TEXT(staff[[#This Row],[Date Joined]],"mm")</f>
        <v>04</v>
      </c>
      <c r="G157" s="15" t="str">
        <f>TEXT(staff[[#This Row],[Date Joined]],"YYYY")</f>
        <v>2021</v>
      </c>
      <c r="H157" s="11">
        <v>75480</v>
      </c>
      <c r="I157" t="s">
        <v>42</v>
      </c>
      <c r="J157" t="s">
        <v>204</v>
      </c>
      <c r="K157" s="17">
        <f ca="1">TODAY()-staff[[#This Row],[Date Joined]]</f>
        <v>971</v>
      </c>
      <c r="L157" s="17">
        <f ca="1">IF(staff[[#This Row],[Tenure]]&gt;730,3%,2%)*staff[[#This Row],[Salary]]</f>
        <v>2264.4</v>
      </c>
      <c r="N157" s="17"/>
      <c r="O157" s="17"/>
    </row>
    <row r="158" spans="1:15" x14ac:dyDescent="0.25">
      <c r="A158" t="s">
        <v>173</v>
      </c>
      <c r="B158" t="s">
        <v>15</v>
      </c>
      <c r="C158" t="s">
        <v>12</v>
      </c>
      <c r="D158">
        <v>33</v>
      </c>
      <c r="E158" s="15">
        <v>44448</v>
      </c>
      <c r="F158" s="32" t="str">
        <f>TEXT(staff[[#This Row],[Date Joined]],"mm")</f>
        <v>09</v>
      </c>
      <c r="G158" s="15" t="str">
        <f>TEXT(staff[[#This Row],[Date Joined]],"YYYY")</f>
        <v>2021</v>
      </c>
      <c r="H158" s="11">
        <v>53870</v>
      </c>
      <c r="I158" t="s">
        <v>16</v>
      </c>
      <c r="J158" t="s">
        <v>204</v>
      </c>
      <c r="K158" s="17">
        <f ca="1">TODAY()-staff[[#This Row],[Date Joined]]</f>
        <v>836</v>
      </c>
      <c r="L158" s="17">
        <f ca="1">IF(staff[[#This Row],[Tenure]]&gt;730,3%,2%)*staff[[#This Row],[Salary]]</f>
        <v>1616.1</v>
      </c>
      <c r="N158" s="17"/>
      <c r="O158" s="17"/>
    </row>
    <row r="159" spans="1:15" x14ac:dyDescent="0.25">
      <c r="A159" t="s">
        <v>140</v>
      </c>
      <c r="B159" t="s">
        <v>8</v>
      </c>
      <c r="C159" t="s">
        <v>19</v>
      </c>
      <c r="D159">
        <v>36</v>
      </c>
      <c r="E159" s="15">
        <v>44433</v>
      </c>
      <c r="F159" s="32" t="str">
        <f>TEXT(staff[[#This Row],[Date Joined]],"mm")</f>
        <v>08</v>
      </c>
      <c r="G159" s="15" t="str">
        <f>TEXT(staff[[#This Row],[Date Joined]],"YYYY")</f>
        <v>2021</v>
      </c>
      <c r="H159" s="11">
        <v>78540</v>
      </c>
      <c r="I159" t="s">
        <v>16</v>
      </c>
      <c r="J159" t="s">
        <v>204</v>
      </c>
      <c r="K159" s="17">
        <f ca="1">TODAY()-staff[[#This Row],[Date Joined]]</f>
        <v>851</v>
      </c>
      <c r="L159" s="17">
        <f ca="1">IF(staff[[#This Row],[Tenure]]&gt;730,3%,2%)*staff[[#This Row],[Salary]]</f>
        <v>2356.1999999999998</v>
      </c>
      <c r="N159" s="17"/>
      <c r="O159" s="17"/>
    </row>
    <row r="160" spans="1:15" x14ac:dyDescent="0.25">
      <c r="A160" t="s">
        <v>192</v>
      </c>
      <c r="B160" t="s">
        <v>15</v>
      </c>
      <c r="C160" t="s">
        <v>9</v>
      </c>
      <c r="D160">
        <v>19</v>
      </c>
      <c r="E160" s="15">
        <v>44218</v>
      </c>
      <c r="F160" s="32" t="str">
        <f>TEXT(staff[[#This Row],[Date Joined]],"mm")</f>
        <v>01</v>
      </c>
      <c r="G160" s="15" t="str">
        <f>TEXT(staff[[#This Row],[Date Joined]],"YYYY")</f>
        <v>2021</v>
      </c>
      <c r="H160" s="11">
        <v>58960</v>
      </c>
      <c r="I160" t="s">
        <v>16</v>
      </c>
      <c r="J160" t="s">
        <v>204</v>
      </c>
      <c r="K160" s="17">
        <f ca="1">TODAY()-staff[[#This Row],[Date Joined]]</f>
        <v>1066</v>
      </c>
      <c r="L160" s="17">
        <f ca="1">IF(staff[[#This Row],[Tenure]]&gt;730,3%,2%)*staff[[#This Row],[Salary]]</f>
        <v>1768.8</v>
      </c>
      <c r="N160" s="17"/>
      <c r="O160" s="17"/>
    </row>
    <row r="161" spans="1:15" x14ac:dyDescent="0.25">
      <c r="A161" t="s">
        <v>161</v>
      </c>
      <c r="B161" t="s">
        <v>15</v>
      </c>
      <c r="C161" t="s">
        <v>9</v>
      </c>
      <c r="D161">
        <v>46</v>
      </c>
      <c r="E161" s="15">
        <v>44697</v>
      </c>
      <c r="F161" s="32" t="str">
        <f>TEXT(staff[[#This Row],[Date Joined]],"mm")</f>
        <v>05</v>
      </c>
      <c r="G161" s="15" t="str">
        <f>TEXT(staff[[#This Row],[Date Joined]],"YYYY")</f>
        <v>2022</v>
      </c>
      <c r="H161" s="11">
        <v>70610</v>
      </c>
      <c r="I161" t="s">
        <v>16</v>
      </c>
      <c r="J161" t="s">
        <v>204</v>
      </c>
      <c r="K161" s="17">
        <f ca="1">TODAY()-staff[[#This Row],[Date Joined]]</f>
        <v>587</v>
      </c>
      <c r="L161" s="17">
        <f ca="1">IF(staff[[#This Row],[Tenure]]&gt;730,3%,2%)*staff[[#This Row],[Salary]]</f>
        <v>1412.2</v>
      </c>
      <c r="N161" s="17"/>
      <c r="O161" s="17"/>
    </row>
    <row r="162" spans="1:15" x14ac:dyDescent="0.25">
      <c r="A162" t="s">
        <v>170</v>
      </c>
      <c r="B162" t="s">
        <v>15</v>
      </c>
      <c r="C162" t="s">
        <v>21</v>
      </c>
      <c r="D162">
        <v>33</v>
      </c>
      <c r="E162" s="15">
        <v>44181</v>
      </c>
      <c r="F162" s="32" t="str">
        <f>TEXT(staff[[#This Row],[Date Joined]],"mm")</f>
        <v>12</v>
      </c>
      <c r="G162" s="15" t="str">
        <f>TEXT(staff[[#This Row],[Date Joined]],"YYYY")</f>
        <v>2020</v>
      </c>
      <c r="H162" s="11">
        <v>59430</v>
      </c>
      <c r="I162" t="s">
        <v>16</v>
      </c>
      <c r="J162" t="s">
        <v>204</v>
      </c>
      <c r="K162" s="17">
        <f ca="1">TODAY()-staff[[#This Row],[Date Joined]]</f>
        <v>1103</v>
      </c>
      <c r="L162" s="17">
        <f ca="1">IF(staff[[#This Row],[Tenure]]&gt;730,3%,2%)*staff[[#This Row],[Salary]]</f>
        <v>1782.8999999999999</v>
      </c>
      <c r="N162" s="17"/>
      <c r="O162" s="17"/>
    </row>
    <row r="163" spans="1:15" x14ac:dyDescent="0.25">
      <c r="A163" t="s">
        <v>143</v>
      </c>
      <c r="B163" t="s">
        <v>15</v>
      </c>
      <c r="C163" t="s">
        <v>9</v>
      </c>
      <c r="D163">
        <v>33</v>
      </c>
      <c r="E163" s="15">
        <v>44640</v>
      </c>
      <c r="F163" s="32" t="str">
        <f>TEXT(staff[[#This Row],[Date Joined]],"mm")</f>
        <v>03</v>
      </c>
      <c r="G163" s="15" t="str">
        <f>TEXT(staff[[#This Row],[Date Joined]],"YYYY")</f>
        <v>2022</v>
      </c>
      <c r="H163" s="11">
        <v>48530</v>
      </c>
      <c r="I163" t="s">
        <v>13</v>
      </c>
      <c r="J163" t="s">
        <v>204</v>
      </c>
      <c r="K163" s="17">
        <f ca="1">TODAY()-staff[[#This Row],[Date Joined]]</f>
        <v>644</v>
      </c>
      <c r="L163" s="17">
        <f ca="1">IF(staff[[#This Row],[Tenure]]&gt;730,3%,2%)*staff[[#This Row],[Salary]]</f>
        <v>970.6</v>
      </c>
      <c r="N163" s="17"/>
      <c r="O163" s="17"/>
    </row>
    <row r="164" spans="1:15" x14ac:dyDescent="0.25">
      <c r="A164" t="s">
        <v>162</v>
      </c>
      <c r="B164" t="s">
        <v>8</v>
      </c>
      <c r="C164" t="s">
        <v>12</v>
      </c>
      <c r="D164">
        <v>33</v>
      </c>
      <c r="E164" s="15">
        <v>44129</v>
      </c>
      <c r="F164" s="32" t="str">
        <f>TEXT(staff[[#This Row],[Date Joined]],"mm")</f>
        <v>10</v>
      </c>
      <c r="G164" s="15" t="str">
        <f>TEXT(staff[[#This Row],[Date Joined]],"YYYY")</f>
        <v>2020</v>
      </c>
      <c r="H164" s="11">
        <v>96140</v>
      </c>
      <c r="I164" t="s">
        <v>16</v>
      </c>
      <c r="J164" t="s">
        <v>204</v>
      </c>
      <c r="K164" s="17">
        <f ca="1">TODAY()-staff[[#This Row],[Date Joined]]</f>
        <v>1155</v>
      </c>
      <c r="L164" s="17">
        <f ca="1">IF(staff[[#This Row],[Tenure]]&gt;730,3%,2%)*staff[[#This Row],[Salary]]</f>
        <v>2884.2</v>
      </c>
      <c r="N164" s="17"/>
      <c r="O164" s="17"/>
    </row>
    <row r="165" spans="1:15" x14ac:dyDescent="0.25">
      <c r="A165" t="s">
        <v>155</v>
      </c>
      <c r="B165" t="s">
        <v>15</v>
      </c>
      <c r="C165" t="s">
        <v>12</v>
      </c>
      <c r="D165">
        <v>20</v>
      </c>
      <c r="E165" s="15">
        <v>44122</v>
      </c>
      <c r="F165" s="32" t="str">
        <f>TEXT(staff[[#This Row],[Date Joined]],"mm")</f>
        <v>10</v>
      </c>
      <c r="G165" s="15" t="str">
        <f>TEXT(staff[[#This Row],[Date Joined]],"YYYY")</f>
        <v>2020</v>
      </c>
      <c r="H165" s="11">
        <v>112650</v>
      </c>
      <c r="I165" t="s">
        <v>16</v>
      </c>
      <c r="J165" t="s">
        <v>204</v>
      </c>
      <c r="K165" s="17">
        <f ca="1">TODAY()-staff[[#This Row],[Date Joined]]</f>
        <v>1162</v>
      </c>
      <c r="L165" s="17">
        <f ca="1">IF(staff[[#This Row],[Tenure]]&gt;730,3%,2%)*staff[[#This Row],[Salary]]</f>
        <v>3379.5</v>
      </c>
      <c r="N165" s="17"/>
      <c r="O165" s="17"/>
    </row>
    <row r="166" spans="1:15" x14ac:dyDescent="0.25">
      <c r="A166" t="s">
        <v>175</v>
      </c>
      <c r="B166" t="s">
        <v>8</v>
      </c>
      <c r="C166" t="s">
        <v>12</v>
      </c>
      <c r="D166">
        <v>32</v>
      </c>
      <c r="E166" s="15">
        <v>44293</v>
      </c>
      <c r="F166" s="32" t="str">
        <f>TEXT(staff[[#This Row],[Date Joined]],"mm")</f>
        <v>04</v>
      </c>
      <c r="G166" s="15" t="str">
        <f>TEXT(staff[[#This Row],[Date Joined]],"YYYY")</f>
        <v>2021</v>
      </c>
      <c r="H166" s="11">
        <v>43840</v>
      </c>
      <c r="I166" t="s">
        <v>13</v>
      </c>
      <c r="J166" t="s">
        <v>204</v>
      </c>
      <c r="K166" s="17">
        <f ca="1">TODAY()-staff[[#This Row],[Date Joined]]</f>
        <v>991</v>
      </c>
      <c r="L166" s="17">
        <f ca="1">IF(staff[[#This Row],[Tenure]]&gt;730,3%,2%)*staff[[#This Row],[Salary]]</f>
        <v>1315.2</v>
      </c>
      <c r="N166" s="17"/>
      <c r="O166" s="17"/>
    </row>
    <row r="167" spans="1:15" x14ac:dyDescent="0.25">
      <c r="A167" t="s">
        <v>142</v>
      </c>
      <c r="B167" t="s">
        <v>15</v>
      </c>
      <c r="C167" t="s">
        <v>9</v>
      </c>
      <c r="D167">
        <v>31</v>
      </c>
      <c r="E167" s="15">
        <v>44663</v>
      </c>
      <c r="F167" s="32" t="str">
        <f>TEXT(staff[[#This Row],[Date Joined]],"mm")</f>
        <v>04</v>
      </c>
      <c r="G167" s="15" t="str">
        <f>TEXT(staff[[#This Row],[Date Joined]],"YYYY")</f>
        <v>2022</v>
      </c>
      <c r="H167" s="11">
        <v>103550</v>
      </c>
      <c r="I167" t="s">
        <v>16</v>
      </c>
      <c r="J167" t="s">
        <v>204</v>
      </c>
      <c r="K167" s="17">
        <f ca="1">TODAY()-staff[[#This Row],[Date Joined]]</f>
        <v>621</v>
      </c>
      <c r="L167" s="17">
        <f ca="1">IF(staff[[#This Row],[Tenure]]&gt;730,3%,2%)*staff[[#This Row],[Salary]]</f>
        <v>2071</v>
      </c>
      <c r="N167" s="17"/>
      <c r="O167" s="17"/>
    </row>
    <row r="168" spans="1:15" x14ac:dyDescent="0.25">
      <c r="A168" t="s">
        <v>200</v>
      </c>
      <c r="B168" t="s">
        <v>8</v>
      </c>
      <c r="C168" t="s">
        <v>56</v>
      </c>
      <c r="D168">
        <v>32</v>
      </c>
      <c r="E168" s="15">
        <v>44339</v>
      </c>
      <c r="F168" s="32" t="str">
        <f>TEXT(staff[[#This Row],[Date Joined]],"mm")</f>
        <v>05</v>
      </c>
      <c r="G168" s="15" t="str">
        <f>TEXT(staff[[#This Row],[Date Joined]],"YYYY")</f>
        <v>2021</v>
      </c>
      <c r="H168" s="11">
        <v>45510</v>
      </c>
      <c r="I168" t="s">
        <v>16</v>
      </c>
      <c r="J168" t="s">
        <v>204</v>
      </c>
      <c r="K168" s="17">
        <f ca="1">TODAY()-staff[[#This Row],[Date Joined]]</f>
        <v>945</v>
      </c>
      <c r="L168" s="17">
        <f ca="1">IF(staff[[#This Row],[Tenure]]&gt;730,3%,2%)*staff[[#This Row],[Salary]]</f>
        <v>1365.3</v>
      </c>
      <c r="N168" s="17"/>
      <c r="O168" s="17"/>
    </row>
    <row r="169" spans="1:15" x14ac:dyDescent="0.25">
      <c r="A169" t="s">
        <v>141</v>
      </c>
      <c r="B169" t="s">
        <v>205</v>
      </c>
      <c r="C169" t="s">
        <v>21</v>
      </c>
      <c r="D169">
        <v>37</v>
      </c>
      <c r="E169" s="15">
        <v>44085</v>
      </c>
      <c r="F169" s="32" t="str">
        <f>TEXT(staff[[#This Row],[Date Joined]],"mm")</f>
        <v>09</v>
      </c>
      <c r="G169" s="15" t="str">
        <f>TEXT(staff[[#This Row],[Date Joined]],"YYYY")</f>
        <v>2020</v>
      </c>
      <c r="H169" s="11">
        <v>115440</v>
      </c>
      <c r="I169" t="s">
        <v>24</v>
      </c>
      <c r="J169" t="s">
        <v>204</v>
      </c>
      <c r="K169" s="17">
        <f ca="1">TODAY()-staff[[#This Row],[Date Joined]]</f>
        <v>1199</v>
      </c>
      <c r="L169" s="17">
        <f ca="1">IF(staff[[#This Row],[Tenure]]&gt;730,3%,2%)*staff[[#This Row],[Salary]]</f>
        <v>3463.2</v>
      </c>
      <c r="N169" s="17"/>
      <c r="O169" s="17"/>
    </row>
    <row r="170" spans="1:15" x14ac:dyDescent="0.25">
      <c r="A170" t="s">
        <v>201</v>
      </c>
      <c r="B170" t="s">
        <v>8</v>
      </c>
      <c r="C170" t="s">
        <v>19</v>
      </c>
      <c r="D170">
        <v>38</v>
      </c>
      <c r="E170" s="15">
        <v>44268</v>
      </c>
      <c r="F170" s="32" t="str">
        <f>TEXT(staff[[#This Row],[Date Joined]],"mm")</f>
        <v>03</v>
      </c>
      <c r="G170" s="15" t="str">
        <f>TEXT(staff[[#This Row],[Date Joined]],"YYYY")</f>
        <v>2021</v>
      </c>
      <c r="H170" s="11">
        <v>56870</v>
      </c>
      <c r="I170" t="s">
        <v>13</v>
      </c>
      <c r="J170" t="s">
        <v>204</v>
      </c>
      <c r="K170" s="17">
        <f ca="1">TODAY()-staff[[#This Row],[Date Joined]]</f>
        <v>1016</v>
      </c>
      <c r="L170" s="17">
        <f ca="1">IF(staff[[#This Row],[Tenure]]&gt;730,3%,2%)*staff[[#This Row],[Salary]]</f>
        <v>1706.1</v>
      </c>
      <c r="N170" s="17"/>
      <c r="O170" s="17"/>
    </row>
    <row r="171" spans="1:15" x14ac:dyDescent="0.25">
      <c r="A171" t="s">
        <v>168</v>
      </c>
      <c r="B171" t="s">
        <v>8</v>
      </c>
      <c r="C171" t="s">
        <v>19</v>
      </c>
      <c r="D171">
        <v>25</v>
      </c>
      <c r="E171" s="15">
        <v>44144</v>
      </c>
      <c r="F171" s="32" t="str">
        <f>TEXT(staff[[#This Row],[Date Joined]],"mm")</f>
        <v>11</v>
      </c>
      <c r="G171" s="15" t="str">
        <f>TEXT(staff[[#This Row],[Date Joined]],"YYYY")</f>
        <v>2020</v>
      </c>
      <c r="H171" s="11">
        <v>92700</v>
      </c>
      <c r="I171" t="s">
        <v>16</v>
      </c>
      <c r="J171" t="s">
        <v>204</v>
      </c>
      <c r="K171" s="17">
        <f ca="1">TODAY()-staff[[#This Row],[Date Joined]]</f>
        <v>1140</v>
      </c>
      <c r="L171" s="17">
        <f ca="1">IF(staff[[#This Row],[Tenure]]&gt;730,3%,2%)*staff[[#This Row],[Salary]]</f>
        <v>2781</v>
      </c>
      <c r="N171" s="17"/>
      <c r="O171" s="17"/>
    </row>
    <row r="172" spans="1:15" x14ac:dyDescent="0.25">
      <c r="A172" t="s">
        <v>144</v>
      </c>
      <c r="B172" t="s">
        <v>205</v>
      </c>
      <c r="C172" t="s">
        <v>12</v>
      </c>
      <c r="D172">
        <v>32</v>
      </c>
      <c r="E172" s="15">
        <v>44713</v>
      </c>
      <c r="F172" s="32" t="str">
        <f>TEXT(staff[[#This Row],[Date Joined]],"mm")</f>
        <v>06</v>
      </c>
      <c r="G172" s="15" t="str">
        <f>TEXT(staff[[#This Row],[Date Joined]],"YYYY")</f>
        <v>2022</v>
      </c>
      <c r="H172" s="11">
        <v>91310</v>
      </c>
      <c r="I172" t="s">
        <v>16</v>
      </c>
      <c r="J172" t="s">
        <v>204</v>
      </c>
      <c r="K172" s="17">
        <f ca="1">TODAY()-staff[[#This Row],[Date Joined]]</f>
        <v>571</v>
      </c>
      <c r="L172" s="17">
        <f ca="1">IF(staff[[#This Row],[Tenure]]&gt;730,3%,2%)*staff[[#This Row],[Salary]]</f>
        <v>1826.2</v>
      </c>
      <c r="N172" s="17"/>
      <c r="O172" s="17"/>
    </row>
    <row r="173" spans="1:15" x14ac:dyDescent="0.25">
      <c r="A173" t="s">
        <v>114</v>
      </c>
      <c r="B173" t="s">
        <v>15</v>
      </c>
      <c r="C173" t="s">
        <v>19</v>
      </c>
      <c r="D173">
        <v>33</v>
      </c>
      <c r="E173" s="15">
        <v>44324</v>
      </c>
      <c r="F173" s="32" t="str">
        <f>TEXT(staff[[#This Row],[Date Joined]],"mm")</f>
        <v>05</v>
      </c>
      <c r="G173" s="15" t="str">
        <f>TEXT(staff[[#This Row],[Date Joined]],"YYYY")</f>
        <v>2021</v>
      </c>
      <c r="H173" s="11">
        <v>74550</v>
      </c>
      <c r="I173" t="s">
        <v>16</v>
      </c>
      <c r="J173" t="s">
        <v>204</v>
      </c>
      <c r="K173" s="17">
        <f ca="1">TODAY()-staff[[#This Row],[Date Joined]]</f>
        <v>960</v>
      </c>
      <c r="L173" s="17">
        <f ca="1">IF(staff[[#This Row],[Tenure]]&gt;730,3%,2%)*staff[[#This Row],[Salary]]</f>
        <v>2236.5</v>
      </c>
      <c r="N173" s="17"/>
      <c r="O173" s="17"/>
    </row>
    <row r="174" spans="1:15" x14ac:dyDescent="0.25">
      <c r="A174" t="s">
        <v>127</v>
      </c>
      <c r="B174" t="s">
        <v>15</v>
      </c>
      <c r="C174" t="s">
        <v>9</v>
      </c>
      <c r="D174">
        <v>25</v>
      </c>
      <c r="E174" s="15">
        <v>44665</v>
      </c>
      <c r="F174" s="32" t="str">
        <f>TEXT(staff[[#This Row],[Date Joined]],"mm")</f>
        <v>04</v>
      </c>
      <c r="G174" s="15" t="str">
        <f>TEXT(staff[[#This Row],[Date Joined]],"YYYY")</f>
        <v>2022</v>
      </c>
      <c r="H174" s="11">
        <v>109190</v>
      </c>
      <c r="I174" t="s">
        <v>13</v>
      </c>
      <c r="J174" t="s">
        <v>204</v>
      </c>
      <c r="K174" s="17">
        <f ca="1">TODAY()-staff[[#This Row],[Date Joined]]</f>
        <v>619</v>
      </c>
      <c r="L174" s="17">
        <f ca="1">IF(staff[[#This Row],[Tenure]]&gt;730,3%,2%)*staff[[#This Row],[Salary]]</f>
        <v>2183.8000000000002</v>
      </c>
      <c r="N174" s="17"/>
      <c r="O174" s="17"/>
    </row>
    <row r="175" spans="1:15" x14ac:dyDescent="0.25">
      <c r="A175" t="s">
        <v>193</v>
      </c>
      <c r="B175" t="s">
        <v>8</v>
      </c>
      <c r="C175" t="s">
        <v>12</v>
      </c>
      <c r="D175">
        <v>40</v>
      </c>
      <c r="E175" s="15">
        <v>44320</v>
      </c>
      <c r="F175" s="32" t="str">
        <f>TEXT(staff[[#This Row],[Date Joined]],"mm")</f>
        <v>05</v>
      </c>
      <c r="G175" s="15" t="str">
        <f>TEXT(staff[[#This Row],[Date Joined]],"YYYY")</f>
        <v>2021</v>
      </c>
      <c r="H175" s="11">
        <v>104410</v>
      </c>
      <c r="I175" t="s">
        <v>16</v>
      </c>
      <c r="J175" t="s">
        <v>204</v>
      </c>
      <c r="K175" s="17">
        <f ca="1">TODAY()-staff[[#This Row],[Date Joined]]</f>
        <v>964</v>
      </c>
      <c r="L175" s="17">
        <f ca="1">IF(staff[[#This Row],[Tenure]]&gt;730,3%,2%)*staff[[#This Row],[Salary]]</f>
        <v>3132.2999999999997</v>
      </c>
      <c r="N175" s="17"/>
      <c r="O175" s="17"/>
    </row>
    <row r="176" spans="1:15" x14ac:dyDescent="0.25">
      <c r="A176" t="s">
        <v>176</v>
      </c>
      <c r="B176" t="s">
        <v>15</v>
      </c>
      <c r="C176" t="s">
        <v>21</v>
      </c>
      <c r="D176">
        <v>30</v>
      </c>
      <c r="E176" s="15">
        <v>44544</v>
      </c>
      <c r="F176" s="32" t="str">
        <f>TEXT(staff[[#This Row],[Date Joined]],"mm")</f>
        <v>12</v>
      </c>
      <c r="G176" s="15" t="str">
        <f>TEXT(staff[[#This Row],[Date Joined]],"YYYY")</f>
        <v>2021</v>
      </c>
      <c r="H176" s="11">
        <v>96800</v>
      </c>
      <c r="I176" t="s">
        <v>16</v>
      </c>
      <c r="J176" t="s">
        <v>204</v>
      </c>
      <c r="K176" s="17">
        <f ca="1">TODAY()-staff[[#This Row],[Date Joined]]</f>
        <v>740</v>
      </c>
      <c r="L176" s="17">
        <f ca="1">IF(staff[[#This Row],[Tenure]]&gt;730,3%,2%)*staff[[#This Row],[Salary]]</f>
        <v>2904</v>
      </c>
      <c r="N176" s="17"/>
      <c r="O176" s="17"/>
    </row>
    <row r="177" spans="1:15" x14ac:dyDescent="0.25">
      <c r="A177" t="s">
        <v>122</v>
      </c>
      <c r="B177" t="s">
        <v>15</v>
      </c>
      <c r="C177" t="s">
        <v>21</v>
      </c>
      <c r="D177">
        <v>28</v>
      </c>
      <c r="E177" s="15">
        <v>43980</v>
      </c>
      <c r="F177" s="32" t="str">
        <f>TEXT(staff[[#This Row],[Date Joined]],"mm")</f>
        <v>05</v>
      </c>
      <c r="G177" s="15" t="str">
        <f>TEXT(staff[[#This Row],[Date Joined]],"YYYY")</f>
        <v>2020</v>
      </c>
      <c r="H177" s="11">
        <v>48170</v>
      </c>
      <c r="I177" t="s">
        <v>13</v>
      </c>
      <c r="J177" t="s">
        <v>204</v>
      </c>
      <c r="K177" s="17">
        <f ca="1">TODAY()-staff[[#This Row],[Date Joined]]</f>
        <v>1304</v>
      </c>
      <c r="L177" s="17">
        <f ca="1">IF(staff[[#This Row],[Tenure]]&gt;730,3%,2%)*staff[[#This Row],[Salary]]</f>
        <v>1445.1</v>
      </c>
      <c r="N177" s="17"/>
      <c r="O177" s="17"/>
    </row>
    <row r="178" spans="1:15" x14ac:dyDescent="0.25">
      <c r="A178" t="s">
        <v>139</v>
      </c>
      <c r="B178" t="s">
        <v>15</v>
      </c>
      <c r="C178" t="s">
        <v>9</v>
      </c>
      <c r="D178">
        <v>21</v>
      </c>
      <c r="E178" s="15">
        <v>44042</v>
      </c>
      <c r="F178" s="32" t="str">
        <f>TEXT(staff[[#This Row],[Date Joined]],"mm")</f>
        <v>07</v>
      </c>
      <c r="G178" s="15" t="str">
        <f>TEXT(staff[[#This Row],[Date Joined]],"YYYY")</f>
        <v>2020</v>
      </c>
      <c r="H178" s="11">
        <v>37920</v>
      </c>
      <c r="I178" t="s">
        <v>16</v>
      </c>
      <c r="J178" t="s">
        <v>204</v>
      </c>
      <c r="K178" s="17">
        <f ca="1">TODAY()-staff[[#This Row],[Date Joined]]</f>
        <v>1242</v>
      </c>
      <c r="L178" s="17">
        <f ca="1">IF(staff[[#This Row],[Tenure]]&gt;730,3%,2%)*staff[[#This Row],[Salary]]</f>
        <v>1137.5999999999999</v>
      </c>
      <c r="N178" s="17"/>
      <c r="O178" s="17"/>
    </row>
    <row r="179" spans="1:15" x14ac:dyDescent="0.25">
      <c r="A179" t="s">
        <v>177</v>
      </c>
      <c r="B179" t="s">
        <v>15</v>
      </c>
      <c r="C179" t="s">
        <v>9</v>
      </c>
      <c r="D179">
        <v>34</v>
      </c>
      <c r="E179" s="15">
        <v>44642</v>
      </c>
      <c r="F179" s="32" t="str">
        <f>TEXT(staff[[#This Row],[Date Joined]],"mm")</f>
        <v>03</v>
      </c>
      <c r="G179" s="15" t="str">
        <f>TEXT(staff[[#This Row],[Date Joined]],"YYYY")</f>
        <v>2022</v>
      </c>
      <c r="H179" s="11">
        <v>112650</v>
      </c>
      <c r="I179" t="s">
        <v>16</v>
      </c>
      <c r="J179" t="s">
        <v>204</v>
      </c>
      <c r="K179" s="17">
        <f ca="1">TODAY()-staff[[#This Row],[Date Joined]]</f>
        <v>642</v>
      </c>
      <c r="L179" s="17">
        <f ca="1">IF(staff[[#This Row],[Tenure]]&gt;730,3%,2%)*staff[[#This Row],[Salary]]</f>
        <v>2253</v>
      </c>
      <c r="N179" s="17"/>
      <c r="O179" s="17"/>
    </row>
    <row r="180" spans="1:15" x14ac:dyDescent="0.25">
      <c r="A180" t="s">
        <v>164</v>
      </c>
      <c r="B180" t="s">
        <v>8</v>
      </c>
      <c r="C180" t="s">
        <v>19</v>
      </c>
      <c r="D180">
        <v>34</v>
      </c>
      <c r="E180" s="15">
        <v>44660</v>
      </c>
      <c r="F180" s="32" t="str">
        <f>TEXT(staff[[#This Row],[Date Joined]],"mm")</f>
        <v>04</v>
      </c>
      <c r="G180" s="15" t="str">
        <f>TEXT(staff[[#This Row],[Date Joined]],"YYYY")</f>
        <v>2022</v>
      </c>
      <c r="H180" s="11">
        <v>49630</v>
      </c>
      <c r="I180" t="s">
        <v>24</v>
      </c>
      <c r="J180" t="s">
        <v>204</v>
      </c>
      <c r="K180" s="17">
        <f ca="1">TODAY()-staff[[#This Row],[Date Joined]]</f>
        <v>624</v>
      </c>
      <c r="L180" s="17">
        <f ca="1">IF(staff[[#This Row],[Tenure]]&gt;730,3%,2%)*staff[[#This Row],[Salary]]</f>
        <v>992.6</v>
      </c>
      <c r="N180" s="17"/>
      <c r="O180" s="17"/>
    </row>
    <row r="181" spans="1:15" x14ac:dyDescent="0.25">
      <c r="A181" t="s">
        <v>198</v>
      </c>
      <c r="B181" t="s">
        <v>15</v>
      </c>
      <c r="C181" t="s">
        <v>12</v>
      </c>
      <c r="D181">
        <v>36</v>
      </c>
      <c r="E181" s="15">
        <v>43958</v>
      </c>
      <c r="F181" s="32" t="str">
        <f>TEXT(staff[[#This Row],[Date Joined]],"mm")</f>
        <v>05</v>
      </c>
      <c r="G181" s="15" t="str">
        <f>TEXT(staff[[#This Row],[Date Joined]],"YYYY")</f>
        <v>2020</v>
      </c>
      <c r="H181" s="11">
        <v>118840</v>
      </c>
      <c r="I181" t="s">
        <v>16</v>
      </c>
      <c r="J181" t="s">
        <v>204</v>
      </c>
      <c r="K181" s="17">
        <f ca="1">TODAY()-staff[[#This Row],[Date Joined]]</f>
        <v>1326</v>
      </c>
      <c r="L181" s="17">
        <f ca="1">IF(staff[[#This Row],[Tenure]]&gt;730,3%,2%)*staff[[#This Row],[Salary]]</f>
        <v>3565.2</v>
      </c>
      <c r="N181" s="17"/>
      <c r="O181" s="17"/>
    </row>
    <row r="182" spans="1:15" x14ac:dyDescent="0.25">
      <c r="A182" t="s">
        <v>158</v>
      </c>
      <c r="B182" t="s">
        <v>15</v>
      </c>
      <c r="C182" t="s">
        <v>12</v>
      </c>
      <c r="D182">
        <v>30</v>
      </c>
      <c r="E182" s="15">
        <v>44789</v>
      </c>
      <c r="F182" s="32" t="str">
        <f>TEXT(staff[[#This Row],[Date Joined]],"mm")</f>
        <v>08</v>
      </c>
      <c r="G182" s="15" t="str">
        <f>TEXT(staff[[#This Row],[Date Joined]],"YYYY")</f>
        <v>2022</v>
      </c>
      <c r="H182" s="11">
        <v>69710</v>
      </c>
      <c r="I182" t="s">
        <v>16</v>
      </c>
      <c r="J182" t="s">
        <v>204</v>
      </c>
      <c r="K182" s="17">
        <f ca="1">TODAY()-staff[[#This Row],[Date Joined]]</f>
        <v>495</v>
      </c>
      <c r="L182" s="17">
        <f ca="1">IF(staff[[#This Row],[Tenure]]&gt;730,3%,2%)*staff[[#This Row],[Salary]]</f>
        <v>1394.2</v>
      </c>
      <c r="N182" s="17"/>
      <c r="O182" s="17"/>
    </row>
    <row r="183" spans="1:15" x14ac:dyDescent="0.25">
      <c r="A183" t="s">
        <v>196</v>
      </c>
      <c r="B183" t="s">
        <v>15</v>
      </c>
      <c r="C183" t="s">
        <v>9</v>
      </c>
      <c r="D183">
        <v>20</v>
      </c>
      <c r="E183" s="15">
        <v>44683</v>
      </c>
      <c r="F183" s="32" t="str">
        <f>TEXT(staff[[#This Row],[Date Joined]],"mm")</f>
        <v>05</v>
      </c>
      <c r="G183" s="15" t="str">
        <f>TEXT(staff[[#This Row],[Date Joined]],"YYYY")</f>
        <v>2022</v>
      </c>
      <c r="H183" s="11">
        <v>79570</v>
      </c>
      <c r="I183" t="s">
        <v>16</v>
      </c>
      <c r="J183" t="s">
        <v>204</v>
      </c>
      <c r="K183" s="17">
        <f ca="1">TODAY()-staff[[#This Row],[Date Joined]]</f>
        <v>601</v>
      </c>
      <c r="L183" s="17">
        <f ca="1">IF(staff[[#This Row],[Tenure]]&gt;730,3%,2%)*staff[[#This Row],[Salary]]</f>
        <v>1591.4</v>
      </c>
      <c r="N183" s="17"/>
      <c r="O183" s="17"/>
    </row>
    <row r="184" spans="1:15" x14ac:dyDescent="0.25">
      <c r="A184" t="s">
        <v>153</v>
      </c>
      <c r="B184" t="s">
        <v>8</v>
      </c>
      <c r="C184" t="s">
        <v>9</v>
      </c>
      <c r="D184">
        <v>22</v>
      </c>
      <c r="E184" s="15">
        <v>44388</v>
      </c>
      <c r="F184" s="32" t="str">
        <f>TEXT(staff[[#This Row],[Date Joined]],"mm")</f>
        <v>07</v>
      </c>
      <c r="G184" s="15" t="str">
        <f>TEXT(staff[[#This Row],[Date Joined]],"YYYY")</f>
        <v>2021</v>
      </c>
      <c r="H184" s="11">
        <v>76900</v>
      </c>
      <c r="I184" t="s">
        <v>13</v>
      </c>
      <c r="J184" t="s">
        <v>204</v>
      </c>
      <c r="K184" s="17">
        <f ca="1">TODAY()-staff[[#This Row],[Date Joined]]</f>
        <v>896</v>
      </c>
      <c r="L184" s="17">
        <f ca="1">IF(staff[[#This Row],[Tenure]]&gt;730,3%,2%)*staff[[#This Row],[Salary]]</f>
        <v>2307</v>
      </c>
      <c r="N184" s="17"/>
      <c r="O184" s="17"/>
    </row>
  </sheetData>
  <conditionalFormatting sqref="A185:A1048576 A1:A92">
    <cfRule type="duplicateValues" dxfId="11" priority="3"/>
  </conditionalFormatting>
  <conditionalFormatting sqref="A93:A184">
    <cfRule type="duplicateValues" dxfId="10" priority="2"/>
  </conditionalFormatting>
  <conditionalFormatting sqref="H1:H184 F185:F1048576">
    <cfRule type="colorScale" priority="1">
      <colorScale>
        <cfvo type="min"/>
        <cfvo type="percentile" val="50"/>
        <cfvo type="max"/>
        <color rgb="FFF8696B"/>
        <color rgb="FFFFEB84"/>
        <color rgb="FF63BE7B"/>
      </colorScale>
    </cfRule>
  </conditionalFormatting>
  <pageMargins left="0.7" right="0.7" top="0.75" bottom="0.75" header="0.3" footer="0.3"/>
  <pageSetup scale="25"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workbookViewId="0">
      <selection sqref="A1:H2"/>
    </sheetView>
  </sheetViews>
  <sheetFormatPr defaultRowHeight="15" x14ac:dyDescent="0.25"/>
  <cols>
    <col min="1" max="1" width="21.42578125" bestFit="1" customWidth="1"/>
    <col min="2" max="2" width="7.5703125" bestFit="1" customWidth="1"/>
    <col min="3" max="3" width="12.5703125" bestFit="1" customWidth="1"/>
    <col min="4" max="4" width="3" bestFit="1" customWidth="1"/>
    <col min="5" max="5" width="10.140625" bestFit="1" customWidth="1"/>
    <col min="6" max="6" width="12.28515625" bestFit="1" customWidth="1"/>
    <col min="7" max="7" width="14.28515625" bestFit="1" customWidth="1"/>
    <col min="8" max="8" width="12.5703125" bestFit="1" customWidth="1"/>
  </cols>
  <sheetData>
    <row r="1" spans="1:8" x14ac:dyDescent="0.25">
      <c r="A1" s="35" t="s">
        <v>217</v>
      </c>
      <c r="B1" s="36"/>
      <c r="C1" s="36"/>
      <c r="D1" s="36"/>
      <c r="E1" s="36"/>
      <c r="F1" s="36"/>
      <c r="G1" s="36"/>
      <c r="H1" s="36"/>
    </row>
    <row r="2" spans="1:8" x14ac:dyDescent="0.25">
      <c r="A2" s="37"/>
      <c r="B2" s="37"/>
      <c r="C2" s="37"/>
      <c r="D2" s="37"/>
      <c r="E2" s="37"/>
      <c r="F2" s="37"/>
      <c r="G2" s="37"/>
      <c r="H2" s="37"/>
    </row>
    <row r="3" spans="1:8" x14ac:dyDescent="0.25">
      <c r="A3" s="2" t="s">
        <v>82</v>
      </c>
      <c r="B3" s="3" t="s">
        <v>15</v>
      </c>
      <c r="C3" s="3" t="s">
        <v>12</v>
      </c>
      <c r="D3" s="3">
        <v>33</v>
      </c>
      <c r="E3" s="4">
        <v>44509</v>
      </c>
      <c r="F3" s="12">
        <v>53870</v>
      </c>
      <c r="G3" s="3" t="s">
        <v>16</v>
      </c>
      <c r="H3" s="5" t="s">
        <v>203</v>
      </c>
    </row>
    <row r="4" spans="1:8" x14ac:dyDescent="0.25">
      <c r="A4" s="6" t="s">
        <v>60</v>
      </c>
      <c r="B4" s="7" t="s">
        <v>8</v>
      </c>
      <c r="C4" s="7" t="s">
        <v>56</v>
      </c>
      <c r="D4" s="7">
        <v>27</v>
      </c>
      <c r="E4" s="8">
        <v>44122</v>
      </c>
      <c r="F4" s="13">
        <v>119110</v>
      </c>
      <c r="G4" s="7" t="s">
        <v>16</v>
      </c>
      <c r="H4" s="9" t="s">
        <v>203</v>
      </c>
    </row>
    <row r="5" spans="1:8" x14ac:dyDescent="0.25">
      <c r="A5" s="2" t="s">
        <v>87</v>
      </c>
      <c r="B5" s="3" t="s">
        <v>15</v>
      </c>
      <c r="C5" s="3" t="s">
        <v>12</v>
      </c>
      <c r="D5" s="3">
        <v>29</v>
      </c>
      <c r="E5" s="4">
        <v>44180</v>
      </c>
      <c r="F5" s="12">
        <v>112110</v>
      </c>
      <c r="G5" s="3" t="s">
        <v>24</v>
      </c>
      <c r="H5" s="5" t="s">
        <v>203</v>
      </c>
    </row>
    <row r="6" spans="1:8" x14ac:dyDescent="0.25">
      <c r="A6" s="6" t="s">
        <v>76</v>
      </c>
      <c r="B6" s="7" t="s">
        <v>15</v>
      </c>
      <c r="C6" s="7" t="s">
        <v>19</v>
      </c>
      <c r="D6" s="7">
        <v>25</v>
      </c>
      <c r="E6" s="8">
        <v>44383</v>
      </c>
      <c r="F6" s="13">
        <v>65700</v>
      </c>
      <c r="G6" s="7" t="s">
        <v>16</v>
      </c>
      <c r="H6" s="9" t="s">
        <v>203</v>
      </c>
    </row>
    <row r="7" spans="1:8" x14ac:dyDescent="0.25">
      <c r="A7" s="2" t="s">
        <v>97</v>
      </c>
      <c r="B7" s="3" t="s">
        <v>15</v>
      </c>
      <c r="C7" s="3" t="s">
        <v>12</v>
      </c>
      <c r="D7" s="3">
        <v>37</v>
      </c>
      <c r="E7" s="4">
        <v>44701</v>
      </c>
      <c r="F7" s="12">
        <v>69070</v>
      </c>
      <c r="G7" s="3" t="s">
        <v>16</v>
      </c>
      <c r="H7" s="5" t="s">
        <v>203</v>
      </c>
    </row>
    <row r="8" spans="1:8" x14ac:dyDescent="0.25">
      <c r="A8" s="6" t="s">
        <v>22</v>
      </c>
      <c r="B8" s="7" t="s">
        <v>15</v>
      </c>
      <c r="C8" s="7" t="s">
        <v>12</v>
      </c>
      <c r="D8" s="7">
        <v>20</v>
      </c>
      <c r="E8" s="8">
        <v>44459</v>
      </c>
      <c r="F8" s="13">
        <v>107700</v>
      </c>
      <c r="G8" s="7" t="s">
        <v>16</v>
      </c>
      <c r="H8" s="9" t="s">
        <v>203</v>
      </c>
    </row>
    <row r="9" spans="1:8" x14ac:dyDescent="0.25">
      <c r="A9" s="2" t="s">
        <v>84</v>
      </c>
      <c r="B9" s="3" t="s">
        <v>8</v>
      </c>
      <c r="C9" s="3" t="s">
        <v>12</v>
      </c>
      <c r="D9" s="3">
        <v>32</v>
      </c>
      <c r="E9" s="4">
        <v>44354</v>
      </c>
      <c r="F9" s="12">
        <v>43840</v>
      </c>
      <c r="G9" s="3" t="s">
        <v>13</v>
      </c>
      <c r="H9" s="5" t="s">
        <v>203</v>
      </c>
    </row>
    <row r="10" spans="1:8" x14ac:dyDescent="0.25">
      <c r="A10" s="6" t="s">
        <v>105</v>
      </c>
      <c r="B10" s="7" t="s">
        <v>15</v>
      </c>
      <c r="C10" s="7" t="s">
        <v>9</v>
      </c>
      <c r="D10" s="7">
        <v>40</v>
      </c>
      <c r="E10" s="8">
        <v>44263</v>
      </c>
      <c r="F10" s="13">
        <v>99750</v>
      </c>
      <c r="G10" s="7" t="s">
        <v>16</v>
      </c>
      <c r="H10" s="9" t="s">
        <v>203</v>
      </c>
    </row>
    <row r="11" spans="1:8" x14ac:dyDescent="0.25">
      <c r="A11" s="2" t="s">
        <v>47</v>
      </c>
      <c r="B11" s="3" t="s">
        <v>15</v>
      </c>
      <c r="C11" s="3" t="s">
        <v>9</v>
      </c>
      <c r="D11" s="3">
        <v>21</v>
      </c>
      <c r="E11" s="4">
        <v>44104</v>
      </c>
      <c r="F11" s="12">
        <v>37920</v>
      </c>
      <c r="G11" s="3" t="s">
        <v>16</v>
      </c>
      <c r="H11" s="5" t="s">
        <v>203</v>
      </c>
    </row>
    <row r="12" spans="1:8" x14ac:dyDescent="0.25">
      <c r="A12" s="6" t="s">
        <v>31</v>
      </c>
      <c r="B12" s="7" t="s">
        <v>15</v>
      </c>
      <c r="C12" s="7" t="s">
        <v>9</v>
      </c>
      <c r="D12" s="7">
        <v>21</v>
      </c>
      <c r="E12" s="8">
        <v>44762</v>
      </c>
      <c r="F12" s="13">
        <v>57090</v>
      </c>
      <c r="G12" s="7" t="s">
        <v>16</v>
      </c>
      <c r="H12" s="9" t="s">
        <v>203</v>
      </c>
    </row>
    <row r="13" spans="1:8" x14ac:dyDescent="0.25">
      <c r="A13" s="2" t="s">
        <v>30</v>
      </c>
      <c r="B13" s="3" t="s">
        <v>8</v>
      </c>
      <c r="C13" s="3" t="s">
        <v>12</v>
      </c>
      <c r="D13" s="3">
        <v>31</v>
      </c>
      <c r="E13" s="4">
        <v>44145</v>
      </c>
      <c r="F13" s="12">
        <v>41980</v>
      </c>
      <c r="G13" s="3" t="s">
        <v>16</v>
      </c>
      <c r="H13" s="5" t="s">
        <v>203</v>
      </c>
    </row>
    <row r="14" spans="1:8" x14ac:dyDescent="0.25">
      <c r="A14" s="6" t="s">
        <v>78</v>
      </c>
      <c r="B14" s="7" t="s">
        <v>15</v>
      </c>
      <c r="C14" s="7" t="s">
        <v>56</v>
      </c>
      <c r="D14" s="7">
        <v>21</v>
      </c>
      <c r="E14" s="8">
        <v>44242</v>
      </c>
      <c r="F14" s="13">
        <v>75880</v>
      </c>
      <c r="G14" s="7" t="s">
        <v>16</v>
      </c>
      <c r="H14" s="9" t="s">
        <v>203</v>
      </c>
    </row>
    <row r="15" spans="1:8" x14ac:dyDescent="0.25">
      <c r="A15" s="2" t="s">
        <v>36</v>
      </c>
      <c r="B15" s="3" t="s">
        <v>8</v>
      </c>
      <c r="C15" s="3" t="s">
        <v>21</v>
      </c>
      <c r="D15" s="3">
        <v>34</v>
      </c>
      <c r="E15" s="4">
        <v>44653</v>
      </c>
      <c r="F15" s="12">
        <v>58940</v>
      </c>
      <c r="G15" s="3" t="s">
        <v>16</v>
      </c>
      <c r="H15" s="5" t="s">
        <v>203</v>
      </c>
    </row>
    <row r="16" spans="1:8" x14ac:dyDescent="0.25">
      <c r="A16" s="6" t="s">
        <v>27</v>
      </c>
      <c r="B16" s="7" t="s">
        <v>8</v>
      </c>
      <c r="C16" s="7" t="s">
        <v>21</v>
      </c>
      <c r="D16" s="7">
        <v>30</v>
      </c>
      <c r="E16" s="8">
        <v>44389</v>
      </c>
      <c r="F16" s="13">
        <v>67910</v>
      </c>
      <c r="G16" s="7" t="s">
        <v>24</v>
      </c>
      <c r="H16" s="9" t="s">
        <v>203</v>
      </c>
    </row>
    <row r="17" spans="1:8" x14ac:dyDescent="0.25">
      <c r="A17" s="2" t="s">
        <v>26</v>
      </c>
      <c r="B17" s="3" t="s">
        <v>8</v>
      </c>
      <c r="C17" s="3" t="s">
        <v>12</v>
      </c>
      <c r="D17" s="3">
        <v>31</v>
      </c>
      <c r="E17" s="4">
        <v>44663</v>
      </c>
      <c r="F17" s="12">
        <v>58100</v>
      </c>
      <c r="G17" s="3" t="s">
        <v>16</v>
      </c>
      <c r="H17" s="5" t="s">
        <v>203</v>
      </c>
    </row>
    <row r="18" spans="1:8" x14ac:dyDescent="0.25">
      <c r="A18" s="6" t="s">
        <v>53</v>
      </c>
      <c r="B18" s="7" t="s">
        <v>15</v>
      </c>
      <c r="C18" s="7" t="s">
        <v>21</v>
      </c>
      <c r="D18" s="7">
        <v>27</v>
      </c>
      <c r="E18" s="8">
        <v>44567</v>
      </c>
      <c r="F18" s="13">
        <v>48980</v>
      </c>
      <c r="G18" s="7" t="s">
        <v>16</v>
      </c>
      <c r="H18" s="9" t="s">
        <v>203</v>
      </c>
    </row>
    <row r="19" spans="1:8" x14ac:dyDescent="0.25">
      <c r="A19" s="2" t="s">
        <v>20</v>
      </c>
      <c r="B19" s="3" t="s">
        <v>205</v>
      </c>
      <c r="C19" s="3" t="s">
        <v>21</v>
      </c>
      <c r="D19" s="3">
        <v>30</v>
      </c>
      <c r="E19" s="4">
        <v>44597</v>
      </c>
      <c r="F19" s="12">
        <v>64000</v>
      </c>
      <c r="G19" s="3" t="s">
        <v>16</v>
      </c>
      <c r="H19" s="5" t="s">
        <v>203</v>
      </c>
    </row>
    <row r="20" spans="1:8" x14ac:dyDescent="0.25">
      <c r="A20" s="6" t="s">
        <v>7</v>
      </c>
      <c r="B20" s="7" t="s">
        <v>8</v>
      </c>
      <c r="C20" s="7" t="s">
        <v>9</v>
      </c>
      <c r="D20" s="7">
        <v>42</v>
      </c>
      <c r="E20" s="8">
        <v>44779</v>
      </c>
      <c r="F20" s="13">
        <v>75000</v>
      </c>
      <c r="G20" s="7" t="s">
        <v>10</v>
      </c>
      <c r="H20" s="9" t="s">
        <v>203</v>
      </c>
    </row>
    <row r="21" spans="1:8" x14ac:dyDescent="0.25">
      <c r="A21" s="2" t="s">
        <v>74</v>
      </c>
      <c r="B21" s="3" t="s">
        <v>8</v>
      </c>
      <c r="C21" s="3" t="s">
        <v>12</v>
      </c>
      <c r="D21" s="3">
        <v>40</v>
      </c>
      <c r="E21" s="4">
        <v>44337</v>
      </c>
      <c r="F21" s="12">
        <v>87620</v>
      </c>
      <c r="G21" s="3" t="s">
        <v>16</v>
      </c>
      <c r="H21" s="5" t="s">
        <v>203</v>
      </c>
    </row>
    <row r="22" spans="1:8" x14ac:dyDescent="0.25">
      <c r="A22" s="6" t="s">
        <v>44</v>
      </c>
      <c r="B22" s="7" t="s">
        <v>8</v>
      </c>
      <c r="C22" s="7" t="s">
        <v>12</v>
      </c>
      <c r="D22" s="7">
        <v>29</v>
      </c>
      <c r="E22" s="8">
        <v>44023</v>
      </c>
      <c r="F22" s="13">
        <v>34980</v>
      </c>
      <c r="G22" s="7" t="s">
        <v>16</v>
      </c>
      <c r="H22" s="9" t="s">
        <v>203</v>
      </c>
    </row>
    <row r="23" spans="1:8" x14ac:dyDescent="0.25">
      <c r="A23" s="2" t="s">
        <v>35</v>
      </c>
      <c r="B23" s="3" t="s">
        <v>8</v>
      </c>
      <c r="C23" s="3" t="s">
        <v>21</v>
      </c>
      <c r="D23" s="3">
        <v>28</v>
      </c>
      <c r="E23" s="4">
        <v>44185</v>
      </c>
      <c r="F23" s="12">
        <v>75970</v>
      </c>
      <c r="G23" s="3" t="s">
        <v>16</v>
      </c>
      <c r="H23" s="5" t="s">
        <v>203</v>
      </c>
    </row>
    <row r="24" spans="1:8" x14ac:dyDescent="0.25">
      <c r="A24" s="6" t="s">
        <v>38</v>
      </c>
      <c r="B24" s="7" t="s">
        <v>8</v>
      </c>
      <c r="C24" s="7" t="s">
        <v>21</v>
      </c>
      <c r="D24" s="7">
        <v>34</v>
      </c>
      <c r="E24" s="8">
        <v>44612</v>
      </c>
      <c r="F24" s="13">
        <v>60130</v>
      </c>
      <c r="G24" s="7" t="s">
        <v>16</v>
      </c>
      <c r="H24" s="9" t="s">
        <v>203</v>
      </c>
    </row>
    <row r="25" spans="1:8" x14ac:dyDescent="0.25">
      <c r="A25" s="2" t="s">
        <v>41</v>
      </c>
      <c r="B25" s="3" t="s">
        <v>8</v>
      </c>
      <c r="C25" s="3" t="s">
        <v>12</v>
      </c>
      <c r="D25" s="3">
        <v>33</v>
      </c>
      <c r="E25" s="4">
        <v>44374</v>
      </c>
      <c r="F25" s="12">
        <v>75480</v>
      </c>
      <c r="G25" s="3" t="s">
        <v>42</v>
      </c>
      <c r="H25" s="5" t="s">
        <v>203</v>
      </c>
    </row>
    <row r="26" spans="1:8" x14ac:dyDescent="0.25">
      <c r="A26" s="6" t="s">
        <v>40</v>
      </c>
      <c r="B26" s="7" t="s">
        <v>15</v>
      </c>
      <c r="C26" s="7" t="s">
        <v>9</v>
      </c>
      <c r="D26" s="7">
        <v>33</v>
      </c>
      <c r="E26" s="8">
        <v>44164</v>
      </c>
      <c r="F26" s="13">
        <v>115920</v>
      </c>
      <c r="G26" s="7" t="s">
        <v>16</v>
      </c>
      <c r="H26" s="9" t="s">
        <v>203</v>
      </c>
    </row>
    <row r="27" spans="1:8" x14ac:dyDescent="0.25">
      <c r="A27" s="2" t="s">
        <v>48</v>
      </c>
      <c r="B27" s="3" t="s">
        <v>8</v>
      </c>
      <c r="C27" s="3" t="s">
        <v>19</v>
      </c>
      <c r="D27" s="3">
        <v>36</v>
      </c>
      <c r="E27" s="4">
        <v>44494</v>
      </c>
      <c r="F27" s="12">
        <v>78540</v>
      </c>
      <c r="G27" s="3" t="s">
        <v>16</v>
      </c>
      <c r="H27" s="5" t="s">
        <v>203</v>
      </c>
    </row>
    <row r="28" spans="1:8" x14ac:dyDescent="0.25">
      <c r="A28" s="6" t="s">
        <v>34</v>
      </c>
      <c r="B28" s="7" t="s">
        <v>15</v>
      </c>
      <c r="C28" s="7" t="s">
        <v>9</v>
      </c>
      <c r="D28" s="7">
        <v>25</v>
      </c>
      <c r="E28" s="8">
        <v>44726</v>
      </c>
      <c r="F28" s="13">
        <v>109190</v>
      </c>
      <c r="G28" s="7" t="s">
        <v>13</v>
      </c>
      <c r="H28" s="9" t="s">
        <v>203</v>
      </c>
    </row>
    <row r="29" spans="1:8" x14ac:dyDescent="0.25">
      <c r="A29" s="2" t="s">
        <v>73</v>
      </c>
      <c r="B29" s="3" t="s">
        <v>8</v>
      </c>
      <c r="C29" s="3" t="s">
        <v>19</v>
      </c>
      <c r="D29" s="3">
        <v>34</v>
      </c>
      <c r="E29" s="4">
        <v>44721</v>
      </c>
      <c r="F29" s="12">
        <v>49630</v>
      </c>
      <c r="G29" s="3" t="s">
        <v>24</v>
      </c>
      <c r="H29" s="5" t="s">
        <v>203</v>
      </c>
    </row>
    <row r="30" spans="1:8" x14ac:dyDescent="0.25">
      <c r="A30" s="6" t="s">
        <v>107</v>
      </c>
      <c r="B30" s="7" t="s">
        <v>8</v>
      </c>
      <c r="C30" s="7" t="s">
        <v>9</v>
      </c>
      <c r="D30" s="7">
        <v>28</v>
      </c>
      <c r="E30" s="8">
        <v>44630</v>
      </c>
      <c r="F30" s="13">
        <v>99970</v>
      </c>
      <c r="G30" s="7" t="s">
        <v>16</v>
      </c>
      <c r="H30" s="9" t="s">
        <v>203</v>
      </c>
    </row>
    <row r="31" spans="1:8" x14ac:dyDescent="0.25">
      <c r="A31" s="2" t="s">
        <v>71</v>
      </c>
      <c r="B31" s="3" t="s">
        <v>8</v>
      </c>
      <c r="C31" s="3" t="s">
        <v>12</v>
      </c>
      <c r="D31" s="3">
        <v>33</v>
      </c>
      <c r="E31" s="4">
        <v>44190</v>
      </c>
      <c r="F31" s="12">
        <v>96140</v>
      </c>
      <c r="G31" s="3" t="s">
        <v>16</v>
      </c>
      <c r="H31" s="5" t="s">
        <v>203</v>
      </c>
    </row>
    <row r="32" spans="1:8" x14ac:dyDescent="0.25">
      <c r="A32" s="6" t="s">
        <v>50</v>
      </c>
      <c r="B32" s="7" t="s">
        <v>15</v>
      </c>
      <c r="C32" s="7" t="s">
        <v>9</v>
      </c>
      <c r="D32" s="7">
        <v>31</v>
      </c>
      <c r="E32" s="8">
        <v>44724</v>
      </c>
      <c r="F32" s="13">
        <v>103550</v>
      </c>
      <c r="G32" s="7" t="s">
        <v>16</v>
      </c>
      <c r="H32" s="9" t="s">
        <v>203</v>
      </c>
    </row>
    <row r="33" spans="1:8" x14ac:dyDescent="0.25">
      <c r="A33" s="2" t="s">
        <v>14</v>
      </c>
      <c r="B33" s="3" t="s">
        <v>15</v>
      </c>
      <c r="C33" s="3" t="s">
        <v>12</v>
      </c>
      <c r="D33" s="3">
        <v>31</v>
      </c>
      <c r="E33" s="4">
        <v>44511</v>
      </c>
      <c r="F33" s="12">
        <v>48950</v>
      </c>
      <c r="G33" s="3" t="s">
        <v>16</v>
      </c>
      <c r="H33" s="5" t="s">
        <v>203</v>
      </c>
    </row>
    <row r="34" spans="1:8" x14ac:dyDescent="0.25">
      <c r="A34" s="6" t="s">
        <v>63</v>
      </c>
      <c r="B34" s="7" t="s">
        <v>15</v>
      </c>
      <c r="C34" s="7" t="s">
        <v>21</v>
      </c>
      <c r="D34" s="7">
        <v>24</v>
      </c>
      <c r="E34" s="8">
        <v>44436</v>
      </c>
      <c r="F34" s="13">
        <v>52610</v>
      </c>
      <c r="G34" s="7" t="s">
        <v>24</v>
      </c>
      <c r="H34" s="9" t="s">
        <v>203</v>
      </c>
    </row>
    <row r="35" spans="1:8" x14ac:dyDescent="0.25">
      <c r="A35" s="2" t="s">
        <v>72</v>
      </c>
      <c r="B35" s="3" t="s">
        <v>8</v>
      </c>
      <c r="C35" s="3" t="s">
        <v>9</v>
      </c>
      <c r="D35" s="3">
        <v>36</v>
      </c>
      <c r="E35" s="4">
        <v>44529</v>
      </c>
      <c r="F35" s="12">
        <v>78390</v>
      </c>
      <c r="G35" s="3" t="s">
        <v>16</v>
      </c>
      <c r="H35" s="5" t="s">
        <v>203</v>
      </c>
    </row>
    <row r="36" spans="1:8" x14ac:dyDescent="0.25">
      <c r="A36" s="6" t="s">
        <v>88</v>
      </c>
      <c r="B36" s="7" t="s">
        <v>8</v>
      </c>
      <c r="C36" s="7" t="s">
        <v>21</v>
      </c>
      <c r="D36" s="7">
        <v>33</v>
      </c>
      <c r="E36" s="8">
        <v>44809</v>
      </c>
      <c r="F36" s="13">
        <v>86570</v>
      </c>
      <c r="G36" s="7" t="s">
        <v>16</v>
      </c>
      <c r="H36" s="9" t="s">
        <v>203</v>
      </c>
    </row>
    <row r="37" spans="1:8" x14ac:dyDescent="0.25">
      <c r="A37" s="2" t="s">
        <v>92</v>
      </c>
      <c r="B37" s="3" t="s">
        <v>8</v>
      </c>
      <c r="C37" s="3" t="s">
        <v>12</v>
      </c>
      <c r="D37" s="3">
        <v>27</v>
      </c>
      <c r="E37" s="4">
        <v>44686</v>
      </c>
      <c r="F37" s="12">
        <v>83750</v>
      </c>
      <c r="G37" s="3" t="s">
        <v>16</v>
      </c>
      <c r="H37" s="5" t="s">
        <v>203</v>
      </c>
    </row>
    <row r="38" spans="1:8" x14ac:dyDescent="0.25">
      <c r="A38" s="6" t="s">
        <v>102</v>
      </c>
      <c r="B38" s="7" t="s">
        <v>8</v>
      </c>
      <c r="C38" s="7" t="s">
        <v>21</v>
      </c>
      <c r="D38" s="7">
        <v>34</v>
      </c>
      <c r="E38" s="8">
        <v>44445</v>
      </c>
      <c r="F38" s="13">
        <v>92450</v>
      </c>
      <c r="G38" s="7" t="s">
        <v>16</v>
      </c>
      <c r="H38" s="9" t="s">
        <v>203</v>
      </c>
    </row>
    <row r="39" spans="1:8" x14ac:dyDescent="0.25">
      <c r="A39" s="2" t="s">
        <v>104</v>
      </c>
      <c r="B39" s="3" t="s">
        <v>15</v>
      </c>
      <c r="C39" s="3" t="s">
        <v>9</v>
      </c>
      <c r="D39" s="3">
        <v>20</v>
      </c>
      <c r="E39" s="4">
        <v>44744</v>
      </c>
      <c r="F39" s="12">
        <v>79570</v>
      </c>
      <c r="G39" s="3" t="s">
        <v>16</v>
      </c>
      <c r="H39" s="5" t="s">
        <v>203</v>
      </c>
    </row>
    <row r="40" spans="1:8" x14ac:dyDescent="0.25">
      <c r="A40" s="6" t="s">
        <v>91</v>
      </c>
      <c r="B40" s="7" t="s">
        <v>8</v>
      </c>
      <c r="C40" s="7" t="s">
        <v>19</v>
      </c>
      <c r="D40" s="7">
        <v>20</v>
      </c>
      <c r="E40" s="8">
        <v>44537</v>
      </c>
      <c r="F40" s="13">
        <v>68900</v>
      </c>
      <c r="G40" s="7" t="s">
        <v>24</v>
      </c>
      <c r="H40" s="9" t="s">
        <v>203</v>
      </c>
    </row>
    <row r="41" spans="1:8" x14ac:dyDescent="0.25">
      <c r="A41" s="2" t="s">
        <v>39</v>
      </c>
      <c r="B41" s="3" t="s">
        <v>8</v>
      </c>
      <c r="C41" s="3" t="s">
        <v>12</v>
      </c>
      <c r="D41" s="3">
        <v>25</v>
      </c>
      <c r="E41" s="4">
        <v>44694</v>
      </c>
      <c r="F41" s="12">
        <v>80700</v>
      </c>
      <c r="G41" s="3" t="s">
        <v>13</v>
      </c>
      <c r="H41" s="5" t="s">
        <v>203</v>
      </c>
    </row>
    <row r="42" spans="1:8" x14ac:dyDescent="0.25">
      <c r="A42" s="6" t="s">
        <v>100</v>
      </c>
      <c r="B42" s="7" t="s">
        <v>15</v>
      </c>
      <c r="C42" s="7" t="s">
        <v>9</v>
      </c>
      <c r="D42" s="7">
        <v>19</v>
      </c>
      <c r="E42" s="8">
        <v>44277</v>
      </c>
      <c r="F42" s="13">
        <v>58960</v>
      </c>
      <c r="G42" s="7" t="s">
        <v>16</v>
      </c>
      <c r="H42" s="9" t="s">
        <v>203</v>
      </c>
    </row>
    <row r="43" spans="1:8" x14ac:dyDescent="0.25">
      <c r="A43" s="2" t="s">
        <v>106</v>
      </c>
      <c r="B43" s="3" t="s">
        <v>15</v>
      </c>
      <c r="C43" s="3" t="s">
        <v>12</v>
      </c>
      <c r="D43" s="3">
        <v>36</v>
      </c>
      <c r="E43" s="4">
        <v>44019</v>
      </c>
      <c r="F43" s="12">
        <v>118840</v>
      </c>
      <c r="G43" s="3" t="s">
        <v>16</v>
      </c>
      <c r="H43" s="5" t="s">
        <v>203</v>
      </c>
    </row>
    <row r="44" spans="1:8" x14ac:dyDescent="0.25">
      <c r="A44" s="6" t="s">
        <v>29</v>
      </c>
      <c r="B44" s="7" t="s">
        <v>15</v>
      </c>
      <c r="C44" s="7" t="s">
        <v>21</v>
      </c>
      <c r="D44" s="7">
        <v>28</v>
      </c>
      <c r="E44" s="8">
        <v>44041</v>
      </c>
      <c r="F44" s="13">
        <v>48170</v>
      </c>
      <c r="G44" s="7" t="s">
        <v>13</v>
      </c>
      <c r="H44" s="9" t="s">
        <v>203</v>
      </c>
    </row>
    <row r="45" spans="1:8" x14ac:dyDescent="0.25">
      <c r="A45" s="2" t="s">
        <v>108</v>
      </c>
      <c r="B45" s="3" t="s">
        <v>8</v>
      </c>
      <c r="C45" s="3" t="s">
        <v>56</v>
      </c>
      <c r="D45" s="3">
        <v>32</v>
      </c>
      <c r="E45" s="4">
        <v>44400</v>
      </c>
      <c r="F45" s="12">
        <v>45510</v>
      </c>
      <c r="G45" s="3" t="s">
        <v>16</v>
      </c>
      <c r="H45" s="5" t="s">
        <v>203</v>
      </c>
    </row>
    <row r="46" spans="1:8" x14ac:dyDescent="0.25">
      <c r="A46" s="6" t="s">
        <v>64</v>
      </c>
      <c r="B46" s="7" t="s">
        <v>15</v>
      </c>
      <c r="C46" s="7" t="s">
        <v>9</v>
      </c>
      <c r="D46" s="7">
        <v>34</v>
      </c>
      <c r="E46" s="8">
        <v>44703</v>
      </c>
      <c r="F46" s="13">
        <v>112650</v>
      </c>
      <c r="G46" s="7" t="s">
        <v>16</v>
      </c>
      <c r="H46" s="9" t="s">
        <v>203</v>
      </c>
    </row>
    <row r="47" spans="1:8" x14ac:dyDescent="0.25">
      <c r="A47" s="2" t="s">
        <v>83</v>
      </c>
      <c r="B47" s="3" t="s">
        <v>8</v>
      </c>
      <c r="C47" s="3" t="s">
        <v>9</v>
      </c>
      <c r="D47" s="3">
        <v>36</v>
      </c>
      <c r="E47" s="4">
        <v>44085</v>
      </c>
      <c r="F47" s="12">
        <v>114890</v>
      </c>
      <c r="G47" s="3" t="s">
        <v>16</v>
      </c>
      <c r="H47" s="5" t="s">
        <v>203</v>
      </c>
    </row>
    <row r="48" spans="1:8" x14ac:dyDescent="0.25">
      <c r="A48" s="6" t="s">
        <v>67</v>
      </c>
      <c r="B48" s="7" t="s">
        <v>15</v>
      </c>
      <c r="C48" s="7" t="s">
        <v>12</v>
      </c>
      <c r="D48" s="7">
        <v>30</v>
      </c>
      <c r="E48" s="8">
        <v>44850</v>
      </c>
      <c r="F48" s="13">
        <v>69710</v>
      </c>
      <c r="G48" s="7" t="s">
        <v>16</v>
      </c>
      <c r="H48" s="9" t="s">
        <v>203</v>
      </c>
    </row>
    <row r="49" spans="1:8" x14ac:dyDescent="0.25">
      <c r="A49" s="2" t="s">
        <v>94</v>
      </c>
      <c r="B49" s="3" t="s">
        <v>15</v>
      </c>
      <c r="C49" s="3" t="s">
        <v>21</v>
      </c>
      <c r="D49" s="3">
        <v>36</v>
      </c>
      <c r="E49" s="4">
        <v>44333</v>
      </c>
      <c r="F49" s="12">
        <v>71380</v>
      </c>
      <c r="G49" s="3" t="s">
        <v>16</v>
      </c>
      <c r="H49" s="5" t="s">
        <v>203</v>
      </c>
    </row>
    <row r="50" spans="1:8" x14ac:dyDescent="0.25">
      <c r="A50" s="6" t="s">
        <v>33</v>
      </c>
      <c r="B50" s="7" t="s">
        <v>8</v>
      </c>
      <c r="C50" s="7" t="s">
        <v>19</v>
      </c>
      <c r="D50" s="7">
        <v>38</v>
      </c>
      <c r="E50" s="8">
        <v>44377</v>
      </c>
      <c r="F50" s="13">
        <v>109160</v>
      </c>
      <c r="G50" s="7" t="s">
        <v>10</v>
      </c>
      <c r="H50" s="9" t="s">
        <v>203</v>
      </c>
    </row>
    <row r="51" spans="1:8" x14ac:dyDescent="0.25">
      <c r="A51" s="2" t="s">
        <v>98</v>
      </c>
      <c r="B51" s="3" t="s">
        <v>15</v>
      </c>
      <c r="C51" s="3" t="s">
        <v>9</v>
      </c>
      <c r="D51" s="3">
        <v>27</v>
      </c>
      <c r="E51" s="4">
        <v>44609</v>
      </c>
      <c r="F51" s="12">
        <v>113280</v>
      </c>
      <c r="G51" s="3" t="s">
        <v>42</v>
      </c>
      <c r="H51" s="5" t="s">
        <v>203</v>
      </c>
    </row>
    <row r="52" spans="1:8" x14ac:dyDescent="0.25">
      <c r="A52" s="6" t="s">
        <v>25</v>
      </c>
      <c r="B52" s="7" t="s">
        <v>15</v>
      </c>
      <c r="C52" s="7" t="s">
        <v>12</v>
      </c>
      <c r="D52" s="7">
        <v>30</v>
      </c>
      <c r="E52" s="8">
        <v>44273</v>
      </c>
      <c r="F52" s="13">
        <v>69120</v>
      </c>
      <c r="G52" s="7" t="s">
        <v>16</v>
      </c>
      <c r="H52" s="9" t="s">
        <v>203</v>
      </c>
    </row>
    <row r="53" spans="1:8" x14ac:dyDescent="0.25">
      <c r="A53" s="2" t="s">
        <v>55</v>
      </c>
      <c r="B53" s="3" t="s">
        <v>8</v>
      </c>
      <c r="C53" s="3" t="s">
        <v>56</v>
      </c>
      <c r="D53" s="3">
        <v>37</v>
      </c>
      <c r="E53" s="4">
        <v>44451</v>
      </c>
      <c r="F53" s="12">
        <v>118100</v>
      </c>
      <c r="G53" s="3" t="s">
        <v>16</v>
      </c>
      <c r="H53" s="5" t="s">
        <v>203</v>
      </c>
    </row>
    <row r="54" spans="1:8" x14ac:dyDescent="0.25">
      <c r="A54" s="6" t="s">
        <v>62</v>
      </c>
      <c r="B54" s="7" t="s">
        <v>8</v>
      </c>
      <c r="C54" s="7" t="s">
        <v>9</v>
      </c>
      <c r="D54" s="7">
        <v>22</v>
      </c>
      <c r="E54" s="8">
        <v>44450</v>
      </c>
      <c r="F54" s="13">
        <v>76900</v>
      </c>
      <c r="G54" s="7" t="s">
        <v>13</v>
      </c>
      <c r="H54" s="9" t="s">
        <v>203</v>
      </c>
    </row>
    <row r="55" spans="1:8" x14ac:dyDescent="0.25">
      <c r="A55" s="2" t="s">
        <v>17</v>
      </c>
      <c r="B55" s="3" t="s">
        <v>8</v>
      </c>
      <c r="C55" s="3" t="s">
        <v>12</v>
      </c>
      <c r="D55" s="3">
        <v>43</v>
      </c>
      <c r="E55" s="4">
        <v>45045</v>
      </c>
      <c r="F55" s="12">
        <v>114870</v>
      </c>
      <c r="G55" s="3" t="s">
        <v>16</v>
      </c>
      <c r="H55" s="5" t="s">
        <v>203</v>
      </c>
    </row>
    <row r="56" spans="1:8" x14ac:dyDescent="0.25">
      <c r="A56" s="6" t="s">
        <v>52</v>
      </c>
      <c r="B56" s="7" t="s">
        <v>205</v>
      </c>
      <c r="C56" s="7" t="s">
        <v>12</v>
      </c>
      <c r="D56" s="7">
        <v>32</v>
      </c>
      <c r="E56" s="8">
        <v>44774</v>
      </c>
      <c r="F56" s="13">
        <v>91310</v>
      </c>
      <c r="G56" s="7" t="s">
        <v>16</v>
      </c>
      <c r="H56" s="9" t="s">
        <v>203</v>
      </c>
    </row>
    <row r="57" spans="1:8" x14ac:dyDescent="0.25">
      <c r="A57" s="2" t="s">
        <v>43</v>
      </c>
      <c r="B57" s="3" t="s">
        <v>8</v>
      </c>
      <c r="C57" s="3" t="s">
        <v>9</v>
      </c>
      <c r="D57" s="3">
        <v>28</v>
      </c>
      <c r="E57" s="4">
        <v>44486</v>
      </c>
      <c r="F57" s="12">
        <v>104770</v>
      </c>
      <c r="G57" s="3" t="s">
        <v>16</v>
      </c>
      <c r="H57" s="5" t="s">
        <v>203</v>
      </c>
    </row>
    <row r="58" spans="1:8" x14ac:dyDescent="0.25">
      <c r="A58" s="6" t="s">
        <v>89</v>
      </c>
      <c r="B58" s="7" t="s">
        <v>15</v>
      </c>
      <c r="C58" s="7" t="s">
        <v>19</v>
      </c>
      <c r="D58" s="7">
        <v>27</v>
      </c>
      <c r="E58" s="8">
        <v>44134</v>
      </c>
      <c r="F58" s="13">
        <v>54970</v>
      </c>
      <c r="G58" s="7" t="s">
        <v>16</v>
      </c>
      <c r="H58" s="9" t="s">
        <v>203</v>
      </c>
    </row>
    <row r="59" spans="1:8" x14ac:dyDescent="0.25">
      <c r="A59" s="2" t="s">
        <v>11</v>
      </c>
      <c r="B59" s="3" t="s">
        <v>205</v>
      </c>
      <c r="C59" s="3" t="s">
        <v>12</v>
      </c>
      <c r="D59" s="3">
        <v>26</v>
      </c>
      <c r="E59" s="4">
        <v>44271</v>
      </c>
      <c r="F59" s="12">
        <v>90700</v>
      </c>
      <c r="G59" s="3" t="s">
        <v>13</v>
      </c>
      <c r="H59" s="5" t="s">
        <v>203</v>
      </c>
    </row>
    <row r="60" spans="1:8" x14ac:dyDescent="0.25">
      <c r="A60" s="6" t="s">
        <v>109</v>
      </c>
      <c r="B60" s="7" t="s">
        <v>8</v>
      </c>
      <c r="C60" s="7" t="s">
        <v>19</v>
      </c>
      <c r="D60" s="7">
        <v>38</v>
      </c>
      <c r="E60" s="8">
        <v>44329</v>
      </c>
      <c r="F60" s="13">
        <v>56870</v>
      </c>
      <c r="G60" s="7" t="s">
        <v>13</v>
      </c>
      <c r="H60" s="9" t="s">
        <v>203</v>
      </c>
    </row>
    <row r="61" spans="1:8" x14ac:dyDescent="0.25">
      <c r="A61" s="2" t="s">
        <v>77</v>
      </c>
      <c r="B61" s="3" t="s">
        <v>8</v>
      </c>
      <c r="C61" s="3" t="s">
        <v>19</v>
      </c>
      <c r="D61" s="3">
        <v>25</v>
      </c>
      <c r="E61" s="4">
        <v>44205</v>
      </c>
      <c r="F61" s="12">
        <v>92700</v>
      </c>
      <c r="G61" s="3" t="s">
        <v>16</v>
      </c>
      <c r="H61" s="5" t="s">
        <v>203</v>
      </c>
    </row>
    <row r="62" spans="1:8" x14ac:dyDescent="0.25">
      <c r="A62" s="6" t="s">
        <v>32</v>
      </c>
      <c r="B62" s="7" t="s">
        <v>8</v>
      </c>
      <c r="C62" s="7" t="s">
        <v>21</v>
      </c>
      <c r="D62" s="7">
        <v>21</v>
      </c>
      <c r="E62" s="8">
        <v>44317</v>
      </c>
      <c r="F62" s="13">
        <v>65920</v>
      </c>
      <c r="G62" s="7" t="s">
        <v>16</v>
      </c>
      <c r="H62" s="9" t="s">
        <v>203</v>
      </c>
    </row>
    <row r="63" spans="1:8" x14ac:dyDescent="0.25">
      <c r="A63" s="2" t="s">
        <v>59</v>
      </c>
      <c r="B63" s="3" t="s">
        <v>15</v>
      </c>
      <c r="C63" s="3" t="s">
        <v>9</v>
      </c>
      <c r="D63" s="3">
        <v>26</v>
      </c>
      <c r="E63" s="4">
        <v>44225</v>
      </c>
      <c r="F63" s="12">
        <v>47360</v>
      </c>
      <c r="G63" s="3" t="s">
        <v>16</v>
      </c>
      <c r="H63" s="5" t="s">
        <v>203</v>
      </c>
    </row>
    <row r="64" spans="1:8" x14ac:dyDescent="0.25">
      <c r="A64" s="6" t="s">
        <v>37</v>
      </c>
      <c r="B64" s="7" t="s">
        <v>15</v>
      </c>
      <c r="C64" s="7" t="s">
        <v>9</v>
      </c>
      <c r="D64" s="7">
        <v>30</v>
      </c>
      <c r="E64" s="8">
        <v>44666</v>
      </c>
      <c r="F64" s="13">
        <v>60570</v>
      </c>
      <c r="G64" s="7" t="s">
        <v>16</v>
      </c>
      <c r="H64" s="9" t="s">
        <v>203</v>
      </c>
    </row>
    <row r="65" spans="1:8" x14ac:dyDescent="0.25">
      <c r="A65" s="2" t="s">
        <v>96</v>
      </c>
      <c r="B65" s="3" t="s">
        <v>8</v>
      </c>
      <c r="C65" s="3" t="s">
        <v>9</v>
      </c>
      <c r="D65" s="3">
        <v>28</v>
      </c>
      <c r="E65" s="4">
        <v>44649</v>
      </c>
      <c r="F65" s="12">
        <v>104120</v>
      </c>
      <c r="G65" s="3" t="s">
        <v>16</v>
      </c>
      <c r="H65" s="5" t="s">
        <v>203</v>
      </c>
    </row>
    <row r="66" spans="1:8" x14ac:dyDescent="0.25">
      <c r="A66" s="6" t="s">
        <v>23</v>
      </c>
      <c r="B66" s="7" t="s">
        <v>15</v>
      </c>
      <c r="C66" s="7" t="s">
        <v>12</v>
      </c>
      <c r="D66" s="7">
        <v>37</v>
      </c>
      <c r="E66" s="8">
        <v>44338</v>
      </c>
      <c r="F66" s="13">
        <v>88050</v>
      </c>
      <c r="G66" s="7" t="s">
        <v>24</v>
      </c>
      <c r="H66" s="9" t="s">
        <v>203</v>
      </c>
    </row>
    <row r="67" spans="1:8" x14ac:dyDescent="0.25">
      <c r="A67" s="2" t="s">
        <v>103</v>
      </c>
      <c r="B67" s="3" t="s">
        <v>15</v>
      </c>
      <c r="C67" s="3" t="s">
        <v>12</v>
      </c>
      <c r="D67" s="3">
        <v>24</v>
      </c>
      <c r="E67" s="4">
        <v>44686</v>
      </c>
      <c r="F67" s="12">
        <v>100420</v>
      </c>
      <c r="G67" s="3" t="s">
        <v>16</v>
      </c>
      <c r="H67" s="5" t="s">
        <v>203</v>
      </c>
    </row>
    <row r="68" spans="1:8" x14ac:dyDescent="0.25">
      <c r="A68" s="6" t="s">
        <v>54</v>
      </c>
      <c r="B68" s="7" t="s">
        <v>8</v>
      </c>
      <c r="C68" s="7" t="s">
        <v>9</v>
      </c>
      <c r="D68" s="7">
        <v>30</v>
      </c>
      <c r="E68" s="8">
        <v>44850</v>
      </c>
      <c r="F68" s="13">
        <v>114180</v>
      </c>
      <c r="G68" s="7" t="s">
        <v>16</v>
      </c>
      <c r="H68" s="9" t="s">
        <v>203</v>
      </c>
    </row>
    <row r="69" spans="1:8" x14ac:dyDescent="0.25">
      <c r="A69" s="2" t="s">
        <v>86</v>
      </c>
      <c r="B69" s="3" t="s">
        <v>8</v>
      </c>
      <c r="C69" s="3" t="s">
        <v>12</v>
      </c>
      <c r="D69" s="3">
        <v>21</v>
      </c>
      <c r="E69" s="4">
        <v>44678</v>
      </c>
      <c r="F69" s="12">
        <v>33920</v>
      </c>
      <c r="G69" s="3" t="s">
        <v>16</v>
      </c>
      <c r="H69" s="5" t="s">
        <v>203</v>
      </c>
    </row>
    <row r="70" spans="1:8" x14ac:dyDescent="0.25">
      <c r="A70" s="6" t="s">
        <v>69</v>
      </c>
      <c r="B70" s="7" t="s">
        <v>15</v>
      </c>
      <c r="C70" s="7" t="s">
        <v>9</v>
      </c>
      <c r="D70" s="7">
        <v>23</v>
      </c>
      <c r="E70" s="8">
        <v>44440</v>
      </c>
      <c r="F70" s="13">
        <v>106460</v>
      </c>
      <c r="G70" s="7" t="s">
        <v>16</v>
      </c>
      <c r="H70" s="9" t="s">
        <v>203</v>
      </c>
    </row>
    <row r="71" spans="1:8" x14ac:dyDescent="0.25">
      <c r="A71" s="2" t="s">
        <v>57</v>
      </c>
      <c r="B71" s="3" t="s">
        <v>15</v>
      </c>
      <c r="C71" s="3" t="s">
        <v>9</v>
      </c>
      <c r="D71" s="3">
        <v>35</v>
      </c>
      <c r="E71" s="4">
        <v>44727</v>
      </c>
      <c r="F71" s="12">
        <v>40400</v>
      </c>
      <c r="G71" s="3" t="s">
        <v>16</v>
      </c>
      <c r="H71" s="5" t="s">
        <v>203</v>
      </c>
    </row>
    <row r="72" spans="1:8" x14ac:dyDescent="0.25">
      <c r="A72" s="6" t="s">
        <v>68</v>
      </c>
      <c r="B72" s="7" t="s">
        <v>15</v>
      </c>
      <c r="C72" s="7" t="s">
        <v>21</v>
      </c>
      <c r="D72" s="7">
        <v>27</v>
      </c>
      <c r="E72" s="8">
        <v>44236</v>
      </c>
      <c r="F72" s="13">
        <v>91650</v>
      </c>
      <c r="G72" s="7" t="s">
        <v>13</v>
      </c>
      <c r="H72" s="9" t="s">
        <v>203</v>
      </c>
    </row>
    <row r="73" spans="1:8" x14ac:dyDescent="0.25">
      <c r="A73" s="2" t="s">
        <v>99</v>
      </c>
      <c r="B73" s="3" t="s">
        <v>15</v>
      </c>
      <c r="C73" s="3" t="s">
        <v>19</v>
      </c>
      <c r="D73" s="3">
        <v>43</v>
      </c>
      <c r="E73" s="4">
        <v>44620</v>
      </c>
      <c r="F73" s="12">
        <v>36040</v>
      </c>
      <c r="G73" s="3" t="s">
        <v>16</v>
      </c>
      <c r="H73" s="5" t="s">
        <v>203</v>
      </c>
    </row>
    <row r="74" spans="1:8" x14ac:dyDescent="0.25">
      <c r="A74" s="6" t="s">
        <v>101</v>
      </c>
      <c r="B74" s="7" t="s">
        <v>8</v>
      </c>
      <c r="C74" s="7" t="s">
        <v>12</v>
      </c>
      <c r="D74" s="7">
        <v>40</v>
      </c>
      <c r="E74" s="8">
        <v>44381</v>
      </c>
      <c r="F74" s="13">
        <v>104410</v>
      </c>
      <c r="G74" s="7" t="s">
        <v>16</v>
      </c>
      <c r="H74" s="9" t="s">
        <v>203</v>
      </c>
    </row>
    <row r="75" spans="1:8" x14ac:dyDescent="0.25">
      <c r="A75" s="2" t="s">
        <v>85</v>
      </c>
      <c r="B75" s="3" t="s">
        <v>15</v>
      </c>
      <c r="C75" s="3" t="s">
        <v>21</v>
      </c>
      <c r="D75" s="3">
        <v>30</v>
      </c>
      <c r="E75" s="4">
        <v>44606</v>
      </c>
      <c r="F75" s="12">
        <v>96800</v>
      </c>
      <c r="G75" s="3" t="s">
        <v>16</v>
      </c>
      <c r="H75" s="5" t="s">
        <v>203</v>
      </c>
    </row>
    <row r="76" spans="1:8" x14ac:dyDescent="0.25">
      <c r="A76" s="6" t="s">
        <v>28</v>
      </c>
      <c r="B76" s="7" t="s">
        <v>8</v>
      </c>
      <c r="C76" s="7" t="s">
        <v>21</v>
      </c>
      <c r="D76" s="7">
        <v>34</v>
      </c>
      <c r="E76" s="8">
        <v>44459</v>
      </c>
      <c r="F76" s="13">
        <v>85000</v>
      </c>
      <c r="G76" s="7" t="s">
        <v>16</v>
      </c>
      <c r="H76" s="9" t="s">
        <v>203</v>
      </c>
    </row>
    <row r="77" spans="1:8" x14ac:dyDescent="0.25">
      <c r="A77" s="2" t="s">
        <v>80</v>
      </c>
      <c r="B77" s="3" t="s">
        <v>15</v>
      </c>
      <c r="C77" s="3" t="s">
        <v>19</v>
      </c>
      <c r="D77" s="3">
        <v>28</v>
      </c>
      <c r="E77" s="4">
        <v>44820</v>
      </c>
      <c r="F77" s="12">
        <v>43510</v>
      </c>
      <c r="G77" s="3" t="s">
        <v>42</v>
      </c>
      <c r="H77" s="5" t="s">
        <v>203</v>
      </c>
    </row>
    <row r="78" spans="1:8" x14ac:dyDescent="0.25">
      <c r="A78" s="6" t="s">
        <v>79</v>
      </c>
      <c r="B78" s="7" t="s">
        <v>15</v>
      </c>
      <c r="C78" s="7" t="s">
        <v>21</v>
      </c>
      <c r="D78" s="7">
        <v>33</v>
      </c>
      <c r="E78" s="8">
        <v>44243</v>
      </c>
      <c r="F78" s="13">
        <v>59430</v>
      </c>
      <c r="G78" s="7" t="s">
        <v>16</v>
      </c>
      <c r="H78" s="9" t="s">
        <v>203</v>
      </c>
    </row>
    <row r="79" spans="1:8" x14ac:dyDescent="0.25">
      <c r="A79" s="2" t="s">
        <v>93</v>
      </c>
      <c r="B79" s="3" t="s">
        <v>8</v>
      </c>
      <c r="C79" s="3" t="s">
        <v>21</v>
      </c>
      <c r="D79" s="3">
        <v>33</v>
      </c>
      <c r="E79" s="4">
        <v>44067</v>
      </c>
      <c r="F79" s="12">
        <v>65360</v>
      </c>
      <c r="G79" s="3" t="s">
        <v>16</v>
      </c>
      <c r="H79" s="5" t="s">
        <v>203</v>
      </c>
    </row>
    <row r="80" spans="1:8" x14ac:dyDescent="0.25">
      <c r="A80" s="6" t="s">
        <v>66</v>
      </c>
      <c r="B80" s="7" t="s">
        <v>8</v>
      </c>
      <c r="C80" s="7" t="s">
        <v>9</v>
      </c>
      <c r="D80" s="7">
        <v>32</v>
      </c>
      <c r="E80" s="8">
        <v>44611</v>
      </c>
      <c r="F80" s="13">
        <v>41570</v>
      </c>
      <c r="G80" s="7" t="s">
        <v>16</v>
      </c>
      <c r="H80" s="9" t="s">
        <v>203</v>
      </c>
    </row>
    <row r="81" spans="1:8" x14ac:dyDescent="0.25">
      <c r="A81" s="2" t="s">
        <v>95</v>
      </c>
      <c r="B81" s="3" t="s">
        <v>8</v>
      </c>
      <c r="C81" s="3" t="s">
        <v>12</v>
      </c>
      <c r="D81" s="3">
        <v>33</v>
      </c>
      <c r="E81" s="4">
        <v>44312</v>
      </c>
      <c r="F81" s="12">
        <v>75280</v>
      </c>
      <c r="G81" s="3" t="s">
        <v>16</v>
      </c>
      <c r="H81" s="5" t="s">
        <v>203</v>
      </c>
    </row>
    <row r="82" spans="1:8" x14ac:dyDescent="0.25">
      <c r="A82" s="6" t="s">
        <v>18</v>
      </c>
      <c r="B82" s="7" t="s">
        <v>15</v>
      </c>
      <c r="C82" s="7" t="s">
        <v>19</v>
      </c>
      <c r="D82" s="7">
        <v>33</v>
      </c>
      <c r="E82" s="8">
        <v>44385</v>
      </c>
      <c r="F82" s="13">
        <v>74550</v>
      </c>
      <c r="G82" s="7" t="s">
        <v>16</v>
      </c>
      <c r="H82" s="9" t="s">
        <v>203</v>
      </c>
    </row>
    <row r="83" spans="1:8" x14ac:dyDescent="0.25">
      <c r="A83" s="2" t="s">
        <v>45</v>
      </c>
      <c r="B83" s="3" t="s">
        <v>15</v>
      </c>
      <c r="C83" s="3" t="s">
        <v>9</v>
      </c>
      <c r="D83" s="3">
        <v>30</v>
      </c>
      <c r="E83" s="4">
        <v>44701</v>
      </c>
      <c r="F83" s="12">
        <v>67950</v>
      </c>
      <c r="G83" s="3" t="s">
        <v>16</v>
      </c>
      <c r="H83" s="5" t="s">
        <v>203</v>
      </c>
    </row>
    <row r="84" spans="1:8" x14ac:dyDescent="0.25">
      <c r="A84" s="6" t="s">
        <v>90</v>
      </c>
      <c r="B84" s="7" t="s">
        <v>15</v>
      </c>
      <c r="C84" s="7" t="s">
        <v>21</v>
      </c>
      <c r="D84" s="7">
        <v>42</v>
      </c>
      <c r="E84" s="8">
        <v>44731</v>
      </c>
      <c r="F84" s="13">
        <v>70270</v>
      </c>
      <c r="G84" s="7" t="s">
        <v>24</v>
      </c>
      <c r="H84" s="9" t="s">
        <v>203</v>
      </c>
    </row>
    <row r="85" spans="1:8" x14ac:dyDescent="0.25">
      <c r="A85" s="2" t="s">
        <v>46</v>
      </c>
      <c r="B85" s="3" t="s">
        <v>15</v>
      </c>
      <c r="C85" s="3" t="s">
        <v>9</v>
      </c>
      <c r="D85" s="3">
        <v>26</v>
      </c>
      <c r="E85" s="4">
        <v>44411</v>
      </c>
      <c r="F85" s="12">
        <v>53540</v>
      </c>
      <c r="G85" s="3" t="s">
        <v>16</v>
      </c>
      <c r="H85" s="5" t="s">
        <v>203</v>
      </c>
    </row>
    <row r="86" spans="1:8" x14ac:dyDescent="0.25">
      <c r="A86" s="6" t="s">
        <v>58</v>
      </c>
      <c r="B86" s="7" t="s">
        <v>15</v>
      </c>
      <c r="C86" s="7" t="s">
        <v>19</v>
      </c>
      <c r="D86" s="7">
        <v>22</v>
      </c>
      <c r="E86" s="8">
        <v>44446</v>
      </c>
      <c r="F86" s="13">
        <v>112780</v>
      </c>
      <c r="G86" s="7" t="s">
        <v>13</v>
      </c>
      <c r="H86" s="9" t="s">
        <v>203</v>
      </c>
    </row>
    <row r="87" spans="1:8" x14ac:dyDescent="0.25">
      <c r="A87" s="2" t="s">
        <v>70</v>
      </c>
      <c r="B87" s="3" t="s">
        <v>15</v>
      </c>
      <c r="C87" s="3" t="s">
        <v>9</v>
      </c>
      <c r="D87" s="3">
        <v>46</v>
      </c>
      <c r="E87" s="4">
        <v>44758</v>
      </c>
      <c r="F87" s="12">
        <v>70610</v>
      </c>
      <c r="G87" s="3" t="s">
        <v>16</v>
      </c>
      <c r="H87" s="5" t="s">
        <v>203</v>
      </c>
    </row>
    <row r="88" spans="1:8" x14ac:dyDescent="0.25">
      <c r="A88" s="6" t="s">
        <v>75</v>
      </c>
      <c r="B88" s="7" t="s">
        <v>8</v>
      </c>
      <c r="C88" s="7" t="s">
        <v>19</v>
      </c>
      <c r="D88" s="7">
        <v>28</v>
      </c>
      <c r="E88" s="8">
        <v>44357</v>
      </c>
      <c r="F88" s="13">
        <v>53240</v>
      </c>
      <c r="G88" s="7" t="s">
        <v>16</v>
      </c>
      <c r="H88" s="9" t="s">
        <v>203</v>
      </c>
    </row>
    <row r="89" spans="1:8" x14ac:dyDescent="0.25">
      <c r="A89" s="2" t="s">
        <v>49</v>
      </c>
      <c r="B89" s="3" t="s">
        <v>205</v>
      </c>
      <c r="C89" s="3" t="s">
        <v>21</v>
      </c>
      <c r="D89" s="3">
        <v>37</v>
      </c>
      <c r="E89" s="4">
        <v>44146</v>
      </c>
      <c r="F89" s="12">
        <v>115440</v>
      </c>
      <c r="G89" s="3" t="s">
        <v>24</v>
      </c>
      <c r="H89" s="5" t="s">
        <v>203</v>
      </c>
    </row>
    <row r="90" spans="1:8" x14ac:dyDescent="0.25">
      <c r="A90" s="6" t="s">
        <v>65</v>
      </c>
      <c r="B90" s="7" t="s">
        <v>15</v>
      </c>
      <c r="C90" s="7" t="s">
        <v>19</v>
      </c>
      <c r="D90" s="7">
        <v>32</v>
      </c>
      <c r="E90" s="8">
        <v>44465</v>
      </c>
      <c r="F90" s="13">
        <v>53540</v>
      </c>
      <c r="G90" s="7" t="s">
        <v>16</v>
      </c>
      <c r="H90" s="9" t="s">
        <v>203</v>
      </c>
    </row>
    <row r="91" spans="1:8" x14ac:dyDescent="0.25">
      <c r="A91" s="2" t="s">
        <v>81</v>
      </c>
      <c r="B91" s="3" t="s">
        <v>8</v>
      </c>
      <c r="C91" s="3" t="s">
        <v>9</v>
      </c>
      <c r="D91" s="3">
        <v>30</v>
      </c>
      <c r="E91" s="4">
        <v>44861</v>
      </c>
      <c r="F91" s="12">
        <v>112570</v>
      </c>
      <c r="G91" s="3" t="s">
        <v>16</v>
      </c>
      <c r="H91" s="5" t="s">
        <v>203</v>
      </c>
    </row>
    <row r="92" spans="1:8" x14ac:dyDescent="0.25">
      <c r="A92" s="6" t="s">
        <v>51</v>
      </c>
      <c r="B92" s="7" t="s">
        <v>15</v>
      </c>
      <c r="C92" s="7" t="s">
        <v>9</v>
      </c>
      <c r="D92" s="7">
        <v>33</v>
      </c>
      <c r="E92" s="8">
        <v>44701</v>
      </c>
      <c r="F92" s="13">
        <v>48530</v>
      </c>
      <c r="G92" s="7" t="s">
        <v>13</v>
      </c>
      <c r="H92" s="9" t="s">
        <v>203</v>
      </c>
    </row>
    <row r="93" spans="1:8" x14ac:dyDescent="0.25">
      <c r="A93" s="2" t="s">
        <v>61</v>
      </c>
      <c r="B93" s="3" t="s">
        <v>8</v>
      </c>
      <c r="C93" s="3" t="s">
        <v>12</v>
      </c>
      <c r="D93" s="3">
        <v>24</v>
      </c>
      <c r="E93" s="4">
        <v>44148</v>
      </c>
      <c r="F93" s="12">
        <v>62780</v>
      </c>
      <c r="G93" s="3" t="s">
        <v>16</v>
      </c>
      <c r="H93" s="5" t="s">
        <v>203</v>
      </c>
    </row>
  </sheetData>
  <mergeCells count="1">
    <mergeCell ref="A1:H2"/>
  </mergeCells>
  <conditionalFormatting sqref="A3:A93">
    <cfRule type="duplicateValues" dxfId="1"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4"/>
  <sheetViews>
    <sheetView workbookViewId="0">
      <selection activeCell="L8" sqref="L8"/>
    </sheetView>
  </sheetViews>
  <sheetFormatPr defaultColWidth="13.28515625" defaultRowHeight="15" x14ac:dyDescent="0.25"/>
  <sheetData>
    <row r="1" spans="1:9" x14ac:dyDescent="0.25">
      <c r="A1" s="38" t="s">
        <v>218</v>
      </c>
      <c r="B1" s="38"/>
      <c r="C1" s="38"/>
      <c r="D1" s="38"/>
      <c r="E1" s="38"/>
      <c r="F1" s="38"/>
      <c r="G1" s="38"/>
      <c r="H1" s="38"/>
      <c r="I1" s="38"/>
    </row>
    <row r="2" spans="1:9" x14ac:dyDescent="0.25">
      <c r="A2" s="39"/>
      <c r="B2" s="39"/>
      <c r="C2" s="39"/>
      <c r="D2" s="39"/>
      <c r="E2" s="39"/>
      <c r="F2" s="39"/>
      <c r="G2" s="39"/>
      <c r="H2" s="39"/>
      <c r="I2" s="39"/>
    </row>
    <row r="3" spans="1:9" x14ac:dyDescent="0.25">
      <c r="A3" s="6" t="s">
        <v>181</v>
      </c>
      <c r="B3" s="7" t="s">
        <v>15</v>
      </c>
      <c r="C3" s="7" t="s">
        <v>19</v>
      </c>
      <c r="D3" s="7">
        <v>27</v>
      </c>
      <c r="E3" s="22">
        <v>44073</v>
      </c>
      <c r="F3" s="13">
        <v>54970</v>
      </c>
      <c r="G3" s="7" t="s">
        <v>16</v>
      </c>
      <c r="H3" s="7" t="s">
        <v>204</v>
      </c>
      <c r="I3" s="21">
        <f ca="1">TODAY()-staff[[#This Row],[Date Joined]]</f>
        <v>1162</v>
      </c>
    </row>
    <row r="4" spans="1:9" x14ac:dyDescent="0.25">
      <c r="A4" s="2" t="s">
        <v>117</v>
      </c>
      <c r="B4" s="3" t="s">
        <v>15</v>
      </c>
      <c r="C4" s="3" t="s">
        <v>12</v>
      </c>
      <c r="D4" s="3">
        <v>37</v>
      </c>
      <c r="E4" s="23">
        <v>44277</v>
      </c>
      <c r="F4" s="12">
        <v>88050</v>
      </c>
      <c r="G4" s="3" t="s">
        <v>24</v>
      </c>
      <c r="H4" s="3" t="s">
        <v>204</v>
      </c>
      <c r="I4" s="20">
        <f ca="1">TODAY()-staff[[#This Row],[Date Joined]]</f>
        <v>1104</v>
      </c>
    </row>
    <row r="5" spans="1:9" x14ac:dyDescent="0.25">
      <c r="A5" s="6" t="s">
        <v>191</v>
      </c>
      <c r="B5" s="7" t="s">
        <v>15</v>
      </c>
      <c r="C5" s="7" t="s">
        <v>19</v>
      </c>
      <c r="D5" s="7">
        <v>43</v>
      </c>
      <c r="E5" s="22">
        <v>44558</v>
      </c>
      <c r="F5" s="13">
        <v>36040</v>
      </c>
      <c r="G5" s="7" t="s">
        <v>16</v>
      </c>
      <c r="H5" s="7" t="s">
        <v>204</v>
      </c>
      <c r="I5" s="21">
        <f ca="1">TODAY()-staff[[#This Row],[Date Joined]]</f>
        <v>901</v>
      </c>
    </row>
    <row r="6" spans="1:9" x14ac:dyDescent="0.25">
      <c r="A6" s="2" t="s">
        <v>110</v>
      </c>
      <c r="B6" s="3" t="s">
        <v>8</v>
      </c>
      <c r="C6" s="3" t="s">
        <v>9</v>
      </c>
      <c r="D6" s="3">
        <v>42</v>
      </c>
      <c r="E6" s="23">
        <v>44718</v>
      </c>
      <c r="F6" s="12">
        <v>75000</v>
      </c>
      <c r="G6" s="3" t="s">
        <v>10</v>
      </c>
      <c r="H6" s="3" t="s">
        <v>204</v>
      </c>
      <c r="I6" s="20">
        <f ca="1">TODAY()-staff[[#This Row],[Date Joined]]</f>
        <v>583</v>
      </c>
    </row>
    <row r="7" spans="1:9" x14ac:dyDescent="0.25">
      <c r="A7" s="6" t="s">
        <v>148</v>
      </c>
      <c r="B7" s="7" t="s">
        <v>15</v>
      </c>
      <c r="C7" s="7" t="s">
        <v>9</v>
      </c>
      <c r="D7" s="7">
        <v>35</v>
      </c>
      <c r="E7" s="22">
        <v>44666</v>
      </c>
      <c r="F7" s="13">
        <v>40400</v>
      </c>
      <c r="G7" s="7" t="s">
        <v>16</v>
      </c>
      <c r="H7" s="7" t="s">
        <v>204</v>
      </c>
      <c r="I7" s="21">
        <f ca="1">TODAY()-staff[[#This Row],[Date Joined]]</f>
        <v>825</v>
      </c>
    </row>
    <row r="8" spans="1:9" x14ac:dyDescent="0.25">
      <c r="A8" s="2" t="s">
        <v>195</v>
      </c>
      <c r="B8" s="3" t="s">
        <v>15</v>
      </c>
      <c r="C8" s="3" t="s">
        <v>12</v>
      </c>
      <c r="D8" s="3">
        <v>24</v>
      </c>
      <c r="E8" s="23">
        <v>44625</v>
      </c>
      <c r="F8" s="12">
        <v>100420</v>
      </c>
      <c r="G8" s="3" t="s">
        <v>16</v>
      </c>
      <c r="H8" s="3" t="s">
        <v>204</v>
      </c>
      <c r="I8" s="20">
        <f ca="1">TODAY()-staff[[#This Row],[Date Joined]]</f>
        <v>930</v>
      </c>
    </row>
    <row r="9" spans="1:9" x14ac:dyDescent="0.25">
      <c r="A9" s="6" t="s">
        <v>119</v>
      </c>
      <c r="B9" s="7" t="s">
        <v>8</v>
      </c>
      <c r="C9" s="7" t="s">
        <v>12</v>
      </c>
      <c r="D9" s="7">
        <v>31</v>
      </c>
      <c r="E9" s="22">
        <v>44604</v>
      </c>
      <c r="F9" s="13">
        <v>58100</v>
      </c>
      <c r="G9" s="7" t="s">
        <v>16</v>
      </c>
      <c r="H9" s="7" t="s">
        <v>204</v>
      </c>
      <c r="I9" s="21">
        <f ca="1">TODAY()-staff[[#This Row],[Date Joined]]</f>
        <v>1021</v>
      </c>
    </row>
    <row r="10" spans="1:9" x14ac:dyDescent="0.25">
      <c r="A10" s="2" t="s">
        <v>113</v>
      </c>
      <c r="B10" s="3" t="s">
        <v>8</v>
      </c>
      <c r="C10" s="3" t="s">
        <v>12</v>
      </c>
      <c r="D10" s="3">
        <v>44</v>
      </c>
      <c r="E10" s="23">
        <v>44985</v>
      </c>
      <c r="F10" s="12">
        <v>114870</v>
      </c>
      <c r="G10" s="3" t="s">
        <v>16</v>
      </c>
      <c r="H10" s="3" t="s">
        <v>204</v>
      </c>
      <c r="I10" s="20">
        <f ca="1">TODAY()-staff[[#This Row],[Date Joined]]</f>
        <v>1180</v>
      </c>
    </row>
    <row r="11" spans="1:9" x14ac:dyDescent="0.25">
      <c r="A11" s="6" t="s">
        <v>157</v>
      </c>
      <c r="B11" s="7" t="s">
        <v>8</v>
      </c>
      <c r="C11" s="7" t="s">
        <v>9</v>
      </c>
      <c r="D11" s="7">
        <v>32</v>
      </c>
      <c r="E11" s="22">
        <v>44549</v>
      </c>
      <c r="F11" s="13">
        <v>41570</v>
      </c>
      <c r="G11" s="7" t="s">
        <v>16</v>
      </c>
      <c r="H11" s="7" t="s">
        <v>204</v>
      </c>
      <c r="I11" s="21">
        <f ca="1">TODAY()-staff[[#This Row],[Date Joined]]</f>
        <v>522</v>
      </c>
    </row>
    <row r="12" spans="1:9" x14ac:dyDescent="0.25">
      <c r="A12" s="2" t="s">
        <v>172</v>
      </c>
      <c r="B12" s="3" t="s">
        <v>8</v>
      </c>
      <c r="C12" s="3" t="s">
        <v>9</v>
      </c>
      <c r="D12" s="3">
        <v>30</v>
      </c>
      <c r="E12" s="23">
        <v>44800</v>
      </c>
      <c r="F12" s="12">
        <v>112570</v>
      </c>
      <c r="G12" s="3" t="s">
        <v>16</v>
      </c>
      <c r="H12" s="3" t="s">
        <v>204</v>
      </c>
      <c r="I12" s="20">
        <f ca="1">TODAY()-staff[[#This Row],[Date Joined]]</f>
        <v>1139</v>
      </c>
    </row>
    <row r="13" spans="1:9" x14ac:dyDescent="0.25">
      <c r="A13" s="6" t="s">
        <v>150</v>
      </c>
      <c r="B13" s="7" t="s">
        <v>15</v>
      </c>
      <c r="C13" s="7" t="s">
        <v>9</v>
      </c>
      <c r="D13" s="7">
        <v>26</v>
      </c>
      <c r="E13" s="22">
        <v>44164</v>
      </c>
      <c r="F13" s="13">
        <v>47360</v>
      </c>
      <c r="G13" s="7" t="s">
        <v>16</v>
      </c>
      <c r="H13" s="7" t="s">
        <v>204</v>
      </c>
      <c r="I13" s="21">
        <f ca="1">TODAY()-staff[[#This Row],[Date Joined]]</f>
        <v>1042</v>
      </c>
    </row>
    <row r="14" spans="1:9" x14ac:dyDescent="0.25">
      <c r="A14" s="2" t="s">
        <v>125</v>
      </c>
      <c r="B14" s="3" t="s">
        <v>8</v>
      </c>
      <c r="C14" s="3" t="s">
        <v>21</v>
      </c>
      <c r="D14" s="3">
        <v>21</v>
      </c>
      <c r="E14" s="23">
        <v>44256</v>
      </c>
      <c r="F14" s="12">
        <v>65920</v>
      </c>
      <c r="G14" s="3" t="s">
        <v>16</v>
      </c>
      <c r="H14" s="3" t="s">
        <v>204</v>
      </c>
      <c r="I14" s="20">
        <f ca="1">TODAY()-staff[[#This Row],[Date Joined]]</f>
        <v>631</v>
      </c>
    </row>
    <row r="15" spans="1:9" x14ac:dyDescent="0.25">
      <c r="A15" s="6" t="s">
        <v>199</v>
      </c>
      <c r="B15" s="7" t="s">
        <v>8</v>
      </c>
      <c r="C15" s="7" t="s">
        <v>9</v>
      </c>
      <c r="D15" s="7">
        <v>28</v>
      </c>
      <c r="E15" s="22">
        <v>44571</v>
      </c>
      <c r="F15" s="13">
        <v>99970</v>
      </c>
      <c r="G15" s="7" t="s">
        <v>16</v>
      </c>
      <c r="H15" s="7" t="s">
        <v>204</v>
      </c>
      <c r="I15" s="21">
        <f ca="1">TODAY()-staff[[#This Row],[Date Joined]]</f>
        <v>895</v>
      </c>
    </row>
    <row r="16" spans="1:9" x14ac:dyDescent="0.25">
      <c r="A16" s="2" t="s">
        <v>132</v>
      </c>
      <c r="B16" s="3" t="s">
        <v>8</v>
      </c>
      <c r="C16" s="3" t="s">
        <v>12</v>
      </c>
      <c r="D16" s="3">
        <v>25</v>
      </c>
      <c r="E16" s="23">
        <v>44633</v>
      </c>
      <c r="F16" s="12">
        <v>80700</v>
      </c>
      <c r="G16" s="3" t="s">
        <v>13</v>
      </c>
      <c r="H16" s="3" t="s">
        <v>204</v>
      </c>
      <c r="I16" s="20">
        <f ca="1">TODAY()-staff[[#This Row],[Date Joined]]</f>
        <v>621</v>
      </c>
    </row>
    <row r="17" spans="1:9" x14ac:dyDescent="0.25">
      <c r="A17" s="6" t="s">
        <v>154</v>
      </c>
      <c r="B17" s="7" t="s">
        <v>15</v>
      </c>
      <c r="C17" s="7" t="s">
        <v>21</v>
      </c>
      <c r="D17" s="7">
        <v>24</v>
      </c>
      <c r="E17" s="22">
        <v>44375</v>
      </c>
      <c r="F17" s="13">
        <v>52610</v>
      </c>
      <c r="G17" s="7" t="s">
        <v>24</v>
      </c>
      <c r="H17" s="7" t="s">
        <v>204</v>
      </c>
      <c r="I17" s="21">
        <f ca="1">TODAY()-staff[[#This Row],[Date Joined]]</f>
        <v>717</v>
      </c>
    </row>
    <row r="18" spans="1:9" x14ac:dyDescent="0.25">
      <c r="A18" s="2" t="s">
        <v>179</v>
      </c>
      <c r="B18" s="3" t="s">
        <v>15</v>
      </c>
      <c r="C18" s="3" t="s">
        <v>12</v>
      </c>
      <c r="D18" s="3">
        <v>29</v>
      </c>
      <c r="E18" s="23">
        <v>44119</v>
      </c>
      <c r="F18" s="12">
        <v>112110</v>
      </c>
      <c r="G18" s="3" t="s">
        <v>24</v>
      </c>
      <c r="H18" s="3" t="s">
        <v>204</v>
      </c>
      <c r="I18" s="20">
        <f ca="1">TODAY()-staff[[#This Row],[Date Joined]]</f>
        <v>687</v>
      </c>
    </row>
    <row r="19" spans="1:9" x14ac:dyDescent="0.25">
      <c r="A19" s="6" t="s">
        <v>151</v>
      </c>
      <c r="B19" s="7" t="s">
        <v>8</v>
      </c>
      <c r="C19" s="7" t="s">
        <v>56</v>
      </c>
      <c r="D19" s="7">
        <v>27</v>
      </c>
      <c r="E19" s="22">
        <v>44061</v>
      </c>
      <c r="F19" s="13">
        <v>119110</v>
      </c>
      <c r="G19" s="7" t="s">
        <v>16</v>
      </c>
      <c r="H19" s="7" t="s">
        <v>204</v>
      </c>
      <c r="I19" s="21">
        <f ca="1">TODAY()-staff[[#This Row],[Date Joined]]</f>
        <v>505</v>
      </c>
    </row>
    <row r="20" spans="1:9" x14ac:dyDescent="0.25">
      <c r="A20" s="2" t="s">
        <v>149</v>
      </c>
      <c r="B20" s="3" t="s">
        <v>15</v>
      </c>
      <c r="C20" s="3" t="s">
        <v>19</v>
      </c>
      <c r="D20" s="3">
        <v>22</v>
      </c>
      <c r="E20" s="23">
        <v>44384</v>
      </c>
      <c r="F20" s="12">
        <v>112780</v>
      </c>
      <c r="G20" s="3" t="s">
        <v>13</v>
      </c>
      <c r="H20" s="3" t="s">
        <v>204</v>
      </c>
      <c r="I20" s="20">
        <f ca="1">TODAY()-staff[[#This Row],[Date Joined]]</f>
        <v>947</v>
      </c>
    </row>
    <row r="21" spans="1:9" x14ac:dyDescent="0.25">
      <c r="A21" s="6" t="s">
        <v>174</v>
      </c>
      <c r="B21" s="7" t="s">
        <v>8</v>
      </c>
      <c r="C21" s="7" t="s">
        <v>9</v>
      </c>
      <c r="D21" s="7">
        <v>36</v>
      </c>
      <c r="E21" s="22">
        <v>44023</v>
      </c>
      <c r="F21" s="13">
        <v>114890</v>
      </c>
      <c r="G21" s="7" t="s">
        <v>16</v>
      </c>
      <c r="H21" s="7" t="s">
        <v>204</v>
      </c>
      <c r="I21" s="21">
        <f ca="1">TODAY()-staff[[#This Row],[Date Joined]]</f>
        <v>1261</v>
      </c>
    </row>
    <row r="22" spans="1:9" x14ac:dyDescent="0.25">
      <c r="A22" s="2" t="s">
        <v>145</v>
      </c>
      <c r="B22" s="3" t="s">
        <v>15</v>
      </c>
      <c r="C22" s="3" t="s">
        <v>21</v>
      </c>
      <c r="D22" s="3">
        <v>27</v>
      </c>
      <c r="E22" s="23">
        <v>44506</v>
      </c>
      <c r="F22" s="12">
        <v>48980</v>
      </c>
      <c r="G22" s="3" t="s">
        <v>16</v>
      </c>
      <c r="H22" s="3" t="s">
        <v>204</v>
      </c>
      <c r="I22" s="20">
        <f ca="1">TODAY()-staff[[#This Row],[Date Joined]]</f>
        <v>1099</v>
      </c>
    </row>
    <row r="23" spans="1:9" x14ac:dyDescent="0.25">
      <c r="A23" s="6" t="s">
        <v>169</v>
      </c>
      <c r="B23" s="7" t="s">
        <v>15</v>
      </c>
      <c r="C23" s="7" t="s">
        <v>56</v>
      </c>
      <c r="D23" s="7">
        <v>21</v>
      </c>
      <c r="E23" s="22">
        <v>44180</v>
      </c>
      <c r="F23" s="13">
        <v>75880</v>
      </c>
      <c r="G23" s="7" t="s">
        <v>16</v>
      </c>
      <c r="H23" s="7" t="s">
        <v>204</v>
      </c>
      <c r="I23" s="21">
        <f ca="1">TODAY()-staff[[#This Row],[Date Joined]]</f>
        <v>672</v>
      </c>
    </row>
    <row r="24" spans="1:9" x14ac:dyDescent="0.25">
      <c r="A24" s="2" t="s">
        <v>166</v>
      </c>
      <c r="B24" s="3" t="s">
        <v>8</v>
      </c>
      <c r="C24" s="3" t="s">
        <v>19</v>
      </c>
      <c r="D24" s="3">
        <v>28</v>
      </c>
      <c r="E24" s="23">
        <v>44296</v>
      </c>
      <c r="F24" s="12">
        <v>53240</v>
      </c>
      <c r="G24" s="3" t="s">
        <v>16</v>
      </c>
      <c r="H24" s="3" t="s">
        <v>204</v>
      </c>
      <c r="I24" s="20">
        <f ca="1">TODAY()-staff[[#This Row],[Date Joined]]</f>
        <v>910</v>
      </c>
    </row>
    <row r="25" spans="1:9" x14ac:dyDescent="0.25">
      <c r="A25" s="6" t="s">
        <v>121</v>
      </c>
      <c r="B25" s="7" t="s">
        <v>8</v>
      </c>
      <c r="C25" s="7" t="s">
        <v>21</v>
      </c>
      <c r="D25" s="7">
        <v>34</v>
      </c>
      <c r="E25" s="22">
        <v>44397</v>
      </c>
      <c r="F25" s="13">
        <v>85000</v>
      </c>
      <c r="G25" s="7" t="s">
        <v>16</v>
      </c>
      <c r="H25" s="7" t="s">
        <v>204</v>
      </c>
      <c r="I25" s="21">
        <f ca="1">TODAY()-staff[[#This Row],[Date Joined]]</f>
        <v>1120</v>
      </c>
    </row>
    <row r="26" spans="1:9" x14ac:dyDescent="0.25">
      <c r="A26" s="2" t="s">
        <v>178</v>
      </c>
      <c r="B26" s="3" t="s">
        <v>8</v>
      </c>
      <c r="C26" s="3" t="s">
        <v>12</v>
      </c>
      <c r="D26" s="3">
        <v>21</v>
      </c>
      <c r="E26" s="23">
        <v>44619</v>
      </c>
      <c r="F26" s="12">
        <v>33920</v>
      </c>
      <c r="G26" s="3" t="s">
        <v>16</v>
      </c>
      <c r="H26" s="3" t="s">
        <v>204</v>
      </c>
      <c r="I26" s="20">
        <f ca="1">TODAY()-staff[[#This Row],[Date Joined]]</f>
        <v>790</v>
      </c>
    </row>
    <row r="27" spans="1:9" x14ac:dyDescent="0.25">
      <c r="A27" s="6" t="s">
        <v>187</v>
      </c>
      <c r="B27" s="7" t="s">
        <v>8</v>
      </c>
      <c r="C27" s="7" t="s">
        <v>12</v>
      </c>
      <c r="D27" s="7">
        <v>33</v>
      </c>
      <c r="E27" s="22">
        <v>44253</v>
      </c>
      <c r="F27" s="13">
        <v>75280</v>
      </c>
      <c r="G27" s="7" t="s">
        <v>16</v>
      </c>
      <c r="H27" s="7" t="s">
        <v>204</v>
      </c>
      <c r="I27" s="21">
        <f ca="1">TODAY()-staff[[#This Row],[Date Joined]]</f>
        <v>558</v>
      </c>
    </row>
    <row r="28" spans="1:9" x14ac:dyDescent="0.25">
      <c r="A28" s="2" t="s">
        <v>129</v>
      </c>
      <c r="B28" s="3" t="s">
        <v>8</v>
      </c>
      <c r="C28" s="3" t="s">
        <v>21</v>
      </c>
      <c r="D28" s="3">
        <v>34</v>
      </c>
      <c r="E28" s="23">
        <v>44594</v>
      </c>
      <c r="F28" s="12">
        <v>58940</v>
      </c>
      <c r="G28" s="3" t="s">
        <v>16</v>
      </c>
      <c r="H28" s="3" t="s">
        <v>204</v>
      </c>
      <c r="I28" s="20">
        <f ca="1">TODAY()-staff[[#This Row],[Date Joined]]</f>
        <v>563</v>
      </c>
    </row>
    <row r="29" spans="1:9" x14ac:dyDescent="0.25">
      <c r="A29" s="6" t="s">
        <v>135</v>
      </c>
      <c r="B29" s="7" t="s">
        <v>8</v>
      </c>
      <c r="C29" s="7" t="s">
        <v>9</v>
      </c>
      <c r="D29" s="7">
        <v>28</v>
      </c>
      <c r="E29" s="22">
        <v>44425</v>
      </c>
      <c r="F29" s="13">
        <v>104770</v>
      </c>
      <c r="G29" s="7" t="s">
        <v>16</v>
      </c>
      <c r="H29" s="7" t="s">
        <v>204</v>
      </c>
      <c r="I29" s="21">
        <f ca="1">TODAY()-staff[[#This Row],[Date Joined]]</f>
        <v>654</v>
      </c>
    </row>
    <row r="30" spans="1:9" x14ac:dyDescent="0.25">
      <c r="A30" s="2" t="s">
        <v>124</v>
      </c>
      <c r="B30" s="3" t="s">
        <v>15</v>
      </c>
      <c r="C30" s="3" t="s">
        <v>9</v>
      </c>
      <c r="D30" s="3">
        <v>21</v>
      </c>
      <c r="E30" s="23">
        <v>44701</v>
      </c>
      <c r="F30" s="12">
        <v>57090</v>
      </c>
      <c r="G30" s="3" t="s">
        <v>16</v>
      </c>
      <c r="H30" s="3" t="s">
        <v>204</v>
      </c>
      <c r="I30" s="20">
        <f ca="1">TODAY()-staff[[#This Row],[Date Joined]]</f>
        <v>1094</v>
      </c>
    </row>
    <row r="31" spans="1:9" x14ac:dyDescent="0.25">
      <c r="A31" s="6" t="s">
        <v>159</v>
      </c>
      <c r="B31" s="7" t="s">
        <v>15</v>
      </c>
      <c r="C31" s="7" t="s">
        <v>21</v>
      </c>
      <c r="D31" s="7">
        <v>27</v>
      </c>
      <c r="E31" s="22">
        <v>44174</v>
      </c>
      <c r="F31" s="13">
        <v>91650</v>
      </c>
      <c r="G31" s="7" t="s">
        <v>13</v>
      </c>
      <c r="H31" s="7" t="s">
        <v>204</v>
      </c>
      <c r="I31" s="21">
        <f ca="1">TODAY()-staff[[#This Row],[Date Joined]]</f>
        <v>560</v>
      </c>
    </row>
    <row r="32" spans="1:9" x14ac:dyDescent="0.25">
      <c r="A32" s="2" t="s">
        <v>182</v>
      </c>
      <c r="B32" s="3" t="s">
        <v>15</v>
      </c>
      <c r="C32" s="3" t="s">
        <v>21</v>
      </c>
      <c r="D32" s="3">
        <v>42</v>
      </c>
      <c r="E32" s="23">
        <v>44670</v>
      </c>
      <c r="F32" s="12">
        <v>70270</v>
      </c>
      <c r="G32" s="3" t="s">
        <v>24</v>
      </c>
      <c r="H32" s="3" t="s">
        <v>204</v>
      </c>
      <c r="I32" s="20">
        <f ca="1">TODAY()-staff[[#This Row],[Date Joined]]</f>
        <v>773</v>
      </c>
    </row>
    <row r="33" spans="1:9" x14ac:dyDescent="0.25">
      <c r="A33" s="6" t="s">
        <v>128</v>
      </c>
      <c r="B33" s="7" t="s">
        <v>8</v>
      </c>
      <c r="C33" s="7" t="s">
        <v>21</v>
      </c>
      <c r="D33" s="7">
        <v>28</v>
      </c>
      <c r="E33" s="22">
        <v>44124</v>
      </c>
      <c r="F33" s="13">
        <v>75970</v>
      </c>
      <c r="G33" s="7" t="s">
        <v>16</v>
      </c>
      <c r="H33" s="7" t="s">
        <v>204</v>
      </c>
      <c r="I33" s="21">
        <f ca="1">TODAY()-staff[[#This Row],[Date Joined]]</f>
        <v>848</v>
      </c>
    </row>
    <row r="34" spans="1:9" x14ac:dyDescent="0.25">
      <c r="A34" s="2" t="s">
        <v>111</v>
      </c>
      <c r="B34" s="3" t="s">
        <v>205</v>
      </c>
      <c r="C34" s="3" t="s">
        <v>12</v>
      </c>
      <c r="D34" s="3">
        <v>27</v>
      </c>
      <c r="E34" s="23">
        <v>44212</v>
      </c>
      <c r="F34" s="12">
        <v>90700</v>
      </c>
      <c r="G34" s="3" t="s">
        <v>13</v>
      </c>
      <c r="H34" s="3" t="s">
        <v>204</v>
      </c>
      <c r="I34" s="20">
        <f ca="1">TODAY()-staff[[#This Row],[Date Joined]]</f>
        <v>755</v>
      </c>
    </row>
    <row r="35" spans="1:9" x14ac:dyDescent="0.25">
      <c r="A35" s="6" t="s">
        <v>130</v>
      </c>
      <c r="B35" s="7" t="s">
        <v>15</v>
      </c>
      <c r="C35" s="7" t="s">
        <v>9</v>
      </c>
      <c r="D35" s="7">
        <v>30</v>
      </c>
      <c r="E35" s="22">
        <v>44607</v>
      </c>
      <c r="F35" s="13">
        <v>60570</v>
      </c>
      <c r="G35" s="7" t="s">
        <v>16</v>
      </c>
      <c r="H35" s="7" t="s">
        <v>204</v>
      </c>
      <c r="I35" s="21">
        <f ca="1">TODAY()-staff[[#This Row],[Date Joined]]</f>
        <v>475</v>
      </c>
    </row>
    <row r="36" spans="1:9" x14ac:dyDescent="0.25">
      <c r="A36" s="2" t="s">
        <v>133</v>
      </c>
      <c r="B36" s="3" t="s">
        <v>15</v>
      </c>
      <c r="C36" s="3" t="s">
        <v>9</v>
      </c>
      <c r="D36" s="3">
        <v>33</v>
      </c>
      <c r="E36" s="23">
        <v>44103</v>
      </c>
      <c r="F36" s="12">
        <v>115920</v>
      </c>
      <c r="G36" s="3" t="s">
        <v>16</v>
      </c>
      <c r="H36" s="3" t="s">
        <v>204</v>
      </c>
      <c r="I36" s="20">
        <f ca="1">TODAY()-staff[[#This Row],[Date Joined]]</f>
        <v>598</v>
      </c>
    </row>
    <row r="37" spans="1:9" x14ac:dyDescent="0.25">
      <c r="A37" s="6" t="s">
        <v>185</v>
      </c>
      <c r="B37" s="7" t="s">
        <v>8</v>
      </c>
      <c r="C37" s="7" t="s">
        <v>21</v>
      </c>
      <c r="D37" s="7">
        <v>33</v>
      </c>
      <c r="E37" s="22">
        <v>44006</v>
      </c>
      <c r="F37" s="13">
        <v>65360</v>
      </c>
      <c r="G37" s="7" t="s">
        <v>16</v>
      </c>
      <c r="H37" s="7" t="s">
        <v>204</v>
      </c>
      <c r="I37" s="21">
        <f ca="1">TODAY()-staff[[#This Row],[Date Joined]]</f>
        <v>839</v>
      </c>
    </row>
    <row r="38" spans="1:9" x14ac:dyDescent="0.25">
      <c r="A38" s="2" t="s">
        <v>115</v>
      </c>
      <c r="B38" s="3" t="s">
        <v>205</v>
      </c>
      <c r="C38" s="3" t="s">
        <v>21</v>
      </c>
      <c r="D38" s="3">
        <v>30</v>
      </c>
      <c r="E38" s="23">
        <v>44535</v>
      </c>
      <c r="F38" s="12">
        <v>64000</v>
      </c>
      <c r="G38" s="3" t="s">
        <v>16</v>
      </c>
      <c r="H38" s="3" t="s">
        <v>204</v>
      </c>
      <c r="I38" s="20">
        <f ca="1">TODAY()-staff[[#This Row],[Date Joined]]</f>
        <v>540</v>
      </c>
    </row>
    <row r="39" spans="1:9" x14ac:dyDescent="0.25">
      <c r="A39" s="6" t="s">
        <v>194</v>
      </c>
      <c r="B39" s="7" t="s">
        <v>8</v>
      </c>
      <c r="C39" s="7" t="s">
        <v>21</v>
      </c>
      <c r="D39" s="7">
        <v>34</v>
      </c>
      <c r="E39" s="22">
        <v>44383</v>
      </c>
      <c r="F39" s="13">
        <v>92450</v>
      </c>
      <c r="G39" s="7" t="s">
        <v>16</v>
      </c>
      <c r="H39" s="7" t="s">
        <v>204</v>
      </c>
      <c r="I39" s="21">
        <f ca="1">TODAY()-staff[[#This Row],[Date Joined]]</f>
        <v>747</v>
      </c>
    </row>
    <row r="40" spans="1:9" x14ac:dyDescent="0.25">
      <c r="A40" s="2" t="s">
        <v>112</v>
      </c>
      <c r="B40" s="3" t="s">
        <v>15</v>
      </c>
      <c r="C40" s="3" t="s">
        <v>12</v>
      </c>
      <c r="D40" s="3">
        <v>31</v>
      </c>
      <c r="E40" s="23">
        <v>44450</v>
      </c>
      <c r="F40" s="12">
        <v>48950</v>
      </c>
      <c r="G40" s="3" t="s">
        <v>16</v>
      </c>
      <c r="H40" s="3" t="s">
        <v>204</v>
      </c>
      <c r="I40" s="20">
        <f ca="1">TODAY()-staff[[#This Row],[Date Joined]]</f>
        <v>590</v>
      </c>
    </row>
    <row r="41" spans="1:9" x14ac:dyDescent="0.25">
      <c r="A41" s="6" t="s">
        <v>184</v>
      </c>
      <c r="B41" s="7" t="s">
        <v>8</v>
      </c>
      <c r="C41" s="7" t="s">
        <v>12</v>
      </c>
      <c r="D41" s="7">
        <v>27</v>
      </c>
      <c r="E41" s="22">
        <v>44625</v>
      </c>
      <c r="F41" s="13">
        <v>83750</v>
      </c>
      <c r="G41" s="7" t="s">
        <v>16</v>
      </c>
      <c r="H41" s="7" t="s">
        <v>204</v>
      </c>
      <c r="I41" s="21">
        <f ca="1">TODAY()-staff[[#This Row],[Date Joined]]</f>
        <v>1007</v>
      </c>
    </row>
    <row r="42" spans="1:9" x14ac:dyDescent="0.25">
      <c r="A42" s="2" t="s">
        <v>165</v>
      </c>
      <c r="B42" s="3" t="s">
        <v>8</v>
      </c>
      <c r="C42" s="3" t="s">
        <v>12</v>
      </c>
      <c r="D42" s="3">
        <v>40</v>
      </c>
      <c r="E42" s="23">
        <v>44276</v>
      </c>
      <c r="F42" s="12">
        <v>87620</v>
      </c>
      <c r="G42" s="3" t="s">
        <v>16</v>
      </c>
      <c r="H42" s="3" t="s">
        <v>204</v>
      </c>
      <c r="I42" s="20">
        <f ca="1">TODAY()-staff[[#This Row],[Date Joined]]</f>
        <v>1265</v>
      </c>
    </row>
    <row r="43" spans="1:9" x14ac:dyDescent="0.25">
      <c r="A43" s="6" t="s">
        <v>183</v>
      </c>
      <c r="B43" s="7" t="s">
        <v>8</v>
      </c>
      <c r="C43" s="7" t="s">
        <v>19</v>
      </c>
      <c r="D43" s="7">
        <v>20</v>
      </c>
      <c r="E43" s="22">
        <v>44476</v>
      </c>
      <c r="F43" s="13">
        <v>68900</v>
      </c>
      <c r="G43" s="7" t="s">
        <v>24</v>
      </c>
      <c r="H43" s="7" t="s">
        <v>204</v>
      </c>
      <c r="I43" s="21">
        <f ca="1">TODAY()-staff[[#This Row],[Date Joined]]</f>
        <v>1243</v>
      </c>
    </row>
    <row r="44" spans="1:9" x14ac:dyDescent="0.25">
      <c r="A44" s="2" t="s">
        <v>156</v>
      </c>
      <c r="B44" s="3" t="s">
        <v>15</v>
      </c>
      <c r="C44" s="3" t="s">
        <v>19</v>
      </c>
      <c r="D44" s="3">
        <v>32</v>
      </c>
      <c r="E44" s="23">
        <v>44403</v>
      </c>
      <c r="F44" s="12">
        <v>53540</v>
      </c>
      <c r="G44" s="3" t="s">
        <v>16</v>
      </c>
      <c r="H44" s="3" t="s">
        <v>204</v>
      </c>
      <c r="I44" s="20">
        <f ca="1">TODAY()-staff[[#This Row],[Date Joined]]</f>
        <v>884</v>
      </c>
    </row>
    <row r="45" spans="1:9" x14ac:dyDescent="0.25">
      <c r="A45" s="6" t="s">
        <v>171</v>
      </c>
      <c r="B45" s="7" t="s">
        <v>15</v>
      </c>
      <c r="C45" s="7" t="s">
        <v>19</v>
      </c>
      <c r="D45" s="7">
        <v>28</v>
      </c>
      <c r="E45" s="22">
        <v>44758</v>
      </c>
      <c r="F45" s="13">
        <v>43510</v>
      </c>
      <c r="G45" s="7" t="s">
        <v>42</v>
      </c>
      <c r="H45" s="7" t="s">
        <v>204</v>
      </c>
      <c r="I45" s="21">
        <f ca="1">TODAY()-staff[[#This Row],[Date Joined]]</f>
        <v>581</v>
      </c>
    </row>
    <row r="46" spans="1:9" x14ac:dyDescent="0.25">
      <c r="A46" s="2" t="s">
        <v>126</v>
      </c>
      <c r="B46" s="3" t="s">
        <v>8</v>
      </c>
      <c r="C46" s="3" t="s">
        <v>19</v>
      </c>
      <c r="D46" s="3">
        <v>38</v>
      </c>
      <c r="E46" s="23">
        <v>44316</v>
      </c>
      <c r="F46" s="12">
        <v>109160</v>
      </c>
      <c r="G46" s="3" t="s">
        <v>10</v>
      </c>
      <c r="H46" s="3" t="s">
        <v>204</v>
      </c>
      <c r="I46" s="20">
        <f ca="1">TODAY()-staff[[#This Row],[Date Joined]]</f>
        <v>1199</v>
      </c>
    </row>
    <row r="47" spans="1:9" x14ac:dyDescent="0.25">
      <c r="A47" s="6" t="s">
        <v>197</v>
      </c>
      <c r="B47" s="7" t="s">
        <v>15</v>
      </c>
      <c r="C47" s="7" t="s">
        <v>9</v>
      </c>
      <c r="D47" s="7">
        <v>40</v>
      </c>
      <c r="E47" s="22">
        <v>44204</v>
      </c>
      <c r="F47" s="13">
        <v>99750</v>
      </c>
      <c r="G47" s="7" t="s">
        <v>16</v>
      </c>
      <c r="H47" s="7" t="s">
        <v>204</v>
      </c>
      <c r="I47" s="21">
        <f ca="1">TODAY()-staff[[#This Row],[Date Joined]]</f>
        <v>434</v>
      </c>
    </row>
    <row r="48" spans="1:9" x14ac:dyDescent="0.25">
      <c r="A48" s="2" t="s">
        <v>123</v>
      </c>
      <c r="B48" s="3" t="s">
        <v>8</v>
      </c>
      <c r="C48" s="3" t="s">
        <v>12</v>
      </c>
      <c r="D48" s="3">
        <v>31</v>
      </c>
      <c r="E48" s="23">
        <v>44084</v>
      </c>
      <c r="F48" s="12">
        <v>41980</v>
      </c>
      <c r="G48" s="3" t="s">
        <v>16</v>
      </c>
      <c r="H48" s="3" t="s">
        <v>204</v>
      </c>
      <c r="I48" s="20">
        <f ca="1">TODAY()-staff[[#This Row],[Date Joined]]</f>
        <v>951</v>
      </c>
    </row>
    <row r="49" spans="1:9" x14ac:dyDescent="0.25">
      <c r="A49" s="6" t="s">
        <v>186</v>
      </c>
      <c r="B49" s="7" t="s">
        <v>15</v>
      </c>
      <c r="C49" s="7" t="s">
        <v>21</v>
      </c>
      <c r="D49" s="7">
        <v>36</v>
      </c>
      <c r="E49" s="22">
        <v>44272</v>
      </c>
      <c r="F49" s="13">
        <v>71380</v>
      </c>
      <c r="G49" s="7" t="s">
        <v>16</v>
      </c>
      <c r="H49" s="7" t="s">
        <v>204</v>
      </c>
      <c r="I49" s="21">
        <f ca="1">TODAY()-staff[[#This Row],[Date Joined]]</f>
        <v>907</v>
      </c>
    </row>
    <row r="50" spans="1:9" x14ac:dyDescent="0.25">
      <c r="A50" s="2" t="s">
        <v>190</v>
      </c>
      <c r="B50" s="3" t="s">
        <v>15</v>
      </c>
      <c r="C50" s="3" t="s">
        <v>9</v>
      </c>
      <c r="D50" s="3">
        <v>27</v>
      </c>
      <c r="E50" s="23">
        <v>44547</v>
      </c>
      <c r="F50" s="12">
        <v>113280</v>
      </c>
      <c r="G50" s="3" t="s">
        <v>42</v>
      </c>
      <c r="H50" s="3" t="s">
        <v>204</v>
      </c>
      <c r="I50" s="20">
        <f ca="1">TODAY()-staff[[#This Row],[Date Joined]]</f>
        <v>675</v>
      </c>
    </row>
    <row r="51" spans="1:9" x14ac:dyDescent="0.25">
      <c r="A51" s="6" t="s">
        <v>180</v>
      </c>
      <c r="B51" s="7" t="s">
        <v>8</v>
      </c>
      <c r="C51" s="7" t="s">
        <v>21</v>
      </c>
      <c r="D51" s="7">
        <v>33</v>
      </c>
      <c r="E51" s="22">
        <v>44747</v>
      </c>
      <c r="F51" s="13">
        <v>86570</v>
      </c>
      <c r="G51" s="7" t="s">
        <v>16</v>
      </c>
      <c r="H51" s="7" t="s">
        <v>204</v>
      </c>
      <c r="I51" s="21">
        <f ca="1">TODAY()-staff[[#This Row],[Date Joined]]</f>
        <v>1011</v>
      </c>
    </row>
    <row r="52" spans="1:9" x14ac:dyDescent="0.25">
      <c r="A52" s="2" t="s">
        <v>138</v>
      </c>
      <c r="B52" s="3" t="s">
        <v>15</v>
      </c>
      <c r="C52" s="3" t="s">
        <v>9</v>
      </c>
      <c r="D52" s="3">
        <v>26</v>
      </c>
      <c r="E52" s="23">
        <v>44350</v>
      </c>
      <c r="F52" s="12">
        <v>53540</v>
      </c>
      <c r="G52" s="3" t="s">
        <v>16</v>
      </c>
      <c r="H52" s="3" t="s">
        <v>204</v>
      </c>
      <c r="I52" s="20">
        <f ca="1">TODAY()-staff[[#This Row],[Date Joined]]</f>
        <v>833</v>
      </c>
    </row>
    <row r="53" spans="1:9" x14ac:dyDescent="0.25">
      <c r="A53" s="6" t="s">
        <v>189</v>
      </c>
      <c r="B53" s="7" t="s">
        <v>15</v>
      </c>
      <c r="C53" s="7" t="s">
        <v>12</v>
      </c>
      <c r="D53" s="7">
        <v>37</v>
      </c>
      <c r="E53" s="22">
        <v>44640</v>
      </c>
      <c r="F53" s="13">
        <v>69070</v>
      </c>
      <c r="G53" s="7" t="s">
        <v>16</v>
      </c>
      <c r="H53" s="7" t="s">
        <v>204</v>
      </c>
      <c r="I53" s="21">
        <f ca="1">TODAY()-staff[[#This Row],[Date Joined]]</f>
        <v>834</v>
      </c>
    </row>
    <row r="54" spans="1:9" x14ac:dyDescent="0.25">
      <c r="A54" s="2" t="s">
        <v>120</v>
      </c>
      <c r="B54" s="3" t="s">
        <v>8</v>
      </c>
      <c r="C54" s="3" t="s">
        <v>21</v>
      </c>
      <c r="D54" s="3">
        <v>30</v>
      </c>
      <c r="E54" s="23">
        <v>44328</v>
      </c>
      <c r="F54" s="12">
        <v>67910</v>
      </c>
      <c r="G54" s="3" t="s">
        <v>24</v>
      </c>
      <c r="H54" s="3" t="s">
        <v>204</v>
      </c>
      <c r="I54" s="20">
        <f ca="1">TODAY()-staff[[#This Row],[Date Joined]]</f>
        <v>239</v>
      </c>
    </row>
    <row r="55" spans="1:9" x14ac:dyDescent="0.25">
      <c r="A55" s="6" t="s">
        <v>118</v>
      </c>
      <c r="B55" s="7" t="s">
        <v>15</v>
      </c>
      <c r="C55" s="7" t="s">
        <v>12</v>
      </c>
      <c r="D55" s="7">
        <v>30</v>
      </c>
      <c r="E55" s="22">
        <v>44214</v>
      </c>
      <c r="F55" s="13">
        <v>69120</v>
      </c>
      <c r="G55" s="7" t="s">
        <v>16</v>
      </c>
      <c r="H55" s="7" t="s">
        <v>204</v>
      </c>
      <c r="I55" s="21">
        <f ca="1">TODAY()-staff[[#This Row],[Date Joined]]</f>
        <v>510</v>
      </c>
    </row>
    <row r="56" spans="1:9" x14ac:dyDescent="0.25">
      <c r="A56" s="2" t="s">
        <v>131</v>
      </c>
      <c r="B56" s="3" t="s">
        <v>8</v>
      </c>
      <c r="C56" s="3" t="s">
        <v>21</v>
      </c>
      <c r="D56" s="3">
        <v>34</v>
      </c>
      <c r="E56" s="23">
        <v>44550</v>
      </c>
      <c r="F56" s="12">
        <v>60130</v>
      </c>
      <c r="G56" s="3" t="s">
        <v>16</v>
      </c>
      <c r="H56" s="3" t="s">
        <v>204</v>
      </c>
      <c r="I56" s="20">
        <f ca="1">TODAY()-staff[[#This Row],[Date Joined]]</f>
        <v>798</v>
      </c>
    </row>
    <row r="57" spans="1:9" x14ac:dyDescent="0.25">
      <c r="A57" s="6" t="s">
        <v>160</v>
      </c>
      <c r="B57" s="7" t="s">
        <v>15</v>
      </c>
      <c r="C57" s="7" t="s">
        <v>9</v>
      </c>
      <c r="D57" s="7">
        <v>23</v>
      </c>
      <c r="E57" s="22">
        <v>44378</v>
      </c>
      <c r="F57" s="13">
        <v>106460</v>
      </c>
      <c r="G57" s="7" t="s">
        <v>16</v>
      </c>
      <c r="H57" s="7" t="s">
        <v>204</v>
      </c>
      <c r="I57" s="21">
        <f ca="1">TODAY()-staff[[#This Row],[Date Joined]]</f>
        <v>1150</v>
      </c>
    </row>
    <row r="58" spans="1:9" x14ac:dyDescent="0.25">
      <c r="A58" s="2" t="s">
        <v>147</v>
      </c>
      <c r="B58" s="3" t="s">
        <v>8</v>
      </c>
      <c r="C58" s="3" t="s">
        <v>56</v>
      </c>
      <c r="D58" s="3">
        <v>37</v>
      </c>
      <c r="E58" s="23">
        <v>44389</v>
      </c>
      <c r="F58" s="12">
        <v>118100</v>
      </c>
      <c r="G58" s="3" t="s">
        <v>16</v>
      </c>
      <c r="H58" s="3" t="s">
        <v>204</v>
      </c>
      <c r="I58" s="20">
        <f ca="1">TODAY()-staff[[#This Row],[Date Joined]]</f>
        <v>1013</v>
      </c>
    </row>
    <row r="59" spans="1:9" x14ac:dyDescent="0.25">
      <c r="A59" s="6" t="s">
        <v>163</v>
      </c>
      <c r="B59" s="7" t="s">
        <v>8</v>
      </c>
      <c r="C59" s="7" t="s">
        <v>9</v>
      </c>
      <c r="D59" s="7">
        <v>36</v>
      </c>
      <c r="E59" s="22">
        <v>44468</v>
      </c>
      <c r="F59" s="13">
        <v>78390</v>
      </c>
      <c r="G59" s="7" t="s">
        <v>16</v>
      </c>
      <c r="H59" s="7" t="s">
        <v>204</v>
      </c>
      <c r="I59" s="21">
        <f ca="1">TODAY()-staff[[#This Row],[Date Joined]]</f>
        <v>955</v>
      </c>
    </row>
    <row r="60" spans="1:9" x14ac:dyDescent="0.25">
      <c r="A60" s="2" t="s">
        <v>146</v>
      </c>
      <c r="B60" s="3" t="s">
        <v>8</v>
      </c>
      <c r="C60" s="3" t="s">
        <v>9</v>
      </c>
      <c r="D60" s="3">
        <v>30</v>
      </c>
      <c r="E60" s="23">
        <v>44789</v>
      </c>
      <c r="F60" s="12">
        <v>114180</v>
      </c>
      <c r="G60" s="3" t="s">
        <v>16</v>
      </c>
      <c r="H60" s="3" t="s">
        <v>204</v>
      </c>
      <c r="I60" s="20">
        <f ca="1">TODAY()-staff[[#This Row],[Date Joined]]</f>
        <v>1079</v>
      </c>
    </row>
    <row r="61" spans="1:9" x14ac:dyDescent="0.25">
      <c r="A61" s="6" t="s">
        <v>188</v>
      </c>
      <c r="B61" s="7" t="s">
        <v>8</v>
      </c>
      <c r="C61" s="7" t="s">
        <v>9</v>
      </c>
      <c r="D61" s="7">
        <v>28</v>
      </c>
      <c r="E61" s="22">
        <v>44590</v>
      </c>
      <c r="F61" s="13">
        <v>104120</v>
      </c>
      <c r="G61" s="7" t="s">
        <v>16</v>
      </c>
      <c r="H61" s="7" t="s">
        <v>204</v>
      </c>
      <c r="I61" s="21">
        <f ca="1">TODAY()-staff[[#This Row],[Date Joined]]</f>
        <v>967</v>
      </c>
    </row>
    <row r="62" spans="1:9" x14ac:dyDescent="0.25">
      <c r="A62" s="2" t="s">
        <v>137</v>
      </c>
      <c r="B62" s="3" t="s">
        <v>15</v>
      </c>
      <c r="C62" s="3" t="s">
        <v>9</v>
      </c>
      <c r="D62" s="3">
        <v>30</v>
      </c>
      <c r="E62" s="23">
        <v>44640</v>
      </c>
      <c r="F62" s="12">
        <v>67950</v>
      </c>
      <c r="G62" s="3" t="s">
        <v>16</v>
      </c>
      <c r="H62" s="3" t="s">
        <v>204</v>
      </c>
      <c r="I62" s="20">
        <f ca="1">TODAY()-staff[[#This Row],[Date Joined]]</f>
        <v>1059</v>
      </c>
    </row>
    <row r="63" spans="1:9" x14ac:dyDescent="0.25">
      <c r="A63" s="6" t="s">
        <v>136</v>
      </c>
      <c r="B63" s="7" t="s">
        <v>8</v>
      </c>
      <c r="C63" s="7" t="s">
        <v>12</v>
      </c>
      <c r="D63" s="7">
        <v>29</v>
      </c>
      <c r="E63" s="22">
        <v>43962</v>
      </c>
      <c r="F63" s="13">
        <v>34980</v>
      </c>
      <c r="G63" s="7" t="s">
        <v>16</v>
      </c>
      <c r="H63" s="7" t="s">
        <v>204</v>
      </c>
      <c r="I63" s="21">
        <f ca="1">TODAY()-staff[[#This Row],[Date Joined]]</f>
        <v>618</v>
      </c>
    </row>
    <row r="64" spans="1:9" x14ac:dyDescent="0.25">
      <c r="A64" s="2" t="s">
        <v>152</v>
      </c>
      <c r="B64" s="3" t="s">
        <v>8</v>
      </c>
      <c r="C64" s="3" t="s">
        <v>12</v>
      </c>
      <c r="D64" s="3">
        <v>24</v>
      </c>
      <c r="E64" s="23">
        <v>44087</v>
      </c>
      <c r="F64" s="12">
        <v>62780</v>
      </c>
      <c r="G64" s="3" t="s">
        <v>16</v>
      </c>
      <c r="H64" s="3" t="s">
        <v>204</v>
      </c>
      <c r="I64" s="20">
        <f ca="1">TODAY()-staff[[#This Row],[Date Joined]]</f>
        <v>635</v>
      </c>
    </row>
    <row r="65" spans="1:9" x14ac:dyDescent="0.25">
      <c r="A65" s="6" t="s">
        <v>116</v>
      </c>
      <c r="B65" s="7" t="s">
        <v>15</v>
      </c>
      <c r="C65" s="7" t="s">
        <v>12</v>
      </c>
      <c r="D65" s="7">
        <v>20</v>
      </c>
      <c r="E65" s="22">
        <v>44397</v>
      </c>
      <c r="F65" s="13">
        <v>107700</v>
      </c>
      <c r="G65" s="7" t="s">
        <v>16</v>
      </c>
      <c r="H65" s="7" t="s">
        <v>204</v>
      </c>
      <c r="I65" s="21">
        <f ca="1">TODAY()-staff[[#This Row],[Date Joined]]</f>
        <v>946</v>
      </c>
    </row>
    <row r="66" spans="1:9" x14ac:dyDescent="0.25">
      <c r="A66" s="2" t="s">
        <v>167</v>
      </c>
      <c r="B66" s="3" t="s">
        <v>15</v>
      </c>
      <c r="C66" s="3" t="s">
        <v>19</v>
      </c>
      <c r="D66" s="3">
        <v>25</v>
      </c>
      <c r="E66" s="23">
        <v>44322</v>
      </c>
      <c r="F66" s="12">
        <v>65700</v>
      </c>
      <c r="G66" s="3" t="s">
        <v>16</v>
      </c>
      <c r="H66" s="3" t="s">
        <v>204</v>
      </c>
      <c r="I66" s="20">
        <f ca="1">TODAY()-staff[[#This Row],[Date Joined]]</f>
        <v>598</v>
      </c>
    </row>
    <row r="67" spans="1:9" x14ac:dyDescent="0.25">
      <c r="A67" s="6" t="s">
        <v>134</v>
      </c>
      <c r="B67" s="7" t="s">
        <v>8</v>
      </c>
      <c r="C67" s="7" t="s">
        <v>12</v>
      </c>
      <c r="D67" s="7">
        <v>33</v>
      </c>
      <c r="E67" s="22">
        <v>44313</v>
      </c>
      <c r="F67" s="13">
        <v>75480</v>
      </c>
      <c r="G67" s="7" t="s">
        <v>42</v>
      </c>
      <c r="H67" s="7" t="s">
        <v>204</v>
      </c>
      <c r="I67" s="21">
        <f ca="1">TODAY()-staff[[#This Row],[Date Joined]]</f>
        <v>434</v>
      </c>
    </row>
    <row r="68" spans="1:9" x14ac:dyDescent="0.25">
      <c r="A68" s="2" t="s">
        <v>173</v>
      </c>
      <c r="B68" s="3" t="s">
        <v>15</v>
      </c>
      <c r="C68" s="3" t="s">
        <v>12</v>
      </c>
      <c r="D68" s="3">
        <v>33</v>
      </c>
      <c r="E68" s="23">
        <v>44448</v>
      </c>
      <c r="F68" s="12">
        <v>53870</v>
      </c>
      <c r="G68" s="3" t="s">
        <v>16</v>
      </c>
      <c r="H68" s="3" t="s">
        <v>204</v>
      </c>
      <c r="I68" s="20">
        <f ca="1">TODAY()-staff[[#This Row],[Date Joined]]</f>
        <v>606</v>
      </c>
    </row>
    <row r="69" spans="1:9" x14ac:dyDescent="0.25">
      <c r="A69" s="6" t="s">
        <v>140</v>
      </c>
      <c r="B69" s="7" t="s">
        <v>8</v>
      </c>
      <c r="C69" s="7" t="s">
        <v>19</v>
      </c>
      <c r="D69" s="7">
        <v>36</v>
      </c>
      <c r="E69" s="22">
        <v>44433</v>
      </c>
      <c r="F69" s="13">
        <v>78540</v>
      </c>
      <c r="G69" s="7" t="s">
        <v>16</v>
      </c>
      <c r="H69" s="7" t="s">
        <v>204</v>
      </c>
      <c r="I69" s="21">
        <f ca="1">TODAY()-staff[[#This Row],[Date Joined]]</f>
        <v>844</v>
      </c>
    </row>
    <row r="70" spans="1:9" x14ac:dyDescent="0.25">
      <c r="A70" s="2" t="s">
        <v>192</v>
      </c>
      <c r="B70" s="3" t="s">
        <v>15</v>
      </c>
      <c r="C70" s="3" t="s">
        <v>9</v>
      </c>
      <c r="D70" s="3">
        <v>19</v>
      </c>
      <c r="E70" s="23">
        <v>44218</v>
      </c>
      <c r="F70" s="12">
        <v>58960</v>
      </c>
      <c r="G70" s="3" t="s">
        <v>16</v>
      </c>
      <c r="H70" s="3" t="s">
        <v>204</v>
      </c>
      <c r="I70" s="20">
        <f ca="1">TODAY()-staff[[#This Row],[Date Joined]]</f>
        <v>557</v>
      </c>
    </row>
    <row r="71" spans="1:9" x14ac:dyDescent="0.25">
      <c r="A71" s="6" t="s">
        <v>161</v>
      </c>
      <c r="B71" s="7" t="s">
        <v>15</v>
      </c>
      <c r="C71" s="7" t="s">
        <v>9</v>
      </c>
      <c r="D71" s="7">
        <v>46</v>
      </c>
      <c r="E71" s="22">
        <v>44697</v>
      </c>
      <c r="F71" s="13">
        <v>70610</v>
      </c>
      <c r="G71" s="7" t="s">
        <v>16</v>
      </c>
      <c r="H71" s="7" t="s">
        <v>204</v>
      </c>
      <c r="I71" s="21">
        <f ca="1">TODAY()-staff[[#This Row],[Date Joined]]</f>
        <v>1048</v>
      </c>
    </row>
    <row r="72" spans="1:9" x14ac:dyDescent="0.25">
      <c r="A72" s="2" t="s">
        <v>170</v>
      </c>
      <c r="B72" s="3" t="s">
        <v>15</v>
      </c>
      <c r="C72" s="3" t="s">
        <v>21</v>
      </c>
      <c r="D72" s="3">
        <v>33</v>
      </c>
      <c r="E72" s="23">
        <v>44181</v>
      </c>
      <c r="F72" s="12">
        <v>59430</v>
      </c>
      <c r="G72" s="3" t="s">
        <v>16</v>
      </c>
      <c r="H72" s="3" t="s">
        <v>204</v>
      </c>
      <c r="I72" s="20">
        <f ca="1">TODAY()-staff[[#This Row],[Date Joined]]</f>
        <v>664</v>
      </c>
    </row>
    <row r="73" spans="1:9" x14ac:dyDescent="0.25">
      <c r="A73" s="6" t="s">
        <v>143</v>
      </c>
      <c r="B73" s="7" t="s">
        <v>15</v>
      </c>
      <c r="C73" s="7" t="s">
        <v>9</v>
      </c>
      <c r="D73" s="7">
        <v>33</v>
      </c>
      <c r="E73" s="22">
        <v>44640</v>
      </c>
      <c r="F73" s="13">
        <v>48530</v>
      </c>
      <c r="G73" s="7" t="s">
        <v>13</v>
      </c>
      <c r="H73" s="7" t="s">
        <v>204</v>
      </c>
      <c r="I73" s="21">
        <f ca="1">TODAY()-staff[[#This Row],[Date Joined]]</f>
        <v>903</v>
      </c>
    </row>
    <row r="74" spans="1:9" x14ac:dyDescent="0.25">
      <c r="A74" s="2" t="s">
        <v>162</v>
      </c>
      <c r="B74" s="3" t="s">
        <v>8</v>
      </c>
      <c r="C74" s="3" t="s">
        <v>12</v>
      </c>
      <c r="D74" s="3">
        <v>33</v>
      </c>
      <c r="E74" s="23">
        <v>44129</v>
      </c>
      <c r="F74" s="12">
        <v>96140</v>
      </c>
      <c r="G74" s="3" t="s">
        <v>16</v>
      </c>
      <c r="H74" s="3" t="s">
        <v>204</v>
      </c>
      <c r="I74" s="20">
        <f ca="1">TODAY()-staff[[#This Row],[Date Joined]]</f>
        <v>678</v>
      </c>
    </row>
    <row r="75" spans="1:9" x14ac:dyDescent="0.25">
      <c r="A75" s="6" t="s">
        <v>155</v>
      </c>
      <c r="B75" s="7" t="s">
        <v>15</v>
      </c>
      <c r="C75" s="7" t="s">
        <v>12</v>
      </c>
      <c r="D75" s="7">
        <v>20</v>
      </c>
      <c r="E75" s="22">
        <v>44122</v>
      </c>
      <c r="F75" s="13">
        <v>112650</v>
      </c>
      <c r="G75" s="7" t="s">
        <v>16</v>
      </c>
      <c r="H75" s="7" t="s">
        <v>204</v>
      </c>
      <c r="I75" s="21">
        <f ca="1">TODAY()-staff[[#This Row],[Date Joined]]</f>
        <v>825</v>
      </c>
    </row>
    <row r="76" spans="1:9" x14ac:dyDescent="0.25">
      <c r="A76" s="2" t="s">
        <v>175</v>
      </c>
      <c r="B76" s="3" t="s">
        <v>8</v>
      </c>
      <c r="C76" s="3" t="s">
        <v>12</v>
      </c>
      <c r="D76" s="3">
        <v>32</v>
      </c>
      <c r="E76" s="23">
        <v>44293</v>
      </c>
      <c r="F76" s="12">
        <v>43840</v>
      </c>
      <c r="G76" s="3" t="s">
        <v>13</v>
      </c>
      <c r="H76" s="3" t="s">
        <v>204</v>
      </c>
      <c r="I76" s="20">
        <f ca="1">TODAY()-staff[[#This Row],[Date Joined]]</f>
        <v>464</v>
      </c>
    </row>
    <row r="77" spans="1:9" x14ac:dyDescent="0.25">
      <c r="A77" s="6" t="s">
        <v>142</v>
      </c>
      <c r="B77" s="7" t="s">
        <v>15</v>
      </c>
      <c r="C77" s="7" t="s">
        <v>9</v>
      </c>
      <c r="D77" s="7">
        <v>31</v>
      </c>
      <c r="E77" s="22">
        <v>44663</v>
      </c>
      <c r="F77" s="13">
        <v>103550</v>
      </c>
      <c r="G77" s="7" t="s">
        <v>16</v>
      </c>
      <c r="H77" s="7" t="s">
        <v>204</v>
      </c>
      <c r="I77" s="21">
        <f ca="1">TODAY()-staff[[#This Row],[Date Joined]]</f>
        <v>1041</v>
      </c>
    </row>
    <row r="78" spans="1:9" x14ac:dyDescent="0.25">
      <c r="A78" s="2" t="s">
        <v>200</v>
      </c>
      <c r="B78" s="3" t="s">
        <v>8</v>
      </c>
      <c r="C78" s="3" t="s">
        <v>56</v>
      </c>
      <c r="D78" s="3">
        <v>32</v>
      </c>
      <c r="E78" s="23">
        <v>44339</v>
      </c>
      <c r="F78" s="12">
        <v>45510</v>
      </c>
      <c r="G78" s="3" t="s">
        <v>16</v>
      </c>
      <c r="H78" s="3" t="s">
        <v>204</v>
      </c>
      <c r="I78" s="20">
        <f ca="1">TODAY()-staff[[#This Row],[Date Joined]]</f>
        <v>1217</v>
      </c>
    </row>
    <row r="79" spans="1:9" x14ac:dyDescent="0.25">
      <c r="A79" s="6" t="s">
        <v>141</v>
      </c>
      <c r="B79" s="7" t="s">
        <v>205</v>
      </c>
      <c r="C79" s="7" t="s">
        <v>21</v>
      </c>
      <c r="D79" s="7">
        <v>37</v>
      </c>
      <c r="E79" s="22">
        <v>44085</v>
      </c>
      <c r="F79" s="13">
        <v>115440</v>
      </c>
      <c r="G79" s="7" t="s">
        <v>24</v>
      </c>
      <c r="H79" s="7" t="s">
        <v>204</v>
      </c>
      <c r="I79" s="21">
        <f ca="1">TODAY()-staff[[#This Row],[Date Joined]]</f>
        <v>673</v>
      </c>
    </row>
    <row r="80" spans="1:9" x14ac:dyDescent="0.25">
      <c r="A80" s="2" t="s">
        <v>201</v>
      </c>
      <c r="B80" s="3" t="s">
        <v>8</v>
      </c>
      <c r="C80" s="3" t="s">
        <v>19</v>
      </c>
      <c r="D80" s="3">
        <v>38</v>
      </c>
      <c r="E80" s="23">
        <v>44268</v>
      </c>
      <c r="F80" s="12">
        <v>56870</v>
      </c>
      <c r="G80" s="3" t="s">
        <v>13</v>
      </c>
      <c r="H80" s="3" t="s">
        <v>204</v>
      </c>
      <c r="I80" s="20">
        <f ca="1">TODAY()-staff[[#This Row],[Date Joined]]</f>
        <v>972</v>
      </c>
    </row>
    <row r="81" spans="1:9" x14ac:dyDescent="0.25">
      <c r="A81" s="6" t="s">
        <v>168</v>
      </c>
      <c r="B81" s="7" t="s">
        <v>8</v>
      </c>
      <c r="C81" s="7" t="s">
        <v>19</v>
      </c>
      <c r="D81" s="7">
        <v>25</v>
      </c>
      <c r="E81" s="22">
        <v>44144</v>
      </c>
      <c r="F81" s="13">
        <v>92700</v>
      </c>
      <c r="G81" s="7" t="s">
        <v>16</v>
      </c>
      <c r="H81" s="7" t="s">
        <v>204</v>
      </c>
      <c r="I81" s="21">
        <f ca="1">TODAY()-staff[[#This Row],[Date Joined]]</f>
        <v>899</v>
      </c>
    </row>
    <row r="82" spans="1:9" x14ac:dyDescent="0.25">
      <c r="A82" s="2" t="s">
        <v>144</v>
      </c>
      <c r="B82" s="3" t="s">
        <v>205</v>
      </c>
      <c r="C82" s="3" t="s">
        <v>12</v>
      </c>
      <c r="D82" s="3">
        <v>32</v>
      </c>
      <c r="E82" s="23">
        <v>44713</v>
      </c>
      <c r="F82" s="12">
        <v>91310</v>
      </c>
      <c r="G82" s="3" t="s">
        <v>16</v>
      </c>
      <c r="H82" s="3" t="s">
        <v>204</v>
      </c>
      <c r="I82" s="20">
        <f ca="1">TODAY()-staff[[#This Row],[Date Joined]]</f>
        <v>583</v>
      </c>
    </row>
    <row r="83" spans="1:9" x14ac:dyDescent="0.25">
      <c r="A83" s="6" t="s">
        <v>114</v>
      </c>
      <c r="B83" s="7" t="s">
        <v>15</v>
      </c>
      <c r="C83" s="7" t="s">
        <v>19</v>
      </c>
      <c r="D83" s="7">
        <v>33</v>
      </c>
      <c r="E83" s="22">
        <v>44324</v>
      </c>
      <c r="F83" s="13">
        <v>74550</v>
      </c>
      <c r="G83" s="7" t="s">
        <v>16</v>
      </c>
      <c r="H83" s="7" t="s">
        <v>204</v>
      </c>
      <c r="I83" s="21">
        <f ca="1">TODAY()-staff[[#This Row],[Date Joined]]</f>
        <v>553</v>
      </c>
    </row>
    <row r="84" spans="1:9" x14ac:dyDescent="0.25">
      <c r="A84" s="2" t="s">
        <v>127</v>
      </c>
      <c r="B84" s="3" t="s">
        <v>15</v>
      </c>
      <c r="C84" s="3" t="s">
        <v>9</v>
      </c>
      <c r="D84" s="3">
        <v>25</v>
      </c>
      <c r="E84" s="23">
        <v>44665</v>
      </c>
      <c r="F84" s="12">
        <v>109190</v>
      </c>
      <c r="G84" s="3" t="s">
        <v>13</v>
      </c>
      <c r="H84" s="3" t="s">
        <v>204</v>
      </c>
      <c r="I84" s="20">
        <f ca="1">TODAY()-staff[[#This Row],[Date Joined]]</f>
        <v>873</v>
      </c>
    </row>
    <row r="85" spans="1:9" x14ac:dyDescent="0.25">
      <c r="A85" s="6" t="s">
        <v>193</v>
      </c>
      <c r="B85" s="7" t="s">
        <v>8</v>
      </c>
      <c r="C85" s="7" t="s">
        <v>12</v>
      </c>
      <c r="D85" s="7">
        <v>40</v>
      </c>
      <c r="E85" s="22">
        <v>44320</v>
      </c>
      <c r="F85" s="13">
        <v>104410</v>
      </c>
      <c r="G85" s="7" t="s">
        <v>16</v>
      </c>
      <c r="H85" s="7" t="s">
        <v>204</v>
      </c>
      <c r="I85" s="21">
        <f ca="1">TODAY()-staff[[#This Row],[Date Joined]]</f>
        <v>838</v>
      </c>
    </row>
    <row r="86" spans="1:9" x14ac:dyDescent="0.25">
      <c r="A86" s="2" t="s">
        <v>176</v>
      </c>
      <c r="B86" s="3" t="s">
        <v>15</v>
      </c>
      <c r="C86" s="3" t="s">
        <v>21</v>
      </c>
      <c r="D86" s="3">
        <v>30</v>
      </c>
      <c r="E86" s="23">
        <v>44544</v>
      </c>
      <c r="F86" s="12">
        <v>96800</v>
      </c>
      <c r="G86" s="3" t="s">
        <v>16</v>
      </c>
      <c r="H86" s="3" t="s">
        <v>204</v>
      </c>
      <c r="I86" s="20">
        <f ca="1">TODAY()-staff[[#This Row],[Date Joined]]</f>
        <v>526</v>
      </c>
    </row>
    <row r="87" spans="1:9" x14ac:dyDescent="0.25">
      <c r="A87" s="6" t="s">
        <v>122</v>
      </c>
      <c r="B87" s="7" t="s">
        <v>15</v>
      </c>
      <c r="C87" s="7" t="s">
        <v>21</v>
      </c>
      <c r="D87" s="7">
        <v>28</v>
      </c>
      <c r="E87" s="22">
        <v>43980</v>
      </c>
      <c r="F87" s="13">
        <v>48170</v>
      </c>
      <c r="G87" s="7" t="s">
        <v>13</v>
      </c>
      <c r="H87" s="7" t="s">
        <v>204</v>
      </c>
      <c r="I87" s="21">
        <f ca="1">TODAY()-staff[[#This Row],[Date Joined]]</f>
        <v>927</v>
      </c>
    </row>
    <row r="88" spans="1:9" x14ac:dyDescent="0.25">
      <c r="A88" s="2" t="s">
        <v>139</v>
      </c>
      <c r="B88" s="3" t="s">
        <v>15</v>
      </c>
      <c r="C88" s="3" t="s">
        <v>9</v>
      </c>
      <c r="D88" s="3">
        <v>21</v>
      </c>
      <c r="E88" s="23">
        <v>44042</v>
      </c>
      <c r="F88" s="12">
        <v>37920</v>
      </c>
      <c r="G88" s="3" t="s">
        <v>16</v>
      </c>
      <c r="H88" s="3" t="s">
        <v>204</v>
      </c>
      <c r="I88" s="20">
        <f ca="1">TODAY()-staff[[#This Row],[Date Joined]]</f>
        <v>1138</v>
      </c>
    </row>
    <row r="89" spans="1:9" x14ac:dyDescent="0.25">
      <c r="A89" s="6" t="s">
        <v>177</v>
      </c>
      <c r="B89" s="7" t="s">
        <v>15</v>
      </c>
      <c r="C89" s="7" t="s">
        <v>9</v>
      </c>
      <c r="D89" s="7">
        <v>34</v>
      </c>
      <c r="E89" s="22">
        <v>44642</v>
      </c>
      <c r="F89" s="13">
        <v>112650</v>
      </c>
      <c r="G89" s="7" t="s">
        <v>16</v>
      </c>
      <c r="H89" s="7" t="s">
        <v>204</v>
      </c>
      <c r="I89" s="21">
        <f ca="1">TODAY()-staff[[#This Row],[Date Joined]]</f>
        <v>819</v>
      </c>
    </row>
    <row r="90" spans="1:9" x14ac:dyDescent="0.25">
      <c r="A90" s="2" t="s">
        <v>164</v>
      </c>
      <c r="B90" s="3" t="s">
        <v>8</v>
      </c>
      <c r="C90" s="3" t="s">
        <v>19</v>
      </c>
      <c r="D90" s="3">
        <v>34</v>
      </c>
      <c r="E90" s="23">
        <v>44660</v>
      </c>
      <c r="F90" s="12">
        <v>49630</v>
      </c>
      <c r="G90" s="3" t="s">
        <v>24</v>
      </c>
      <c r="H90" s="3" t="s">
        <v>204</v>
      </c>
      <c r="I90" s="20">
        <f ca="1">TODAY()-staff[[#This Row],[Date Joined]]</f>
        <v>423</v>
      </c>
    </row>
    <row r="91" spans="1:9" x14ac:dyDescent="0.25">
      <c r="A91" s="6" t="s">
        <v>198</v>
      </c>
      <c r="B91" s="7" t="s">
        <v>15</v>
      </c>
      <c r="C91" s="7" t="s">
        <v>12</v>
      </c>
      <c r="D91" s="7">
        <v>36</v>
      </c>
      <c r="E91" s="22">
        <v>43958</v>
      </c>
      <c r="F91" s="13">
        <v>118840</v>
      </c>
      <c r="G91" s="7" t="s">
        <v>16</v>
      </c>
      <c r="H91" s="7" t="s">
        <v>204</v>
      </c>
      <c r="I91" s="21">
        <f ca="1">TODAY()-staff[[#This Row],[Date Joined]]</f>
        <v>583</v>
      </c>
    </row>
    <row r="92" spans="1:9" x14ac:dyDescent="0.25">
      <c r="A92" s="2" t="s">
        <v>158</v>
      </c>
      <c r="B92" s="3" t="s">
        <v>15</v>
      </c>
      <c r="C92" s="3" t="s">
        <v>12</v>
      </c>
      <c r="D92" s="3">
        <v>30</v>
      </c>
      <c r="E92" s="23">
        <v>44789</v>
      </c>
      <c r="F92" s="12">
        <v>69710</v>
      </c>
      <c r="G92" s="3" t="s">
        <v>16</v>
      </c>
      <c r="H92" s="3" t="s">
        <v>204</v>
      </c>
      <c r="I92" s="20">
        <f ca="1">TODAY()-staff[[#This Row],[Date Joined]]</f>
        <v>1136</v>
      </c>
    </row>
    <row r="93" spans="1:9" x14ac:dyDescent="0.25">
      <c r="A93" s="6" t="s">
        <v>196</v>
      </c>
      <c r="B93" s="7" t="s">
        <v>15</v>
      </c>
      <c r="C93" s="7" t="s">
        <v>9</v>
      </c>
      <c r="D93" s="7">
        <v>20</v>
      </c>
      <c r="E93" s="22">
        <v>44683</v>
      </c>
      <c r="F93" s="13">
        <v>79570</v>
      </c>
      <c r="G93" s="7" t="s">
        <v>16</v>
      </c>
      <c r="H93" s="7" t="s">
        <v>204</v>
      </c>
      <c r="I93" s="21">
        <f ca="1">TODAY()-staff[[#This Row],[Date Joined]]</f>
        <v>1211</v>
      </c>
    </row>
    <row r="94" spans="1:9" x14ac:dyDescent="0.25">
      <c r="A94" s="2" t="s">
        <v>153</v>
      </c>
      <c r="B94" s="3" t="s">
        <v>8</v>
      </c>
      <c r="C94" s="3" t="s">
        <v>9</v>
      </c>
      <c r="D94" s="3">
        <v>22</v>
      </c>
      <c r="E94" s="23">
        <v>44388</v>
      </c>
      <c r="F94" s="12">
        <v>76900</v>
      </c>
      <c r="G94" s="3" t="s">
        <v>13</v>
      </c>
      <c r="H94" s="3" t="s">
        <v>204</v>
      </c>
      <c r="I94" s="20">
        <f ca="1">TODAY()-staff[[#This Row],[Date Joined]]</f>
        <v>1007</v>
      </c>
    </row>
  </sheetData>
  <mergeCells count="1">
    <mergeCell ref="A1:I2"/>
  </mergeCells>
  <conditionalFormatting sqref="A3:A94">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 SALARY VS RATING</vt:lpstr>
      <vt:lpstr>male vs famale</vt:lpstr>
      <vt:lpstr>Sheet1</vt:lpstr>
      <vt:lpstr>Data</vt:lpstr>
      <vt:lpstr>NZ Staff</vt:lpstr>
      <vt:lpstr>India Staff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radhe shyam</cp:lastModifiedBy>
  <cp:lastPrinted>2023-12-24T14:41:22Z</cp:lastPrinted>
  <dcterms:created xsi:type="dcterms:W3CDTF">2021-03-14T20:21:32Z</dcterms:created>
  <dcterms:modified xsi:type="dcterms:W3CDTF">2023-12-24T14:41:58Z</dcterms:modified>
</cp:coreProperties>
</file>