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ppy\Desktop\"/>
    </mc:Choice>
  </mc:AlternateContent>
  <bookViews>
    <workbookView xWindow="0" yWindow="0" windowWidth="20490" windowHeight="8340" activeTab="1"/>
  </bookViews>
  <sheets>
    <sheet name="Raw Data" sheetId="1" r:id="rId1"/>
    <sheet name="Processed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C10" i="3" s="1"/>
  <c r="C12" i="3" s="1"/>
  <c r="D5" i="3"/>
  <c r="D8" i="3" s="1"/>
  <c r="D10" i="3" s="1"/>
  <c r="D12" i="3" s="1"/>
  <c r="D19" i="3" s="1"/>
  <c r="E5" i="3"/>
  <c r="E8" i="3" s="1"/>
  <c r="E10" i="3" s="1"/>
  <c r="E12" i="3" s="1"/>
  <c r="E19" i="3" s="1"/>
  <c r="G5" i="3"/>
  <c r="G8" i="3" s="1"/>
  <c r="G10" i="3" s="1"/>
  <c r="G12" i="3" s="1"/>
  <c r="G19" i="3" s="1"/>
  <c r="C5" i="3"/>
  <c r="F11" i="3"/>
  <c r="G11" i="3" s="1"/>
  <c r="F9" i="3"/>
  <c r="G9" i="3" s="1"/>
  <c r="F7" i="3"/>
  <c r="G7" i="3" s="1"/>
  <c r="F6" i="3"/>
  <c r="G6" i="3" s="1"/>
  <c r="F3" i="3"/>
  <c r="F5" i="3" s="1"/>
  <c r="F8" i="3" s="1"/>
  <c r="F10" i="3" s="1"/>
  <c r="F12" i="3" s="1"/>
  <c r="F19" i="3" s="1"/>
  <c r="D2" i="3"/>
  <c r="C20" i="3" s="1"/>
  <c r="C18" i="3" l="1"/>
  <c r="C16" i="3"/>
  <c r="C19" i="3"/>
  <c r="C17" i="3"/>
  <c r="E2" i="3"/>
  <c r="F2" i="3" s="1"/>
  <c r="G2" i="3" s="1"/>
  <c r="F10" i="1"/>
  <c r="G10" i="1" s="1"/>
  <c r="F8" i="1"/>
  <c r="G8" i="1" s="1"/>
  <c r="F6" i="1"/>
  <c r="G6" i="1" s="1"/>
  <c r="F5" i="1"/>
  <c r="G5" i="1" s="1"/>
  <c r="F2" i="1"/>
</calcChain>
</file>

<file path=xl/sharedStrings.xml><?xml version="1.0" encoding="utf-8"?>
<sst xmlns="http://schemas.openxmlformats.org/spreadsheetml/2006/main" count="29" uniqueCount="19">
  <si>
    <t>Gross profit</t>
  </si>
  <si>
    <t>Depreciation &amp; Amortization</t>
  </si>
  <si>
    <t>Operating income</t>
  </si>
  <si>
    <t>Interest expense</t>
  </si>
  <si>
    <t>Pretax income</t>
  </si>
  <si>
    <t>Taxes</t>
  </si>
  <si>
    <t>Net income</t>
  </si>
  <si>
    <t>Cost of goods sold</t>
  </si>
  <si>
    <t>Selling, general &amp; administrative</t>
  </si>
  <si>
    <t>Total revenue</t>
  </si>
  <si>
    <t>Year</t>
  </si>
  <si>
    <t>Analyze</t>
  </si>
  <si>
    <t>5 - Year Total NI</t>
  </si>
  <si>
    <t>5- Year Average NI</t>
  </si>
  <si>
    <t>NI above 1000 ?</t>
  </si>
  <si>
    <t>5 - Year Max NI</t>
  </si>
  <si>
    <t>NI for 2024</t>
  </si>
  <si>
    <t>Visualize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</si>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</sst>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3" fontId="0" fillId="0" borderId="0" xfId="0" applyNumberFormat="1"/>
    <xf numFmtId="0" fontId="2" fillId="0" borderId="1" xfId="0" applyFont="1" applyBorder="1"/>
    <xf numFmtId="3" fontId="2" fillId="0" borderId="1" xfId="0" applyNumberFormat="1" applyFont="1" applyBorder="1"/>
    <xf numFmtId="0" fontId="2" fillId="3" borderId="1" xfId="0" applyFont="1" applyFill="1" applyBorder="1"/>
    <xf numFmtId="3" fontId="2" fillId="3" borderId="1" xfId="0" applyNumberFormat="1" applyFont="1" applyFill="1" applyBorder="1"/>
    <xf numFmtId="0" fontId="2" fillId="4" borderId="0" xfId="0" applyFont="1" applyFill="1"/>
    <xf numFmtId="0" fontId="0" fillId="4" borderId="0" xfId="0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293D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Processed!$B$3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Processed!$C$3:$G$3</c:f>
              <c:numCache>
                <c:formatCode>#,##0</c:formatCode>
                <c:ptCount val="5"/>
                <c:pt idx="0">
                  <c:v>5254</c:v>
                </c:pt>
                <c:pt idx="1">
                  <c:v>5525</c:v>
                </c:pt>
                <c:pt idx="2">
                  <c:v>6278</c:v>
                </c:pt>
                <c:pt idx="3">
                  <c:v>7219.7</c:v>
                </c:pt>
                <c:pt idx="4">
                  <c:v>9783</c:v>
                </c:pt>
              </c:numCache>
            </c:numRef>
          </c:val>
        </c:ser>
        <c:ser>
          <c:idx val="2"/>
          <c:order val="1"/>
          <c:tx>
            <c:strRef>
              <c:f>Processed!$B$12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Processed!$C$12:$G$12</c:f>
              <c:numCache>
                <c:formatCode>#,##0</c:formatCode>
                <c:ptCount val="5"/>
                <c:pt idx="0">
                  <c:v>787.63</c:v>
                </c:pt>
                <c:pt idx="1">
                  <c:v>936.15</c:v>
                </c:pt>
                <c:pt idx="2">
                  <c:v>1124.96</c:v>
                </c:pt>
                <c:pt idx="3">
                  <c:v>2891.4040000000005</c:v>
                </c:pt>
                <c:pt idx="4">
                  <c:v>6050.7040000000006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699360"/>
        <c:axId val="221704064"/>
      </c:barChart>
      <c:catAx>
        <c:axId val="22169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04064"/>
        <c:crosses val="autoZero"/>
        <c:auto val="1"/>
        <c:lblAlgn val="ctr"/>
        <c:lblOffset val="100"/>
        <c:noMultiLvlLbl val="0"/>
      </c:catAx>
      <c:valAx>
        <c:axId val="2217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9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6723</xdr:rowOff>
    </xdr:from>
    <xdr:to>
      <xdr:col>5</xdr:col>
      <xdr:colOff>392206</xdr:colOff>
      <xdr:row>36</xdr:row>
      <xdr:rowOff>127747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zoomScale="85" zoomScaleNormal="85" workbookViewId="0">
      <selection activeCell="C2" sqref="C2:G10"/>
    </sheetView>
  </sheetViews>
  <sheetFormatPr defaultColWidth="11" defaultRowHeight="15.75" x14ac:dyDescent="0.25"/>
  <cols>
    <col min="2" max="2" width="28.5" bestFit="1" customWidth="1"/>
  </cols>
  <sheetData>
    <row r="2" spans="2:7" x14ac:dyDescent="0.25">
      <c r="B2" t="s">
        <v>9</v>
      </c>
      <c r="C2">
        <v>5254</v>
      </c>
      <c r="D2">
        <v>5525</v>
      </c>
      <c r="E2">
        <v>6278</v>
      </c>
      <c r="F2">
        <f>E2*1.15</f>
        <v>7219.7</v>
      </c>
      <c r="G2">
        <v>9783</v>
      </c>
    </row>
    <row r="3" spans="2:7" x14ac:dyDescent="0.25">
      <c r="B3" t="s">
        <v>7</v>
      </c>
      <c r="C3">
        <v>2850</v>
      </c>
      <c r="D3">
        <v>2869</v>
      </c>
      <c r="E3">
        <v>2998</v>
      </c>
      <c r="F3">
        <v>1850</v>
      </c>
      <c r="G3">
        <v>1250</v>
      </c>
    </row>
    <row r="4" spans="2:7" x14ac:dyDescent="0.25">
      <c r="B4" t="s">
        <v>0</v>
      </c>
    </row>
    <row r="5" spans="2:7" x14ac:dyDescent="0.25">
      <c r="B5" t="s">
        <v>8</v>
      </c>
      <c r="C5">
        <v>1065</v>
      </c>
      <c r="D5">
        <v>1125</v>
      </c>
      <c r="E5">
        <v>1348</v>
      </c>
      <c r="F5">
        <f>E5*1.15</f>
        <v>1550.1999999999998</v>
      </c>
      <c r="G5">
        <f>F5+1</f>
        <v>1551.1999999999998</v>
      </c>
    </row>
    <row r="6" spans="2:7" x14ac:dyDescent="0.25">
      <c r="B6" t="s">
        <v>1</v>
      </c>
      <c r="C6">
        <v>240</v>
      </c>
      <c r="D6">
        <v>240</v>
      </c>
      <c r="E6">
        <v>400</v>
      </c>
      <c r="F6">
        <f>E6*1.15</f>
        <v>459.99999999999994</v>
      </c>
      <c r="G6">
        <f>F6+1</f>
        <v>460.99999999999994</v>
      </c>
    </row>
    <row r="7" spans="2:7" x14ac:dyDescent="0.25">
      <c r="B7" t="s">
        <v>2</v>
      </c>
    </row>
    <row r="8" spans="2:7" x14ac:dyDescent="0.25">
      <c r="B8" t="s">
        <v>3</v>
      </c>
      <c r="C8">
        <v>102</v>
      </c>
      <c r="D8">
        <v>106</v>
      </c>
      <c r="E8">
        <v>108</v>
      </c>
      <c r="F8">
        <f>E8*1.15</f>
        <v>124.19999999999999</v>
      </c>
      <c r="G8">
        <f>F8+1</f>
        <v>125.19999999999999</v>
      </c>
    </row>
    <row r="9" spans="2:7" x14ac:dyDescent="0.25">
      <c r="B9" t="s">
        <v>4</v>
      </c>
    </row>
    <row r="10" spans="2:7" x14ac:dyDescent="0.25">
      <c r="B10" t="s">
        <v>5</v>
      </c>
      <c r="C10">
        <v>209.37</v>
      </c>
      <c r="D10">
        <v>248.85</v>
      </c>
      <c r="E10">
        <v>299.03999999999996</v>
      </c>
      <c r="F10">
        <f>E10*1.15</f>
        <v>343.89599999999996</v>
      </c>
      <c r="G10">
        <f>F10+1</f>
        <v>344.89599999999996</v>
      </c>
    </row>
    <row r="11" spans="2:7" x14ac:dyDescent="0.25">
      <c r="B1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8"/>
  <sheetViews>
    <sheetView tabSelected="1" zoomScale="85" zoomScaleNormal="85" workbookViewId="0">
      <selection activeCell="M7" sqref="M7"/>
    </sheetView>
  </sheetViews>
  <sheetFormatPr defaultRowHeight="15.75" outlineLevelRow="1" x14ac:dyDescent="0.25"/>
  <cols>
    <col min="2" max="2" width="27.875" bestFit="1" customWidth="1"/>
  </cols>
  <sheetData>
    <row r="2" spans="2:9" x14ac:dyDescent="0.25">
      <c r="B2" s="1" t="s">
        <v>10</v>
      </c>
      <c r="C2" s="1">
        <v>2023</v>
      </c>
      <c r="D2" s="1">
        <f>C2+1</f>
        <v>2024</v>
      </c>
      <c r="E2" s="1">
        <f t="shared" ref="E2:G2" si="0">D2+1</f>
        <v>2025</v>
      </c>
      <c r="F2" s="1">
        <f t="shared" si="0"/>
        <v>2026</v>
      </c>
      <c r="G2" s="1">
        <f t="shared" si="0"/>
        <v>2027</v>
      </c>
      <c r="I2" s="1" t="s">
        <v>18</v>
      </c>
    </row>
    <row r="3" spans="2:9" x14ac:dyDescent="0.25">
      <c r="B3" t="s">
        <v>9</v>
      </c>
      <c r="C3" s="2">
        <v>5254</v>
      </c>
      <c r="D3" s="2">
        <v>5525</v>
      </c>
      <c r="E3" s="2">
        <v>6278</v>
      </c>
      <c r="F3" s="2">
        <f>E3*1.15</f>
        <v>7219.7</v>
      </c>
      <c r="G3" s="2">
        <v>9783</v>
      </c>
    </row>
    <row r="4" spans="2:9" x14ac:dyDescent="0.25">
      <c r="B4" t="s">
        <v>7</v>
      </c>
      <c r="C4" s="2">
        <v>2850</v>
      </c>
      <c r="D4" s="2">
        <v>2869</v>
      </c>
      <c r="E4" s="2">
        <v>2998</v>
      </c>
      <c r="F4" s="2">
        <v>1850</v>
      </c>
      <c r="G4" s="2">
        <v>1250</v>
      </c>
    </row>
    <row r="5" spans="2:9" x14ac:dyDescent="0.25">
      <c r="B5" s="3" t="s">
        <v>0</v>
      </c>
      <c r="C5" s="4">
        <f>C3-C4</f>
        <v>2404</v>
      </c>
      <c r="D5" s="4">
        <f t="shared" ref="D5:G5" si="1">D3-D4</f>
        <v>2656</v>
      </c>
      <c r="E5" s="4">
        <f t="shared" si="1"/>
        <v>3280</v>
      </c>
      <c r="F5" s="4">
        <f t="shared" si="1"/>
        <v>5369.7</v>
      </c>
      <c r="G5" s="4">
        <f t="shared" si="1"/>
        <v>8533</v>
      </c>
    </row>
    <row r="6" spans="2:9" x14ac:dyDescent="0.25">
      <c r="B6" t="s">
        <v>8</v>
      </c>
      <c r="C6" s="2">
        <v>1065</v>
      </c>
      <c r="D6" s="2">
        <v>1125</v>
      </c>
      <c r="E6" s="2">
        <v>1348</v>
      </c>
      <c r="F6" s="2">
        <f>E6*1.15</f>
        <v>1550.1999999999998</v>
      </c>
      <c r="G6" s="2">
        <f>F6+1</f>
        <v>1551.1999999999998</v>
      </c>
    </row>
    <row r="7" spans="2:9" x14ac:dyDescent="0.25">
      <c r="B7" t="s">
        <v>1</v>
      </c>
      <c r="C7" s="2">
        <v>240</v>
      </c>
      <c r="D7" s="2">
        <v>240</v>
      </c>
      <c r="E7" s="2">
        <v>400</v>
      </c>
      <c r="F7" s="2">
        <f>E7*1.15</f>
        <v>459.99999999999994</v>
      </c>
      <c r="G7" s="2">
        <f>F7+1</f>
        <v>460.99999999999994</v>
      </c>
    </row>
    <row r="8" spans="2:9" x14ac:dyDescent="0.25">
      <c r="B8" s="3" t="s">
        <v>2</v>
      </c>
      <c r="C8" s="4">
        <f>C5-C6-C7</f>
        <v>1099</v>
      </c>
      <c r="D8" s="4">
        <f t="shared" ref="D8:G8" si="2">D5-D6-D7</f>
        <v>1291</v>
      </c>
      <c r="E8" s="4">
        <f t="shared" si="2"/>
        <v>1532</v>
      </c>
      <c r="F8" s="4">
        <f>F5-F6-F7</f>
        <v>3359.5</v>
      </c>
      <c r="G8" s="4">
        <f t="shared" si="2"/>
        <v>6520.8</v>
      </c>
    </row>
    <row r="9" spans="2:9" x14ac:dyDescent="0.25">
      <c r="B9" t="s">
        <v>3</v>
      </c>
      <c r="C9" s="2">
        <v>102</v>
      </c>
      <c r="D9" s="2">
        <v>106</v>
      </c>
      <c r="E9" s="2">
        <v>108</v>
      </c>
      <c r="F9" s="2">
        <f>E9*1.15</f>
        <v>124.19999999999999</v>
      </c>
      <c r="G9" s="2">
        <f>F9+1</f>
        <v>125.19999999999999</v>
      </c>
    </row>
    <row r="10" spans="2:9" x14ac:dyDescent="0.25">
      <c r="B10" s="3" t="s">
        <v>4</v>
      </c>
      <c r="C10" s="4">
        <f>C8-C9</f>
        <v>997</v>
      </c>
      <c r="D10" s="4">
        <f t="shared" ref="D10:G10" si="3">D8-D9</f>
        <v>1185</v>
      </c>
      <c r="E10" s="4">
        <f t="shared" si="3"/>
        <v>1424</v>
      </c>
      <c r="F10" s="4">
        <f t="shared" si="3"/>
        <v>3235.3</v>
      </c>
      <c r="G10" s="4">
        <f t="shared" si="3"/>
        <v>6395.6</v>
      </c>
    </row>
    <row r="11" spans="2:9" x14ac:dyDescent="0.25">
      <c r="B11" t="s">
        <v>5</v>
      </c>
      <c r="C11" s="2">
        <v>209.37</v>
      </c>
      <c r="D11" s="2">
        <v>248.85</v>
      </c>
      <c r="E11" s="2">
        <v>299.03999999999996</v>
      </c>
      <c r="F11" s="2">
        <f>E11*1.15</f>
        <v>343.89599999999996</v>
      </c>
      <c r="G11" s="2">
        <f>F11+1</f>
        <v>344.89599999999996</v>
      </c>
    </row>
    <row r="12" spans="2:9" x14ac:dyDescent="0.25">
      <c r="B12" s="5" t="s">
        <v>6</v>
      </c>
      <c r="C12" s="6">
        <f>C10-C11</f>
        <v>787.63</v>
      </c>
      <c r="D12" s="6">
        <f t="shared" ref="D12:G12" si="4">D10-D11</f>
        <v>936.15</v>
      </c>
      <c r="E12" s="6">
        <f t="shared" si="4"/>
        <v>1124.96</v>
      </c>
      <c r="F12" s="6">
        <f t="shared" si="4"/>
        <v>2891.4040000000005</v>
      </c>
      <c r="G12" s="6">
        <f t="shared" si="4"/>
        <v>6050.7040000000006</v>
      </c>
    </row>
    <row r="15" spans="2:9" x14ac:dyDescent="0.25">
      <c r="B15" s="7" t="s">
        <v>11</v>
      </c>
      <c r="C15" s="8"/>
      <c r="D15" s="8"/>
      <c r="E15" s="8"/>
      <c r="F15" s="8"/>
      <c r="G15" s="8"/>
    </row>
    <row r="16" spans="2:9" hidden="1" outlineLevel="1" x14ac:dyDescent="0.25">
      <c r="B16" t="s">
        <v>12</v>
      </c>
      <c r="C16" s="2">
        <f>SUM(C12:G12)</f>
        <v>11790.848000000002</v>
      </c>
    </row>
    <row r="17" spans="2:7" hidden="1" outlineLevel="1" x14ac:dyDescent="0.25">
      <c r="B17" t="s">
        <v>13</v>
      </c>
      <c r="C17" s="2">
        <f>AVERAGE(C12:G12)</f>
        <v>2358.1696000000002</v>
      </c>
    </row>
    <row r="18" spans="2:7" hidden="1" outlineLevel="1" x14ac:dyDescent="0.25">
      <c r="B18" t="s">
        <v>15</v>
      </c>
      <c r="C18" s="2">
        <f>MAX(C12:G12)</f>
        <v>6050.7040000000006</v>
      </c>
    </row>
    <row r="19" spans="2:7" hidden="1" outlineLevel="1" x14ac:dyDescent="0.25">
      <c r="B19" t="s">
        <v>14</v>
      </c>
      <c r="C19" t="str">
        <f>IF(C12&gt;1000,"Yes","No")</f>
        <v>No</v>
      </c>
      <c r="D19" t="str">
        <f t="shared" ref="D19:G19" si="5">IF(D12&gt;1000,"Yes","No")</f>
        <v>No</v>
      </c>
      <c r="E19" t="str">
        <f t="shared" si="5"/>
        <v>Yes</v>
      </c>
      <c r="F19" t="str">
        <f t="shared" si="5"/>
        <v>Yes</v>
      </c>
      <c r="G19" t="str">
        <f t="shared" si="5"/>
        <v>Yes</v>
      </c>
    </row>
    <row r="20" spans="2:7" hidden="1" outlineLevel="1" x14ac:dyDescent="0.25">
      <c r="B20" t="s">
        <v>16</v>
      </c>
      <c r="C20">
        <f>HLOOKUP(D2,C2:G12,11,FALSE)</f>
        <v>936.15</v>
      </c>
    </row>
    <row r="21" spans="2:7" collapsed="1" x14ac:dyDescent="0.25"/>
    <row r="22" spans="2:7" x14ac:dyDescent="0.25">
      <c r="B22" s="7" t="s">
        <v>17</v>
      </c>
      <c r="C22" s="8"/>
      <c r="D22" s="8"/>
      <c r="E22" s="8"/>
      <c r="F22" s="8"/>
      <c r="G22" s="8"/>
    </row>
    <row r="24" spans="2:7" hidden="1" outlineLevel="1" x14ac:dyDescent="0.25"/>
    <row r="25" spans="2:7" hidden="1" outlineLevel="1" x14ac:dyDescent="0.25"/>
    <row r="26" spans="2:7" hidden="1" outlineLevel="1" x14ac:dyDescent="0.25"/>
    <row r="27" spans="2:7" hidden="1" outlineLevel="1" x14ac:dyDescent="0.25"/>
    <row r="28" spans="2:7" hidden="1" outlineLevel="1" x14ac:dyDescent="0.25"/>
    <row r="29" spans="2:7" hidden="1" outlineLevel="1" x14ac:dyDescent="0.25"/>
    <row r="30" spans="2:7" hidden="1" outlineLevel="1" x14ac:dyDescent="0.25"/>
    <row r="31" spans="2:7" hidden="1" outlineLevel="1" x14ac:dyDescent="0.25"/>
    <row r="32" spans="2:7" hidden="1" outlineLevel="1" x14ac:dyDescent="0.25"/>
    <row r="33" hidden="1" outlineLevel="1" x14ac:dyDescent="0.25"/>
    <row r="34" hidden="1" outlineLevel="1" x14ac:dyDescent="0.25"/>
    <row r="35" hidden="1" outlineLevel="1" x14ac:dyDescent="0.25"/>
    <row r="36" hidden="1" outlineLevel="1" x14ac:dyDescent="0.25"/>
    <row r="37" hidden="1" outlineLevel="1" x14ac:dyDescent="0.25"/>
    <row r="38" collapsed="1" x14ac:dyDescent="0.25"/>
  </sheetData>
  <conditionalFormatting sqref="C19:D19">
    <cfRule type="cellIs" dxfId="2" priority="2" operator="equal">
      <formula>"No"</formula>
    </cfRule>
  </conditionalFormatting>
  <conditionalFormatting sqref="E19:G19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  <ignoredErrors>
    <ignoredError sqref="F8:G11" formula="1"/>
  </ignoredError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Processed!C3:G3</xm:f>
              <xm:sqref>I3</xm:sqref>
            </x14:sparkline>
            <x14:sparkline>
              <xm:f>Processed!C4:G4</xm:f>
              <xm:sqref>I4</xm:sqref>
            </x14:sparkline>
            <x14:sparkline>
              <xm:f>Processed!C5:G5</xm:f>
              <xm:sqref>I5</xm:sqref>
            </x14:sparkline>
            <x14:sparkline>
              <xm:f>Processed!C6:G6</xm:f>
              <xm:sqref>I6</xm:sqref>
            </x14:sparkline>
            <x14:sparkline>
              <xm:f>Processed!C7:G7</xm:f>
              <xm:sqref>I7</xm:sqref>
            </x14:sparkline>
            <x14:sparkline>
              <xm:f>Processed!C8:G8</xm:f>
              <xm:sqref>I8</xm:sqref>
            </x14:sparkline>
            <x14:sparkline>
              <xm:f>Processed!C9:G9</xm:f>
              <xm:sqref>I9</xm:sqref>
            </x14:sparkline>
            <x14:sparkline>
              <xm:f>Processed!C10:G10</xm:f>
              <xm:sqref>I10</xm:sqref>
            </x14:sparkline>
            <x14:sparkline>
              <xm:f>Processed!C11:G11</xm:f>
              <xm:sqref>I11</xm:sqref>
            </x14:sparkline>
            <x14:sparkline>
              <xm:f>Processed!C12:G12</xm:f>
              <xm:sqref>I12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Processed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radhe shyam</cp:lastModifiedBy>
  <dcterms:created xsi:type="dcterms:W3CDTF">2023-07-24T08:32:08Z</dcterms:created>
  <dcterms:modified xsi:type="dcterms:W3CDTF">2024-01-11T13:05:12Z</dcterms:modified>
</cp:coreProperties>
</file>