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ri\Downloads\Desktop\"/>
    </mc:Choice>
  </mc:AlternateContent>
  <xr:revisionPtr revIDLastSave="0" documentId="13_ncr:1_{AE21A330-DB1C-4DD5-8879-E3B5F6FBFF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ExternalData_2" localSheetId="0" hidden="1">Sheet1!$H$4:$S$15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5" i="1"/>
  <c r="Z5" i="1"/>
  <c r="Z6" i="1"/>
  <c r="Z7" i="1"/>
  <c r="Z8" i="1"/>
  <c r="Z9" i="1"/>
  <c r="Z10" i="1"/>
  <c r="Z11" i="1"/>
  <c r="Z12" i="1"/>
  <c r="Z13" i="1"/>
  <c r="Z14" i="1"/>
  <c r="Z15" i="1"/>
  <c r="P37" i="2" l="1"/>
  <c r="Q37" i="2" s="1"/>
  <c r="R37" i="2" s="1"/>
  <c r="P38" i="2"/>
  <c r="Q38" i="2" s="1"/>
  <c r="R38" i="2" s="1"/>
  <c r="P39" i="2"/>
  <c r="Q39" i="2" s="1"/>
  <c r="R39" i="2" s="1"/>
  <c r="P40" i="2"/>
  <c r="Q40" i="2" s="1"/>
  <c r="R40" i="2" s="1"/>
  <c r="P41" i="2"/>
  <c r="Q41" i="2" s="1"/>
  <c r="R41" i="2" s="1"/>
  <c r="P42" i="2"/>
  <c r="Q42" i="2" s="1"/>
  <c r="R42" i="2" s="1"/>
  <c r="P43" i="2"/>
  <c r="Q43" i="2" s="1"/>
  <c r="R43" i="2" s="1"/>
  <c r="P44" i="2"/>
  <c r="Q44" i="2" s="1"/>
  <c r="R44" i="2" s="1"/>
  <c r="P45" i="2"/>
  <c r="Q45" i="2" s="1"/>
  <c r="R45" i="2" s="1"/>
  <c r="P46" i="2"/>
  <c r="Q46" i="2" s="1"/>
  <c r="R46" i="2" s="1"/>
  <c r="P36" i="2"/>
  <c r="Q36" i="2" s="1"/>
  <c r="R36" i="2" s="1"/>
  <c r="M17" i="2"/>
  <c r="M18" i="2"/>
  <c r="M19" i="2"/>
  <c r="M20" i="2"/>
  <c r="J8" i="2"/>
  <c r="J9" i="2"/>
  <c r="J10" i="2"/>
  <c r="J11" i="2"/>
  <c r="I8" i="2"/>
  <c r="I9" i="2"/>
  <c r="I10" i="2"/>
  <c r="I11" i="2"/>
  <c r="I6" i="2"/>
  <c r="I7" i="2"/>
  <c r="J6" i="2"/>
  <c r="J7" i="2"/>
  <c r="X6" i="1"/>
  <c r="X7" i="1"/>
  <c r="X8" i="1"/>
  <c r="X9" i="1"/>
  <c r="X10" i="1"/>
  <c r="X11" i="1"/>
  <c r="X12" i="1"/>
  <c r="X13" i="1"/>
  <c r="X14" i="1"/>
  <c r="X15" i="1"/>
  <c r="J5" i="2" l="1"/>
  <c r="I5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X5" i="1"/>
  <c r="R6" i="1" l="1"/>
  <c r="S6" i="1" s="1"/>
  <c r="V6" i="1" s="1"/>
  <c r="AA6" i="1" s="1"/>
  <c r="R7" i="1"/>
  <c r="S7" i="1" s="1"/>
  <c r="V7" i="1" s="1"/>
  <c r="AA7" i="1" s="1"/>
  <c r="R8" i="1"/>
  <c r="S8" i="1" s="1"/>
  <c r="V8" i="1" s="1"/>
  <c r="AA8" i="1" s="1"/>
  <c r="R9" i="1"/>
  <c r="S9" i="1" s="1"/>
  <c r="V9" i="1" s="1"/>
  <c r="AA9" i="1" s="1"/>
  <c r="R10" i="1"/>
  <c r="S10" i="1" s="1"/>
  <c r="V10" i="1" s="1"/>
  <c r="AA10" i="1" s="1"/>
  <c r="R11" i="1"/>
  <c r="S11" i="1" s="1"/>
  <c r="V11" i="1" s="1"/>
  <c r="AA11" i="1" s="1"/>
  <c r="R12" i="1"/>
  <c r="S12" i="1" s="1"/>
  <c r="V12" i="1" s="1"/>
  <c r="AA12" i="1" s="1"/>
  <c r="R13" i="1"/>
  <c r="S13" i="1" s="1"/>
  <c r="V13" i="1" s="1"/>
  <c r="AA13" i="1" s="1"/>
  <c r="R14" i="1"/>
  <c r="S14" i="1" s="1"/>
  <c r="V14" i="1" s="1"/>
  <c r="AA14" i="1" s="1"/>
  <c r="R15" i="1"/>
  <c r="S15" i="1" s="1"/>
  <c r="V15" i="1" s="1"/>
  <c r="AA15" i="1" s="1"/>
  <c r="R5" i="1"/>
  <c r="S5" i="1" l="1"/>
  <c r="V5" i="1" s="1"/>
  <c r="AA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<sst xmlns="http://schemas.openxmlformats.org/spreadsheetml/2006/main" count="157" uniqueCount="101">
  <si>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</si>
  <si>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</si>
  <si>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</si>
  <si>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</si>
  <si>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</si>
  <si>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</si>
  <si>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</si>
  <si>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</si>
  <si>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</si>
  <si>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</si>
  <si>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 xml:space="preserve">  Total  </t>
  </si>
  <si>
    <t>Percentage</t>
  </si>
  <si>
    <t>course</t>
  </si>
  <si>
    <t>Scholarhsip</t>
  </si>
  <si>
    <t>Transport</t>
  </si>
  <si>
    <t>Transport fee</t>
  </si>
  <si>
    <t>Category</t>
  </si>
  <si>
    <t>Discount</t>
  </si>
  <si>
    <t>Total Fees</t>
  </si>
  <si>
    <t>Ramesh</t>
  </si>
  <si>
    <t>Y</t>
  </si>
  <si>
    <t>Sanjana</t>
  </si>
  <si>
    <t>N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</si>
  <si>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</si>
  <si>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</si>
  <si>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</si>
  <si>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</si>
  <si>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</si>
  <si>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</si>
  <si>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</si>
  <si>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</si>
  <si>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 Curve   </t>
  </si>
  <si>
    <t>BCA</t>
  </si>
  <si>
    <t>MCA</t>
  </si>
  <si>
    <t>M.Tech</t>
  </si>
  <si>
    <t>B.Tech</t>
  </si>
  <si>
    <t>SC</t>
  </si>
  <si>
    <t>ST</t>
  </si>
  <si>
    <t>GENERAL</t>
  </si>
  <si>
    <t>OBC</t>
  </si>
  <si>
    <t>Course Fee</t>
  </si>
  <si>
    <t>B.TECH</t>
  </si>
  <si>
    <t>M.TECH</t>
  </si>
  <si>
    <t xml:space="preserve"> </t>
  </si>
  <si>
    <t>Percentage &gt;= 95%</t>
  </si>
  <si>
    <t>Percentage &gt;= 85%</t>
  </si>
  <si>
    <t>Percentage &gt;=75%</t>
  </si>
  <si>
    <t>Percentage &gt;= 65%</t>
  </si>
  <si>
    <t>UNICODE()</t>
  </si>
  <si>
    <t>A</t>
  </si>
  <si>
    <t>f</t>
  </si>
  <si>
    <t>%</t>
  </si>
  <si>
    <t>#</t>
  </si>
  <si>
    <t>@</t>
  </si>
  <si>
    <t>*</t>
  </si>
  <si>
    <t>आ</t>
  </si>
  <si>
    <t>UNICHAR()</t>
  </si>
  <si>
    <t>SENTENCE</t>
  </si>
  <si>
    <t>UPPER()</t>
  </si>
  <si>
    <t>LOWER()</t>
  </si>
  <si>
    <t>RaVI</t>
  </si>
  <si>
    <t>AjTRhj</t>
  </si>
  <si>
    <t>hahY</t>
  </si>
  <si>
    <t>JZXCHJ</t>
  </si>
  <si>
    <t>GHGFgjdhj</t>
  </si>
  <si>
    <t>vkjxcHBS</t>
  </si>
  <si>
    <t>qdgiudCM</t>
  </si>
  <si>
    <t>CONCATENATE()</t>
  </si>
  <si>
    <t>FIRST NAME</t>
  </si>
  <si>
    <t>MIDDLE NAME</t>
  </si>
  <si>
    <t>LAST NAME</t>
  </si>
  <si>
    <t>RAVI</t>
  </si>
  <si>
    <t>KUMAR</t>
  </si>
  <si>
    <t>SHRIVASTAV</t>
  </si>
  <si>
    <t>SHUBHAM</t>
  </si>
  <si>
    <t>SINGH</t>
  </si>
  <si>
    <t xml:space="preserve">SONU </t>
  </si>
  <si>
    <t xml:space="preserve">KUMAR </t>
  </si>
  <si>
    <t>GUPTA</t>
  </si>
  <si>
    <t>ROSHAN</t>
  </si>
  <si>
    <t>MISHRA</t>
  </si>
  <si>
    <t>FORMULA</t>
  </si>
  <si>
    <t>RESULT</t>
  </si>
  <si>
    <t>,=CONCATENATE()</t>
  </si>
  <si>
    <t>,=CONCATENATE(A1,B2,C3)</t>
  </si>
  <si>
    <t>,.</t>
  </si>
  <si>
    <t xml:space="preserve">              </t>
  </si>
  <si>
    <t>First class</t>
  </si>
  <si>
    <t>Second Class</t>
  </si>
  <si>
    <t>Third Class</t>
  </si>
  <si>
    <t>Fail</t>
  </si>
  <si>
    <t>Number of Student</t>
  </si>
  <si>
    <t>Grade</t>
  </si>
  <si>
    <t>STUDENTS SCORE DETAILS</t>
  </si>
  <si>
    <t>Q1. Find the total &amp; Percentage</t>
  </si>
  <si>
    <t>Q2. Calculate the scholarship amount</t>
  </si>
  <si>
    <t>Q3. Create a list of courses using data validation</t>
  </si>
  <si>
    <t>Q4. Create a list for categories also</t>
  </si>
  <si>
    <t>Q5. Calculate the discount according to categories.</t>
  </si>
  <si>
    <t>Q6. Calculate the total fees and also add transport fees if it is selected Yes(Y).</t>
  </si>
  <si>
    <t>Assignment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</si>
</sst>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7" fillId="8" borderId="7" applyNumberFormat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0" fontId="4" fillId="6" borderId="1" xfId="0" applyFont="1" applyFill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7" fillId="8" borderId="7" xfId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8" xfId="0" applyFont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8" fillId="0" borderId="9" xfId="0" applyFont="1" applyBorder="1"/>
    <xf numFmtId="0" fontId="0" fillId="0" borderId="15" xfId="0" applyBorder="1"/>
    <xf numFmtId="0" fontId="0" fillId="0" borderId="10" xfId="0" applyBorder="1"/>
    <xf numFmtId="0" fontId="8" fillId="0" borderId="13" xfId="0" applyFont="1" applyBorder="1"/>
    <xf numFmtId="0" fontId="8" fillId="0" borderId="0" xfId="0" applyFont="1"/>
    <xf numFmtId="0" fontId="0" fillId="0" borderId="14" xfId="0" applyBorder="1"/>
    <xf numFmtId="0" fontId="0" fillId="0" borderId="11" xfId="0" applyBorder="1"/>
    <xf numFmtId="0" fontId="0" fillId="0" borderId="16" xfId="0" applyBorder="1"/>
    <xf numFmtId="0" fontId="0" fillId="0" borderId="12" xfId="0" applyBorder="1"/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22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rgb="FFFF000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4187445319335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0726159230097"/>
          <c:y val="9.7623578302712163E-2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Sheet2!$H$36:$H$46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B-474F-A727-D78E1AF6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89176"/>
        <c:axId val="330189560"/>
      </c:barChart>
      <c:catAx>
        <c:axId val="33018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9560"/>
        <c:crosses val="autoZero"/>
        <c:auto val="1"/>
        <c:lblAlgn val="ctr"/>
        <c:lblOffset val="100"/>
        <c:noMultiLvlLbl val="0"/>
      </c:catAx>
      <c:valAx>
        <c:axId val="3301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9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21852714209049628"/>
          <c:w val="0.9627749576988156"/>
          <c:h val="0.74502639737738541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Sheet2!$H$36:$H$46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76-421D-9460-9F6080209D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E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F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0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1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2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3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4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5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6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7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8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Sheet2!$I$36:$I$46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76-421D-9460-9F6080209D1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A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B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C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D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E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F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0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2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3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4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5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Sheet2!$J$36:$J$46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776-421D-9460-9F6080209D1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27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8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29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2A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B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C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D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E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F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30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31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32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Sheet2!$K$36:$K$46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776-421D-9460-9F6080209D1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34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35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36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37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38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39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3A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3B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3C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3D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3E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3F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Sheet2!$L$36:$L$46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776-421D-9460-9F608020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95592"/>
        <c:axId val="345792848"/>
      </c:areaChart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0776-421D-9460-9F6080209D1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2-0776-421D-9460-9F6080209D1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3-0776-421D-9460-9F6080209D1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4-0776-421D-9460-9F6080209D1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5-0776-421D-9460-9F6080209D1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0776-421D-9460-9F6080209D1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7-0776-421D-9460-9F6080209D1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8-0776-421D-9460-9F6080209D1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9-0776-421D-9460-9F6080209D1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A-0776-421D-9460-9F6080209D1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B-0776-421D-9460-9F6080209D1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C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Sheet2!$M$36:$M$46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776-421D-9460-9F6080209D1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E-0776-421D-9460-9F6080209D1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F-0776-421D-9460-9F6080209D1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0-0776-421D-9460-9F6080209D1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1-0776-421D-9460-9F6080209D1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2-0776-421D-9460-9F6080209D1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3-0776-421D-9460-9F6080209D1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4-0776-421D-9460-9F6080209D1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5-0776-421D-9460-9F6080209D1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6-0776-421D-9460-9F6080209D1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7-0776-421D-9460-9F6080209D1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8-0776-421D-9460-9F6080209D1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9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Sheet2!$N$36:$N$46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776-421D-9460-9F6080209D1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B-0776-421D-9460-9F6080209D1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C-0776-421D-9460-9F6080209D1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D-0776-421D-9460-9F6080209D1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E-0776-421D-9460-9F6080209D1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F-0776-421D-9460-9F6080209D1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0-0776-421D-9460-9F6080209D1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1-0776-421D-9460-9F6080209D1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2-0776-421D-9460-9F6080209D1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3-0776-421D-9460-9F6080209D1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4-0776-421D-9460-9F6080209D1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5-0776-421D-9460-9F6080209D1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6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Sheet2!$O$36:$O$46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776-421D-9460-9F6080209D1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8-0776-421D-9460-9F6080209D1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9-0776-421D-9460-9F6080209D1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A-0776-421D-9460-9F6080209D1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B-0776-421D-9460-9F6080209D1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C-0776-421D-9460-9F6080209D1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D-0776-421D-9460-9F6080209D1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E-0776-421D-9460-9F6080209D1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F-0776-421D-9460-9F6080209D1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0-0776-421D-9460-9F6080209D1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1-0776-421D-9460-9F6080209D1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2-0776-421D-9460-9F6080209D1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3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Sheet2!$P$36:$P$46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0776-421D-9460-9F608020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5795592"/>
        <c:axId val="345792848"/>
      </c:barChart>
      <c:catAx>
        <c:axId val="34579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92848"/>
        <c:crosses val="autoZero"/>
        <c:auto val="1"/>
        <c:lblAlgn val="ctr"/>
        <c:lblOffset val="100"/>
        <c:noMultiLvlLbl val="0"/>
      </c:catAx>
      <c:valAx>
        <c:axId val="345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9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Sheet2!$P$36:$P$46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3-4268-A75A-5B3F385D8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808832"/>
        <c:axId val="448809224"/>
        <c:axId val="0"/>
      </c:bar3DChart>
      <c:catAx>
        <c:axId val="448808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448809224"/>
        <c:crosses val="autoZero"/>
        <c:auto val="1"/>
        <c:lblAlgn val="ctr"/>
        <c:lblOffset val="100"/>
        <c:noMultiLvlLbl val="0"/>
      </c:catAx>
      <c:valAx>
        <c:axId val="4488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156883</xdr:rowOff>
    </xdr:from>
    <xdr:to>
      <xdr:col>15</xdr:col>
      <xdr:colOff>437029</xdr:colOff>
      <xdr:row>19</xdr:row>
      <xdr:rowOff>156883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98B6AFAD-5D74-53A3-1446-8FA241707523}"/>
            </a:ext>
          </a:extLst>
        </xdr:cNvPr>
        <xdr:cNvSpPr/>
      </xdr:nvSpPr>
      <xdr:spPr>
        <a:xfrm>
          <a:off x="10668000" y="3563471"/>
          <a:ext cx="437029" cy="560294"/>
        </a:xfrm>
        <a:prstGeom prst="upArrow">
          <a:avLst/>
        </a:prstGeom>
        <a:solidFill>
          <a:srgbClr val="FF0000"/>
        </a:solidFill>
        <a:ln w="38100"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410135</xdr:colOff>
      <xdr:row>16</xdr:row>
      <xdr:rowOff>141194</xdr:rowOff>
    </xdr:from>
    <xdr:to>
      <xdr:col>8</xdr:col>
      <xdr:colOff>242047</xdr:colOff>
      <xdr:row>19</xdr:row>
      <xdr:rowOff>141194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7BCBBDDD-8314-4C7E-88AE-0C7726201170}"/>
            </a:ext>
          </a:extLst>
        </xdr:cNvPr>
        <xdr:cNvSpPr/>
      </xdr:nvSpPr>
      <xdr:spPr>
        <a:xfrm>
          <a:off x="4645959" y="3547782"/>
          <a:ext cx="437029" cy="560294"/>
        </a:xfrm>
        <a:prstGeom prst="upArrow">
          <a:avLst/>
        </a:prstGeom>
        <a:solidFill>
          <a:srgbClr val="FF0000"/>
        </a:solidFill>
        <a:ln w="38100"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50</xdr:row>
      <xdr:rowOff>104774</xdr:rowOff>
    </xdr:from>
    <xdr:to>
      <xdr:col>13</xdr:col>
      <xdr:colOff>314325</xdr:colOff>
      <xdr:row>62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47</xdr:row>
      <xdr:rowOff>80961</xdr:rowOff>
    </xdr:from>
    <xdr:to>
      <xdr:col>9</xdr:col>
      <xdr:colOff>95250</xdr:colOff>
      <xdr:row>66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49</xdr:row>
      <xdr:rowOff>42862</xdr:rowOff>
    </xdr:from>
    <xdr:to>
      <xdr:col>21</xdr:col>
      <xdr:colOff>114300</xdr:colOff>
      <xdr:row>61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22" unboundColumnsRight="8">
    <queryTableFields count="20">
      <queryTableField id="1" name="  1 " tableColumnId="1"/>
      <queryTableField id="2" name="         " tableColumnId="2"/>
      <queryTableField id="3" name="  Test 1 " tableColumnId="3"/>
      <queryTableField id="4" name="  Test 2 " tableColumnId="4"/>
      <queryTableField id="5" name="  Test 3 " tableColumnId="5"/>
      <queryTableField id="6" name="  Test 4 " tableColumnId="6"/>
      <queryTableField id="7" name="  Test 5 " tableColumnId="7"/>
      <queryTableField id="8" name="  Test 6 " tableColumnId="8"/>
      <queryTableField id="9" name="  Test 7 " tableColumnId="9"/>
      <queryTableField id="10" name="  Test 8 " tableColumnId="10"/>
      <queryTableField id="11" name="  Total  " tableColumnId="11"/>
      <queryTableField id="12" name="Column1" tableColumnId="12"/>
      <queryTableField id="20" dataBound="0" tableColumnId="20"/>
      <queryTableField id="21" dataBound="0" tableColumnId="21"/>
      <queryTableField id="13" dataBound="0" tableColumnId="13"/>
      <queryTableField id="14" dataBound="0" tableColumnId="14"/>
      <queryTableField id="15" dataBound="0" tableColumnId="15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_3" displayName="data__3" ref="H4:AA15" tableType="queryTable" totalsRowShown="0" headerRowDxfId="21" dataDxfId="20">
  <tableColumns count="20">
    <tableColumn id="1" xr3:uid="{00000000-0010-0000-0000-000001000000}" uniqueName="1" name="S. No." queryTableFieldId="1" dataDxfId="19"/>
    <tableColumn id="2" xr3:uid="{00000000-0010-0000-0000-000002000000}" uniqueName="2" name="Student Name" queryTableFieldId="2" dataDxfId="18"/>
    <tableColumn id="3" xr3:uid="{00000000-0010-0000-0000-000003000000}" uniqueName="3" name="  Test 1 " queryTableFieldId="3" dataDxfId="17"/>
    <tableColumn id="4" xr3:uid="{00000000-0010-0000-0000-000004000000}" uniqueName="4" name="  Test 2 " queryTableFieldId="4" dataDxfId="16"/>
    <tableColumn id="5" xr3:uid="{00000000-0010-0000-0000-000005000000}" uniqueName="5" name="  Test 3 " queryTableFieldId="5" dataDxfId="15"/>
    <tableColumn id="6" xr3:uid="{00000000-0010-0000-0000-000006000000}" uniqueName="6" name="  Test 4 " queryTableFieldId="6" dataDxfId="14"/>
    <tableColumn id="7" xr3:uid="{00000000-0010-0000-0000-000007000000}" uniqueName="7" name="  Test 5 " queryTableFieldId="7" dataDxfId="13"/>
    <tableColumn id="8" xr3:uid="{00000000-0010-0000-0000-000008000000}" uniqueName="8" name="  Test 6 " queryTableFieldId="8" dataDxfId="12"/>
    <tableColumn id="9" xr3:uid="{00000000-0010-0000-0000-000009000000}" uniqueName="9" name="  Test 7 " queryTableFieldId="9" dataDxfId="11"/>
    <tableColumn id="10" xr3:uid="{00000000-0010-0000-0000-00000A000000}" uniqueName="10" name="  Test 8 " queryTableFieldId="10" dataDxfId="10"/>
    <tableColumn id="11" xr3:uid="{00000000-0010-0000-0000-00000B000000}" uniqueName="11" name="  Total  " queryTableFieldId="11" dataDxfId="9"/>
    <tableColumn id="12" xr3:uid="{00000000-0010-0000-0000-00000C000000}" uniqueName="12" name="Percentage" queryTableFieldId="12" dataDxfId="8"/>
    <tableColumn id="20" xr3:uid="{00000000-0010-0000-0000-000014000000}" uniqueName="20" name="course" queryTableFieldId="20" dataDxfId="7"/>
    <tableColumn id="21" xr3:uid="{00000000-0010-0000-0000-000015000000}" uniqueName="21" name="Course Fee" queryTableFieldId="21" dataDxfId="6">
      <calculatedColumnFormula>IF(data__3[[#This Row],[course]]=$T$20,$U$20,IF(data__3[[#This Row],[course]]=$T$21,$U$21,IF(data__3[[#This Row],[course]]=$T$22,$U$22,IF(data__3[[#This Row],[course]]=$T$23,$U$23))))</calculatedColumnFormula>
    </tableColumn>
    <tableColumn id="13" xr3:uid="{00000000-0010-0000-0000-00000D000000}" uniqueName="13" name="Scholarhsip" queryTableFieldId="13" dataDxfId="5">
      <calculatedColumnFormula>IF(S5&gt;=95%,20%,IF(S5&gt;=85%,15%,IF(S5&gt;=75%,10%,IF(S5&gt;=65%,7%,5))))</calculatedColumnFormula>
    </tableColumn>
    <tableColumn id="14" xr3:uid="{00000000-0010-0000-0000-00000E000000}" uniqueName="14" name="Transport" queryTableFieldId="14" dataDxfId="4"/>
    <tableColumn id="15" xr3:uid="{00000000-0010-0000-0000-00000F000000}" uniqueName="15" name="Transport fee" queryTableFieldId="15" dataDxfId="3">
      <calculatedColumnFormula>IF(data__3[[#This Row],[Transport]]="Y",$W$30,0)</calculatedColumnFormula>
    </tableColumn>
    <tableColumn id="17" xr3:uid="{00000000-0010-0000-0000-000011000000}" uniqueName="17" name="Category" queryTableFieldId="17" dataDxfId="2"/>
    <tableColumn id="18" xr3:uid="{00000000-0010-0000-0000-000012000000}" uniqueName="18" name="Discount" queryTableFieldId="18" dataDxfId="1">
      <calculatedColumnFormula>IF(Y5="ST",40%,IF(Y5="SC",50%,IF(Y5="OBC",30%,IF(Y5="GENERAL",0%,0%))))</calculatedColumnFormula>
    </tableColumn>
    <tableColumn id="19" xr3:uid="{00000000-0010-0000-0000-000013000000}" uniqueName="19" name="Total Fees" queryTableFieldId="19" dataDxfId="0">
      <calculatedColumnFormula>U5-(U5*V5)-(U5*Z5)+X5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SSIGN.xlsx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AB48"/>
  <sheetViews>
    <sheetView tabSelected="1" zoomScale="52" zoomScaleNormal="100" workbookViewId="0">
      <selection activeCell="U5" sqref="U5"/>
    </sheetView>
  </sheetViews>
  <sheetFormatPr defaultRowHeight="14.4" x14ac:dyDescent="0.3"/>
  <cols>
    <col min="9" max="9" width="7.6640625" customWidth="1"/>
    <col min="10" max="10" width="15.88671875" customWidth="1"/>
    <col min="11" max="11" width="13.44140625" customWidth="1"/>
    <col min="12" max="12" width="14" customWidth="1"/>
    <col min="13" max="13" width="16.33203125" customWidth="1"/>
    <col min="19" max="19" width="16.33203125" customWidth="1"/>
    <col min="20" max="21" width="16.5546875" customWidth="1"/>
    <col min="22" max="22" width="16.44140625" customWidth="1"/>
    <col min="23" max="23" width="19" customWidth="1"/>
    <col min="24" max="24" width="20" customWidth="1"/>
    <col min="25" max="25" width="20.33203125" customWidth="1"/>
    <col min="26" max="26" width="16.44140625" customWidth="1"/>
    <col min="27" max="27" width="15.33203125" customWidth="1"/>
  </cols>
  <sheetData>
    <row r="1" spans="8:28" x14ac:dyDescent="0.3">
      <c r="H1" s="35" t="s">
        <v>93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8:28" x14ac:dyDescent="0.3"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8:28" x14ac:dyDescent="0.3"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8:28" ht="18" x14ac:dyDescent="0.35">
      <c r="H4" s="4" t="s">
        <v>0</v>
      </c>
      <c r="I4" s="4" t="s">
        <v>1</v>
      </c>
      <c r="J4" s="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8</v>
      </c>
      <c r="Q4" s="4" t="s">
        <v>9</v>
      </c>
      <c r="R4" s="4" t="s">
        <v>10</v>
      </c>
      <c r="S4" s="4" t="s">
        <v>11</v>
      </c>
      <c r="T4" s="4" t="s">
        <v>12</v>
      </c>
      <c r="U4" s="4" t="s">
        <v>40</v>
      </c>
      <c r="V4" s="4" t="s">
        <v>13</v>
      </c>
      <c r="W4" s="4" t="s">
        <v>14</v>
      </c>
      <c r="X4" s="4" t="s">
        <v>15</v>
      </c>
      <c r="Y4" s="4" t="s">
        <v>16</v>
      </c>
      <c r="Z4" s="4" t="s">
        <v>17</v>
      </c>
      <c r="AA4" s="4" t="s">
        <v>18</v>
      </c>
      <c r="AB4" s="1"/>
    </row>
    <row r="5" spans="8:28" ht="18" x14ac:dyDescent="0.35">
      <c r="H5" s="2">
        <v>1</v>
      </c>
      <c r="I5" s="2" t="s">
        <v>19</v>
      </c>
      <c r="J5" s="2">
        <v>85</v>
      </c>
      <c r="K5" s="2">
        <v>90</v>
      </c>
      <c r="L5" s="2">
        <v>80</v>
      </c>
      <c r="M5" s="2">
        <v>85</v>
      </c>
      <c r="N5" s="2">
        <v>88</v>
      </c>
      <c r="O5" s="2">
        <v>92</v>
      </c>
      <c r="P5" s="2">
        <v>87</v>
      </c>
      <c r="Q5" s="2">
        <v>90</v>
      </c>
      <c r="R5" s="2">
        <f>SUM(data__3[[#This Row],[  Test 1 ]:[  Test 8 ]])</f>
        <v>697</v>
      </c>
      <c r="S5" s="3">
        <f>(data__3[[#This Row],[  Total  ]]/800*100)</f>
        <v>87.125</v>
      </c>
      <c r="T5" s="5" t="s">
        <v>32</v>
      </c>
      <c r="U5" s="5">
        <f>IF(data__3[[#This Row],[course]]=$T$20,$U$20,IF(data__3[[#This Row],[course]]=$T$21,$U$21,IF(data__3[[#This Row],[course]]=$T$22,$U$22,IF(data__3[[#This Row],[course]]=$T$23,$U$23))))</f>
        <v>50000</v>
      </c>
      <c r="V5" s="2">
        <f t="shared" ref="V5:V15" si="0">IF(S5&gt;=95%,20%,IF(S5&gt;=85%,15%,IF(S5&gt;=75%,10%,IF(S5&gt;=65%,7%,5))))</f>
        <v>0.2</v>
      </c>
      <c r="W5" s="2" t="s">
        <v>20</v>
      </c>
      <c r="X5" s="2">
        <f>IF(data__3[[#This Row],[Transport]]="Y",$W$30,0)</f>
        <v>2000</v>
      </c>
      <c r="Y5" s="2" t="s">
        <v>36</v>
      </c>
      <c r="Z5" s="2">
        <f t="shared" ref="Z5:Z15" si="1">IF(Y5="ST",40%,IF(Y5="SC",50%,IF(Y5="OBC",30%,IF(Y5="GENERAL",0%,0%))))</f>
        <v>0.5</v>
      </c>
      <c r="AA5" s="2">
        <f t="shared" ref="AA5:AA15" si="2">U5-(U5*V5)-(U5*Z5)+X5</f>
        <v>17000</v>
      </c>
      <c r="AB5" s="1"/>
    </row>
    <row r="6" spans="8:28" ht="18" x14ac:dyDescent="0.35">
      <c r="H6" s="2">
        <v>2</v>
      </c>
      <c r="I6" s="2" t="s">
        <v>21</v>
      </c>
      <c r="J6" s="2">
        <v>70</v>
      </c>
      <c r="K6" s="2">
        <v>75</v>
      </c>
      <c r="L6" s="2">
        <v>65</v>
      </c>
      <c r="M6" s="2">
        <v>72</v>
      </c>
      <c r="N6" s="2">
        <v>78</v>
      </c>
      <c r="O6" s="2">
        <v>68</v>
      </c>
      <c r="P6" s="2">
        <v>70</v>
      </c>
      <c r="Q6" s="2">
        <v>75</v>
      </c>
      <c r="R6" s="2">
        <f>SUM(data__3[[#This Row],[  Test 1 ]:[  Test 8 ]])</f>
        <v>573</v>
      </c>
      <c r="S6" s="3">
        <f>data__3[[#This Row],[  Total  ]]/800*100</f>
        <v>71.625</v>
      </c>
      <c r="T6" s="5" t="s">
        <v>33</v>
      </c>
      <c r="U6" s="5">
        <f>IF(data__3[[#This Row],[course]]=$T$20,$U$20,IF(data__3[[#This Row],[course]]=$T$21,$U$21,IF(data__3[[#This Row],[course]]=$T$22,$U$22,IF(data__3[[#This Row],[course]]=$T$23,$U$23))))</f>
        <v>55000</v>
      </c>
      <c r="V6" s="2">
        <f t="shared" si="0"/>
        <v>0.2</v>
      </c>
      <c r="W6" s="2" t="s">
        <v>22</v>
      </c>
      <c r="X6" s="2">
        <f>IF(data__3[[#This Row],[Transport]]="Y",$W$30,0)</f>
        <v>0</v>
      </c>
      <c r="Y6" s="2" t="s">
        <v>37</v>
      </c>
      <c r="Z6" s="2">
        <f t="shared" si="1"/>
        <v>0.4</v>
      </c>
      <c r="AA6" s="2">
        <f t="shared" si="2"/>
        <v>22000</v>
      </c>
      <c r="AB6" s="1"/>
    </row>
    <row r="7" spans="8:28" ht="18" x14ac:dyDescent="0.35">
      <c r="H7" s="2">
        <v>3</v>
      </c>
      <c r="I7" s="2" t="s">
        <v>23</v>
      </c>
      <c r="J7" s="2">
        <v>92</v>
      </c>
      <c r="K7" s="2">
        <v>88</v>
      </c>
      <c r="L7" s="2">
        <v>95</v>
      </c>
      <c r="M7" s="2">
        <v>90</v>
      </c>
      <c r="N7" s="2">
        <v>87</v>
      </c>
      <c r="O7" s="2">
        <v>93</v>
      </c>
      <c r="P7" s="2">
        <v>88</v>
      </c>
      <c r="Q7" s="2">
        <v>92</v>
      </c>
      <c r="R7" s="2">
        <f>SUM(data__3[[#This Row],[  Test 1 ]:[  Test 8 ]])</f>
        <v>725</v>
      </c>
      <c r="S7" s="3">
        <f>data__3[[#This Row],[  Total  ]]/800*100</f>
        <v>90.625</v>
      </c>
      <c r="T7" s="5" t="s">
        <v>34</v>
      </c>
      <c r="U7" s="5">
        <f>IF(data__3[[#This Row],[course]]=$T$20,$U$20,IF(data__3[[#This Row],[course]]=$T$21,$U$21,IF(data__3[[#This Row],[course]]=$T$22,$U$22,IF(data__3[[#This Row],[course]]=$T$23,$U$23))))</f>
        <v>80000</v>
      </c>
      <c r="V7" s="2">
        <f t="shared" si="0"/>
        <v>0.2</v>
      </c>
      <c r="W7" s="2" t="s">
        <v>20</v>
      </c>
      <c r="X7" s="2">
        <f>IF(data__3[[#This Row],[Transport]]="Y",$W$30,0)</f>
        <v>2000</v>
      </c>
      <c r="Y7" s="2" t="s">
        <v>38</v>
      </c>
      <c r="Z7" s="2">
        <f t="shared" si="1"/>
        <v>0</v>
      </c>
      <c r="AA7" s="2">
        <f t="shared" si="2"/>
        <v>66000</v>
      </c>
      <c r="AB7" s="1"/>
    </row>
    <row r="8" spans="8:28" ht="18" x14ac:dyDescent="0.35">
      <c r="H8" s="2">
        <v>4</v>
      </c>
      <c r="I8" s="2" t="s">
        <v>24</v>
      </c>
      <c r="J8" s="2">
        <v>80</v>
      </c>
      <c r="K8" s="2">
        <v>82</v>
      </c>
      <c r="L8" s="2">
        <v>85</v>
      </c>
      <c r="M8" s="2">
        <v>88</v>
      </c>
      <c r="N8" s="2">
        <v>80</v>
      </c>
      <c r="O8" s="2">
        <v>85</v>
      </c>
      <c r="P8" s="2">
        <v>83</v>
      </c>
      <c r="Q8" s="2">
        <v>86</v>
      </c>
      <c r="R8" s="2">
        <f>SUM(data__3[[#This Row],[  Test 1 ]:[  Test 8 ]])</f>
        <v>669</v>
      </c>
      <c r="S8" s="3">
        <f>data__3[[#This Row],[  Total  ]]/800*100</f>
        <v>83.625</v>
      </c>
      <c r="T8" s="5" t="s">
        <v>32</v>
      </c>
      <c r="U8" s="5">
        <f>IF(data__3[[#This Row],[course]]=$T$20,$U$20,IF(data__3[[#This Row],[course]]=$T$21,$U$21,IF(data__3[[#This Row],[course]]=$T$22,$U$22,IF(data__3[[#This Row],[course]]=$T$23,$U$23))))</f>
        <v>50000</v>
      </c>
      <c r="V8" s="2">
        <f t="shared" si="0"/>
        <v>0.2</v>
      </c>
      <c r="W8" s="2" t="s">
        <v>20</v>
      </c>
      <c r="X8" s="2">
        <f>IF(data__3[[#This Row],[Transport]]="Y",$W$30,0)</f>
        <v>2000</v>
      </c>
      <c r="Y8" s="2" t="s">
        <v>39</v>
      </c>
      <c r="Z8" s="2">
        <f t="shared" si="1"/>
        <v>0.3</v>
      </c>
      <c r="AA8" s="2">
        <f t="shared" si="2"/>
        <v>27000</v>
      </c>
      <c r="AB8" s="1"/>
    </row>
    <row r="9" spans="8:28" ht="18" x14ac:dyDescent="0.35">
      <c r="H9" s="2">
        <v>5</v>
      </c>
      <c r="I9" s="2" t="s">
        <v>25</v>
      </c>
      <c r="J9" s="2">
        <v>75</v>
      </c>
      <c r="K9" s="2">
        <v>78</v>
      </c>
      <c r="L9" s="2">
        <v>80</v>
      </c>
      <c r="M9" s="2">
        <v>82</v>
      </c>
      <c r="N9" s="2">
        <v>76</v>
      </c>
      <c r="O9" s="2">
        <v>78</v>
      </c>
      <c r="P9" s="2">
        <v>80</v>
      </c>
      <c r="Q9" s="2">
        <v>82</v>
      </c>
      <c r="R9" s="2">
        <f>SUM(data__3[[#This Row],[  Test 1 ]:[  Test 8 ]])</f>
        <v>631</v>
      </c>
      <c r="S9" s="3">
        <f>data__3[[#This Row],[  Total  ]]/800*100</f>
        <v>78.875</v>
      </c>
      <c r="T9" s="5" t="s">
        <v>34</v>
      </c>
      <c r="U9" s="5">
        <f>IF(data__3[[#This Row],[course]]=$T$20,$U$20,IF(data__3[[#This Row],[course]]=$T$21,$U$21,IF(data__3[[#This Row],[course]]=$T$22,$U$22,IF(data__3[[#This Row],[course]]=$T$23,$U$23))))</f>
        <v>80000</v>
      </c>
      <c r="V9" s="2">
        <f t="shared" si="0"/>
        <v>0.2</v>
      </c>
      <c r="W9" s="2" t="s">
        <v>20</v>
      </c>
      <c r="X9" s="2">
        <f>IF(data__3[[#This Row],[Transport]]="Y",$W$30,0)</f>
        <v>2000</v>
      </c>
      <c r="Y9" s="2" t="s">
        <v>36</v>
      </c>
      <c r="Z9" s="2">
        <f t="shared" si="1"/>
        <v>0.5</v>
      </c>
      <c r="AA9" s="2">
        <f t="shared" si="2"/>
        <v>26000</v>
      </c>
      <c r="AB9" s="1"/>
    </row>
    <row r="10" spans="8:28" ht="18" x14ac:dyDescent="0.35">
      <c r="H10" s="2">
        <v>6</v>
      </c>
      <c r="I10" s="2" t="s">
        <v>26</v>
      </c>
      <c r="J10" s="2">
        <v>85</v>
      </c>
      <c r="K10" s="2">
        <v>86</v>
      </c>
      <c r="L10" s="2">
        <v>88</v>
      </c>
      <c r="M10" s="2">
        <v>90</v>
      </c>
      <c r="N10" s="2">
        <v>85</v>
      </c>
      <c r="O10" s="2">
        <v>88</v>
      </c>
      <c r="P10" s="2">
        <v>86</v>
      </c>
      <c r="Q10" s="2">
        <v>89</v>
      </c>
      <c r="R10" s="2">
        <f>SUM(data__3[[#This Row],[  Test 1 ]:[  Test 8 ]])</f>
        <v>697</v>
      </c>
      <c r="S10" s="3">
        <f>data__3[[#This Row],[  Total  ]]/800*100</f>
        <v>87.125</v>
      </c>
      <c r="T10" s="5" t="s">
        <v>32</v>
      </c>
      <c r="U10" s="5">
        <f>IF(data__3[[#This Row],[course]]=$T$20,$U$20,IF(data__3[[#This Row],[course]]=$T$21,$U$21,IF(data__3[[#This Row],[course]]=$T$22,$U$22,IF(data__3[[#This Row],[course]]=$T$23,$U$23))))</f>
        <v>50000</v>
      </c>
      <c r="V10" s="2">
        <f t="shared" si="0"/>
        <v>0.2</v>
      </c>
      <c r="W10" s="2" t="s">
        <v>22</v>
      </c>
      <c r="X10" s="2">
        <f>IF(data__3[[#This Row],[Transport]]="Y",$W$30,0)</f>
        <v>0</v>
      </c>
      <c r="Y10" s="2" t="s">
        <v>37</v>
      </c>
      <c r="Z10" s="2">
        <f t="shared" si="1"/>
        <v>0.4</v>
      </c>
      <c r="AA10" s="2">
        <f t="shared" si="2"/>
        <v>20000</v>
      </c>
      <c r="AB10" s="1"/>
    </row>
    <row r="11" spans="8:28" ht="18" x14ac:dyDescent="0.35">
      <c r="H11" s="2">
        <v>7</v>
      </c>
      <c r="I11" s="2" t="s">
        <v>27</v>
      </c>
      <c r="J11" s="2">
        <v>90</v>
      </c>
      <c r="K11" s="2">
        <v>92</v>
      </c>
      <c r="L11" s="2">
        <v>95</v>
      </c>
      <c r="M11" s="2">
        <v>92</v>
      </c>
      <c r="N11" s="2">
        <v>90</v>
      </c>
      <c r="O11" s="2">
        <v>94</v>
      </c>
      <c r="P11" s="2">
        <v>92</v>
      </c>
      <c r="Q11" s="2">
        <v>95</v>
      </c>
      <c r="R11" s="2">
        <f>SUM(data__3[[#This Row],[  Test 1 ]:[  Test 8 ]])</f>
        <v>740</v>
      </c>
      <c r="S11" s="3">
        <f>data__3[[#This Row],[  Total  ]]/800*100</f>
        <v>92.5</v>
      </c>
      <c r="T11" s="5" t="s">
        <v>35</v>
      </c>
      <c r="U11" s="5">
        <f>IF(data__3[[#This Row],[course]]=$T$20,$U$20,IF(data__3[[#This Row],[course]]=$T$21,$U$21,IF(data__3[[#This Row],[course]]=$T$22,$U$22,IF(data__3[[#This Row],[course]]=$T$23,$U$23))))</f>
        <v>70000</v>
      </c>
      <c r="V11" s="2">
        <f t="shared" si="0"/>
        <v>0.2</v>
      </c>
      <c r="W11" s="2" t="s">
        <v>22</v>
      </c>
      <c r="X11" s="2">
        <f>IF(data__3[[#This Row],[Transport]]="Y",$W$30,0)</f>
        <v>0</v>
      </c>
      <c r="Y11" s="2" t="s">
        <v>38</v>
      </c>
      <c r="Z11" s="2">
        <f t="shared" si="1"/>
        <v>0</v>
      </c>
      <c r="AA11" s="2">
        <f t="shared" si="2"/>
        <v>56000</v>
      </c>
      <c r="AB11" s="1"/>
    </row>
    <row r="12" spans="8:28" ht="18" x14ac:dyDescent="0.35">
      <c r="H12" s="2">
        <v>8</v>
      </c>
      <c r="I12" s="2" t="s">
        <v>28</v>
      </c>
      <c r="J12" s="2">
        <v>78</v>
      </c>
      <c r="K12" s="2">
        <v>80</v>
      </c>
      <c r="L12" s="2">
        <v>82</v>
      </c>
      <c r="M12" s="2">
        <v>85</v>
      </c>
      <c r="N12" s="2">
        <v>78</v>
      </c>
      <c r="O12" s="2">
        <v>80</v>
      </c>
      <c r="P12" s="2">
        <v>82</v>
      </c>
      <c r="Q12" s="2">
        <v>85</v>
      </c>
      <c r="R12" s="2">
        <f>SUM(data__3[[#This Row],[  Test 1 ]:[  Test 8 ]])</f>
        <v>650</v>
      </c>
      <c r="S12" s="3">
        <f>data__3[[#This Row],[  Total  ]]/800*100</f>
        <v>81.25</v>
      </c>
      <c r="T12" s="5" t="s">
        <v>33</v>
      </c>
      <c r="U12" s="5">
        <f>IF(data__3[[#This Row],[course]]=$T$20,$U$20,IF(data__3[[#This Row],[course]]=$T$21,$U$21,IF(data__3[[#This Row],[course]]=$T$22,$U$22,IF(data__3[[#This Row],[course]]=$T$23,$U$23))))</f>
        <v>55000</v>
      </c>
      <c r="V12" s="2">
        <f t="shared" si="0"/>
        <v>0.2</v>
      </c>
      <c r="W12" s="2" t="s">
        <v>20</v>
      </c>
      <c r="X12" s="2">
        <f>IF(data__3[[#This Row],[Transport]]="Y",$W$30,0)</f>
        <v>2000</v>
      </c>
      <c r="Y12" s="2" t="s">
        <v>38</v>
      </c>
      <c r="Z12" s="2">
        <f t="shared" si="1"/>
        <v>0</v>
      </c>
      <c r="AA12" s="2">
        <f t="shared" si="2"/>
        <v>46000</v>
      </c>
      <c r="AB12" s="1"/>
    </row>
    <row r="13" spans="8:28" ht="18" x14ac:dyDescent="0.35">
      <c r="H13" s="2">
        <v>9</v>
      </c>
      <c r="I13" s="2" t="s">
        <v>29</v>
      </c>
      <c r="J13" s="2">
        <v>85</v>
      </c>
      <c r="K13" s="2">
        <v>88</v>
      </c>
      <c r="L13" s="2">
        <v>90</v>
      </c>
      <c r="M13" s="2">
        <v>92</v>
      </c>
      <c r="N13" s="2">
        <v>85</v>
      </c>
      <c r="O13" s="2">
        <v>88</v>
      </c>
      <c r="P13" s="2">
        <v>90</v>
      </c>
      <c r="Q13" s="2">
        <v>92</v>
      </c>
      <c r="R13" s="2">
        <f>SUM(data__3[[#This Row],[  Test 1 ]:[  Test 8 ]])</f>
        <v>710</v>
      </c>
      <c r="S13" s="3">
        <f>data__3[[#This Row],[  Total  ]]/800*100</f>
        <v>88.75</v>
      </c>
      <c r="T13" s="5" t="s">
        <v>33</v>
      </c>
      <c r="U13" s="5">
        <f>IF(data__3[[#This Row],[course]]=$T$20,$U$20,IF(data__3[[#This Row],[course]]=$T$21,$U$21,IF(data__3[[#This Row],[course]]=$T$22,$U$22,IF(data__3[[#This Row],[course]]=$T$23,$U$23))))</f>
        <v>55000</v>
      </c>
      <c r="V13" s="2">
        <f t="shared" si="0"/>
        <v>0.2</v>
      </c>
      <c r="W13" s="2" t="s">
        <v>22</v>
      </c>
      <c r="X13" s="2">
        <f>IF(data__3[[#This Row],[Transport]]="Y",$W$30,0)</f>
        <v>0</v>
      </c>
      <c r="Y13" s="2" t="s">
        <v>37</v>
      </c>
      <c r="Z13" s="2">
        <f t="shared" si="1"/>
        <v>0.4</v>
      </c>
      <c r="AA13" s="2">
        <f t="shared" si="2"/>
        <v>22000</v>
      </c>
      <c r="AB13" s="1"/>
    </row>
    <row r="14" spans="8:28" ht="18" x14ac:dyDescent="0.35">
      <c r="H14" s="2">
        <v>10</v>
      </c>
      <c r="I14" s="2" t="s">
        <v>30</v>
      </c>
      <c r="J14" s="2">
        <v>92</v>
      </c>
      <c r="K14" s="2">
        <v>95</v>
      </c>
      <c r="L14" s="2">
        <v>98</v>
      </c>
      <c r="M14" s="2">
        <v>92</v>
      </c>
      <c r="N14" s="2">
        <v>92</v>
      </c>
      <c r="O14" s="2">
        <v>95</v>
      </c>
      <c r="P14" s="2">
        <v>98</v>
      </c>
      <c r="Q14" s="2">
        <v>92</v>
      </c>
      <c r="R14" s="2">
        <f>SUM(data__3[[#This Row],[  Test 1 ]:[  Test 8 ]])</f>
        <v>754</v>
      </c>
      <c r="S14" s="3">
        <f>data__3[[#This Row],[  Total  ]]/800*100</f>
        <v>94.25</v>
      </c>
      <c r="T14" s="5" t="s">
        <v>32</v>
      </c>
      <c r="U14" s="5">
        <f>IF(data__3[[#This Row],[course]]=$T$20,$U$20,IF(data__3[[#This Row],[course]]=$T$21,$U$21,IF(data__3[[#This Row],[course]]=$T$22,$U$22,IF(data__3[[#This Row],[course]]=$T$23,$U$23))))</f>
        <v>50000</v>
      </c>
      <c r="V14" s="2">
        <f t="shared" si="0"/>
        <v>0.2</v>
      </c>
      <c r="W14" s="2" t="s">
        <v>20</v>
      </c>
      <c r="X14" s="2">
        <f>IF(data__3[[#This Row],[Transport]]="Y",$W$30,0)</f>
        <v>2000</v>
      </c>
      <c r="Y14" s="2" t="s">
        <v>38</v>
      </c>
      <c r="Z14" s="2">
        <f t="shared" si="1"/>
        <v>0</v>
      </c>
      <c r="AA14" s="2">
        <f t="shared" si="2"/>
        <v>42000</v>
      </c>
      <c r="AB14" s="1"/>
    </row>
    <row r="15" spans="8:28" ht="18" x14ac:dyDescent="0.35">
      <c r="H15" s="2">
        <v>11</v>
      </c>
      <c r="I15" s="2" t="s">
        <v>31</v>
      </c>
      <c r="J15" s="2">
        <v>5</v>
      </c>
      <c r="K15" s="2">
        <v>10</v>
      </c>
      <c r="L15" s="2">
        <v>8</v>
      </c>
      <c r="M15" s="2">
        <v>6</v>
      </c>
      <c r="N15" s="2">
        <v>7</v>
      </c>
      <c r="O15" s="2">
        <v>5</v>
      </c>
      <c r="P15" s="2">
        <v>10</v>
      </c>
      <c r="Q15" s="2">
        <v>8</v>
      </c>
      <c r="R15" s="2">
        <f>SUM(data__3[[#This Row],[  Test 1 ]:[  Test 8 ]])</f>
        <v>59</v>
      </c>
      <c r="S15" s="3">
        <f>data__3[[#This Row],[  Total  ]]/800*100</f>
        <v>7.375</v>
      </c>
      <c r="T15" s="5" t="s">
        <v>32</v>
      </c>
      <c r="U15" s="5">
        <f>IF(data__3[[#This Row],[course]]=$T$20,$U$20,IF(data__3[[#This Row],[course]]=$T$21,$U$21,IF(data__3[[#This Row],[course]]=$T$22,$U$22,IF(data__3[[#This Row],[course]]=$T$23,$U$23))))</f>
        <v>50000</v>
      </c>
      <c r="V15" s="2">
        <f t="shared" si="0"/>
        <v>0.2</v>
      </c>
      <c r="W15" s="2" t="s">
        <v>20</v>
      </c>
      <c r="X15" s="2">
        <f>IF(data__3[[#This Row],[Transport]]="Y",$W$30,0)</f>
        <v>2000</v>
      </c>
      <c r="Y15" s="2" t="s">
        <v>39</v>
      </c>
      <c r="Z15" s="2">
        <f t="shared" si="1"/>
        <v>0.3</v>
      </c>
      <c r="AA15" s="2">
        <f t="shared" si="2"/>
        <v>27000</v>
      </c>
      <c r="AB15" s="1"/>
    </row>
    <row r="18" spans="8:23" ht="15" thickBot="1" x14ac:dyDescent="0.35"/>
    <row r="19" spans="8:23" ht="15" thickTop="1" x14ac:dyDescent="0.3">
      <c r="J19" s="36" t="s">
        <v>100</v>
      </c>
      <c r="K19" s="37"/>
      <c r="L19" s="37"/>
      <c r="M19" s="37"/>
      <c r="N19" s="38"/>
    </row>
    <row r="20" spans="8:23" ht="15" thickBot="1" x14ac:dyDescent="0.35">
      <c r="J20" s="39"/>
      <c r="K20" s="40"/>
      <c r="L20" s="40"/>
      <c r="M20" s="40"/>
      <c r="N20" s="41"/>
      <c r="T20" s="6" t="s">
        <v>32</v>
      </c>
      <c r="U20" s="6">
        <v>50000</v>
      </c>
    </row>
    <row r="21" spans="8:23" ht="24" thickTop="1" x14ac:dyDescent="0.45">
      <c r="H21" s="26" t="s">
        <v>94</v>
      </c>
      <c r="I21" s="27"/>
      <c r="O21" s="27"/>
      <c r="P21" s="27"/>
      <c r="Q21" s="28"/>
      <c r="T21" s="6" t="s">
        <v>41</v>
      </c>
      <c r="U21" s="6">
        <v>70000</v>
      </c>
      <c r="W21" t="s">
        <v>43</v>
      </c>
    </row>
    <row r="22" spans="8:23" ht="23.4" x14ac:dyDescent="0.45">
      <c r="H22" s="29" t="s">
        <v>95</v>
      </c>
      <c r="I22" s="30"/>
      <c r="J22" s="30"/>
      <c r="K22" s="30"/>
      <c r="Q22" s="31"/>
      <c r="T22" s="6" t="s">
        <v>33</v>
      </c>
      <c r="U22" s="6">
        <v>55000</v>
      </c>
    </row>
    <row r="23" spans="8:23" ht="23.4" x14ac:dyDescent="0.45">
      <c r="H23" s="29" t="s">
        <v>96</v>
      </c>
      <c r="I23" s="30"/>
      <c r="J23" s="30"/>
      <c r="K23" s="30"/>
      <c r="Q23" s="31"/>
      <c r="T23" s="6" t="s">
        <v>42</v>
      </c>
      <c r="U23" s="20">
        <v>80000</v>
      </c>
    </row>
    <row r="24" spans="8:23" ht="23.4" x14ac:dyDescent="0.45">
      <c r="H24" s="29" t="s">
        <v>97</v>
      </c>
      <c r="I24" s="30"/>
      <c r="J24" s="30"/>
      <c r="K24" s="30"/>
      <c r="Q24" s="31"/>
    </row>
    <row r="25" spans="8:23" ht="23.4" x14ac:dyDescent="0.45">
      <c r="H25" s="29" t="s">
        <v>98</v>
      </c>
      <c r="I25" s="30"/>
      <c r="J25" s="30"/>
      <c r="K25" s="30"/>
      <c r="Q25" s="31"/>
      <c r="U25" t="s">
        <v>86</v>
      </c>
    </row>
    <row r="26" spans="8:23" ht="23.4" x14ac:dyDescent="0.45">
      <c r="H26" s="29" t="s">
        <v>99</v>
      </c>
      <c r="I26" s="30"/>
      <c r="J26" s="30"/>
      <c r="K26" s="30"/>
      <c r="Q26" s="31"/>
      <c r="T26" s="6"/>
    </row>
    <row r="27" spans="8:23" ht="15" thickBot="1" x14ac:dyDescent="0.35">
      <c r="H27" s="32"/>
      <c r="I27" s="33"/>
      <c r="J27" s="33"/>
      <c r="K27" s="33"/>
      <c r="L27" s="33"/>
      <c r="M27" s="33"/>
      <c r="N27" s="33"/>
      <c r="O27" s="33"/>
      <c r="P27" s="33"/>
      <c r="Q27" s="34"/>
    </row>
    <row r="28" spans="8:23" x14ac:dyDescent="0.3">
      <c r="T28" s="12" t="s">
        <v>44</v>
      </c>
      <c r="U28" s="13">
        <v>0.2</v>
      </c>
    </row>
    <row r="29" spans="8:23" x14ac:dyDescent="0.3">
      <c r="T29" s="12" t="s">
        <v>45</v>
      </c>
      <c r="U29" s="13">
        <v>0.15</v>
      </c>
    </row>
    <row r="30" spans="8:23" x14ac:dyDescent="0.3">
      <c r="T30" s="12" t="s">
        <v>46</v>
      </c>
      <c r="U30" s="13">
        <v>0.1</v>
      </c>
      <c r="W30">
        <v>2000</v>
      </c>
    </row>
    <row r="31" spans="8:23" x14ac:dyDescent="0.3">
      <c r="T31" s="12" t="s">
        <v>47</v>
      </c>
      <c r="U31" s="13">
        <v>7.0000000000000007E-2</v>
      </c>
    </row>
    <row r="37" spans="10:21" x14ac:dyDescent="0.3">
      <c r="T37" s="11" t="s">
        <v>36</v>
      </c>
      <c r="U37" s="11">
        <v>0.5</v>
      </c>
    </row>
    <row r="38" spans="10:21" x14ac:dyDescent="0.3">
      <c r="T38" s="11" t="s">
        <v>37</v>
      </c>
      <c r="U38" s="11">
        <v>0.4</v>
      </c>
    </row>
    <row r="39" spans="10:21" x14ac:dyDescent="0.3">
      <c r="T39" s="11" t="s">
        <v>39</v>
      </c>
      <c r="U39" s="11">
        <v>0.3</v>
      </c>
    </row>
    <row r="40" spans="10:21" x14ac:dyDescent="0.3">
      <c r="T40" s="11" t="s">
        <v>38</v>
      </c>
      <c r="U40" s="11">
        <v>0</v>
      </c>
    </row>
    <row r="47" spans="10:21" x14ac:dyDescent="0.3">
      <c r="J47" s="23"/>
      <c r="K47" s="23" t="s">
        <v>87</v>
      </c>
      <c r="L47" s="23" t="s">
        <v>88</v>
      </c>
      <c r="M47" s="23" t="s">
        <v>89</v>
      </c>
      <c r="N47" s="23" t="s">
        <v>90</v>
      </c>
    </row>
    <row r="48" spans="10:21" x14ac:dyDescent="0.3">
      <c r="J48" s="21" t="s">
        <v>91</v>
      </c>
      <c r="K48" s="22">
        <v>0.35</v>
      </c>
      <c r="L48" s="22">
        <v>0.45</v>
      </c>
      <c r="M48" s="22">
        <v>0.15</v>
      </c>
      <c r="N48" s="22">
        <v>0.05</v>
      </c>
    </row>
  </sheetData>
  <mergeCells count="2">
    <mergeCell ref="H1:AA3"/>
    <mergeCell ref="J19:N20"/>
  </mergeCells>
  <dataValidations count="2">
    <dataValidation type="list" allowBlank="1" showInputMessage="1" showErrorMessage="1" sqref="T6:T15" xr:uid="{00000000-0002-0000-0000-000000000000}">
      <formula1>"BCA,MCA,M.Tech,B.Tech"</formula1>
    </dataValidation>
    <dataValidation type="list" allowBlank="1" showInputMessage="1" showErrorMessage="1" sqref="Y5:Y15" xr:uid="{00000000-0002-0000-0000-000001000000}">
      <formula1>"SC,ST,OBC,GENERAL"</formula1>
    </dataValidation>
  </dataValidations>
  <hyperlinks>
    <hyperlink ref="U23" r:id="rId1" display="aSSIGN.xlsx" xr:uid="{00000000-0004-0000-0000-000000000000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V63"/>
  <sheetViews>
    <sheetView zoomScale="70" zoomScaleNormal="70" workbookViewId="0">
      <selection activeCell="C3" sqref="C3:O21"/>
    </sheetView>
  </sheetViews>
  <sheetFormatPr defaultRowHeight="14.4" x14ac:dyDescent="0.3"/>
  <cols>
    <col min="7" max="7" width="13.33203125" customWidth="1"/>
    <col min="9" max="9" width="11.6640625" customWidth="1"/>
    <col min="10" max="10" width="13.33203125" customWidth="1"/>
    <col min="11" max="11" width="15.88671875" customWidth="1"/>
    <col min="12" max="12" width="18.44140625" customWidth="1"/>
  </cols>
  <sheetData>
    <row r="3" spans="4:15" x14ac:dyDescent="0.3">
      <c r="D3" s="14" t="s">
        <v>48</v>
      </c>
      <c r="E3" s="14"/>
      <c r="F3" s="14" t="s">
        <v>56</v>
      </c>
    </row>
    <row r="4" spans="4:15" x14ac:dyDescent="0.3">
      <c r="D4" s="14"/>
      <c r="E4" s="14"/>
      <c r="F4" s="14"/>
      <c r="H4" s="17" t="s">
        <v>57</v>
      </c>
      <c r="I4" s="17" t="s">
        <v>58</v>
      </c>
      <c r="J4" s="17" t="s">
        <v>59</v>
      </c>
    </row>
    <row r="5" spans="4:15" x14ac:dyDescent="0.3">
      <c r="D5" s="18" t="s">
        <v>49</v>
      </c>
      <c r="E5" s="18">
        <f>_xlfn.UNICODE(D5)</f>
        <v>65</v>
      </c>
      <c r="F5" s="18" t="str">
        <f>_xlfn.UNICHAR(E5)</f>
        <v>A</v>
      </c>
      <c r="H5" s="17" t="s">
        <v>60</v>
      </c>
      <c r="I5" s="17" t="str">
        <f>UPPER(H5)</f>
        <v>RAVI</v>
      </c>
      <c r="J5" s="17" t="str">
        <f>LOWER(H5)</f>
        <v>ravi</v>
      </c>
    </row>
    <row r="6" spans="4:15" x14ac:dyDescent="0.3">
      <c r="D6" s="18" t="s">
        <v>50</v>
      </c>
      <c r="E6" s="18">
        <f t="shared" ref="E6:E11" si="0">_xlfn.UNICODE(D6)</f>
        <v>102</v>
      </c>
      <c r="F6" s="18" t="str">
        <f t="shared" ref="F6:F11" si="1">_xlfn.UNICHAR(E6)</f>
        <v>f</v>
      </c>
      <c r="H6" s="17" t="s">
        <v>61</v>
      </c>
      <c r="I6" s="17" t="str">
        <f t="shared" ref="I6:I11" si="2">UPPER(H6)</f>
        <v>AJTRHJ</v>
      </c>
      <c r="J6" s="17" t="str">
        <f t="shared" ref="J6:J11" si="3">LOWER(H6)</f>
        <v>ajtrhj</v>
      </c>
    </row>
    <row r="7" spans="4:15" x14ac:dyDescent="0.3">
      <c r="D7" s="18" t="s">
        <v>51</v>
      </c>
      <c r="E7" s="18">
        <f t="shared" si="0"/>
        <v>37</v>
      </c>
      <c r="F7" s="18" t="str">
        <f t="shared" si="1"/>
        <v>%</v>
      </c>
      <c r="H7" s="17" t="s">
        <v>62</v>
      </c>
      <c r="I7" s="17" t="str">
        <f t="shared" si="2"/>
        <v>HAHY</v>
      </c>
      <c r="J7" s="17" t="str">
        <f t="shared" si="3"/>
        <v>hahy</v>
      </c>
    </row>
    <row r="8" spans="4:15" x14ac:dyDescent="0.3">
      <c r="D8" s="18" t="s">
        <v>52</v>
      </c>
      <c r="E8" s="18">
        <f t="shared" si="0"/>
        <v>35</v>
      </c>
      <c r="F8" s="18" t="str">
        <f t="shared" si="1"/>
        <v>#</v>
      </c>
      <c r="H8" s="17" t="s">
        <v>63</v>
      </c>
      <c r="I8" s="17" t="str">
        <f t="shared" si="2"/>
        <v>JZXCHJ</v>
      </c>
      <c r="J8" s="17" t="str">
        <f t="shared" si="3"/>
        <v>jzxchj</v>
      </c>
    </row>
    <row r="9" spans="4:15" x14ac:dyDescent="0.3">
      <c r="D9" s="18" t="s">
        <v>53</v>
      </c>
      <c r="E9" s="18">
        <f t="shared" si="0"/>
        <v>64</v>
      </c>
      <c r="F9" s="18" t="str">
        <f t="shared" si="1"/>
        <v>@</v>
      </c>
      <c r="H9" s="17" t="s">
        <v>64</v>
      </c>
      <c r="I9" s="17" t="str">
        <f t="shared" si="2"/>
        <v>GHGFGJDHJ</v>
      </c>
      <c r="J9" s="17" t="str">
        <f t="shared" si="3"/>
        <v>ghgfgjdhj</v>
      </c>
    </row>
    <row r="10" spans="4:15" x14ac:dyDescent="0.3">
      <c r="D10" s="18" t="s">
        <v>54</v>
      </c>
      <c r="E10" s="18">
        <f t="shared" si="0"/>
        <v>42</v>
      </c>
      <c r="F10" s="18" t="str">
        <f t="shared" si="1"/>
        <v>*</v>
      </c>
      <c r="H10" s="17" t="s">
        <v>65</v>
      </c>
      <c r="I10" s="17" t="str">
        <f t="shared" si="2"/>
        <v>VKJXCHBS</v>
      </c>
      <c r="J10" s="17" t="str">
        <f t="shared" si="3"/>
        <v>vkjxchbs</v>
      </c>
    </row>
    <row r="11" spans="4:15" x14ac:dyDescent="0.3">
      <c r="D11" s="18" t="s">
        <v>55</v>
      </c>
      <c r="E11" s="18">
        <f t="shared" si="0"/>
        <v>2310</v>
      </c>
      <c r="F11" s="18" t="str">
        <f t="shared" si="1"/>
        <v>आ</v>
      </c>
      <c r="H11" s="17" t="s">
        <v>66</v>
      </c>
      <c r="I11" s="17" t="str">
        <f t="shared" si="2"/>
        <v>QDGIUDCM</v>
      </c>
      <c r="J11" s="17" t="str">
        <f t="shared" si="3"/>
        <v>qdgiudcm</v>
      </c>
    </row>
    <row r="12" spans="4:15" x14ac:dyDescent="0.3">
      <c r="D12" s="14"/>
      <c r="E12" s="14"/>
      <c r="F12" s="14"/>
    </row>
    <row r="15" spans="4:15" x14ac:dyDescent="0.3">
      <c r="I15" s="48" t="s">
        <v>67</v>
      </c>
      <c r="J15" s="49"/>
      <c r="K15" s="49"/>
      <c r="L15" s="49"/>
      <c r="M15" s="49"/>
      <c r="N15" s="49"/>
      <c r="O15" s="50"/>
    </row>
    <row r="16" spans="4:15" x14ac:dyDescent="0.3">
      <c r="I16" s="15" t="s">
        <v>68</v>
      </c>
      <c r="J16" s="15" t="s">
        <v>69</v>
      </c>
      <c r="K16" s="15" t="s">
        <v>70</v>
      </c>
      <c r="L16" s="15" t="s">
        <v>81</v>
      </c>
      <c r="M16" s="42" t="s">
        <v>82</v>
      </c>
      <c r="N16" s="43"/>
      <c r="O16" s="44"/>
    </row>
    <row r="17" spans="9:15" x14ac:dyDescent="0.3">
      <c r="I17" s="16" t="s">
        <v>71</v>
      </c>
      <c r="J17" s="16" t="s">
        <v>72</v>
      </c>
      <c r="K17" s="16" t="s">
        <v>73</v>
      </c>
      <c r="L17" s="7" t="s">
        <v>84</v>
      </c>
      <c r="M17" s="42" t="str">
        <f>CONCATENATE(I17," ",J17," ",K17)</f>
        <v>RAVI KUMAR SHRIVASTAV</v>
      </c>
      <c r="N17" s="43"/>
      <c r="O17" s="44"/>
    </row>
    <row r="18" spans="9:15" x14ac:dyDescent="0.3">
      <c r="I18" s="16" t="s">
        <v>74</v>
      </c>
      <c r="J18" s="16" t="s">
        <v>72</v>
      </c>
      <c r="K18" s="16" t="s">
        <v>75</v>
      </c>
      <c r="L18" s="7" t="s">
        <v>83</v>
      </c>
      <c r="M18" s="42" t="str">
        <f t="shared" ref="M18:M20" si="4">CONCATENATE(I18," ",J18," ",K18)</f>
        <v>SHUBHAM KUMAR SINGH</v>
      </c>
      <c r="N18" s="43"/>
      <c r="O18" s="44"/>
    </row>
    <row r="19" spans="9:15" x14ac:dyDescent="0.3">
      <c r="I19" s="16" t="s">
        <v>76</v>
      </c>
      <c r="J19" s="16" t="s">
        <v>77</v>
      </c>
      <c r="K19" s="16" t="s">
        <v>78</v>
      </c>
      <c r="L19" s="7" t="s">
        <v>83</v>
      </c>
      <c r="M19" s="42" t="str">
        <f t="shared" si="4"/>
        <v>SONU  KUMAR  GUPTA</v>
      </c>
      <c r="N19" s="43"/>
      <c r="O19" s="44"/>
    </row>
    <row r="20" spans="9:15" x14ac:dyDescent="0.3">
      <c r="I20" s="16" t="s">
        <v>79</v>
      </c>
      <c r="J20" s="16" t="s">
        <v>72</v>
      </c>
      <c r="K20" s="16" t="s">
        <v>80</v>
      </c>
      <c r="L20" s="7" t="s">
        <v>83</v>
      </c>
      <c r="M20" s="42" t="str">
        <f t="shared" si="4"/>
        <v>ROSHAN KUMAR MISHRA</v>
      </c>
      <c r="N20" s="43"/>
      <c r="O20" s="44"/>
    </row>
    <row r="21" spans="9:15" x14ac:dyDescent="0.3">
      <c r="I21" s="7"/>
      <c r="J21" s="7"/>
      <c r="K21" s="7"/>
      <c r="L21" s="7"/>
      <c r="M21" s="45"/>
      <c r="N21" s="46"/>
      <c r="O21" s="47"/>
    </row>
    <row r="35" spans="6:18" ht="18.600000000000001" thickBot="1" x14ac:dyDescent="0.4">
      <c r="F35" s="8" t="s">
        <v>0</v>
      </c>
      <c r="G35" s="8" t="s">
        <v>1</v>
      </c>
      <c r="H35" s="8" t="s">
        <v>2</v>
      </c>
      <c r="I35" s="8" t="s">
        <v>3</v>
      </c>
      <c r="J35" s="8" t="s">
        <v>4</v>
      </c>
      <c r="K35" s="8" t="s">
        <v>5</v>
      </c>
      <c r="L35" s="8" t="s">
        <v>6</v>
      </c>
      <c r="M35" s="8" t="s">
        <v>7</v>
      </c>
      <c r="N35" s="8" t="s">
        <v>8</v>
      </c>
      <c r="O35" s="8" t="s">
        <v>9</v>
      </c>
      <c r="P35" s="8" t="s">
        <v>10</v>
      </c>
      <c r="Q35" s="24" t="s">
        <v>11</v>
      </c>
      <c r="R35" s="24" t="s">
        <v>92</v>
      </c>
    </row>
    <row r="36" spans="6:18" ht="18" x14ac:dyDescent="0.35">
      <c r="F36" s="9">
        <v>1</v>
      </c>
      <c r="G36" s="9" t="s">
        <v>19</v>
      </c>
      <c r="H36" s="9">
        <v>85</v>
      </c>
      <c r="I36" s="9">
        <v>90</v>
      </c>
      <c r="J36" s="9">
        <v>80</v>
      </c>
      <c r="K36" s="9">
        <v>85</v>
      </c>
      <c r="L36" s="9">
        <v>88</v>
      </c>
      <c r="M36" s="9">
        <v>92</v>
      </c>
      <c r="N36" s="9">
        <v>87</v>
      </c>
      <c r="O36" s="9">
        <v>90</v>
      </c>
      <c r="P36" s="9">
        <f>SUM(H36:O36)</f>
        <v>697</v>
      </c>
      <c r="Q36" s="25">
        <f>(P36:P46)/800*100</f>
        <v>87.125</v>
      </c>
      <c r="R36" t="str">
        <f>IF(Q36&gt;=95,"A",IF(Q36&gt;=70,"B",IF(Q36&gt;=50,"C","F")))</f>
        <v>B</v>
      </c>
    </row>
    <row r="37" spans="6:18" ht="18" x14ac:dyDescent="0.35">
      <c r="F37" s="10">
        <v>2</v>
      </c>
      <c r="G37" s="10" t="s">
        <v>21</v>
      </c>
      <c r="H37" s="10">
        <v>70</v>
      </c>
      <c r="I37" s="10">
        <v>75</v>
      </c>
      <c r="J37" s="10">
        <v>65</v>
      </c>
      <c r="K37" s="10">
        <v>72</v>
      </c>
      <c r="L37" s="10">
        <v>78</v>
      </c>
      <c r="M37" s="10">
        <v>68</v>
      </c>
      <c r="N37" s="10">
        <v>70</v>
      </c>
      <c r="O37" s="10">
        <v>75</v>
      </c>
      <c r="P37" s="9">
        <f t="shared" ref="P37:P46" si="5">SUM(H37:O37)</f>
        <v>573</v>
      </c>
      <c r="Q37" s="25">
        <f t="shared" ref="Q37:Q46" si="6">(P37:P47)/800*100</f>
        <v>71.625</v>
      </c>
      <c r="R37" t="str">
        <f t="shared" ref="R37:R46" si="7">IF(Q37&gt;=95,"A",IF(Q37&gt;=70,"B",IF(Q37&gt;=50,"C","F")))</f>
        <v>B</v>
      </c>
    </row>
    <row r="38" spans="6:18" ht="18" x14ac:dyDescent="0.35">
      <c r="F38" s="9">
        <v>3</v>
      </c>
      <c r="G38" s="9" t="s">
        <v>23</v>
      </c>
      <c r="H38" s="9">
        <v>92</v>
      </c>
      <c r="I38" s="9">
        <v>88</v>
      </c>
      <c r="J38" s="9">
        <v>95</v>
      </c>
      <c r="K38" s="9">
        <v>90</v>
      </c>
      <c r="L38" s="9">
        <v>87</v>
      </c>
      <c r="M38" s="9">
        <v>93</v>
      </c>
      <c r="N38" s="9">
        <v>88</v>
      </c>
      <c r="O38" s="9">
        <v>92</v>
      </c>
      <c r="P38" s="9">
        <f t="shared" si="5"/>
        <v>725</v>
      </c>
      <c r="Q38" s="25">
        <f t="shared" si="6"/>
        <v>90.625</v>
      </c>
      <c r="R38" t="str">
        <f t="shared" si="7"/>
        <v>B</v>
      </c>
    </row>
    <row r="39" spans="6:18" ht="18" x14ac:dyDescent="0.35">
      <c r="F39" s="10">
        <v>4</v>
      </c>
      <c r="G39" s="10" t="s">
        <v>24</v>
      </c>
      <c r="H39" s="10">
        <v>80</v>
      </c>
      <c r="I39" s="10">
        <v>82</v>
      </c>
      <c r="J39" s="10">
        <v>85</v>
      </c>
      <c r="K39" s="10">
        <v>88</v>
      </c>
      <c r="L39" s="10">
        <v>80</v>
      </c>
      <c r="M39" s="10">
        <v>85</v>
      </c>
      <c r="N39" s="10">
        <v>83</v>
      </c>
      <c r="O39" s="10">
        <v>86</v>
      </c>
      <c r="P39" s="9">
        <f t="shared" si="5"/>
        <v>669</v>
      </c>
      <c r="Q39" s="25">
        <f t="shared" si="6"/>
        <v>83.625</v>
      </c>
      <c r="R39" t="str">
        <f t="shared" si="7"/>
        <v>B</v>
      </c>
    </row>
    <row r="40" spans="6:18" ht="18" x14ac:dyDescent="0.35">
      <c r="F40" s="9">
        <v>5</v>
      </c>
      <c r="G40" s="9" t="s">
        <v>25</v>
      </c>
      <c r="H40" s="9">
        <v>75</v>
      </c>
      <c r="I40" s="9">
        <v>78</v>
      </c>
      <c r="J40" s="9">
        <v>80</v>
      </c>
      <c r="K40" s="9">
        <v>82</v>
      </c>
      <c r="L40" s="9">
        <v>76</v>
      </c>
      <c r="M40" s="9">
        <v>78</v>
      </c>
      <c r="N40" s="9">
        <v>80</v>
      </c>
      <c r="O40" s="9">
        <v>82</v>
      </c>
      <c r="P40" s="9">
        <f t="shared" si="5"/>
        <v>631</v>
      </c>
      <c r="Q40" s="25">
        <f t="shared" si="6"/>
        <v>78.875</v>
      </c>
      <c r="R40" t="str">
        <f t="shared" si="7"/>
        <v>B</v>
      </c>
    </row>
    <row r="41" spans="6:18" ht="18" x14ac:dyDescent="0.35">
      <c r="F41" s="10">
        <v>6</v>
      </c>
      <c r="G41" s="10" t="s">
        <v>26</v>
      </c>
      <c r="H41" s="10">
        <v>85</v>
      </c>
      <c r="I41" s="10">
        <v>86</v>
      </c>
      <c r="J41" s="10">
        <v>88</v>
      </c>
      <c r="K41" s="10">
        <v>90</v>
      </c>
      <c r="L41" s="10">
        <v>85</v>
      </c>
      <c r="M41" s="10">
        <v>88</v>
      </c>
      <c r="N41" s="10">
        <v>86</v>
      </c>
      <c r="O41" s="10">
        <v>89</v>
      </c>
      <c r="P41" s="9">
        <f t="shared" si="5"/>
        <v>697</v>
      </c>
      <c r="Q41" s="25">
        <f t="shared" si="6"/>
        <v>87.125</v>
      </c>
      <c r="R41" t="str">
        <f t="shared" si="7"/>
        <v>B</v>
      </c>
    </row>
    <row r="42" spans="6:18" ht="18" x14ac:dyDescent="0.35">
      <c r="F42" s="9">
        <v>7</v>
      </c>
      <c r="G42" s="9" t="s">
        <v>27</v>
      </c>
      <c r="H42" s="9">
        <v>90</v>
      </c>
      <c r="I42" s="9">
        <v>92</v>
      </c>
      <c r="J42" s="9">
        <v>95</v>
      </c>
      <c r="K42" s="9">
        <v>92</v>
      </c>
      <c r="L42" s="9">
        <v>90</v>
      </c>
      <c r="M42" s="9">
        <v>94</v>
      </c>
      <c r="N42" s="9">
        <v>92</v>
      </c>
      <c r="O42" s="9">
        <v>95</v>
      </c>
      <c r="P42" s="9">
        <f t="shared" si="5"/>
        <v>740</v>
      </c>
      <c r="Q42" s="25">
        <f t="shared" si="6"/>
        <v>92.5</v>
      </c>
      <c r="R42" t="str">
        <f t="shared" si="7"/>
        <v>B</v>
      </c>
    </row>
    <row r="43" spans="6:18" ht="18" x14ac:dyDescent="0.35">
      <c r="F43" s="10">
        <v>8</v>
      </c>
      <c r="G43" s="10" t="s">
        <v>28</v>
      </c>
      <c r="H43" s="10">
        <v>78</v>
      </c>
      <c r="I43" s="10">
        <v>80</v>
      </c>
      <c r="J43" s="10">
        <v>82</v>
      </c>
      <c r="K43" s="10">
        <v>85</v>
      </c>
      <c r="L43" s="10">
        <v>78</v>
      </c>
      <c r="M43" s="10">
        <v>80</v>
      </c>
      <c r="N43" s="10">
        <v>82</v>
      </c>
      <c r="O43" s="10">
        <v>85</v>
      </c>
      <c r="P43" s="9">
        <f t="shared" si="5"/>
        <v>650</v>
      </c>
      <c r="Q43" s="25">
        <f t="shared" si="6"/>
        <v>81.25</v>
      </c>
      <c r="R43" t="str">
        <f t="shared" si="7"/>
        <v>B</v>
      </c>
    </row>
    <row r="44" spans="6:18" ht="18" x14ac:dyDescent="0.35">
      <c r="F44" s="9">
        <v>9</v>
      </c>
      <c r="G44" s="9" t="s">
        <v>29</v>
      </c>
      <c r="H44" s="9">
        <v>85</v>
      </c>
      <c r="I44" s="9">
        <v>88</v>
      </c>
      <c r="J44" s="9">
        <v>90</v>
      </c>
      <c r="K44" s="9">
        <v>92</v>
      </c>
      <c r="L44" s="9">
        <v>85</v>
      </c>
      <c r="M44" s="9">
        <v>88</v>
      </c>
      <c r="N44" s="9">
        <v>90</v>
      </c>
      <c r="O44" s="9">
        <v>92</v>
      </c>
      <c r="P44" s="9">
        <f t="shared" si="5"/>
        <v>710</v>
      </c>
      <c r="Q44" s="25">
        <f t="shared" si="6"/>
        <v>88.75</v>
      </c>
      <c r="R44" t="str">
        <f t="shared" si="7"/>
        <v>B</v>
      </c>
    </row>
    <row r="45" spans="6:18" ht="18" x14ac:dyDescent="0.35">
      <c r="F45" s="10">
        <v>10</v>
      </c>
      <c r="G45" s="10" t="s">
        <v>30</v>
      </c>
      <c r="H45" s="10">
        <v>92</v>
      </c>
      <c r="I45" s="10">
        <v>95</v>
      </c>
      <c r="J45" s="10">
        <v>98</v>
      </c>
      <c r="K45" s="10">
        <v>92</v>
      </c>
      <c r="L45" s="10">
        <v>92</v>
      </c>
      <c r="M45" s="10">
        <v>95</v>
      </c>
      <c r="N45" s="10">
        <v>98</v>
      </c>
      <c r="O45" s="10">
        <v>92</v>
      </c>
      <c r="P45" s="9">
        <f t="shared" si="5"/>
        <v>754</v>
      </c>
      <c r="Q45" s="25">
        <f t="shared" si="6"/>
        <v>94.25</v>
      </c>
      <c r="R45" t="str">
        <f t="shared" si="7"/>
        <v>B</v>
      </c>
    </row>
    <row r="46" spans="6:18" ht="18" x14ac:dyDescent="0.35">
      <c r="F46" s="9">
        <v>11</v>
      </c>
      <c r="G46" s="9" t="s">
        <v>31</v>
      </c>
      <c r="H46" s="9">
        <v>5</v>
      </c>
      <c r="I46" s="9">
        <v>10</v>
      </c>
      <c r="J46" s="9">
        <v>8</v>
      </c>
      <c r="K46" s="9">
        <v>6</v>
      </c>
      <c r="L46" s="9">
        <v>7</v>
      </c>
      <c r="M46" s="9">
        <v>5</v>
      </c>
      <c r="N46" s="9">
        <v>10</v>
      </c>
      <c r="O46" s="9">
        <v>8</v>
      </c>
      <c r="P46" s="9">
        <f t="shared" si="5"/>
        <v>59</v>
      </c>
      <c r="Q46" s="25">
        <f t="shared" si="6"/>
        <v>7.375</v>
      </c>
      <c r="R46" t="str">
        <f t="shared" si="7"/>
        <v>F</v>
      </c>
    </row>
    <row r="49" spans="15:22" x14ac:dyDescent="0.3">
      <c r="V49" s="19"/>
    </row>
    <row r="63" spans="15:22" x14ac:dyDescent="0.3">
      <c r="O63" t="s">
        <v>85</v>
      </c>
    </row>
  </sheetData>
  <mergeCells count="7">
    <mergeCell ref="M20:O20"/>
    <mergeCell ref="M21:O21"/>
    <mergeCell ref="I15:O15"/>
    <mergeCell ref="M16:O16"/>
    <mergeCell ref="M17:O17"/>
    <mergeCell ref="M18:O18"/>
    <mergeCell ref="M19:O1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W r B l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q w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G V Y A S a 5 P a E B A A D N B A A A E w A c A E Z v c m 1 1 b G F z L 1 N l Y 3 R p b 2 4 x L m 0 g o h g A K K A U A A A A A A A A A A A A A A A A A A A A A A A A A A A A h Z J N T 9 w w E I b v K + 1 / G I V L V j I R z n 5 A i 3 J A o a u 2 B 9 S S 3 N g e T O K y E Y 6 9 s i d b E P D f c U h Q + M i o u S R 5 H 3 v G 7 + t x s s D K a M i 6 N z + d T q Y T t x V W l n A Q l A I F h P N Z A A k o i d M J + C c z j S 2 k V 1 K 3 j 8 5 N 0 d R S Y 7 i u l I x S o 9 H / u D B Y f 9 2 c 6 a a s d r A 2 j f Z 1 f P H N T 7 E X k C r h H B z C A r e w l t e b t k e E d x j M 2 N W 5 V F V d o b R J 8 B g w S I 1 q a u 0 S P m f w T R e m r P R N w u N l z O B 3 Y 1 B m e K 9 k M n x G F 0 b L P z P W n f M g S L d C 3 3 g j + f 1 O t h Z y c e 0 X 5 V Z o 9 9 f Y u i v f Q h d 2 p t j D Q 9 C p 3 L d H T w D l H T 4 x e N V j Q p 8 T + o L Q l 4 S + I v R j Q j 8 h 9 C + E z o 8 o Q D n m l G X + 3 v P T k P u l r M 3 e 5 9 7 f 3 x B 9 B 3 o 5 / H B B b M h + p F Z u d n B p / r 0 p l t 1 W u / B z M x Y P m 3 9 Z U / v h K O G 7 F K W 0 b z b 3 p N f D k T 4 M r v p F Z 0 p l h V D C u g R t Q w 0 Y / 8 + E j Z y m H T c A D r 7 X D 4 2 r R d S u f E k Y X p 9 P 2 Q P k 0 i G x 6 Q X F N J r T a E G j J Y 1 W N D q m 0 c k 4 M i j U i O M P U z a d V H o 8 / 9 N n U E s B A i 0 A F A A C A A g A W r B l W A o X L 9 m l A A A A 9 g A A A B I A A A A A A A A A A A A A A A A A A A A A A E N v b m Z p Z y 9 Q Y W N r Y W d l L n h t b F B L A Q I t A B Q A A g A I A F q w Z V g P y u m r p A A A A O k A A A A T A A A A A A A A A A A A A A A A A P E A A A B b Q 2 9 u d G V u d F 9 U e X B l c 1 0 u e G 1 s U E s B A i 0 A F A A C A A g A W r B l W A E m u T 2 h A Q A A z Q Q A A B M A A A A A A A A A A A A A A A A A 4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A A A A A A A A A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G a W x s Q 2 9 s d W 1 u T m F t Z X M i I F Z h b H V l P S J z W y Z x d W 9 0 O y A g M S A m c X V v d D s s J n F 1 b 3 Q 7 I C A g I C A g I C A g J n F 1 b 3 Q 7 L C Z x d W 9 0 O y A g V G V z d C A x I C Z x d W 9 0 O y w m c X V v d D s g I F R l c 3 Q g M i A m c X V v d D s s J n F 1 b 3 Q 7 I C B U Z X N 0 I D M g J n F 1 b 3 Q 7 L C Z x d W 9 0 O y A g V G V z d C A 0 I C Z x d W 9 0 O y w m c X V v d D s g I F R l c 3 Q g N S A m c X V v d D s s J n F 1 b 3 Q 7 I C B U Z X N 0 I D Y g J n F 1 b 3 Q 7 L C Z x d W 9 0 O y A g V G V z d C A 3 I C Z x d W 9 0 O y w m c X V v d D s g I F R l c 3 Q g O C A m c X V v d D s s J n F 1 b 3 Q 7 I C B U b 3 R h b C A g J n F 1 b 3 Q 7 L C Z x d W 9 0 O 0 N v b H V t b j E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X d Z R E F 3 T U R B d 0 1 E Q X d Z R y I g L z 4 8 R W 5 0 c n k g V H l w Z T 0 i R m l s b E x h c 3 R V c G R h d G V k I i B W Y W x 1 Z T 0 i Z D I w M j Q t M D M t M D R U M T U 6 N T k 6 N D Y u N D E w M D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Z j l h M T F m L T h m M j Y t N D E 1 Z C 0 5 Z T F i L W I w Y j I 0 N D M x M 2 Q z Z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N o Y W 5 n Z W Q g V H l w Z T E u e y A g M S A s M H 0 m c X V v d D s s J n F 1 b 3 Q 7 U 2 V j d G l v b j E v Z G F 0 Y S A o M y k v Q 2 h h b m d l Z C B U e X B l M S 5 7 I C A g I C A g I C A g L D F 9 J n F 1 b 3 Q 7 L C Z x d W 9 0 O 1 N l Y 3 R p b 2 4 x L 2 R h d G E g K D M p L 0 N o Y W 5 n Z W Q g V H l w Z T E u e y A g V G V z d C A x I C w y f S Z x d W 9 0 O y w m c X V v d D t T Z W N 0 a W 9 u M S 9 k Y X R h I C g z K S 9 D a G F u Z 2 V k I F R 5 c G U x L n s g I F R l c 3 Q g M i A s M 3 0 m c X V v d D s s J n F 1 b 3 Q 7 U 2 V j d G l v b j E v Z G F 0 Y S A o M y k v Q 2 h h b m d l Z C B U e X B l M S 5 7 I C B U Z X N 0 I D M g L D R 9 J n F 1 b 3 Q 7 L C Z x d W 9 0 O 1 N l Y 3 R p b 2 4 x L 2 R h d G E g K D M p L 0 N o Y W 5 n Z W Q g V H l w Z T E u e y A g V G V z d C A 0 I C w 1 f S Z x d W 9 0 O y w m c X V v d D t T Z W N 0 a W 9 u M S 9 k Y X R h I C g z K S 9 D a G F u Z 2 V k I F R 5 c G U x L n s g I F R l c 3 Q g N S A s N n 0 m c X V v d D s s J n F 1 b 3 Q 7 U 2 V j d G l v b j E v Z G F 0 Y S A o M y k v Q 2 h h b m d l Z C B U e X B l M S 5 7 I C B U Z X N 0 I D Y g L D d 9 J n F 1 b 3 Q 7 L C Z x d W 9 0 O 1 N l Y 3 R p b 2 4 x L 2 R h d G E g K D M p L 0 N o Y W 5 n Z W Q g V H l w Z T E u e y A g V G V z d C A 3 I C w 4 f S Z x d W 9 0 O y w m c X V v d D t T Z W N 0 a W 9 u M S 9 k Y X R h I C g z K S 9 D a G F u Z 2 V k I F R 5 c G U x L n s g I F R l c 3 Q g O C A s O X 0 m c X V v d D s s J n F 1 b 3 Q 7 U 2 V j d G l v b j E v Z G F 0 Y S A o M y k v Q 2 h h b m d l Z C B U e X B l M S 5 7 I C B U b 3 R h b C A g L D E w f S Z x d W 9 0 O y w m c X V v d D t T Z W N 0 a W 9 u M S 9 k Y X R h I C g z K S 9 D a G F u Z 2 V k I F R 5 c G U x L n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I C g z K S 9 D a G F u Z 2 V k I F R 5 c G U x L n s g I D E g L D B 9 J n F 1 b 3 Q 7 L C Z x d W 9 0 O 1 N l Y 3 R p b 2 4 x L 2 R h d G E g K D M p L 0 N o Y W 5 n Z W Q g V H l w Z T E u e y A g I C A g I C A g I C w x f S Z x d W 9 0 O y w m c X V v d D t T Z W N 0 a W 9 u M S 9 k Y X R h I C g z K S 9 D a G F u Z 2 V k I F R 5 c G U x L n s g I F R l c 3 Q g M S A s M n 0 m c X V v d D s s J n F 1 b 3 Q 7 U 2 V j d G l v b j E v Z G F 0 Y S A o M y k v Q 2 h h b m d l Z C B U e X B l M S 5 7 I C B U Z X N 0 I D I g L D N 9 J n F 1 b 3 Q 7 L C Z x d W 9 0 O 1 N l Y 3 R p b 2 4 x L 2 R h d G E g K D M p L 0 N o Y W 5 n Z W Q g V H l w Z T E u e y A g V G V z d C A z I C w 0 f S Z x d W 9 0 O y w m c X V v d D t T Z W N 0 a W 9 u M S 9 k Y X R h I C g z K S 9 D a G F u Z 2 V k I F R 5 c G U x L n s g I F R l c 3 Q g N C A s N X 0 m c X V v d D s s J n F 1 b 3 Q 7 U 2 V j d G l v b j E v Z G F 0 Y S A o M y k v Q 2 h h b m d l Z C B U e X B l M S 5 7 I C B U Z X N 0 I D U g L D Z 9 J n F 1 b 3 Q 7 L C Z x d W 9 0 O 1 N l Y 3 R p b 2 4 x L 2 R h d G E g K D M p L 0 N o Y W 5 n Z W Q g V H l w Z T E u e y A g V G V z d C A 2 I C w 3 f S Z x d W 9 0 O y w m c X V v d D t T Z W N 0 a W 9 u M S 9 k Y X R h I C g z K S 9 D a G F u Z 2 V k I F R 5 c G U x L n s g I F R l c 3 Q g N y A s O H 0 m c X V v d D s s J n F 1 b 3 Q 7 U 2 V j d G l v b j E v Z G F 0 Y S A o M y k v Q 2 h h b m d l Z C B U e X B l M S 5 7 I C B U Z X N 0 I D g g L D l 9 J n F 1 b 3 Q 7 L C Z x d W 9 0 O 1 N l Y 3 R p b 2 4 x L 2 R h d G E g K D M p L 0 N o Y W 5 n Z W Q g V H l w Z T E u e y A g V G 9 0 Y W w g I C w x M H 0 m c X V v d D s s J n F 1 b 3 Q 7 U 2 V j d G l v b j E v Z G F 0 Y S A o M y k v Q 2 h h b m d l Z C B U e X B l M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/ V h U S 8 l Z E p 8 L m J W O F Q n g A A A A A A g A A A A A A E G Y A A A A B A A A g A A A A e W D O y e X 5 6 4 F 6 F t 1 B 5 y H c a 8 c a b B M M P g d Y I Z 8 R c V A m 0 g Q A A A A A D o A A A A A C A A A g A A A A W N J s / e Z T / N 0 I B t P V M x k f X I 2 z e q n y u u h P r R j F z A I c S W h Q A A A A Y W o K h E 7 u U o 3 h / 6 S x / 0 h k i 3 Y r k J N S P K u G E n r n J V B 2 c H D N G 9 z m f p o 7 x W + Y s M a Y X + k y 4 s M e W 5 4 J D + v G K 6 Y h K v j D w t T u j Z S 4 c i e o I 4 h b L n E A p X l A A A A A 1 h U v z 4 B 9 b D / 3 d K g D W G W X i K X Y 0 1 o Y 4 Q T B N u F Y u y P L k a 8 u b v J w Q e a C y n C g w k C j 1 X R l 4 a N C d J n h V Z g m 8 u A i F Q 1 l R w = = < / D a t a M a s h u p > 
</file>

<file path=customXml/itemProps1.xml><?xml version="1.0" encoding="utf-8"?>
<ds:datastoreItem xmlns:ds="http://schemas.openxmlformats.org/officeDocument/2006/customXml" ds:itemID="{FB5377AC-EA5D-4CB8-AB76-5D83964B14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 Again</dc:creator>
  <cp:lastModifiedBy>Try Again</cp:lastModifiedBy>
  <dcterms:created xsi:type="dcterms:W3CDTF">2024-03-05T16:32:09Z</dcterms:created>
  <dcterms:modified xsi:type="dcterms:W3CDTF">2024-03-06T16:15:54Z</dcterms:modified>
</cp:coreProperties>
</file>