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hidePivotFieldList="1" defaultThemeVersion="124226"/>
  <xr:revisionPtr revIDLastSave="0" documentId="13_ncr:1_{1E009269-5628-480E-82EC-E5FD5B84BB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N27" i="1"/>
  <c r="N26" i="1"/>
  <c r="M31" i="1"/>
  <c r="S2" i="1"/>
  <c r="S3" i="1"/>
  <c r="S4" i="1"/>
  <c r="S5" i="1"/>
  <c r="S6" i="1"/>
  <c r="S7" i="1"/>
  <c r="S8" i="1"/>
  <c r="S9" i="1"/>
  <c r="S10" i="1"/>
  <c r="S11" i="1"/>
  <c r="R2" i="1"/>
  <c r="R3" i="1"/>
  <c r="R4" i="1"/>
  <c r="R5" i="1"/>
  <c r="R6" i="1"/>
  <c r="R7" i="1"/>
  <c r="R8" i="1"/>
  <c r="R9" i="1"/>
  <c r="R10" i="1"/>
  <c r="R11" i="1"/>
  <c r="N25" i="1"/>
  <c r="N11" i="1" l="1"/>
  <c r="N10" i="1"/>
  <c r="O10" i="1" s="1"/>
  <c r="P10" i="1" s="1"/>
  <c r="N9" i="1"/>
  <c r="N8" i="1"/>
  <c r="O8" i="1" s="1"/>
  <c r="P8" i="1" s="1"/>
  <c r="N7" i="1"/>
  <c r="N6" i="1"/>
  <c r="O6" i="1" s="1"/>
  <c r="P6" i="1" s="1"/>
  <c r="N5" i="1"/>
  <c r="O5" i="1" s="1"/>
  <c r="P5" i="1" s="1"/>
  <c r="N4" i="1"/>
  <c r="N3" i="1"/>
  <c r="N2" i="1"/>
  <c r="O2" i="1" s="1"/>
  <c r="P2" i="1" s="1"/>
  <c r="P16" i="1"/>
  <c r="R16" i="1" s="1"/>
  <c r="P17" i="1"/>
  <c r="Q17" i="1" s="1"/>
  <c r="P18" i="1"/>
  <c r="R18" i="1" s="1"/>
  <c r="P19" i="1"/>
  <c r="Q19" i="1" s="1"/>
  <c r="P20" i="1"/>
  <c r="R20" i="1" s="1"/>
  <c r="P15" i="1"/>
  <c r="R15" i="1" s="1"/>
  <c r="O3" i="1"/>
  <c r="P3" i="1" s="1"/>
  <c r="O4" i="1"/>
  <c r="P4" i="1" s="1"/>
  <c r="O7" i="1"/>
  <c r="P7" i="1" s="1"/>
  <c r="O9" i="1"/>
  <c r="P9" i="1" s="1"/>
  <c r="O11" i="1"/>
  <c r="P11" i="1" s="1"/>
  <c r="Q20" i="1" l="1"/>
  <c r="Q16" i="1"/>
  <c r="Q18" i="1"/>
  <c r="R19" i="1"/>
  <c r="R17" i="1"/>
  <c r="Q15" i="1"/>
  <c r="Q3" i="1"/>
  <c r="Q10" i="1"/>
  <c r="Q8" i="1"/>
  <c r="Q6" i="1"/>
  <c r="Q11" i="1"/>
  <c r="Q9" i="1"/>
  <c r="Q7" i="1"/>
  <c r="Q5" i="1"/>
  <c r="Q2" i="1"/>
  <c r="Q4" i="1"/>
</calcChain>
</file>

<file path=xl/sharedStrings.xml><?xml version="1.0" encoding="utf-8"?>
<sst xmlns="http://schemas.openxmlformats.org/spreadsheetml/2006/main" count="142" uniqueCount="121">
  <si>
    <t>Date</t>
  </si>
  <si>
    <t xml:space="preserve">Iteams </t>
  </si>
  <si>
    <t>Expense</t>
  </si>
  <si>
    <t>15-10-2021</t>
  </si>
  <si>
    <t>Medicine</t>
  </si>
  <si>
    <t>Online shoppping</t>
  </si>
  <si>
    <t>Other issential ithems</t>
  </si>
  <si>
    <t>vegetables and fruits</t>
  </si>
  <si>
    <t>fish and chicken</t>
  </si>
  <si>
    <t>gift</t>
  </si>
  <si>
    <t>ordering food</t>
  </si>
  <si>
    <t>movie with friends</t>
  </si>
  <si>
    <t xml:space="preserve">mobile bil payment </t>
  </si>
  <si>
    <t>online shopping</t>
  </si>
  <si>
    <t>cab to office</t>
  </si>
  <si>
    <t>vegetable and fruits</t>
  </si>
  <si>
    <t>15-10-2022</t>
  </si>
  <si>
    <t>15-10-2023</t>
  </si>
  <si>
    <t>15-10-2024</t>
  </si>
  <si>
    <t>15-10-2025</t>
  </si>
  <si>
    <t>15-10-2026</t>
  </si>
  <si>
    <t>15-10-2027</t>
  </si>
  <si>
    <t>15-10-2028</t>
  </si>
  <si>
    <t>15-10-2029</t>
  </si>
  <si>
    <t>15-10-2030</t>
  </si>
  <si>
    <t>15-10-2031</t>
  </si>
  <si>
    <t>15-10-2032</t>
  </si>
  <si>
    <t>S.No</t>
  </si>
  <si>
    <t>Name</t>
  </si>
  <si>
    <t>Father's Name</t>
  </si>
  <si>
    <t xml:space="preserve">Course </t>
  </si>
  <si>
    <t>Marks</t>
  </si>
  <si>
    <t>Percentage</t>
  </si>
  <si>
    <t>Status</t>
  </si>
  <si>
    <t>Arpan</t>
  </si>
  <si>
    <t>Subham</t>
  </si>
  <si>
    <t>Manish</t>
  </si>
  <si>
    <t>Neeruu</t>
  </si>
  <si>
    <t>Aman</t>
  </si>
  <si>
    <t>Rahul</t>
  </si>
  <si>
    <t>Ravi</t>
  </si>
  <si>
    <t>Reyazz</t>
  </si>
  <si>
    <t>Vikash Beniwal</t>
  </si>
  <si>
    <t>Ravindra G</t>
  </si>
  <si>
    <t>Munna Safai</t>
  </si>
  <si>
    <t>Damodar Mishra</t>
  </si>
  <si>
    <t>Rinku Jaiswal</t>
  </si>
  <si>
    <t>Rajiv Shristav</t>
  </si>
  <si>
    <t>Lalu Yadav</t>
  </si>
  <si>
    <t>Saurav</t>
  </si>
  <si>
    <t>Owaissi</t>
  </si>
  <si>
    <t>Deepak</t>
  </si>
  <si>
    <t>Ustaad Ji</t>
  </si>
  <si>
    <t>BCA</t>
  </si>
  <si>
    <t>B-tech</t>
  </si>
  <si>
    <t>BBA</t>
  </si>
  <si>
    <t>MBA</t>
  </si>
  <si>
    <t>MCA</t>
  </si>
  <si>
    <t>BA</t>
  </si>
  <si>
    <t>BSC</t>
  </si>
  <si>
    <t>Acting</t>
  </si>
  <si>
    <t>Modling</t>
  </si>
  <si>
    <t>Grade</t>
  </si>
  <si>
    <t>Budget Table</t>
  </si>
  <si>
    <t>Value</t>
  </si>
  <si>
    <t>Week 2</t>
  </si>
  <si>
    <t>Week 3</t>
  </si>
  <si>
    <t>Week 1</t>
  </si>
  <si>
    <t>Week 4</t>
  </si>
  <si>
    <t>Week 5</t>
  </si>
  <si>
    <t>Week 6</t>
  </si>
  <si>
    <t>Week 7</t>
  </si>
  <si>
    <t xml:space="preserve">Week 8 </t>
  </si>
  <si>
    <t>Income</t>
  </si>
  <si>
    <t>Expense 1</t>
  </si>
  <si>
    <t>Expense 2</t>
  </si>
  <si>
    <t>Expense 3</t>
  </si>
  <si>
    <t>Tax%</t>
  </si>
  <si>
    <t>Bonus</t>
  </si>
  <si>
    <t xml:space="preserve">Total </t>
  </si>
  <si>
    <t>Tax</t>
  </si>
  <si>
    <t>Column1</t>
  </si>
  <si>
    <t>Maths</t>
  </si>
  <si>
    <t>English</t>
  </si>
  <si>
    <t>Science</t>
  </si>
  <si>
    <t>Sanskrit</t>
  </si>
  <si>
    <t>Sports</t>
  </si>
  <si>
    <t xml:space="preserve"> Sales Person</t>
  </si>
  <si>
    <t>City</t>
  </si>
  <si>
    <t>Total Sales</t>
  </si>
  <si>
    <t>Kajal</t>
  </si>
  <si>
    <t>Shubham</t>
  </si>
  <si>
    <t>Rohit</t>
  </si>
  <si>
    <t>Rani</t>
  </si>
  <si>
    <t>Jharna</t>
  </si>
  <si>
    <t>Shreya</t>
  </si>
  <si>
    <t>Manshi</t>
  </si>
  <si>
    <t>Krisha</t>
  </si>
  <si>
    <t>Jyotiii</t>
  </si>
  <si>
    <t>Delhi</t>
  </si>
  <si>
    <t>Mumbai</t>
  </si>
  <si>
    <t>Ranchi</t>
  </si>
  <si>
    <t>Max Marks</t>
  </si>
  <si>
    <t>Min Marks</t>
  </si>
  <si>
    <t>Sum of under 20000 amount</t>
  </si>
  <si>
    <t>Region</t>
  </si>
  <si>
    <t>Year of Service</t>
  </si>
  <si>
    <t>East</t>
  </si>
  <si>
    <t>West</t>
  </si>
  <si>
    <t xml:space="preserve">North </t>
  </si>
  <si>
    <t>South</t>
  </si>
  <si>
    <t>Patna</t>
  </si>
  <si>
    <t>Chennai</t>
  </si>
  <si>
    <t>Gurgaon</t>
  </si>
  <si>
    <t>Ahmedabad</t>
  </si>
  <si>
    <t>Jaipur</t>
  </si>
  <si>
    <t>Kolkatta</t>
  </si>
  <si>
    <t>Bengalore</t>
  </si>
  <si>
    <t>Rajesh Das</t>
  </si>
  <si>
    <t>H.M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</si>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</sst>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mm/dd/yy;@"/>
    <numFmt numFmtId="166" formatCode="[$-409]d\-mmm\-yyyy;@"/>
    <numFmt numFmtId="167" formatCode="[$₹-44D]\ #,##0"/>
    <numFmt numFmtId="168" formatCode="0.0%"/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0" applyNumberFormat="1"/>
    <xf numFmtId="165" fontId="1" fillId="4" borderId="4" xfId="0" applyNumberFormat="1" applyFont="1" applyFill="1" applyBorder="1"/>
    <xf numFmtId="0" fontId="1" fillId="3" borderId="5" xfId="0" applyFont="1" applyFill="1" applyBorder="1"/>
    <xf numFmtId="167" fontId="1" fillId="2" borderId="6" xfId="0" applyNumberFormat="1" applyFont="1" applyFill="1" applyBorder="1"/>
    <xf numFmtId="0" fontId="1" fillId="3" borderId="8" xfId="0" applyFont="1" applyFill="1" applyBorder="1"/>
    <xf numFmtId="167" fontId="1" fillId="2" borderId="9" xfId="0" applyNumberFormat="1" applyFont="1" applyFill="1" applyBorder="1"/>
    <xf numFmtId="165" fontId="1" fillId="4" borderId="4" xfId="0" applyNumberFormat="1" applyFont="1" applyFill="1" applyBorder="1" applyAlignment="1">
      <alignment horizontal="right"/>
    </xf>
    <xf numFmtId="165" fontId="1" fillId="4" borderId="7" xfId="0" applyNumberFormat="1" applyFont="1" applyFill="1" applyBorder="1" applyAlignment="1">
      <alignment horizontal="right"/>
    </xf>
    <xf numFmtId="169" fontId="0" fillId="0" borderId="0" xfId="0" applyNumberFormat="1"/>
    <xf numFmtId="0" fontId="5" fillId="5" borderId="13" xfId="0" applyFont="1" applyFill="1" applyBorder="1"/>
    <xf numFmtId="0" fontId="5" fillId="5" borderId="14" xfId="0" applyFont="1" applyFill="1" applyBorder="1"/>
    <xf numFmtId="0" fontId="5" fillId="5" borderId="15" xfId="0" applyFont="1" applyFill="1" applyBorder="1"/>
    <xf numFmtId="0" fontId="1" fillId="0" borderId="10" xfId="0" applyFont="1" applyBorder="1"/>
    <xf numFmtId="1" fontId="1" fillId="0" borderId="10" xfId="0" applyNumberFormat="1" applyFont="1" applyBorder="1"/>
    <xf numFmtId="0" fontId="4" fillId="6" borderId="10" xfId="0" applyFont="1" applyFill="1" applyBorder="1" applyAlignment="1">
      <alignment horizontal="center"/>
    </xf>
    <xf numFmtId="166" fontId="4" fillId="6" borderId="10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0" xfId="0" applyBorder="1"/>
    <xf numFmtId="0" fontId="0" fillId="9" borderId="10" xfId="0" applyFill="1" applyBorder="1"/>
    <xf numFmtId="0" fontId="0" fillId="7" borderId="10" xfId="0" applyFill="1" applyBorder="1"/>
    <xf numFmtId="0" fontId="0" fillId="8" borderId="10" xfId="0" applyFill="1" applyBorder="1"/>
    <xf numFmtId="164" fontId="2" fillId="10" borderId="1" xfId="0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7" fillId="10" borderId="2" xfId="0" applyFont="1" applyFill="1" applyBorder="1"/>
    <xf numFmtId="0" fontId="6" fillId="7" borderId="19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68" fontId="4" fillId="0" borderId="10" xfId="1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168" fontId="4" fillId="0" borderId="17" xfId="1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9">
    <dxf>
      <alignment horizontal="center" vertical="center" textRotation="0" wrapText="0" indent="0" justifyLastLine="0" shrinkToFit="0" readingOrder="0"/>
    </dxf>
    <dxf>
      <font>
        <b/>
        <sz val="12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5" tint="-0.249977111117893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  <numFmt numFmtId="167" formatCode="[$₹-44D]\ #,##0"/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rgb="FFFF0000"/>
        </left>
        <right/>
        <top style="medium">
          <color rgb="FFFF0000"/>
        </top>
        <bottom style="medium">
          <color rgb="FFFF0000"/>
        </bottom>
      </border>
    </dxf>
    <dxf>
      <font>
        <b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/>
      </font>
      <numFmt numFmtId="165" formatCode="mm/dd/yy;@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top style="medium">
          <color rgb="FFFF0000"/>
        </top>
      </border>
    </dxf>
    <dxf>
      <border diagonalUp="0" diagonalDown="0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b/>
      </font>
    </dxf>
    <dxf>
      <border>
        <bottom style="medium">
          <color rgb="FFFF0000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medium">
          <color rgb="FFFF0000"/>
        </left>
        <right style="medium">
          <color rgb="FFFF0000"/>
        </right>
        <top/>
        <bottom/>
      </border>
    </dxf>
  </dxfs>
  <tableStyles count="0" defaultTableStyle="TableStyleMedium2" defaultPivotStyle="PivotStyleMedium9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" totalsRowShown="0" headerRowDxfId="28" dataDxfId="26" headerRowBorderDxfId="27" tableBorderDxfId="25" totalsRowBorderDxfId="24">
  <autoFilter ref="A1:D20" xr:uid="{00000000-0009-0000-0100-000001000000}"/>
  <tableColumns count="4">
    <tableColumn id="1" xr3:uid="{00000000-0010-0000-0000-000001000000}" name="Date" dataDxfId="23"/>
    <tableColumn id="2" xr3:uid="{00000000-0010-0000-0000-000002000000}" name="Iteams " dataDxfId="22"/>
    <tableColumn id="3" xr3:uid="{00000000-0010-0000-0000-000003000000}" name="Expense" dataDxfId="21"/>
    <tableColumn id="4" xr3:uid="{00000000-0010-0000-0000-000004000000}" name="Column1" dataDxfId="2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1:S11" totalsRowShown="0" headerRowDxfId="19" dataDxfId="0" headerRowBorderDxfId="18" tableBorderDxfId="17" totalsRowBorderDxfId="16">
  <autoFilter ref="E1:S11" xr:uid="{00000000-0009-0000-0100-000002000000}"/>
  <tableColumns count="15">
    <tableColumn id="1" xr3:uid="{00000000-0010-0000-0100-000001000000}" name="S.No" dataDxfId="15"/>
    <tableColumn id="2" xr3:uid="{00000000-0010-0000-0100-000002000000}" name="Name" dataDxfId="14"/>
    <tableColumn id="3" xr3:uid="{00000000-0010-0000-0100-000003000000}" name="Father's Name" dataDxfId="13"/>
    <tableColumn id="4" xr3:uid="{00000000-0010-0000-0100-000004000000}" name="Course " dataDxfId="12"/>
    <tableColumn id="11" xr3:uid="{00000000-0010-0000-0100-00000B000000}" name="Maths" dataDxfId="11"/>
    <tableColumn id="12" xr3:uid="{00000000-0010-0000-0100-00000C000000}" name="English" dataDxfId="10"/>
    <tableColumn id="13" xr3:uid="{00000000-0010-0000-0100-00000D000000}" name="Science" dataDxfId="9"/>
    <tableColumn id="14" xr3:uid="{00000000-0010-0000-0100-00000E000000}" name="Sanskrit" dataDxfId="8"/>
    <tableColumn id="15" xr3:uid="{00000000-0010-0000-0100-00000F000000}" name="Sports" dataDxfId="7"/>
    <tableColumn id="5" xr3:uid="{00000000-0010-0000-0100-000005000000}" name="Marks" dataDxfId="6">
      <calculatedColumnFormula>SUM(Table2[[#This Row],[Maths]:[Sports]])</calculatedColumnFormula>
    </tableColumn>
    <tableColumn id="6" xr3:uid="{00000000-0010-0000-0100-000006000000}" name="Percentage" dataDxfId="5" dataCellStyle="Percent">
      <calculatedColumnFormula>(Table2[[#This Row],[Marks]]/500)*100%</calculatedColumnFormula>
    </tableColumn>
    <tableColumn id="7" xr3:uid="{00000000-0010-0000-0100-000007000000}" name="Status" dataDxfId="4">
      <calculatedColumnFormula>IF(Table2[[#This Row],[Percentage]]&gt;=40%,"Pass","Fail")</calculatedColumnFormula>
    </tableColumn>
    <tableColumn id="8" xr3:uid="{00000000-0010-0000-0100-000008000000}" name="Grade" dataDxfId="3">
      <calculatedColumnFormula>IF(Table2[[#This Row],[Percentage]]&gt;=90%,"A+", IF(Table2[[#This Row],[Percentage]]&gt;75%,"A", IF(Table2[[#This Row],[Percentage]]&gt;=60%,"B", IF(Table2[[#This Row],[Percentage]]&gt;=40%,"C", "Fail"))))</calculatedColumnFormula>
    </tableColumn>
    <tableColumn id="17" xr3:uid="{00000000-0010-0000-0100-000011000000}" name="Max Marks" dataDxfId="2">
      <calculatedColumnFormula>MAX(Table2[[#This Row],[Maths]:[Sports]])</calculatedColumnFormula>
    </tableColumn>
    <tableColumn id="18" xr3:uid="{00000000-0010-0000-0100-000012000000}" name="Min Marks" dataDxfId="1">
      <calculatedColumnFormula>MIN(Table2[[#This Row],[Maths]:[Sports]])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M1" zoomScale="110" zoomScaleNormal="110" workbookViewId="0">
      <selection activeCell="W9" sqref="W9"/>
    </sheetView>
  </sheetViews>
  <sheetFormatPr defaultRowHeight="14.4" x14ac:dyDescent="0.3"/>
  <cols>
    <col min="1" max="1" width="11.33203125" bestFit="1" customWidth="1"/>
    <col min="2" max="2" width="20.88671875" bestFit="1" customWidth="1"/>
    <col min="3" max="3" width="15.33203125" bestFit="1" customWidth="1"/>
    <col min="5" max="5" width="8.88671875" bestFit="1" customWidth="1"/>
    <col min="6" max="6" width="10.33203125" bestFit="1" customWidth="1"/>
    <col min="7" max="7" width="20.33203125" bestFit="1" customWidth="1"/>
    <col min="8" max="8" width="12" bestFit="1" customWidth="1"/>
    <col min="9" max="9" width="15.6640625" bestFit="1" customWidth="1"/>
    <col min="10" max="10" width="11.5546875" bestFit="1" customWidth="1"/>
    <col min="11" max="11" width="12.109375" bestFit="1" customWidth="1"/>
    <col min="12" max="12" width="12.6640625" bestFit="1" customWidth="1"/>
    <col min="13" max="13" width="10.88671875" bestFit="1" customWidth="1"/>
    <col min="14" max="14" width="12" bestFit="1" customWidth="1"/>
    <col min="15" max="16" width="16.5546875" bestFit="1" customWidth="1"/>
    <col min="17" max="17" width="10.6640625" bestFit="1" customWidth="1"/>
    <col min="18" max="18" width="13.5546875" bestFit="1" customWidth="1"/>
    <col min="19" max="19" width="16.5546875" bestFit="1" customWidth="1"/>
    <col min="20" max="20" width="13.5546875" bestFit="1" customWidth="1"/>
    <col min="22" max="22" width="8.6640625" customWidth="1"/>
    <col min="23" max="23" width="12.109375" bestFit="1" customWidth="1"/>
  </cols>
  <sheetData>
    <row r="1" spans="1:24" ht="18.600000000000001" thickBot="1" x14ac:dyDescent="0.4">
      <c r="A1" s="22" t="s">
        <v>0</v>
      </c>
      <c r="B1" s="23" t="s">
        <v>1</v>
      </c>
      <c r="C1" s="24" t="s">
        <v>2</v>
      </c>
      <c r="D1" s="25" t="s">
        <v>81</v>
      </c>
      <c r="E1" s="10" t="s">
        <v>27</v>
      </c>
      <c r="F1" s="11" t="s">
        <v>28</v>
      </c>
      <c r="G1" s="11" t="s">
        <v>29</v>
      </c>
      <c r="H1" s="11" t="s">
        <v>30</v>
      </c>
      <c r="I1" s="11" t="s">
        <v>82</v>
      </c>
      <c r="J1" s="11" t="s">
        <v>83</v>
      </c>
      <c r="K1" s="11" t="s">
        <v>84</v>
      </c>
      <c r="L1" s="11" t="s">
        <v>85</v>
      </c>
      <c r="M1" s="11" t="s">
        <v>86</v>
      </c>
      <c r="N1" s="11" t="s">
        <v>31</v>
      </c>
      <c r="O1" s="11" t="s">
        <v>32</v>
      </c>
      <c r="P1" s="12" t="s">
        <v>33</v>
      </c>
      <c r="Q1" s="11" t="s">
        <v>62</v>
      </c>
      <c r="R1" s="11" t="s">
        <v>102</v>
      </c>
      <c r="S1" s="11" t="s">
        <v>103</v>
      </c>
    </row>
    <row r="2" spans="1:24" ht="16.2" thickBot="1" x14ac:dyDescent="0.35">
      <c r="A2" s="2">
        <v>44206</v>
      </c>
      <c r="B2" s="3" t="s">
        <v>4</v>
      </c>
      <c r="C2" s="4">
        <v>4645</v>
      </c>
      <c r="D2" s="17"/>
      <c r="E2" s="32">
        <v>1</v>
      </c>
      <c r="F2" s="33" t="s">
        <v>34</v>
      </c>
      <c r="G2" s="33" t="s">
        <v>118</v>
      </c>
      <c r="H2" s="33" t="s">
        <v>53</v>
      </c>
      <c r="I2" s="34">
        <v>67</v>
      </c>
      <c r="J2" s="34">
        <v>89</v>
      </c>
      <c r="K2" s="34">
        <v>34</v>
      </c>
      <c r="L2" s="34">
        <v>90</v>
      </c>
      <c r="M2" s="34">
        <v>56</v>
      </c>
      <c r="N2" s="33">
        <f>SUM(Table2[[#This Row],[Maths]:[Sports]])</f>
        <v>336</v>
      </c>
      <c r="O2" s="35">
        <f>(Table2[[#This Row],[Marks]]/500)*100%</f>
        <v>0.67200000000000004</v>
      </c>
      <c r="P2" s="36" t="str">
        <f>IF(Table2[[#This Row],[Percentage]]&gt;=40%,"Pass","Fail")</f>
        <v>Pass</v>
      </c>
      <c r="Q2" s="33" t="str">
        <f>IF(Table2[[#This Row],[Percentage]]&gt;=90%,"A+", IF(Table2[[#This Row],[Percentage]]&gt;75%,"A", IF(Table2[[#This Row],[Percentage]]&gt;=60%,"B", IF(Table2[[#This Row],[Percentage]]&gt;=40%,"C", "Fail"))))</f>
        <v>B</v>
      </c>
      <c r="R2" s="33">
        <f>MAX(Table2[[#This Row],[Maths]:[Sports]])</f>
        <v>90</v>
      </c>
      <c r="S2" s="33">
        <f>MIN(Table2[[#This Row],[Maths]:[Sports]])</f>
        <v>34</v>
      </c>
    </row>
    <row r="3" spans="1:24" ht="16.2" thickBot="1" x14ac:dyDescent="0.35">
      <c r="A3" s="2">
        <v>44206</v>
      </c>
      <c r="B3" s="3" t="s">
        <v>5</v>
      </c>
      <c r="C3" s="4">
        <v>4654</v>
      </c>
      <c r="D3" s="17" t="s">
        <v>120</v>
      </c>
      <c r="E3" s="32">
        <v>2</v>
      </c>
      <c r="F3" s="33" t="s">
        <v>35</v>
      </c>
      <c r="G3" s="33" t="s">
        <v>42</v>
      </c>
      <c r="H3" s="33" t="s">
        <v>54</v>
      </c>
      <c r="I3" s="34">
        <v>13</v>
      </c>
      <c r="J3" s="34">
        <v>98</v>
      </c>
      <c r="K3" s="34">
        <v>56</v>
      </c>
      <c r="L3" s="34">
        <v>42</v>
      </c>
      <c r="M3" s="34">
        <v>87</v>
      </c>
      <c r="N3" s="33">
        <f>SUM(Table2[[#This Row],[Maths]:[Sports]])</f>
        <v>296</v>
      </c>
      <c r="O3" s="35">
        <f>(Table2[[#This Row],[Marks]]/500)*100%</f>
        <v>0.59199999999999997</v>
      </c>
      <c r="P3" s="36" t="str">
        <f>IF(Table2[[#This Row],[Percentage]]&gt;=40%,"Pass","Fail")</f>
        <v>Pass</v>
      </c>
      <c r="Q3" s="33" t="str">
        <f>IF(Table2[[#This Row],[Percentage]]&gt;=90%,"A+", IF(Table2[[#This Row],[Percentage]]&gt;75%,"A", IF(Table2[[#This Row],[Percentage]]&gt;=60%,"B", IF(Table2[[#This Row],[Percentage]]&gt;=40%,"C", "Fail"))))</f>
        <v>C</v>
      </c>
      <c r="R3" s="33">
        <f>MAX(Table2[[#This Row],[Maths]:[Sports]])</f>
        <v>98</v>
      </c>
      <c r="S3" s="33">
        <f>MIN(Table2[[#This Row],[Maths]:[Sports]])</f>
        <v>13</v>
      </c>
    </row>
    <row r="4" spans="1:24" ht="16.2" thickBot="1" x14ac:dyDescent="0.35">
      <c r="A4" s="2">
        <v>44206</v>
      </c>
      <c r="B4" s="3" t="s">
        <v>6</v>
      </c>
      <c r="C4" s="4">
        <v>456</v>
      </c>
      <c r="D4" s="17"/>
      <c r="E4" s="32">
        <v>3</v>
      </c>
      <c r="F4" s="33" t="s">
        <v>36</v>
      </c>
      <c r="G4" s="33" t="s">
        <v>43</v>
      </c>
      <c r="H4" s="33" t="s">
        <v>55</v>
      </c>
      <c r="I4" s="34">
        <v>56</v>
      </c>
      <c r="J4" s="34">
        <v>87</v>
      </c>
      <c r="K4" s="34">
        <v>22</v>
      </c>
      <c r="L4" s="34">
        <v>96</v>
      </c>
      <c r="M4" s="34">
        <v>79</v>
      </c>
      <c r="N4" s="33">
        <f>SUM(Table2[[#This Row],[Maths]:[Sports]])</f>
        <v>340</v>
      </c>
      <c r="O4" s="35">
        <f>(Table2[[#This Row],[Marks]]/500)*100%</f>
        <v>0.68</v>
      </c>
      <c r="P4" s="36" t="str">
        <f>IF(Table2[[#This Row],[Percentage]]&gt;=40%,"Pass","Fail")</f>
        <v>Pass</v>
      </c>
      <c r="Q4" s="33" t="str">
        <f>IF(Table2[[#This Row],[Percentage]]&gt;=90%,"A+", IF(Table2[[#This Row],[Percentage]]&gt;75%,"A", IF(Table2[[#This Row],[Percentage]]&gt;=60%,"B", IF(Table2[[#This Row],[Percentage]]&gt;=40%,"C", "Fail"))))</f>
        <v>B</v>
      </c>
      <c r="R4" s="33">
        <f>MAX(Table2[[#This Row],[Maths]:[Sports]])</f>
        <v>96</v>
      </c>
      <c r="S4" s="33">
        <f>MIN(Table2[[#This Row],[Maths]:[Sports]])</f>
        <v>22</v>
      </c>
    </row>
    <row r="5" spans="1:24" ht="16.2" thickBot="1" x14ac:dyDescent="0.35">
      <c r="A5" s="2">
        <v>44296</v>
      </c>
      <c r="B5" s="3" t="s">
        <v>7</v>
      </c>
      <c r="C5" s="4">
        <v>2300</v>
      </c>
      <c r="D5" s="17"/>
      <c r="E5" s="32">
        <v>4</v>
      </c>
      <c r="F5" s="33" t="s">
        <v>37</v>
      </c>
      <c r="G5" s="33" t="s">
        <v>44</v>
      </c>
      <c r="H5" s="37" t="s">
        <v>57</v>
      </c>
      <c r="I5" s="34">
        <v>98</v>
      </c>
      <c r="J5" s="34">
        <v>45</v>
      </c>
      <c r="K5" s="34">
        <v>89</v>
      </c>
      <c r="L5" s="34">
        <v>88</v>
      </c>
      <c r="M5" s="34">
        <v>95</v>
      </c>
      <c r="N5" s="33">
        <f>SUM(Table2[[#This Row],[Maths]:[Sports]])</f>
        <v>415</v>
      </c>
      <c r="O5" s="35">
        <f>(Table2[[#This Row],[Marks]]/500)*100%</f>
        <v>0.83</v>
      </c>
      <c r="P5" s="36" t="str">
        <f>IF(Table2[[#This Row],[Percentage]]&gt;=40%,"Pass","Fail")</f>
        <v>Pass</v>
      </c>
      <c r="Q5" s="33" t="str">
        <f>IF(Table2[[#This Row],[Percentage]]&gt;=90%,"A+", IF(Table2[[#This Row],[Percentage]]&gt;75%,"A", IF(Table2[[#This Row],[Percentage]]&gt;=60%,"B", IF(Table2[[#This Row],[Percentage]]&gt;=40%,"C", "Fail"))))</f>
        <v>A</v>
      </c>
      <c r="R5" s="33">
        <f>MAX(Table2[[#This Row],[Maths]:[Sports]])</f>
        <v>98</v>
      </c>
      <c r="S5" s="33">
        <f>MIN(Table2[[#This Row],[Maths]:[Sports]])</f>
        <v>45</v>
      </c>
    </row>
    <row r="6" spans="1:24" ht="16.2" thickBot="1" x14ac:dyDescent="0.35">
      <c r="A6" s="2">
        <v>44296</v>
      </c>
      <c r="B6" s="3" t="s">
        <v>8</v>
      </c>
      <c r="C6" s="4">
        <v>767</v>
      </c>
      <c r="D6" s="17"/>
      <c r="E6" s="32">
        <v>5</v>
      </c>
      <c r="F6" s="33" t="s">
        <v>38</v>
      </c>
      <c r="G6" s="33" t="s">
        <v>45</v>
      </c>
      <c r="H6" s="37" t="s">
        <v>56</v>
      </c>
      <c r="I6" s="34">
        <v>48</v>
      </c>
      <c r="J6" s="34">
        <v>79</v>
      </c>
      <c r="K6" s="34">
        <v>60</v>
      </c>
      <c r="L6" s="34">
        <v>80</v>
      </c>
      <c r="M6" s="34">
        <v>91</v>
      </c>
      <c r="N6" s="33">
        <f>SUM(Table2[[#This Row],[Maths]:[Sports]])</f>
        <v>358</v>
      </c>
      <c r="O6" s="35">
        <f>(Table2[[#This Row],[Marks]]/500)*100%</f>
        <v>0.71599999999999997</v>
      </c>
      <c r="P6" s="36" t="str">
        <f>IF(Table2[[#This Row],[Percentage]]&gt;=40%,"Pass","Fail")</f>
        <v>Pass</v>
      </c>
      <c r="Q6" s="33" t="str">
        <f>IF(Table2[[#This Row],[Percentage]]&gt;=90%,"A+", IF(Table2[[#This Row],[Percentage]]&gt;75%,"A", IF(Table2[[#This Row],[Percentage]]&gt;=60%,"B", IF(Table2[[#This Row],[Percentage]]&gt;=40%,"C", "Fail"))))</f>
        <v>B</v>
      </c>
      <c r="R6" s="33">
        <f>MAX(Table2[[#This Row],[Maths]:[Sports]])</f>
        <v>91</v>
      </c>
      <c r="S6" s="33">
        <f>MIN(Table2[[#This Row],[Maths]:[Sports]])</f>
        <v>48</v>
      </c>
    </row>
    <row r="7" spans="1:24" ht="16.2" thickBot="1" x14ac:dyDescent="0.35">
      <c r="A7" s="2">
        <v>44387</v>
      </c>
      <c r="B7" s="3" t="s">
        <v>9</v>
      </c>
      <c r="C7" s="4">
        <v>2500</v>
      </c>
      <c r="D7" s="17"/>
      <c r="E7" s="32">
        <v>6</v>
      </c>
      <c r="F7" s="33" t="s">
        <v>39</v>
      </c>
      <c r="G7" s="33" t="s">
        <v>46</v>
      </c>
      <c r="H7" s="37" t="s">
        <v>58</v>
      </c>
      <c r="I7" s="34">
        <v>79</v>
      </c>
      <c r="J7" s="34">
        <v>59</v>
      </c>
      <c r="K7" s="34">
        <v>88</v>
      </c>
      <c r="L7" s="34">
        <v>79</v>
      </c>
      <c r="M7" s="34">
        <v>79</v>
      </c>
      <c r="N7" s="33">
        <f>SUM(Table2[[#This Row],[Maths]:[Sports]])</f>
        <v>384</v>
      </c>
      <c r="O7" s="35">
        <f>(Table2[[#This Row],[Marks]]/500)*100%</f>
        <v>0.76800000000000002</v>
      </c>
      <c r="P7" s="36" t="str">
        <f>IF(Table2[[#This Row],[Percentage]]&gt;=40%,"Pass","Fail")</f>
        <v>Pass</v>
      </c>
      <c r="Q7" s="33" t="str">
        <f>IF(Table2[[#This Row],[Percentage]]&gt;=90%,"A+", IF(Table2[[#This Row],[Percentage]]&gt;75%,"A", IF(Table2[[#This Row],[Percentage]]&gt;=60%,"B", IF(Table2[[#This Row],[Percentage]]&gt;=40%,"C", "Fail"))))</f>
        <v>A</v>
      </c>
      <c r="R7" s="33">
        <f>MAX(Table2[[#This Row],[Maths]:[Sports]])</f>
        <v>88</v>
      </c>
      <c r="S7" s="33">
        <f>MIN(Table2[[#This Row],[Maths]:[Sports]])</f>
        <v>59</v>
      </c>
    </row>
    <row r="8" spans="1:24" ht="16.2" thickBot="1" x14ac:dyDescent="0.35">
      <c r="A8" s="2">
        <v>44418</v>
      </c>
      <c r="B8" s="3" t="s">
        <v>10</v>
      </c>
      <c r="C8" s="4">
        <v>710</v>
      </c>
      <c r="D8" s="17"/>
      <c r="E8" s="32">
        <v>7</v>
      </c>
      <c r="F8" s="33" t="s">
        <v>40</v>
      </c>
      <c r="G8" s="33" t="s">
        <v>47</v>
      </c>
      <c r="H8" s="37" t="s">
        <v>59</v>
      </c>
      <c r="I8" s="34">
        <v>86</v>
      </c>
      <c r="J8" s="34">
        <v>89</v>
      </c>
      <c r="K8" s="34">
        <v>79</v>
      </c>
      <c r="L8" s="34">
        <v>99</v>
      </c>
      <c r="M8" s="34">
        <v>91</v>
      </c>
      <c r="N8" s="33">
        <f>SUM(Table2[[#This Row],[Maths]:[Sports]])</f>
        <v>444</v>
      </c>
      <c r="O8" s="35">
        <f>(Table2[[#This Row],[Marks]]/500)*100%</f>
        <v>0.88800000000000001</v>
      </c>
      <c r="P8" s="36" t="str">
        <f>IF(Table2[[#This Row],[Percentage]]&gt;=40%,"Pass","Fail")</f>
        <v>Pass</v>
      </c>
      <c r="Q8" s="33" t="str">
        <f>IF(Table2[[#This Row],[Percentage]]&gt;=90%,"A+", IF(Table2[[#This Row],[Percentage]]&gt;75%,"A", IF(Table2[[#This Row],[Percentage]]&gt;=60%,"B", IF(Table2[[#This Row],[Percentage]]&gt;=40%,"C", "Fail"))))</f>
        <v>A</v>
      </c>
      <c r="R8" s="33">
        <f>MAX(Table2[[#This Row],[Maths]:[Sports]])</f>
        <v>99</v>
      </c>
      <c r="S8" s="33">
        <f>MIN(Table2[[#This Row],[Maths]:[Sports]])</f>
        <v>79</v>
      </c>
    </row>
    <row r="9" spans="1:24" ht="16.2" thickBot="1" x14ac:dyDescent="0.35">
      <c r="A9" s="7" t="s">
        <v>3</v>
      </c>
      <c r="B9" s="3" t="s">
        <v>11</v>
      </c>
      <c r="C9" s="4">
        <v>760</v>
      </c>
      <c r="D9" s="17"/>
      <c r="E9" s="32">
        <v>8</v>
      </c>
      <c r="F9" s="33" t="s">
        <v>51</v>
      </c>
      <c r="G9" s="33" t="s">
        <v>52</v>
      </c>
      <c r="H9" s="37" t="s">
        <v>119</v>
      </c>
      <c r="I9" s="34">
        <v>90</v>
      </c>
      <c r="J9" s="34">
        <v>92</v>
      </c>
      <c r="K9" s="34">
        <v>89</v>
      </c>
      <c r="L9" s="34">
        <v>95</v>
      </c>
      <c r="M9" s="34">
        <v>93</v>
      </c>
      <c r="N9" s="33">
        <f>SUM(Table2[[#This Row],[Maths]:[Sports]])</f>
        <v>459</v>
      </c>
      <c r="O9" s="35">
        <f>(Table2[[#This Row],[Marks]]/500)*100%</f>
        <v>0.91800000000000004</v>
      </c>
      <c r="P9" s="36" t="str">
        <f>IF(Table2[[#This Row],[Percentage]]&gt;=40%,"Pass","Fail")</f>
        <v>Pass</v>
      </c>
      <c r="Q9" s="33" t="str">
        <f>IF(Table2[[#This Row],[Percentage]]&gt;=90%,"A+", IF(Table2[[#This Row],[Percentage]]&gt;75%,"A", IF(Table2[[#This Row],[Percentage]]&gt;=60%,"B", IF(Table2[[#This Row],[Percentage]]&gt;=40%,"C", "Fail"))))</f>
        <v>A+</v>
      </c>
      <c r="R9" s="33">
        <f>MAX(Table2[[#This Row],[Maths]:[Sports]])</f>
        <v>95</v>
      </c>
      <c r="S9" s="33">
        <f>MIN(Table2[[#This Row],[Maths]:[Sports]])</f>
        <v>89</v>
      </c>
    </row>
    <row r="10" spans="1:24" ht="16.2" thickBot="1" x14ac:dyDescent="0.35">
      <c r="A10" s="7" t="s">
        <v>16</v>
      </c>
      <c r="B10" s="3" t="s">
        <v>12</v>
      </c>
      <c r="C10" s="4">
        <v>1900</v>
      </c>
      <c r="D10" s="17"/>
      <c r="E10" s="32">
        <v>9</v>
      </c>
      <c r="F10" s="33" t="s">
        <v>49</v>
      </c>
      <c r="G10" s="33" t="s">
        <v>48</v>
      </c>
      <c r="H10" s="37" t="s">
        <v>60</v>
      </c>
      <c r="I10" s="34">
        <v>97</v>
      </c>
      <c r="J10" s="34">
        <v>65</v>
      </c>
      <c r="K10" s="34">
        <v>94</v>
      </c>
      <c r="L10" s="34">
        <v>40</v>
      </c>
      <c r="M10" s="34">
        <v>19</v>
      </c>
      <c r="N10" s="33">
        <f>SUM(Table2[[#This Row],[Maths]:[Sports]])</f>
        <v>315</v>
      </c>
      <c r="O10" s="35">
        <f>(Table2[[#This Row],[Marks]]/500)*100%</f>
        <v>0.63</v>
      </c>
      <c r="P10" s="36" t="str">
        <f>IF(Table2[[#This Row],[Percentage]]&gt;=40%,"Pass","Fail")</f>
        <v>Pass</v>
      </c>
      <c r="Q10" s="33" t="str">
        <f>IF(Table2[[#This Row],[Percentage]]&gt;=90%,"A+", IF(Table2[[#This Row],[Percentage]]&gt;75%,"A", IF(Table2[[#This Row],[Percentage]]&gt;=60%,"B", IF(Table2[[#This Row],[Percentage]]&gt;=40%,"C", "Fail"))))</f>
        <v>B</v>
      </c>
      <c r="R10" s="33">
        <f>MAX(Table2[[#This Row],[Maths]:[Sports]])</f>
        <v>97</v>
      </c>
      <c r="S10" s="33">
        <f>MIN(Table2[[#This Row],[Maths]:[Sports]])</f>
        <v>19</v>
      </c>
    </row>
    <row r="11" spans="1:24" ht="16.2" thickBot="1" x14ac:dyDescent="0.35">
      <c r="A11" s="7" t="s">
        <v>17</v>
      </c>
      <c r="B11" s="3" t="s">
        <v>13</v>
      </c>
      <c r="C11" s="4">
        <v>450</v>
      </c>
      <c r="D11" s="17"/>
      <c r="E11" s="38">
        <v>10</v>
      </c>
      <c r="F11" s="39" t="s">
        <v>41</v>
      </c>
      <c r="G11" s="39" t="s">
        <v>50</v>
      </c>
      <c r="H11" s="40" t="s">
        <v>61</v>
      </c>
      <c r="I11" s="34">
        <v>48</v>
      </c>
      <c r="J11" s="34">
        <v>38</v>
      </c>
      <c r="K11" s="34">
        <v>28</v>
      </c>
      <c r="L11" s="34">
        <v>60</v>
      </c>
      <c r="M11" s="34">
        <v>22</v>
      </c>
      <c r="N11" s="33">
        <f>SUM(Table2[[#This Row],[Maths]:[Sports]])</f>
        <v>196</v>
      </c>
      <c r="O11" s="41">
        <f>(Table2[[#This Row],[Marks]]/500)*100%</f>
        <v>0.39200000000000002</v>
      </c>
      <c r="P11" s="42" t="str">
        <f>IF(Table2[[#This Row],[Percentage]]&gt;=40%,"Pass","Fail")</f>
        <v>Fail</v>
      </c>
      <c r="Q11" s="33" t="str">
        <f>IF(Table2[[#This Row],[Percentage]]&gt;=90%,"A+", IF(Table2[[#This Row],[Percentage]]&gt;75%,"A", IF(Table2[[#This Row],[Percentage]]&gt;=60%,"B", IF(Table2[[#This Row],[Percentage]]&gt;=40%,"C", "Fail"))))</f>
        <v>Fail</v>
      </c>
      <c r="R11" s="33">
        <f>MAX(Table2[[#This Row],[Maths]:[Sports]])</f>
        <v>60</v>
      </c>
      <c r="S11" s="33">
        <f>MIN(Table2[[#This Row],[Maths]:[Sports]])</f>
        <v>22</v>
      </c>
    </row>
    <row r="12" spans="1:24" ht="15" thickBot="1" x14ac:dyDescent="0.35">
      <c r="A12" s="7" t="s">
        <v>18</v>
      </c>
      <c r="B12" s="3" t="s">
        <v>4</v>
      </c>
      <c r="C12" s="4">
        <v>620</v>
      </c>
      <c r="D12" s="17"/>
      <c r="N12" s="1"/>
      <c r="P12" s="9"/>
    </row>
    <row r="13" spans="1:24" ht="29.4" thickBot="1" x14ac:dyDescent="0.35">
      <c r="A13" s="7" t="s">
        <v>19</v>
      </c>
      <c r="B13" s="3" t="s">
        <v>5</v>
      </c>
      <c r="C13" s="4">
        <v>470</v>
      </c>
      <c r="D13" s="17"/>
      <c r="F13" s="26" t="s">
        <v>63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6.2" thickBot="1" x14ac:dyDescent="0.35">
      <c r="A14" s="7" t="s">
        <v>20</v>
      </c>
      <c r="B14" s="3" t="s">
        <v>6</v>
      </c>
      <c r="C14" s="4">
        <v>970</v>
      </c>
      <c r="D14" s="17"/>
      <c r="F14" s="15" t="s">
        <v>27</v>
      </c>
      <c r="G14" s="15" t="s">
        <v>64</v>
      </c>
      <c r="H14" s="16" t="s">
        <v>67</v>
      </c>
      <c r="I14" s="15" t="s">
        <v>65</v>
      </c>
      <c r="J14" s="15" t="s">
        <v>66</v>
      </c>
      <c r="K14" s="15" t="s">
        <v>68</v>
      </c>
      <c r="L14" s="15" t="s">
        <v>69</v>
      </c>
      <c r="M14" s="15" t="s">
        <v>70</v>
      </c>
      <c r="N14" s="15" t="s">
        <v>71</v>
      </c>
      <c r="O14" s="15" t="s">
        <v>72</v>
      </c>
      <c r="P14" s="15" t="s">
        <v>79</v>
      </c>
      <c r="Q14" s="15" t="s">
        <v>80</v>
      </c>
      <c r="R14" s="15" t="s">
        <v>78</v>
      </c>
    </row>
    <row r="15" spans="1:24" ht="15" thickBot="1" x14ac:dyDescent="0.35">
      <c r="A15" s="7" t="s">
        <v>21</v>
      </c>
      <c r="B15" s="3" t="s">
        <v>7</v>
      </c>
      <c r="C15" s="4">
        <v>1075</v>
      </c>
      <c r="D15" s="17"/>
      <c r="F15" s="13">
        <v>1</v>
      </c>
      <c r="G15" s="13" t="s">
        <v>73</v>
      </c>
      <c r="H15" s="13">
        <v>500</v>
      </c>
      <c r="I15" s="13">
        <v>600</v>
      </c>
      <c r="J15" s="13">
        <v>550</v>
      </c>
      <c r="K15" s="13">
        <v>700</v>
      </c>
      <c r="L15" s="13">
        <v>650</v>
      </c>
      <c r="M15" s="13">
        <v>750</v>
      </c>
      <c r="N15" s="13">
        <v>800</v>
      </c>
      <c r="O15" s="13">
        <v>900</v>
      </c>
      <c r="P15" s="13">
        <f t="shared" ref="P15:P20" si="0">SUM(H15:O15)</f>
        <v>5450</v>
      </c>
      <c r="Q15" s="13">
        <f t="shared" ref="Q15:Q20" si="1">P15*SUM($H$19:$O$19)</f>
        <v>3215.5000000000005</v>
      </c>
      <c r="R15" s="13">
        <f t="shared" ref="R15:R20" si="2">P15*SUM($H$20:$O$20)</f>
        <v>3324500</v>
      </c>
    </row>
    <row r="16" spans="1:24" ht="15" thickBot="1" x14ac:dyDescent="0.35">
      <c r="A16" s="7" t="s">
        <v>22</v>
      </c>
      <c r="B16" s="3" t="s">
        <v>8</v>
      </c>
      <c r="C16" s="4">
        <v>489</v>
      </c>
      <c r="D16" s="17"/>
      <c r="F16" s="13">
        <v>2</v>
      </c>
      <c r="G16" s="13" t="s">
        <v>74</v>
      </c>
      <c r="H16" s="14">
        <v>200</v>
      </c>
      <c r="I16" s="13">
        <v>250</v>
      </c>
      <c r="J16" s="13">
        <v>220</v>
      </c>
      <c r="K16" s="13">
        <v>300</v>
      </c>
      <c r="L16" s="13">
        <v>280</v>
      </c>
      <c r="M16" s="13">
        <v>320</v>
      </c>
      <c r="N16" s="13">
        <v>350</v>
      </c>
      <c r="O16" s="13">
        <v>400</v>
      </c>
      <c r="P16" s="13">
        <f t="shared" si="0"/>
        <v>2320</v>
      </c>
      <c r="Q16" s="13">
        <f t="shared" si="1"/>
        <v>1368.8000000000002</v>
      </c>
      <c r="R16" s="13">
        <f t="shared" si="2"/>
        <v>1415200</v>
      </c>
    </row>
    <row r="17" spans="1:24" ht="15" thickBot="1" x14ac:dyDescent="0.35">
      <c r="A17" s="7" t="s">
        <v>23</v>
      </c>
      <c r="B17" s="3" t="s">
        <v>14</v>
      </c>
      <c r="C17" s="4">
        <v>1574</v>
      </c>
      <c r="D17" s="17"/>
      <c r="F17" s="13">
        <v>3</v>
      </c>
      <c r="G17" s="13" t="s">
        <v>75</v>
      </c>
      <c r="H17" s="13">
        <v>150</v>
      </c>
      <c r="I17" s="13">
        <v>180</v>
      </c>
      <c r="J17" s="13">
        <v>160</v>
      </c>
      <c r="K17" s="13">
        <v>200</v>
      </c>
      <c r="L17" s="13">
        <v>190</v>
      </c>
      <c r="M17" s="13">
        <v>210</v>
      </c>
      <c r="N17" s="13">
        <v>220</v>
      </c>
      <c r="O17" s="13">
        <v>250</v>
      </c>
      <c r="P17" s="13">
        <f t="shared" si="0"/>
        <v>1560</v>
      </c>
      <c r="Q17" s="13">
        <f t="shared" si="1"/>
        <v>920.40000000000009</v>
      </c>
      <c r="R17" s="13">
        <f t="shared" si="2"/>
        <v>951600</v>
      </c>
    </row>
    <row r="18" spans="1:24" ht="15" thickBot="1" x14ac:dyDescent="0.35">
      <c r="A18" s="7" t="s">
        <v>24</v>
      </c>
      <c r="B18" s="3" t="s">
        <v>14</v>
      </c>
      <c r="C18" s="4">
        <v>489</v>
      </c>
      <c r="D18" s="17"/>
      <c r="F18" s="13">
        <v>4</v>
      </c>
      <c r="G18" s="13" t="s">
        <v>76</v>
      </c>
      <c r="H18" s="13">
        <v>300</v>
      </c>
      <c r="I18" s="13">
        <v>350</v>
      </c>
      <c r="J18" s="13">
        <v>320</v>
      </c>
      <c r="K18" s="13">
        <v>400</v>
      </c>
      <c r="L18" s="13">
        <v>380</v>
      </c>
      <c r="M18" s="13">
        <v>410</v>
      </c>
      <c r="N18" s="13">
        <v>430</v>
      </c>
      <c r="O18" s="13">
        <v>480</v>
      </c>
      <c r="P18" s="13">
        <f t="shared" si="0"/>
        <v>3070</v>
      </c>
      <c r="Q18" s="13">
        <f t="shared" si="1"/>
        <v>1811.3000000000002</v>
      </c>
      <c r="R18" s="13">
        <f t="shared" si="2"/>
        <v>1872700</v>
      </c>
    </row>
    <row r="19" spans="1:24" ht="15" thickBot="1" x14ac:dyDescent="0.35">
      <c r="A19" s="7" t="s">
        <v>25</v>
      </c>
      <c r="B19" s="3" t="s">
        <v>11</v>
      </c>
      <c r="C19" s="4">
        <v>1574</v>
      </c>
      <c r="D19" s="17"/>
      <c r="F19" s="13">
        <v>5</v>
      </c>
      <c r="G19" s="13" t="s">
        <v>77</v>
      </c>
      <c r="H19" s="13">
        <v>0.05</v>
      </c>
      <c r="I19" s="13">
        <v>0.08</v>
      </c>
      <c r="J19" s="13">
        <v>0.06</v>
      </c>
      <c r="K19" s="13">
        <v>0.09</v>
      </c>
      <c r="L19" s="13">
        <v>7.0000000000000007E-2</v>
      </c>
      <c r="M19" s="13">
        <v>0.08</v>
      </c>
      <c r="N19" s="13">
        <v>0.06</v>
      </c>
      <c r="O19" s="13">
        <v>0.1</v>
      </c>
      <c r="P19" s="13">
        <f t="shared" si="0"/>
        <v>0.59000000000000008</v>
      </c>
      <c r="Q19" s="13">
        <f t="shared" si="1"/>
        <v>0.34810000000000008</v>
      </c>
      <c r="R19" s="13">
        <f t="shared" si="2"/>
        <v>359.90000000000003</v>
      </c>
    </row>
    <row r="20" spans="1:24" x14ac:dyDescent="0.3">
      <c r="A20" s="8" t="s">
        <v>26</v>
      </c>
      <c r="B20" s="5" t="s">
        <v>15</v>
      </c>
      <c r="C20" s="6">
        <v>245</v>
      </c>
      <c r="D20" s="17"/>
      <c r="F20" s="13">
        <v>6</v>
      </c>
      <c r="G20" s="13" t="s">
        <v>78</v>
      </c>
      <c r="H20" s="13">
        <v>50</v>
      </c>
      <c r="I20" s="13">
        <v>70</v>
      </c>
      <c r="J20" s="13">
        <v>60</v>
      </c>
      <c r="K20" s="13">
        <v>80</v>
      </c>
      <c r="L20" s="13">
        <v>75</v>
      </c>
      <c r="M20" s="13">
        <v>85</v>
      </c>
      <c r="N20" s="13">
        <v>90</v>
      </c>
      <c r="O20" s="13">
        <v>100</v>
      </c>
      <c r="P20" s="13">
        <f t="shared" si="0"/>
        <v>610</v>
      </c>
      <c r="Q20" s="13">
        <f t="shared" si="1"/>
        <v>359.90000000000003</v>
      </c>
      <c r="R20" s="13">
        <f t="shared" si="2"/>
        <v>372100</v>
      </c>
    </row>
    <row r="21" spans="1:24" x14ac:dyDescent="0.3">
      <c r="N21" s="1"/>
      <c r="V21" s="17"/>
    </row>
    <row r="22" spans="1:24" x14ac:dyDescent="0.3">
      <c r="N22" s="1"/>
      <c r="V22" s="17"/>
    </row>
    <row r="23" spans="1:24" ht="15.6" x14ac:dyDescent="0.3">
      <c r="F23" s="30" t="s">
        <v>27</v>
      </c>
      <c r="G23" s="30" t="s">
        <v>87</v>
      </c>
      <c r="H23" s="30" t="s">
        <v>105</v>
      </c>
      <c r="I23" s="30" t="s">
        <v>106</v>
      </c>
      <c r="J23" s="30" t="s">
        <v>88</v>
      </c>
      <c r="K23" s="30" t="s">
        <v>89</v>
      </c>
      <c r="P23" s="1"/>
      <c r="X23" s="17"/>
    </row>
    <row r="24" spans="1:24" x14ac:dyDescent="0.3">
      <c r="F24" s="31">
        <v>1</v>
      </c>
      <c r="G24" s="31" t="s">
        <v>90</v>
      </c>
      <c r="H24" s="31" t="s">
        <v>107</v>
      </c>
      <c r="I24" s="31">
        <v>5</v>
      </c>
      <c r="J24" s="31" t="s">
        <v>99</v>
      </c>
      <c r="K24" s="31">
        <v>56000</v>
      </c>
      <c r="M24" s="28" t="s">
        <v>89</v>
      </c>
      <c r="N24" s="28"/>
      <c r="X24" s="17"/>
    </row>
    <row r="25" spans="1:24" x14ac:dyDescent="0.3">
      <c r="F25" s="31">
        <v>2</v>
      </c>
      <c r="G25" s="31" t="s">
        <v>91</v>
      </c>
      <c r="H25" s="31" t="s">
        <v>108</v>
      </c>
      <c r="I25" s="31">
        <v>6</v>
      </c>
      <c r="J25" s="31" t="s">
        <v>100</v>
      </c>
      <c r="K25" s="31">
        <v>88000</v>
      </c>
      <c r="M25" s="19" t="s">
        <v>99</v>
      </c>
      <c r="N25" s="18">
        <f>SUMIF(J24:J33,J24,K24:K33)</f>
        <v>56000</v>
      </c>
    </row>
    <row r="26" spans="1:24" x14ac:dyDescent="0.3">
      <c r="F26" s="31">
        <v>3</v>
      </c>
      <c r="G26" s="31" t="s">
        <v>92</v>
      </c>
      <c r="H26" s="31" t="s">
        <v>109</v>
      </c>
      <c r="I26" s="31">
        <v>10</v>
      </c>
      <c r="J26" s="31" t="s">
        <v>101</v>
      </c>
      <c r="K26" s="31">
        <v>45200</v>
      </c>
      <c r="M26" s="21" t="s">
        <v>100</v>
      </c>
      <c r="N26" s="18">
        <f>SUMIF(J25:J34,J25,K25:K34)</f>
        <v>88000</v>
      </c>
    </row>
    <row r="27" spans="1:24" x14ac:dyDescent="0.3">
      <c r="F27" s="31">
        <v>4</v>
      </c>
      <c r="G27" s="31" t="s">
        <v>93</v>
      </c>
      <c r="H27" s="31" t="s">
        <v>110</v>
      </c>
      <c r="I27" s="31">
        <v>8</v>
      </c>
      <c r="J27" s="31" t="s">
        <v>111</v>
      </c>
      <c r="K27" s="31">
        <v>12500</v>
      </c>
      <c r="M27" s="20" t="s">
        <v>101</v>
      </c>
      <c r="N27" s="18">
        <f>SUMIF(J26:J35,J26,K26:K35)</f>
        <v>45200</v>
      </c>
    </row>
    <row r="28" spans="1:24" x14ac:dyDescent="0.3">
      <c r="F28" s="31">
        <v>5</v>
      </c>
      <c r="G28" s="31" t="s">
        <v>94</v>
      </c>
      <c r="H28" s="31" t="s">
        <v>108</v>
      </c>
      <c r="I28" s="31">
        <v>6</v>
      </c>
      <c r="J28" s="31" t="s">
        <v>112</v>
      </c>
      <c r="K28" s="31">
        <v>96000</v>
      </c>
    </row>
    <row r="29" spans="1:24" x14ac:dyDescent="0.3">
      <c r="F29" s="31">
        <v>6</v>
      </c>
      <c r="G29" s="31" t="s">
        <v>95</v>
      </c>
      <c r="H29" s="31" t="s">
        <v>107</v>
      </c>
      <c r="I29" s="31">
        <v>7</v>
      </c>
      <c r="J29" s="31" t="s">
        <v>113</v>
      </c>
      <c r="K29" s="31">
        <v>45600</v>
      </c>
    </row>
    <row r="30" spans="1:24" x14ac:dyDescent="0.3">
      <c r="F30" s="31">
        <v>7</v>
      </c>
      <c r="G30" s="31" t="s">
        <v>96</v>
      </c>
      <c r="H30" s="31" t="s">
        <v>109</v>
      </c>
      <c r="I30" s="31">
        <v>9</v>
      </c>
      <c r="J30" s="31" t="s">
        <v>117</v>
      </c>
      <c r="K30" s="31">
        <v>78500</v>
      </c>
      <c r="M30" s="29" t="s">
        <v>104</v>
      </c>
      <c r="N30" s="29"/>
      <c r="O30" s="29"/>
    </row>
    <row r="31" spans="1:24" x14ac:dyDescent="0.3">
      <c r="F31" s="31">
        <v>8</v>
      </c>
      <c r="G31" s="31" t="s">
        <v>40</v>
      </c>
      <c r="H31" s="31" t="s">
        <v>110</v>
      </c>
      <c r="I31" s="31">
        <v>3</v>
      </c>
      <c r="J31" s="31" t="s">
        <v>114</v>
      </c>
      <c r="K31" s="31">
        <v>12300</v>
      </c>
      <c r="M31" s="29">
        <f>SUMIF(K24:K33,"&lt;20000")</f>
        <v>36800</v>
      </c>
      <c r="N31" s="29"/>
      <c r="O31" s="29"/>
    </row>
    <row r="32" spans="1:24" x14ac:dyDescent="0.3">
      <c r="F32" s="31">
        <v>9</v>
      </c>
      <c r="G32" s="31" t="s">
        <v>97</v>
      </c>
      <c r="H32" s="31" t="s">
        <v>109</v>
      </c>
      <c r="I32" s="31">
        <v>5</v>
      </c>
      <c r="J32" s="31" t="s">
        <v>115</v>
      </c>
      <c r="K32" s="31">
        <v>25000</v>
      </c>
    </row>
    <row r="33" spans="6:11" x14ac:dyDescent="0.3">
      <c r="F33" s="31">
        <v>10</v>
      </c>
      <c r="G33" s="31" t="s">
        <v>98</v>
      </c>
      <c r="H33" s="31" t="s">
        <v>110</v>
      </c>
      <c r="I33" s="31">
        <v>2</v>
      </c>
      <c r="J33" s="31" t="s">
        <v>116</v>
      </c>
      <c r="K33" s="31">
        <v>12000</v>
      </c>
    </row>
    <row r="36" spans="6:11" x14ac:dyDescent="0.3">
      <c r="I36">
        <f>SUMIFS(K24:K33,H24:H33,"South",J24:J33,"Patna",I24:I33,"&gt;=8")</f>
        <v>12500</v>
      </c>
    </row>
  </sheetData>
  <mergeCells count="4">
    <mergeCell ref="F13:X13"/>
    <mergeCell ref="M24:N24"/>
    <mergeCell ref="M30:O30"/>
    <mergeCell ref="M31:O3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2024-03-06T16:19:54Z</dcterms:modified>
</cp:coreProperties>
</file>