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5"/>
  <workbookPr defaultThemeVersion="166925"/>
  <xr:revisionPtr revIDLastSave="1549" documentId="11_E60897F41BE170836B02CE998F75CCDC64E183C8" xr6:coauthVersionLast="47" xr6:coauthVersionMax="47" xr10:uidLastSave="{BDA73884-D8CE-45A4-A5F4-57F457746A50}"/>
  <bookViews>
    <workbookView xWindow="240" yWindow="105" windowWidth="14805" windowHeight="8010" firstSheet="12" activeTab="1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cell-contents" sheetId="5" r:id="rId5"/>
    <sheet name="formulas" sheetId="6" r:id="rId6"/>
    <sheet name="same-row-diff-column" sheetId="7" r:id="rId7"/>
    <sheet name="same-column-diff-rows" sheetId="8" r:id="rId8"/>
    <sheet name="matrix-operations" sheetId="9" r:id="rId9"/>
    <sheet name="SUM-variations" sheetId="10" r:id="rId10"/>
    <sheet name="AVERAGE-variations" sheetId="12" r:id="rId11"/>
    <sheet name="sum-product" sheetId="13" r:id="rId12"/>
    <sheet name="IF-examples" sheetId="11" r:id="rId13"/>
    <sheet name="AND-examples" sheetId="14" r:id="rId14"/>
    <sheet name="OR-examples" sheetId="15" r:id="rId15"/>
    <sheet name="VALUE-erro" sheetId="16" r:id="rId16"/>
  </sheets>
  <externalReferences>
    <externalReference r:id="rId17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6" l="1"/>
  <c r="B7" i="16"/>
  <c r="B6" i="16"/>
  <c r="C2" i="16"/>
  <c r="C1" i="16"/>
  <c r="C34" i="15"/>
  <c r="C32" i="15"/>
  <c r="C31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F16" i="14"/>
  <c r="J16" i="14" s="1"/>
  <c r="F15" i="14"/>
  <c r="J15" i="14" s="1"/>
  <c r="F14" i="14"/>
  <c r="J14" i="14" s="1"/>
  <c r="F13" i="14"/>
  <c r="J13" i="14" s="1"/>
  <c r="F12" i="14"/>
  <c r="J12" i="14" s="1"/>
  <c r="F11" i="14"/>
  <c r="J11" i="14" s="1"/>
  <c r="F10" i="14"/>
  <c r="J10" i="14" s="1"/>
  <c r="F9" i="14"/>
  <c r="J9" i="14" s="1"/>
  <c r="F8" i="14"/>
  <c r="J8" i="14" s="1"/>
  <c r="F7" i="14"/>
  <c r="J7" i="14" s="1"/>
  <c r="F6" i="14"/>
  <c r="J6" i="14" s="1"/>
  <c r="F5" i="14"/>
  <c r="J5" i="14" s="1"/>
  <c r="F4" i="14"/>
  <c r="J4" i="14" s="1"/>
  <c r="F3" i="14"/>
  <c r="J3" i="14" s="1"/>
  <c r="F2" i="14"/>
  <c r="J2" i="14" s="1"/>
  <c r="D47" i="11"/>
  <c r="D45" i="11"/>
  <c r="C45" i="11"/>
  <c r="D43" i="11"/>
  <c r="D42" i="11"/>
  <c r="D34" i="11"/>
  <c r="D33" i="11"/>
  <c r="D32" i="11"/>
  <c r="D31" i="11"/>
  <c r="C34" i="11"/>
  <c r="C33" i="11"/>
  <c r="C32" i="11"/>
  <c r="C31" i="11"/>
  <c r="H2" i="11"/>
  <c r="D2" i="13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K16" i="12"/>
  <c r="G16" i="12"/>
  <c r="D16" i="12"/>
  <c r="G15" i="12"/>
  <c r="D15" i="12"/>
  <c r="G14" i="12"/>
  <c r="D14" i="12"/>
  <c r="G13" i="12"/>
  <c r="D13" i="12"/>
  <c r="G12" i="12"/>
  <c r="D12" i="12"/>
  <c r="G11" i="12"/>
  <c r="D11" i="12"/>
  <c r="G10" i="12"/>
  <c r="D10" i="12"/>
  <c r="G9" i="12"/>
  <c r="D9" i="12"/>
  <c r="G8" i="12"/>
  <c r="D8" i="12"/>
  <c r="G7" i="12"/>
  <c r="D7" i="12"/>
  <c r="G6" i="12"/>
  <c r="D6" i="12"/>
  <c r="G5" i="12"/>
  <c r="D5" i="12"/>
  <c r="G4" i="12"/>
  <c r="D4" i="12"/>
  <c r="G3" i="12"/>
  <c r="D3" i="12"/>
  <c r="G2" i="12"/>
  <c r="D2" i="12"/>
  <c r="H15" i="11"/>
  <c r="H16" i="11"/>
  <c r="H14" i="11"/>
  <c r="H13" i="11"/>
  <c r="H12" i="11"/>
  <c r="H11" i="11"/>
  <c r="H10" i="11"/>
  <c r="H9" i="11"/>
  <c r="H8" i="11"/>
  <c r="H7" i="11"/>
  <c r="H6" i="11"/>
  <c r="H5" i="11"/>
  <c r="H4" i="11"/>
  <c r="H3" i="11"/>
  <c r="G16" i="11"/>
  <c r="D16" i="11"/>
  <c r="G15" i="11"/>
  <c r="D15" i="11"/>
  <c r="G14" i="11"/>
  <c r="D14" i="11"/>
  <c r="G13" i="11"/>
  <c r="D13" i="11"/>
  <c r="G12" i="11"/>
  <c r="D12" i="11"/>
  <c r="G11" i="11"/>
  <c r="D11" i="11"/>
  <c r="G10" i="11"/>
  <c r="D10" i="11"/>
  <c r="G9" i="11"/>
  <c r="D9" i="11"/>
  <c r="G8" i="11"/>
  <c r="D8" i="11"/>
  <c r="G7" i="11"/>
  <c r="D7" i="11"/>
  <c r="G6" i="11"/>
  <c r="D6" i="11"/>
  <c r="G5" i="11"/>
  <c r="D5" i="11"/>
  <c r="G4" i="11"/>
  <c r="D4" i="11"/>
  <c r="G3" i="11"/>
  <c r="D3" i="11"/>
  <c r="G2" i="11"/>
  <c r="D2" i="11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16" i="10"/>
  <c r="J2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16" i="10"/>
  <c r="I2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Q20" i="9"/>
  <c r="Q19" i="9"/>
  <c r="Q18" i="9"/>
  <c r="Q17" i="9"/>
  <c r="Q16" i="9"/>
  <c r="P20" i="9"/>
  <c r="P19" i="9"/>
  <c r="P18" i="9"/>
  <c r="P17" i="9"/>
  <c r="P16" i="9"/>
  <c r="O20" i="9"/>
  <c r="O19" i="9"/>
  <c r="O18" i="9"/>
  <c r="O17" i="9"/>
  <c r="O16" i="9"/>
  <c r="N20" i="9"/>
  <c r="N19" i="9"/>
  <c r="N18" i="9"/>
  <c r="N17" i="9"/>
  <c r="N16" i="9"/>
  <c r="M20" i="9"/>
  <c r="M19" i="9"/>
  <c r="M18" i="9"/>
  <c r="M17" i="9"/>
  <c r="M16" i="9"/>
  <c r="Q13" i="9"/>
  <c r="Q12" i="9"/>
  <c r="Q11" i="9"/>
  <c r="Q10" i="9"/>
  <c r="Q9" i="9"/>
  <c r="P13" i="9"/>
  <c r="P12" i="9"/>
  <c r="P11" i="9"/>
  <c r="P10" i="9"/>
  <c r="P9" i="9"/>
  <c r="O13" i="9"/>
  <c r="O12" i="9"/>
  <c r="O11" i="9"/>
  <c r="O10" i="9"/>
  <c r="O9" i="9"/>
  <c r="N13" i="9"/>
  <c r="N12" i="9"/>
  <c r="N11" i="9"/>
  <c r="N10" i="9"/>
  <c r="N9" i="9"/>
  <c r="M13" i="9"/>
  <c r="M12" i="9"/>
  <c r="M11" i="9"/>
  <c r="M10" i="9"/>
  <c r="M9" i="9"/>
  <c r="Q6" i="9"/>
  <c r="Q5" i="9"/>
  <c r="Q4" i="9"/>
  <c r="Q3" i="9"/>
  <c r="Q2" i="9"/>
  <c r="P6" i="9"/>
  <c r="P5" i="9"/>
  <c r="P4" i="9"/>
  <c r="P3" i="9"/>
  <c r="P2" i="9"/>
  <c r="O6" i="9"/>
  <c r="O5" i="9"/>
  <c r="O4" i="9"/>
  <c r="O3" i="9"/>
  <c r="O2" i="9"/>
  <c r="N6" i="9"/>
  <c r="N5" i="9"/>
  <c r="N4" i="9"/>
  <c r="N3" i="9"/>
  <c r="N2" i="9"/>
  <c r="M6" i="9"/>
  <c r="M5" i="9"/>
  <c r="M4" i="9"/>
  <c r="M3" i="9"/>
  <c r="M2" i="9"/>
  <c r="E7" i="8"/>
  <c r="D7" i="8"/>
  <c r="C7" i="8"/>
  <c r="B7" i="8"/>
  <c r="E4" i="8"/>
  <c r="D4" i="8"/>
  <c r="C4" i="8"/>
  <c r="B4" i="8"/>
  <c r="G15" i="7"/>
  <c r="G14" i="7"/>
  <c r="G13" i="7"/>
  <c r="G12" i="7"/>
  <c r="G11" i="7"/>
  <c r="G10" i="7"/>
  <c r="G16" i="7"/>
  <c r="G9" i="7"/>
  <c r="G8" i="7"/>
  <c r="G7" i="7"/>
  <c r="G6" i="7"/>
  <c r="G5" i="7"/>
  <c r="G4" i="7"/>
  <c r="G3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G2" i="7"/>
  <c r="D2" i="7"/>
  <c r="I16" i="6"/>
  <c r="I15" i="6"/>
  <c r="F17" i="6"/>
  <c r="H16" i="6"/>
  <c r="H14" i="6"/>
  <c r="H13" i="6"/>
  <c r="H11" i="6"/>
  <c r="H10" i="6"/>
  <c r="H9" i="6"/>
  <c r="H8" i="6"/>
  <c r="H7" i="6"/>
  <c r="H6" i="6"/>
  <c r="F16" i="6"/>
  <c r="F15" i="6"/>
  <c r="F14" i="6"/>
  <c r="F13" i="6"/>
  <c r="F11" i="6"/>
  <c r="F10" i="6"/>
  <c r="F5" i="6"/>
  <c r="F9" i="6"/>
  <c r="F7" i="6"/>
  <c r="F8" i="6"/>
  <c r="F6" i="6"/>
  <c r="F4" i="6"/>
  <c r="F3" i="6"/>
  <c r="F2" i="6"/>
  <c r="K25" i="5"/>
  <c r="J25" i="5"/>
  <c r="E21" i="5"/>
  <c r="F3" i="2"/>
  <c r="F2" i="2"/>
  <c r="F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tc={32DF4567-D03D-4CFE-AC8C-40DE3B29AA29}</author>
  </authors>
  <commentList>
    <comment ref="K16" authorId="0" shapeId="0" xr:uid="{32DF4567-D03D-4CFE-AC8C-40DE3B29AA29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 K16 hold a comment. This comment is not visible until it is explicitly accessed.</t>
      </text>
    </comment>
  </commentList>
</comments>
</file>

<file path=xl/sharedStrings.xml><?xml version="1.0" encoding="utf-8"?>
<sst xmlns="http://schemas.openxmlformats.org/spreadsheetml/2006/main" count="610" uniqueCount="257">
  <si>
    <t>Student Name</t>
  </si>
  <si>
    <t>Semester</t>
  </si>
  <si>
    <t>Gender</t>
  </si>
  <si>
    <t>Hostel Name</t>
  </si>
  <si>
    <t>Hostel Room No</t>
  </si>
  <si>
    <t>CPI</t>
  </si>
  <si>
    <t>Result</t>
  </si>
  <si>
    <t>Plato Macias</t>
  </si>
  <si>
    <t>M</t>
  </si>
  <si>
    <t>Manas</t>
  </si>
  <si>
    <t>Fail</t>
  </si>
  <si>
    <t>Neve Wilder</t>
  </si>
  <si>
    <t>F</t>
  </si>
  <si>
    <t>Pass</t>
  </si>
  <si>
    <t>Mallory Cohen</t>
  </si>
  <si>
    <t>Lohit</t>
  </si>
  <si>
    <t>Preston Houston</t>
  </si>
  <si>
    <t>Brahmaputra</t>
  </si>
  <si>
    <t>Dorian Sanford</t>
  </si>
  <si>
    <t>Umiam</t>
  </si>
  <si>
    <t>Cullen Castaneda</t>
  </si>
  <si>
    <t>Dihing</t>
  </si>
  <si>
    <t>Allegra Vargas</t>
  </si>
  <si>
    <t>Jesse Fry</t>
  </si>
  <si>
    <t>Siang</t>
  </si>
  <si>
    <t>Cheryl Spencer</t>
  </si>
  <si>
    <t>Wyoming Cobb</t>
  </si>
  <si>
    <t>Declan Mathis</t>
  </si>
  <si>
    <t>Dhansiri</t>
  </si>
  <si>
    <t>Curran Floyd</t>
  </si>
  <si>
    <t>Dibang</t>
  </si>
  <si>
    <t>Hunter Camacho</t>
  </si>
  <si>
    <t>Quentin Simon</t>
  </si>
  <si>
    <t>Kameng</t>
  </si>
  <si>
    <t>Liberty Cooke</t>
  </si>
  <si>
    <t>Kapilli</t>
  </si>
  <si>
    <t>Lillian Mueller</t>
  </si>
  <si>
    <t>Beck Molina</t>
  </si>
  <si>
    <t>Kalia Floyd</t>
  </si>
  <si>
    <t>Luke Finch</t>
  </si>
  <si>
    <t>Ria Warner</t>
  </si>
  <si>
    <t>Ivana Mendoza</t>
  </si>
  <si>
    <t>Althea Mcmahon</t>
  </si>
  <si>
    <t>Ainsley Harper</t>
  </si>
  <si>
    <t>Disang</t>
  </si>
  <si>
    <t>Chaney Durham</t>
  </si>
  <si>
    <t>Kelly Hill</t>
  </si>
  <si>
    <t>Allegra Maynard</t>
  </si>
  <si>
    <t>Ethan Rivera</t>
  </si>
  <si>
    <t>Gay Maddox</t>
  </si>
  <si>
    <t>Georgia Downs</t>
  </si>
  <si>
    <t>William Beck</t>
  </si>
  <si>
    <t>Sebastian Potter</t>
  </si>
  <si>
    <t>Aileen Reeves</t>
  </si>
  <si>
    <t>George Schroeder</t>
  </si>
  <si>
    <t>Hedda Howell</t>
  </si>
  <si>
    <t>Madonna Wright</t>
  </si>
  <si>
    <t>Coby Hatfield</t>
  </si>
  <si>
    <t>Simon Patel</t>
  </si>
  <si>
    <t>Fredericka Matthews</t>
  </si>
  <si>
    <t>Damon Henderson</t>
  </si>
  <si>
    <t>Whoopi Nichols</t>
  </si>
  <si>
    <t>Keith Curtis</t>
  </si>
  <si>
    <t>Odysseus Rivera</t>
  </si>
  <si>
    <t>Jonah Pickett</t>
  </si>
  <si>
    <t>Dale Maynard</t>
  </si>
  <si>
    <t>Tanner Bell</t>
  </si>
  <si>
    <t>Cain Jones</t>
  </si>
  <si>
    <t>Quon Lynch</t>
  </si>
  <si>
    <t>Baxter Newman</t>
  </si>
  <si>
    <t>Germaine Bernard</t>
  </si>
  <si>
    <t>Denton King</t>
  </si>
  <si>
    <t>Date of Sale</t>
  </si>
  <si>
    <t>Product Sold</t>
  </si>
  <si>
    <t>Quantity</t>
  </si>
  <si>
    <t>Revenue Generated ($)</t>
  </si>
  <si>
    <t>Product A</t>
  </si>
  <si>
    <t>Product B</t>
  </si>
  <si>
    <t>Product C</t>
  </si>
  <si>
    <t>Customer ID</t>
  </si>
  <si>
    <t>Mobile number</t>
  </si>
  <si>
    <t>Service</t>
  </si>
  <si>
    <t>Usage</t>
  </si>
  <si>
    <t>Month</t>
  </si>
  <si>
    <t>Bill Amount</t>
  </si>
  <si>
    <t>Bill Paid</t>
  </si>
  <si>
    <t>Number of Complaints raised</t>
  </si>
  <si>
    <t>Numer of Complaints resolved</t>
  </si>
  <si>
    <t>Number of complaints unresolved</t>
  </si>
  <si>
    <t>Rating on the service</t>
  </si>
  <si>
    <t>Prepaid</t>
  </si>
  <si>
    <t>100 GB</t>
  </si>
  <si>
    <t>Jan</t>
  </si>
  <si>
    <t>Yes</t>
  </si>
  <si>
    <t>5 stars</t>
  </si>
  <si>
    <t>90 GB</t>
  </si>
  <si>
    <t>Feb</t>
  </si>
  <si>
    <t>4 stars</t>
  </si>
  <si>
    <t>80 GB</t>
  </si>
  <si>
    <t>Mar</t>
  </si>
  <si>
    <t>3 stars</t>
  </si>
  <si>
    <t>70 GB</t>
  </si>
  <si>
    <t>Apr</t>
  </si>
  <si>
    <t>2 stars</t>
  </si>
  <si>
    <t>May</t>
  </si>
  <si>
    <t>Jun</t>
  </si>
  <si>
    <t>1 star</t>
  </si>
  <si>
    <t>60 GB</t>
  </si>
  <si>
    <t>Jul</t>
  </si>
  <si>
    <t>50 GB</t>
  </si>
  <si>
    <t>Aug</t>
  </si>
  <si>
    <t>No</t>
  </si>
  <si>
    <t>NA</t>
  </si>
  <si>
    <t>0 GB</t>
  </si>
  <si>
    <t>Sept</t>
  </si>
  <si>
    <t>Oct</t>
  </si>
  <si>
    <t>Nov</t>
  </si>
  <si>
    <t>Dec</t>
  </si>
  <si>
    <t xml:space="preserve"> </t>
  </si>
  <si>
    <t>300 GB</t>
  </si>
  <si>
    <t>330 GB</t>
  </si>
  <si>
    <t>220 GB</t>
  </si>
  <si>
    <t>200 GB</t>
  </si>
  <si>
    <t>230 GB</t>
  </si>
  <si>
    <t>270 GB</t>
  </si>
  <si>
    <t>Numbers</t>
  </si>
  <si>
    <t>Roll Number</t>
  </si>
  <si>
    <t>Real numbers</t>
  </si>
  <si>
    <t>Text</t>
  </si>
  <si>
    <t>Date</t>
  </si>
  <si>
    <t>Date &amp; Time</t>
  </si>
  <si>
    <t>First year, second semester CSE student</t>
  </si>
  <si>
    <t>Formulas</t>
  </si>
  <si>
    <t>A detailed discussion is presented</t>
  </si>
  <si>
    <t>Hyper-links</t>
  </si>
  <si>
    <t>Image</t>
  </si>
  <si>
    <t>Notes/Comment</t>
  </si>
  <si>
    <t>Webpage</t>
  </si>
  <si>
    <t>www.google.com</t>
  </si>
  <si>
    <t>www.yahoo.com</t>
  </si>
  <si>
    <t>email address</t>
  </si>
  <si>
    <t>230101001@iitg.ac.in</t>
  </si>
  <si>
    <t>230101002@iitg.ac.in</t>
  </si>
  <si>
    <t>link to cell within sheet 5</t>
  </si>
  <si>
    <t>E8</t>
  </si>
  <si>
    <t>link to cell D10 in Sheet 4</t>
  </si>
  <si>
    <t>Validation Rule</t>
  </si>
  <si>
    <t>Discussed in subsequent lectures</t>
  </si>
  <si>
    <t>Rich Text formatting</t>
  </si>
  <si>
    <t>Mathematical Functions</t>
  </si>
  <si>
    <t>This text is Bold italic with font: Comic Sans MS and font size 18</t>
  </si>
  <si>
    <t>Feedback</t>
  </si>
  <si>
    <t>Computation</t>
  </si>
  <si>
    <t>Formula involving constants</t>
  </si>
  <si>
    <t>Formula involving two cells</t>
  </si>
  <si>
    <t>Formula involving more that 2 cells</t>
  </si>
  <si>
    <t>Mathematical formula SUM</t>
  </si>
  <si>
    <t>Formulas involving non-contiguous cells</t>
  </si>
  <si>
    <t>SUM - cell range notation</t>
  </si>
  <si>
    <t>Formulas involving horizontal cells</t>
  </si>
  <si>
    <t>Non-contiguous cells SUM</t>
  </si>
  <si>
    <t>Copying formula involving constants</t>
  </si>
  <si>
    <t>SUM entire column</t>
  </si>
  <si>
    <t>Group SUM</t>
  </si>
  <si>
    <t>Coping formula involving cells (F4)</t>
  </si>
  <si>
    <t>Copying formulas involving functions (H9)</t>
  </si>
  <si>
    <t>Copying formula involving cells (F8)</t>
  </si>
  <si>
    <t>Quiz 1</t>
  </si>
  <si>
    <t>Quiz 2</t>
  </si>
  <si>
    <t>Quiz total</t>
  </si>
  <si>
    <t>Mid Sem</t>
  </si>
  <si>
    <t>End Sem</t>
  </si>
  <si>
    <t>Exam Total</t>
  </si>
  <si>
    <t>Copying result</t>
  </si>
  <si>
    <t>Formula in cell D2 is copied to cell G2</t>
  </si>
  <si>
    <t>Formula in cell D3 is copied to cell G3</t>
  </si>
  <si>
    <t>Formula in cell D5 is copied to cell G4</t>
  </si>
  <si>
    <t>Formula in cell D5 is copied to cell G5</t>
  </si>
  <si>
    <t>Formula in cell D6 is copied to cell G6</t>
  </si>
  <si>
    <t>Formula in cell D7 is copied to cell G7</t>
  </si>
  <si>
    <t>Formula in cell D8 is copied to cell G8</t>
  </si>
  <si>
    <t>Formula in cell D9 is copied to cell G9</t>
  </si>
  <si>
    <t>Formula in cell D10 is copied to cell G10</t>
  </si>
  <si>
    <t>Formula in cell D11 is copied to cell G11</t>
  </si>
  <si>
    <t>Formula in cell D12 is copied to cell G12</t>
  </si>
  <si>
    <t>Formula in cell D13 is copied to cell G13</t>
  </si>
  <si>
    <t>Formula in cell D14 is copied to cell G14</t>
  </si>
  <si>
    <t>Formula in cell D15 is copied to cell G15</t>
  </si>
  <si>
    <t>Formula in cell D16 is copied to cell G16</t>
  </si>
  <si>
    <t>Formula in cell B4 is copied to cell B7</t>
  </si>
  <si>
    <t>Formula in cell C4 is copied to cell C7</t>
  </si>
  <si>
    <t>Formula in cell D4 is copied to cell D7</t>
  </si>
  <si>
    <t>Formula in cell E4 is copied to cell E7</t>
  </si>
  <si>
    <t>Matrix A</t>
  </si>
  <si>
    <t>Matrix B</t>
  </si>
  <si>
    <t>A + B</t>
  </si>
  <si>
    <t>A - B</t>
  </si>
  <si>
    <t>Element-wise Multiplcation of A &amp; B</t>
  </si>
  <si>
    <t>Using constants</t>
  </si>
  <si>
    <t>Using cells</t>
  </si>
  <si>
    <t>Using groups of Cells</t>
  </si>
  <si>
    <t>Combination</t>
  </si>
  <si>
    <t>Item</t>
  </si>
  <si>
    <t>Unit price</t>
  </si>
  <si>
    <t>IF function</t>
  </si>
  <si>
    <t>Example 2</t>
  </si>
  <si>
    <t>Budget</t>
  </si>
  <si>
    <t>Actual Spending</t>
  </si>
  <si>
    <t>Status</t>
  </si>
  <si>
    <t>Overspent amount</t>
  </si>
  <si>
    <t>Credits: Example 2 and 3 are taken from https://support.microsoft.com/en-us/office/if-function-69aed7c9-4e8a-4755-a9bc-aa8bbff73be2</t>
  </si>
  <si>
    <t>Example 3</t>
  </si>
  <si>
    <t>Cost</t>
  </si>
  <si>
    <t>Total</t>
  </si>
  <si>
    <t>Brush</t>
  </si>
  <si>
    <t>Freshner</t>
  </si>
  <si>
    <t>Sub-Total</t>
  </si>
  <si>
    <t>Sale Tax?</t>
  </si>
  <si>
    <t>AND function</t>
  </si>
  <si>
    <t>AND function inside IF function</t>
  </si>
  <si>
    <t>This condition checks in every exam student got more than 10 marks or not</t>
  </si>
  <si>
    <t>Formula</t>
  </si>
  <si>
    <t>Description</t>
  </si>
  <si>
    <t>AND(TRUE, TRUE)</t>
  </si>
  <si>
    <t>All Arguments are TRUE</t>
  </si>
  <si>
    <t>AND(TRUE, FALSE)</t>
  </si>
  <si>
    <t>One Argument is FALSE</t>
  </si>
  <si>
    <t>AND(1=1, 2=2, 3=3)</t>
  </si>
  <si>
    <t>AND(1=1, 2=2, 3=4)</t>
  </si>
  <si>
    <t>Goals</t>
  </si>
  <si>
    <t>Sales</t>
  </si>
  <si>
    <t>Account</t>
  </si>
  <si>
    <r>
      <rPr>
        <sz val="11"/>
        <color rgb="FF000000"/>
        <rFont val="Calibri"/>
      </rPr>
      <t xml:space="preserve">Sales people need to exceed sales goal </t>
    </r>
    <r>
      <rPr>
        <b/>
        <sz val="11"/>
        <color rgb="FF000000"/>
        <rFont val="Calibri"/>
      </rPr>
      <t>OR</t>
    </r>
    <r>
      <rPr>
        <sz val="11"/>
        <color rgb="FF000000"/>
        <rFont val="Calibri"/>
      </rPr>
      <t xml:space="preserve"> account goal to earn commission</t>
    </r>
  </si>
  <si>
    <t>Commision Rate</t>
  </si>
  <si>
    <t>Bonus Goal</t>
  </si>
  <si>
    <r>
      <rPr>
        <sz val="11"/>
        <color rgb="FF000000"/>
        <rFont val="Calibri"/>
      </rPr>
      <t>Sales people need to exceed sales goal</t>
    </r>
    <r>
      <rPr>
        <b/>
        <sz val="11"/>
        <color rgb="FF000000"/>
        <rFont val="Calibri"/>
      </rPr>
      <t xml:space="preserve"> and </t>
    </r>
    <r>
      <rPr>
        <sz val="11"/>
        <color rgb="FF000000"/>
        <rFont val="Calibri"/>
      </rPr>
      <t>account goal to earn bonus</t>
    </r>
  </si>
  <si>
    <t>Bonus Percent</t>
  </si>
  <si>
    <t>Sales Person</t>
  </si>
  <si>
    <t>Total Sales</t>
  </si>
  <si>
    <t>Accounts</t>
  </si>
  <si>
    <t>Commission</t>
  </si>
  <si>
    <t>Bonus</t>
  </si>
  <si>
    <t>Atul</t>
  </si>
  <si>
    <t>Ajay</t>
  </si>
  <si>
    <t>Abhimanyu</t>
  </si>
  <si>
    <t>Abhiram</t>
  </si>
  <si>
    <t>Vijay</t>
  </si>
  <si>
    <r>
      <rPr>
        <sz val="11"/>
        <color rgb="FF000000"/>
        <rFont val="Calibri"/>
        <scheme val="minor"/>
      </rPr>
      <t xml:space="preserve">This condition checks </t>
    </r>
    <r>
      <rPr>
        <b/>
        <sz val="11"/>
        <color rgb="FF000000"/>
        <rFont val="Calibri"/>
        <scheme val="minor"/>
      </rPr>
      <t xml:space="preserve">in ANY ONE exam </t>
    </r>
    <r>
      <rPr>
        <sz val="11"/>
        <color rgb="FF000000"/>
        <rFont val="Calibri"/>
        <scheme val="minor"/>
      </rPr>
      <t>student got more than 10 marks or not</t>
    </r>
  </si>
  <si>
    <t>OR(FALSE, FALSE)</t>
  </si>
  <si>
    <t>All Arguments are FALSE</t>
  </si>
  <si>
    <t>OR(TRUE, FALSE)</t>
  </si>
  <si>
    <t>One Argument is TRUE</t>
  </si>
  <si>
    <t>OR(1=1, 2=2, 3=3)</t>
  </si>
  <si>
    <t>OR(1=2, 2=3, 3=4)</t>
  </si>
  <si>
    <t>ALL Arguments are FALSE</t>
  </si>
  <si>
    <t>"10"</t>
  </si>
  <si>
    <t>"20"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</si>
</sst>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  <font>
      <b/>
      <sz val="10"/>
      <color theme="1"/>
      <name val="Liberation Sans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8"/>
      <color theme="1"/>
      <name val="Comic Sans MS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1" xfId="0" applyBorder="1"/>
    <xf numFmtId="14" fontId="0" fillId="0" borderId="1" xfId="0" applyNumberFormat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2" fontId="0" fillId="0" borderId="1" xfId="0" applyNumberFormat="1" applyBorder="1"/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0" borderId="1" xfId="0" applyFont="1" applyBorder="1"/>
    <xf numFmtId="0" fontId="0" fillId="4" borderId="1" xfId="0" applyFill="1" applyBorder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4" borderId="0" xfId="0" applyFont="1" applyFill="1"/>
    <xf numFmtId="0" fontId="3" fillId="4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10" fontId="0" fillId="0" borderId="1" xfId="0" applyNumberFormat="1" applyBorder="1"/>
    <xf numFmtId="0" fontId="8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15</xdr:row>
      <xdr:rowOff>0</xdr:rowOff>
    </xdr:from>
    <xdr:to>
      <xdr:col>7</xdr:col>
      <xdr:colOff>2124075</xdr:colOff>
      <xdr:row>19</xdr:row>
      <xdr:rowOff>304800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43A26B-2D03-5205-8DED-4730F53C4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3638550"/>
          <a:ext cx="2124075" cy="1066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5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V Vijaya Saradhi" id="{9F44F7EA-369B-4783-8858-2F92E345DB16}" userId="S::saradhi@iitg.ac.in::f47b1d90-82c9-4e3f-8e87-c79ba6cf4ac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6" dT="2023-08-20T04:05:20.60" personId="{9F44F7EA-369B-4783-8858-2F92E345DB16}" id="{32DF4567-D03D-4CFE-AC8C-40DE3B29AA29}">
    <text>Cell K16 hold a comment. This comment is not visible until it is explicitly accessed.</text>
  </threadedComment>
</ThreadedComments>
</file>

<file path=xl/worksheets/_rels/sheet5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mailto:230101001@iitg.ac.in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yahoo.com" TargetMode="External"/><Relationship Id="rId1" Type="http://schemas.openxmlformats.org/officeDocument/2006/relationships/hyperlink" Target="http://www.google.com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hyperlink" Target="mailto:230101002@iitg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E5" sqref="E5"/>
    </sheetView>
  </sheetViews>
  <sheetFormatPr defaultRowHeight="15"/>
  <cols>
    <col min="1" max="1" width="13.85546875" style="1" bestFit="1" customWidth="1"/>
    <col min="2" max="3" width="13.85546875" style="1" customWidth="1"/>
    <col min="4" max="4" width="12.42578125" style="1" bestFit="1" customWidth="1"/>
    <col min="5" max="5" width="15.42578125" style="1" bestFit="1" customWidth="1"/>
    <col min="6" max="6" width="11.42578125" style="1" customWidth="1"/>
    <col min="7" max="7" width="9.5703125" style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>
        <v>2</v>
      </c>
      <c r="C2" s="1" t="s">
        <v>8</v>
      </c>
      <c r="D2" s="1" t="s">
        <v>9</v>
      </c>
      <c r="E2" s="1">
        <v>224</v>
      </c>
      <c r="F2" s="1">
        <v>1.08</v>
      </c>
      <c r="G2" s="1" t="s">
        <v>10</v>
      </c>
    </row>
    <row r="3" spans="1:7">
      <c r="A3" s="1" t="s">
        <v>11</v>
      </c>
      <c r="B3" s="1">
        <v>5</v>
      </c>
      <c r="C3" s="1" t="s">
        <v>12</v>
      </c>
      <c r="D3" s="1" t="s">
        <v>9</v>
      </c>
      <c r="E3" s="1">
        <v>128</v>
      </c>
      <c r="F3" s="1">
        <v>10</v>
      </c>
      <c r="G3" s="1" t="s">
        <v>13</v>
      </c>
    </row>
    <row r="4" spans="1:7">
      <c r="A4" s="1" t="s">
        <v>14</v>
      </c>
      <c r="B4" s="1">
        <v>3</v>
      </c>
      <c r="C4" s="1" t="s">
        <v>12</v>
      </c>
      <c r="D4" s="1" t="s">
        <v>15</v>
      </c>
      <c r="E4" s="1">
        <v>322</v>
      </c>
      <c r="F4" s="1">
        <v>6.5</v>
      </c>
      <c r="G4" s="1" t="s">
        <v>13</v>
      </c>
    </row>
    <row r="5" spans="1:7">
      <c r="A5" s="1" t="s">
        <v>16</v>
      </c>
      <c r="B5" s="1">
        <v>7</v>
      </c>
      <c r="C5" s="1" t="s">
        <v>8</v>
      </c>
      <c r="D5" s="1" t="s">
        <v>17</v>
      </c>
      <c r="E5" s="1">
        <v>221</v>
      </c>
      <c r="F5" s="1">
        <v>6.5</v>
      </c>
      <c r="G5" s="1" t="s">
        <v>13</v>
      </c>
    </row>
    <row r="6" spans="1:7">
      <c r="A6" s="1" t="s">
        <v>18</v>
      </c>
      <c r="B6" s="1">
        <v>8</v>
      </c>
      <c r="C6" s="1" t="s">
        <v>8</v>
      </c>
      <c r="D6" s="1" t="s">
        <v>19</v>
      </c>
      <c r="E6" s="1">
        <v>320</v>
      </c>
      <c r="F6" s="1">
        <v>8.67</v>
      </c>
      <c r="G6" s="1" t="s">
        <v>13</v>
      </c>
    </row>
    <row r="7" spans="1:7">
      <c r="A7" s="1" t="s">
        <v>20</v>
      </c>
      <c r="B7" s="1">
        <v>6</v>
      </c>
      <c r="C7" s="1" t="s">
        <v>8</v>
      </c>
      <c r="D7" s="1" t="s">
        <v>21</v>
      </c>
      <c r="E7" s="1">
        <v>221</v>
      </c>
      <c r="F7" s="1">
        <v>5.42</v>
      </c>
      <c r="G7" s="1" t="s">
        <v>13</v>
      </c>
    </row>
    <row r="8" spans="1:7">
      <c r="A8" s="1" t="s">
        <v>22</v>
      </c>
      <c r="B8" s="1">
        <v>6</v>
      </c>
      <c r="C8" s="1" t="s">
        <v>8</v>
      </c>
      <c r="D8" s="1" t="s">
        <v>15</v>
      </c>
      <c r="E8" s="1">
        <v>223</v>
      </c>
      <c r="F8" s="1">
        <v>2.17</v>
      </c>
      <c r="G8" s="1" t="s">
        <v>10</v>
      </c>
    </row>
    <row r="9" spans="1:7">
      <c r="A9" s="1" t="s">
        <v>23</v>
      </c>
      <c r="B9" s="1">
        <v>7</v>
      </c>
      <c r="C9" s="1" t="s">
        <v>12</v>
      </c>
      <c r="D9" s="1" t="s">
        <v>24</v>
      </c>
      <c r="E9" s="1">
        <v>230</v>
      </c>
      <c r="F9" s="1">
        <v>9.75</v>
      </c>
      <c r="G9" s="1" t="s">
        <v>13</v>
      </c>
    </row>
    <row r="10" spans="1:7">
      <c r="A10" s="1" t="s">
        <v>25</v>
      </c>
      <c r="B10" s="1">
        <v>3</v>
      </c>
      <c r="C10" s="1" t="s">
        <v>8</v>
      </c>
      <c r="D10" s="1" t="s">
        <v>15</v>
      </c>
      <c r="E10" s="1">
        <v>226</v>
      </c>
      <c r="F10" s="1">
        <v>3.25</v>
      </c>
      <c r="G10" s="1" t="s">
        <v>10</v>
      </c>
    </row>
    <row r="11" spans="1:7">
      <c r="A11" s="1" t="s">
        <v>26</v>
      </c>
      <c r="B11" s="1">
        <v>5</v>
      </c>
      <c r="C11" s="1" t="s">
        <v>8</v>
      </c>
      <c r="D11" s="1" t="s">
        <v>21</v>
      </c>
      <c r="E11" s="1">
        <v>227</v>
      </c>
      <c r="F11" s="1">
        <v>9.75</v>
      </c>
      <c r="G11" s="1" t="s">
        <v>13</v>
      </c>
    </row>
    <row r="12" spans="1:7">
      <c r="A12" s="1" t="s">
        <v>27</v>
      </c>
      <c r="B12" s="1">
        <v>8</v>
      </c>
      <c r="C12" s="1" t="s">
        <v>12</v>
      </c>
      <c r="D12" s="1" t="s">
        <v>28</v>
      </c>
      <c r="E12" s="1">
        <v>121</v>
      </c>
      <c r="F12" s="1">
        <v>10</v>
      </c>
      <c r="G12" s="1" t="s">
        <v>13</v>
      </c>
    </row>
    <row r="13" spans="1:7">
      <c r="A13" s="1" t="s">
        <v>29</v>
      </c>
      <c r="B13" s="1">
        <v>3</v>
      </c>
      <c r="C13" s="1" t="s">
        <v>12</v>
      </c>
      <c r="D13" s="1" t="s">
        <v>30</v>
      </c>
      <c r="E13" s="1">
        <v>323</v>
      </c>
      <c r="F13" s="1">
        <v>6.5</v>
      </c>
      <c r="G13" s="1" t="s">
        <v>13</v>
      </c>
    </row>
    <row r="14" spans="1:7">
      <c r="A14" s="1" t="s">
        <v>31</v>
      </c>
      <c r="B14" s="1">
        <v>6</v>
      </c>
      <c r="C14" s="1" t="s">
        <v>8</v>
      </c>
      <c r="D14" s="1" t="s">
        <v>24</v>
      </c>
      <c r="E14" s="1">
        <v>222</v>
      </c>
      <c r="F14" s="1">
        <v>10</v>
      </c>
      <c r="G14" s="1" t="s">
        <v>13</v>
      </c>
    </row>
    <row r="15" spans="1:7">
      <c r="A15" s="1" t="s">
        <v>32</v>
      </c>
      <c r="B15" s="1">
        <v>4</v>
      </c>
      <c r="C15" s="1" t="s">
        <v>8</v>
      </c>
      <c r="D15" s="1" t="s">
        <v>33</v>
      </c>
      <c r="E15" s="1">
        <v>326</v>
      </c>
      <c r="F15" s="1">
        <v>6.5</v>
      </c>
      <c r="G15" s="1" t="s">
        <v>13</v>
      </c>
    </row>
    <row r="16" spans="1:7">
      <c r="A16" s="1" t="s">
        <v>34</v>
      </c>
      <c r="B16" s="1">
        <v>4</v>
      </c>
      <c r="C16" s="1" t="s">
        <v>12</v>
      </c>
      <c r="D16" s="1" t="s">
        <v>35</v>
      </c>
      <c r="E16" s="1">
        <v>123</v>
      </c>
      <c r="F16" s="1">
        <v>4.33</v>
      </c>
      <c r="G16" s="1" t="s">
        <v>10</v>
      </c>
    </row>
    <row r="17" spans="1:7">
      <c r="A17" s="1" t="s">
        <v>36</v>
      </c>
      <c r="B17" s="1">
        <v>2</v>
      </c>
      <c r="C17" s="1" t="s">
        <v>12</v>
      </c>
      <c r="D17" s="1" t="s">
        <v>21</v>
      </c>
      <c r="E17" s="1">
        <v>225</v>
      </c>
      <c r="F17" s="1">
        <v>8.67</v>
      </c>
      <c r="G17" s="1" t="s">
        <v>13</v>
      </c>
    </row>
    <row r="18" spans="1:7">
      <c r="A18" s="1" t="s">
        <v>37</v>
      </c>
      <c r="B18" s="1">
        <v>4</v>
      </c>
      <c r="C18" s="1" t="s">
        <v>12</v>
      </c>
      <c r="D18" s="1" t="s">
        <v>19</v>
      </c>
      <c r="E18" s="1">
        <v>220</v>
      </c>
      <c r="F18" s="1">
        <v>4.33</v>
      </c>
      <c r="G18" s="1" t="s">
        <v>13</v>
      </c>
    </row>
    <row r="19" spans="1:7">
      <c r="A19" s="1" t="s">
        <v>38</v>
      </c>
      <c r="B19" s="1">
        <v>3</v>
      </c>
      <c r="C19" s="1" t="s">
        <v>8</v>
      </c>
      <c r="D19" s="1" t="s">
        <v>19</v>
      </c>
      <c r="E19" s="1">
        <v>321</v>
      </c>
      <c r="F19" s="1">
        <v>1.08</v>
      </c>
      <c r="G19" s="1" t="s">
        <v>10</v>
      </c>
    </row>
    <row r="20" spans="1:7">
      <c r="A20" s="1" t="s">
        <v>39</v>
      </c>
      <c r="B20" s="1">
        <v>1</v>
      </c>
      <c r="C20" s="1" t="s">
        <v>8</v>
      </c>
      <c r="D20" s="1" t="s">
        <v>15</v>
      </c>
      <c r="E20" s="1">
        <v>322</v>
      </c>
      <c r="F20" s="1">
        <v>1.08</v>
      </c>
      <c r="G20" s="1" t="s">
        <v>10</v>
      </c>
    </row>
    <row r="21" spans="1:7">
      <c r="A21" s="1" t="s">
        <v>40</v>
      </c>
      <c r="B21" s="1">
        <v>8</v>
      </c>
      <c r="C21" s="1" t="s">
        <v>12</v>
      </c>
      <c r="D21" s="1" t="s">
        <v>30</v>
      </c>
      <c r="E21" s="1">
        <v>325</v>
      </c>
      <c r="F21" s="1">
        <v>3.25</v>
      </c>
      <c r="G21" s="1" t="s">
        <v>10</v>
      </c>
    </row>
    <row r="22" spans="1:7">
      <c r="A22" s="1" t="s">
        <v>41</v>
      </c>
      <c r="B22" s="1">
        <v>4</v>
      </c>
      <c r="C22" s="1" t="s">
        <v>8</v>
      </c>
      <c r="D22" s="1" t="s">
        <v>24</v>
      </c>
      <c r="E22" s="1">
        <v>129</v>
      </c>
      <c r="F22" s="1">
        <v>10</v>
      </c>
      <c r="G22" s="1" t="s">
        <v>13</v>
      </c>
    </row>
    <row r="23" spans="1:7">
      <c r="A23" s="1" t="s">
        <v>42</v>
      </c>
      <c r="B23" s="1">
        <v>3</v>
      </c>
      <c r="C23" s="1" t="s">
        <v>8</v>
      </c>
      <c r="D23" s="1" t="s">
        <v>30</v>
      </c>
      <c r="E23" s="1">
        <v>221</v>
      </c>
      <c r="F23" s="1">
        <v>8.67</v>
      </c>
      <c r="G23" s="1" t="s">
        <v>13</v>
      </c>
    </row>
    <row r="24" spans="1:7">
      <c r="A24" s="1" t="s">
        <v>43</v>
      </c>
      <c r="B24" s="1">
        <v>3</v>
      </c>
      <c r="C24" s="1" t="s">
        <v>8</v>
      </c>
      <c r="D24" s="1" t="s">
        <v>44</v>
      </c>
      <c r="E24" s="1">
        <v>222</v>
      </c>
      <c r="F24" s="1">
        <v>5.42</v>
      </c>
      <c r="G24" s="1" t="s">
        <v>13</v>
      </c>
    </row>
    <row r="25" spans="1:7">
      <c r="A25" s="1" t="s">
        <v>45</v>
      </c>
      <c r="B25" s="1">
        <v>7</v>
      </c>
      <c r="C25" s="1" t="s">
        <v>8</v>
      </c>
      <c r="D25" s="1" t="s">
        <v>28</v>
      </c>
      <c r="E25" s="1">
        <v>229</v>
      </c>
      <c r="F25" s="1">
        <v>3.25</v>
      </c>
      <c r="G25" s="1" t="s">
        <v>10</v>
      </c>
    </row>
    <row r="26" spans="1:7">
      <c r="A26" s="1" t="s">
        <v>46</v>
      </c>
      <c r="B26" s="1">
        <v>3</v>
      </c>
      <c r="C26" s="1" t="s">
        <v>12</v>
      </c>
      <c r="D26" s="1" t="s">
        <v>24</v>
      </c>
      <c r="E26" s="1">
        <v>130</v>
      </c>
      <c r="F26" s="1">
        <v>4.33</v>
      </c>
      <c r="G26" s="1" t="s">
        <v>13</v>
      </c>
    </row>
    <row r="27" spans="1:7">
      <c r="A27" s="1" t="s">
        <v>47</v>
      </c>
      <c r="B27" s="1">
        <v>1</v>
      </c>
      <c r="C27" s="1" t="s">
        <v>12</v>
      </c>
      <c r="D27" s="1" t="s">
        <v>33</v>
      </c>
      <c r="E27" s="1">
        <v>226</v>
      </c>
      <c r="F27" s="1">
        <v>7.58</v>
      </c>
      <c r="G27" s="1" t="s">
        <v>13</v>
      </c>
    </row>
    <row r="28" spans="1:7">
      <c r="A28" s="1" t="s">
        <v>48</v>
      </c>
      <c r="B28" s="1">
        <v>7</v>
      </c>
      <c r="C28" s="1" t="s">
        <v>8</v>
      </c>
      <c r="D28" s="1" t="s">
        <v>21</v>
      </c>
      <c r="E28" s="1">
        <v>328</v>
      </c>
      <c r="F28" s="1">
        <v>8.67</v>
      </c>
      <c r="G28" s="1" t="s">
        <v>13</v>
      </c>
    </row>
    <row r="29" spans="1:7">
      <c r="A29" s="1" t="s">
        <v>49</v>
      </c>
      <c r="B29" s="1">
        <v>3</v>
      </c>
      <c r="C29" s="1" t="s">
        <v>8</v>
      </c>
      <c r="D29" s="1" t="s">
        <v>21</v>
      </c>
      <c r="E29" s="1">
        <v>124</v>
      </c>
      <c r="F29" s="1">
        <v>6.5</v>
      </c>
      <c r="G29" s="1" t="s">
        <v>13</v>
      </c>
    </row>
    <row r="30" spans="1:7">
      <c r="A30" s="1" t="s">
        <v>50</v>
      </c>
      <c r="B30" s="1">
        <v>6</v>
      </c>
      <c r="C30" s="1" t="s">
        <v>12</v>
      </c>
      <c r="D30" s="1" t="s">
        <v>33</v>
      </c>
      <c r="E30" s="1">
        <v>225</v>
      </c>
      <c r="F30" s="1">
        <v>7.58</v>
      </c>
      <c r="G30" s="1" t="s">
        <v>13</v>
      </c>
    </row>
    <row r="31" spans="1:7">
      <c r="A31" s="1" t="s">
        <v>51</v>
      </c>
      <c r="B31" s="1">
        <v>3</v>
      </c>
      <c r="C31" s="1" t="s">
        <v>12</v>
      </c>
      <c r="D31" s="1" t="s">
        <v>33</v>
      </c>
      <c r="E31" s="1">
        <v>125</v>
      </c>
      <c r="F31" s="1">
        <v>1.08</v>
      </c>
      <c r="G31" s="1" t="s">
        <v>10</v>
      </c>
    </row>
    <row r="32" spans="1:7">
      <c r="A32" s="1" t="s">
        <v>52</v>
      </c>
      <c r="B32" s="1">
        <v>3</v>
      </c>
      <c r="C32" s="1" t="s">
        <v>8</v>
      </c>
      <c r="D32" s="1" t="s">
        <v>21</v>
      </c>
      <c r="E32" s="1">
        <v>329</v>
      </c>
      <c r="F32" s="1">
        <v>7.58</v>
      </c>
      <c r="G32" s="1" t="s">
        <v>13</v>
      </c>
    </row>
    <row r="33" spans="1:7">
      <c r="A33" s="1" t="s">
        <v>53</v>
      </c>
      <c r="B33" s="1">
        <v>6</v>
      </c>
      <c r="C33" s="1" t="s">
        <v>8</v>
      </c>
      <c r="D33" s="1" t="s">
        <v>9</v>
      </c>
      <c r="E33" s="1">
        <v>322</v>
      </c>
      <c r="F33" s="1">
        <v>9.75</v>
      </c>
      <c r="G33" s="1" t="s">
        <v>13</v>
      </c>
    </row>
    <row r="34" spans="1:7">
      <c r="A34" s="1" t="s">
        <v>54</v>
      </c>
      <c r="B34" s="1">
        <v>2</v>
      </c>
      <c r="C34" s="1" t="s">
        <v>8</v>
      </c>
      <c r="D34" s="1" t="s">
        <v>33</v>
      </c>
      <c r="E34" s="1">
        <v>325</v>
      </c>
      <c r="F34" s="1">
        <v>8.67</v>
      </c>
      <c r="G34" s="1" t="s">
        <v>13</v>
      </c>
    </row>
    <row r="35" spans="1:7">
      <c r="A35" s="1" t="s">
        <v>55</v>
      </c>
      <c r="B35" s="1">
        <v>7</v>
      </c>
      <c r="C35" s="1" t="s">
        <v>8</v>
      </c>
      <c r="D35" s="1" t="s">
        <v>44</v>
      </c>
      <c r="E35" s="1">
        <v>322</v>
      </c>
      <c r="F35" s="1">
        <v>8.67</v>
      </c>
      <c r="G35" s="1" t="s">
        <v>13</v>
      </c>
    </row>
    <row r="36" spans="1:7">
      <c r="A36" s="1" t="s">
        <v>56</v>
      </c>
      <c r="B36" s="1">
        <v>6</v>
      </c>
      <c r="C36" s="1" t="s">
        <v>8</v>
      </c>
      <c r="D36" s="1" t="s">
        <v>33</v>
      </c>
      <c r="E36" s="1">
        <v>227</v>
      </c>
      <c r="F36" s="1">
        <v>9.75</v>
      </c>
      <c r="G36" s="1" t="s">
        <v>13</v>
      </c>
    </row>
    <row r="37" spans="1:7">
      <c r="A37" s="1" t="s">
        <v>57</v>
      </c>
      <c r="B37" s="1">
        <v>2</v>
      </c>
      <c r="C37" s="1" t="s">
        <v>12</v>
      </c>
      <c r="D37" s="1" t="s">
        <v>21</v>
      </c>
      <c r="E37" s="1">
        <v>229</v>
      </c>
      <c r="F37" s="1">
        <v>2.17</v>
      </c>
      <c r="G37" s="1" t="s">
        <v>10</v>
      </c>
    </row>
    <row r="38" spans="1:7">
      <c r="A38" s="1" t="s">
        <v>58</v>
      </c>
      <c r="B38" s="1">
        <v>2</v>
      </c>
      <c r="C38" s="1" t="s">
        <v>8</v>
      </c>
      <c r="D38" s="1" t="s">
        <v>9</v>
      </c>
      <c r="E38" s="1">
        <v>227</v>
      </c>
      <c r="F38" s="1">
        <v>8.67</v>
      </c>
      <c r="G38" s="1" t="s">
        <v>13</v>
      </c>
    </row>
    <row r="39" spans="1:7">
      <c r="A39" s="1" t="s">
        <v>59</v>
      </c>
      <c r="B39" s="1">
        <v>7</v>
      </c>
      <c r="C39" s="1" t="s">
        <v>8</v>
      </c>
      <c r="D39" s="1" t="s">
        <v>17</v>
      </c>
      <c r="E39" s="1">
        <v>124</v>
      </c>
      <c r="F39" s="1">
        <v>6.5</v>
      </c>
      <c r="G39" s="1" t="s">
        <v>13</v>
      </c>
    </row>
    <row r="40" spans="1:7">
      <c r="A40" s="1" t="s">
        <v>60</v>
      </c>
      <c r="B40" s="1">
        <v>6</v>
      </c>
      <c r="C40" s="1" t="s">
        <v>12</v>
      </c>
      <c r="D40" s="1" t="s">
        <v>21</v>
      </c>
      <c r="E40" s="1">
        <v>128</v>
      </c>
      <c r="F40" s="1">
        <v>10</v>
      </c>
      <c r="G40" s="1" t="s">
        <v>13</v>
      </c>
    </row>
    <row r="41" spans="1:7">
      <c r="A41" s="1" t="s">
        <v>61</v>
      </c>
      <c r="B41" s="1">
        <v>2</v>
      </c>
      <c r="C41" s="1" t="s">
        <v>12</v>
      </c>
      <c r="D41" s="1" t="s">
        <v>19</v>
      </c>
      <c r="E41" s="1">
        <v>323</v>
      </c>
      <c r="F41" s="1">
        <v>9.75</v>
      </c>
      <c r="G41" s="1" t="s">
        <v>13</v>
      </c>
    </row>
    <row r="42" spans="1:7">
      <c r="A42" s="1" t="s">
        <v>62</v>
      </c>
      <c r="B42" s="1">
        <v>7</v>
      </c>
      <c r="C42" s="1" t="s">
        <v>8</v>
      </c>
      <c r="D42" s="1" t="s">
        <v>19</v>
      </c>
      <c r="E42" s="1">
        <v>226</v>
      </c>
      <c r="F42" s="1">
        <v>1.08</v>
      </c>
      <c r="G42" s="1" t="s">
        <v>10</v>
      </c>
    </row>
    <row r="43" spans="1:7">
      <c r="A43" s="1" t="s">
        <v>63</v>
      </c>
      <c r="B43" s="1">
        <v>7</v>
      </c>
      <c r="C43" s="1" t="s">
        <v>8</v>
      </c>
      <c r="D43" s="1" t="s">
        <v>17</v>
      </c>
      <c r="E43" s="1">
        <v>325</v>
      </c>
      <c r="F43" s="1">
        <v>7.58</v>
      </c>
      <c r="G43" s="1" t="s">
        <v>13</v>
      </c>
    </row>
    <row r="44" spans="1:7">
      <c r="A44" s="1" t="s">
        <v>64</v>
      </c>
      <c r="B44" s="1">
        <v>5</v>
      </c>
      <c r="C44" s="1" t="s">
        <v>12</v>
      </c>
      <c r="D44" s="1" t="s">
        <v>9</v>
      </c>
      <c r="E44" s="1">
        <v>228</v>
      </c>
      <c r="F44" s="1">
        <v>2.17</v>
      </c>
      <c r="G44" s="1" t="s">
        <v>10</v>
      </c>
    </row>
    <row r="45" spans="1:7">
      <c r="A45" s="1" t="s">
        <v>65</v>
      </c>
      <c r="B45" s="1">
        <v>2</v>
      </c>
      <c r="C45" s="1" t="s">
        <v>12</v>
      </c>
      <c r="D45" s="1" t="s">
        <v>44</v>
      </c>
      <c r="E45" s="1">
        <v>322</v>
      </c>
      <c r="F45" s="1">
        <v>6.5</v>
      </c>
      <c r="G45" s="1" t="s">
        <v>13</v>
      </c>
    </row>
    <row r="46" spans="1:7">
      <c r="A46" s="1" t="s">
        <v>66</v>
      </c>
      <c r="B46" s="1">
        <v>3</v>
      </c>
      <c r="C46" s="1" t="s">
        <v>12</v>
      </c>
      <c r="D46" s="1" t="s">
        <v>30</v>
      </c>
      <c r="E46" s="1">
        <v>327</v>
      </c>
      <c r="F46" s="1">
        <v>6.5</v>
      </c>
      <c r="G46" s="1" t="s">
        <v>13</v>
      </c>
    </row>
    <row r="47" spans="1:7">
      <c r="A47" s="1" t="s">
        <v>67</v>
      </c>
      <c r="B47" s="1">
        <v>3</v>
      </c>
      <c r="C47" s="1" t="s">
        <v>8</v>
      </c>
      <c r="D47" s="1" t="s">
        <v>24</v>
      </c>
      <c r="E47" s="1">
        <v>128</v>
      </c>
      <c r="F47" s="1">
        <v>3.25</v>
      </c>
      <c r="G47" s="1" t="s">
        <v>10</v>
      </c>
    </row>
    <row r="48" spans="1:7">
      <c r="A48" s="1" t="s">
        <v>68</v>
      </c>
      <c r="B48" s="1">
        <v>5</v>
      </c>
      <c r="C48" s="1" t="s">
        <v>8</v>
      </c>
      <c r="D48" s="1" t="s">
        <v>35</v>
      </c>
      <c r="E48" s="1">
        <v>327</v>
      </c>
      <c r="F48" s="1">
        <v>9.75</v>
      </c>
      <c r="G48" s="1" t="s">
        <v>13</v>
      </c>
    </row>
    <row r="49" spans="1:7">
      <c r="A49" s="1" t="s">
        <v>69</v>
      </c>
      <c r="B49" s="1">
        <v>2</v>
      </c>
      <c r="C49" s="1" t="s">
        <v>8</v>
      </c>
      <c r="D49" s="1" t="s">
        <v>35</v>
      </c>
      <c r="E49" s="1">
        <v>224</v>
      </c>
      <c r="F49" s="1">
        <v>1.08</v>
      </c>
      <c r="G49" s="1" t="s">
        <v>10</v>
      </c>
    </row>
    <row r="50" spans="1:7">
      <c r="A50" s="1" t="s">
        <v>70</v>
      </c>
      <c r="B50" s="1">
        <v>7</v>
      </c>
      <c r="C50" s="1" t="s">
        <v>8</v>
      </c>
      <c r="D50" s="1" t="s">
        <v>28</v>
      </c>
      <c r="E50" s="1">
        <v>325</v>
      </c>
      <c r="F50" s="1">
        <v>10</v>
      </c>
      <c r="G50" s="1" t="s">
        <v>13</v>
      </c>
    </row>
    <row r="51" spans="1:7">
      <c r="A51" s="1" t="s">
        <v>71</v>
      </c>
      <c r="B51" s="1">
        <v>4</v>
      </c>
      <c r="C51" s="1" t="s">
        <v>8</v>
      </c>
      <c r="D51" s="1" t="s">
        <v>33</v>
      </c>
      <c r="E51" s="1">
        <v>224</v>
      </c>
      <c r="F51" s="1">
        <v>1.08</v>
      </c>
      <c r="G51" s="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B41C-C8B9-40BD-A6F6-DE05EAD1A5E4}">
  <dimension ref="A1:K16"/>
  <sheetViews>
    <sheetView workbookViewId="0">
      <selection sqref="A1:XFD1"/>
    </sheetView>
  </sheetViews>
  <sheetFormatPr defaultRowHeight="15"/>
  <cols>
    <col min="8" max="8" width="19.42578125" customWidth="1"/>
    <col min="9" max="9" width="17" customWidth="1"/>
    <col min="10" max="11" width="19.7109375" customWidth="1"/>
  </cols>
  <sheetData>
    <row r="1" spans="1:11" s="2" customFormat="1">
      <c r="A1" s="33" t="s">
        <v>126</v>
      </c>
      <c r="B1" s="33" t="s">
        <v>167</v>
      </c>
      <c r="C1" s="33" t="s">
        <v>168</v>
      </c>
      <c r="D1" s="2" t="s">
        <v>169</v>
      </c>
      <c r="E1" s="35" t="s">
        <v>170</v>
      </c>
      <c r="F1" s="35" t="s">
        <v>171</v>
      </c>
      <c r="G1" s="34" t="s">
        <v>172</v>
      </c>
      <c r="H1" s="36" t="s">
        <v>198</v>
      </c>
      <c r="I1" s="33" t="s">
        <v>199</v>
      </c>
      <c r="J1" s="33" t="s">
        <v>200</v>
      </c>
      <c r="K1" s="33" t="s">
        <v>201</v>
      </c>
    </row>
    <row r="2" spans="1:11">
      <c r="A2" s="9">
        <v>1234</v>
      </c>
      <c r="B2" s="9">
        <v>10</v>
      </c>
      <c r="C2" s="9">
        <v>14</v>
      </c>
      <c r="D2">
        <f>B2 + C2</f>
        <v>24</v>
      </c>
      <c r="E2" s="31">
        <v>10</v>
      </c>
      <c r="F2" s="31">
        <v>10</v>
      </c>
      <c r="G2" s="26">
        <f>E2 + F2</f>
        <v>20</v>
      </c>
      <c r="H2" s="9">
        <f>SUM(10,14,10,10)</f>
        <v>44</v>
      </c>
      <c r="I2" s="9">
        <f>SUM(B2,C2,E2,F2)</f>
        <v>44</v>
      </c>
      <c r="J2" s="9">
        <f>SUM(B2:C2, E2:F2)</f>
        <v>44</v>
      </c>
      <c r="K2" s="9">
        <f>SUM(10,14,E2:F2)</f>
        <v>44</v>
      </c>
    </row>
    <row r="3" spans="1:11">
      <c r="A3" s="9">
        <v>1235</v>
      </c>
      <c r="B3" s="9">
        <v>11</v>
      </c>
      <c r="C3" s="9">
        <v>13</v>
      </c>
      <c r="D3">
        <f>B3 + C3</f>
        <v>24</v>
      </c>
      <c r="E3" s="31">
        <v>13</v>
      </c>
      <c r="F3" s="31">
        <v>14</v>
      </c>
      <c r="G3" s="26">
        <f>E3 + F3</f>
        <v>27</v>
      </c>
      <c r="H3" s="9">
        <f>SUM(11,13,13,14)</f>
        <v>51</v>
      </c>
      <c r="I3" s="9">
        <f t="shared" ref="I3:I15" si="0">SUM(B3,C3,E3,F3)</f>
        <v>51</v>
      </c>
      <c r="J3" s="9">
        <f t="shared" ref="J3:J15" si="1">SUM(B3:C3, E3:F3)</f>
        <v>51</v>
      </c>
      <c r="K3" s="9">
        <f>SUM(11,13,E3:F3)</f>
        <v>51</v>
      </c>
    </row>
    <row r="4" spans="1:11">
      <c r="A4" s="9">
        <v>1236</v>
      </c>
      <c r="B4" s="9">
        <v>12</v>
      </c>
      <c r="C4" s="9">
        <v>12</v>
      </c>
      <c r="D4">
        <f>B4 + C4</f>
        <v>24</v>
      </c>
      <c r="E4" s="31">
        <v>14</v>
      </c>
      <c r="F4" s="31">
        <v>11</v>
      </c>
      <c r="G4" s="26">
        <f>E4 + F4</f>
        <v>25</v>
      </c>
      <c r="H4" s="9">
        <f>SUM(12,12,14,11)</f>
        <v>49</v>
      </c>
      <c r="I4" s="9">
        <f t="shared" si="0"/>
        <v>49</v>
      </c>
      <c r="J4" s="9">
        <f t="shared" si="1"/>
        <v>49</v>
      </c>
      <c r="K4" s="9">
        <f>SUM(12,12,E4:F4)</f>
        <v>49</v>
      </c>
    </row>
    <row r="5" spans="1:11">
      <c r="A5" s="9">
        <v>1237</v>
      </c>
      <c r="B5" s="9">
        <v>13</v>
      </c>
      <c r="C5" s="9">
        <v>11</v>
      </c>
      <c r="D5">
        <f>B5 + C5</f>
        <v>24</v>
      </c>
      <c r="E5" s="31">
        <v>12</v>
      </c>
      <c r="F5" s="31">
        <v>13</v>
      </c>
      <c r="G5" s="26">
        <f>E5 + F5</f>
        <v>25</v>
      </c>
      <c r="H5" s="9">
        <f>SUM(13,11,12,13)</f>
        <v>49</v>
      </c>
      <c r="I5" s="9">
        <f t="shared" si="0"/>
        <v>49</v>
      </c>
      <c r="J5" s="9">
        <f t="shared" si="1"/>
        <v>49</v>
      </c>
      <c r="K5" s="9">
        <f>SUM(13,11,E5:F5)</f>
        <v>49</v>
      </c>
    </row>
    <row r="6" spans="1:11">
      <c r="A6" s="9">
        <v>1238</v>
      </c>
      <c r="B6" s="9">
        <v>14</v>
      </c>
      <c r="C6" s="9">
        <v>10</v>
      </c>
      <c r="D6">
        <f>B6 + C6</f>
        <v>24</v>
      </c>
      <c r="E6" s="31">
        <v>11</v>
      </c>
      <c r="F6" s="31">
        <v>12</v>
      </c>
      <c r="G6" s="26">
        <f>E6 + F6</f>
        <v>23</v>
      </c>
      <c r="H6" s="9">
        <f>SUM(14,10,11,12)</f>
        <v>47</v>
      </c>
      <c r="I6" s="9">
        <f t="shared" si="0"/>
        <v>47</v>
      </c>
      <c r="J6" s="9">
        <f t="shared" si="1"/>
        <v>47</v>
      </c>
      <c r="K6" s="9">
        <f>SUM(14,10,E6:F6)</f>
        <v>47</v>
      </c>
    </row>
    <row r="7" spans="1:11">
      <c r="A7" s="9">
        <v>1239</v>
      </c>
      <c r="B7" s="9">
        <v>10</v>
      </c>
      <c r="C7" s="9">
        <v>14</v>
      </c>
      <c r="D7">
        <f>B7 + C7</f>
        <v>24</v>
      </c>
      <c r="E7" s="31">
        <v>10</v>
      </c>
      <c r="F7" s="31">
        <v>10</v>
      </c>
      <c r="G7" s="26">
        <f>E7 + F7</f>
        <v>20</v>
      </c>
      <c r="H7" s="9">
        <f>SUM(10,14,10,10)</f>
        <v>44</v>
      </c>
      <c r="I7" s="9">
        <f t="shared" si="0"/>
        <v>44</v>
      </c>
      <c r="J7" s="9">
        <f t="shared" si="1"/>
        <v>44</v>
      </c>
      <c r="K7" s="9">
        <f>SUM(10,14,E7:F7)</f>
        <v>44</v>
      </c>
    </row>
    <row r="8" spans="1:11">
      <c r="A8" s="9">
        <v>1240</v>
      </c>
      <c r="B8" s="9">
        <v>11</v>
      </c>
      <c r="C8" s="9">
        <v>13</v>
      </c>
      <c r="D8">
        <f>B8 + C8</f>
        <v>24</v>
      </c>
      <c r="E8" s="31">
        <v>13</v>
      </c>
      <c r="F8" s="31">
        <v>14</v>
      </c>
      <c r="G8" s="26">
        <f>E8 + F8</f>
        <v>27</v>
      </c>
      <c r="H8" s="9">
        <f>SUM(11,13,13,14)</f>
        <v>51</v>
      </c>
      <c r="I8" s="9">
        <f t="shared" si="0"/>
        <v>51</v>
      </c>
      <c r="J8" s="9">
        <f t="shared" si="1"/>
        <v>51</v>
      </c>
      <c r="K8" s="9">
        <f>SUM(11,13,E8:F8)</f>
        <v>51</v>
      </c>
    </row>
    <row r="9" spans="1:11">
      <c r="A9" s="9">
        <v>1241</v>
      </c>
      <c r="B9" s="9">
        <v>12</v>
      </c>
      <c r="C9" s="9">
        <v>12</v>
      </c>
      <c r="D9">
        <f>B9 + C9</f>
        <v>24</v>
      </c>
      <c r="E9" s="31">
        <v>14</v>
      </c>
      <c r="F9" s="31">
        <v>11</v>
      </c>
      <c r="G9" s="26">
        <f>E9 + F9</f>
        <v>25</v>
      </c>
      <c r="H9" s="9">
        <f>SUM(12,12,14,11)</f>
        <v>49</v>
      </c>
      <c r="I9" s="9">
        <f t="shared" si="0"/>
        <v>49</v>
      </c>
      <c r="J9" s="9">
        <f t="shared" si="1"/>
        <v>49</v>
      </c>
      <c r="K9" s="9">
        <f>SUM(12,12,E9:F9)</f>
        <v>49</v>
      </c>
    </row>
    <row r="10" spans="1:11">
      <c r="A10" s="9">
        <v>1242</v>
      </c>
      <c r="B10" s="9">
        <v>13</v>
      </c>
      <c r="C10" s="9">
        <v>11</v>
      </c>
      <c r="D10">
        <f>B10 + C10</f>
        <v>24</v>
      </c>
      <c r="E10" s="31">
        <v>12</v>
      </c>
      <c r="F10" s="31">
        <v>13</v>
      </c>
      <c r="G10" s="26">
        <f t="shared" ref="G10:G15" si="2">E10 + F10</f>
        <v>25</v>
      </c>
      <c r="H10" s="9">
        <f>SUM(13,11,12,13)</f>
        <v>49</v>
      </c>
      <c r="I10" s="9">
        <f t="shared" si="0"/>
        <v>49</v>
      </c>
      <c r="J10" s="9">
        <f t="shared" si="1"/>
        <v>49</v>
      </c>
      <c r="K10" s="9">
        <f>SUM(13,11,E10:F10)</f>
        <v>49</v>
      </c>
    </row>
    <row r="11" spans="1:11">
      <c r="A11" s="9">
        <v>1243</v>
      </c>
      <c r="B11" s="9">
        <v>14</v>
      </c>
      <c r="C11" s="9">
        <v>10</v>
      </c>
      <c r="D11">
        <f>B11 + C11</f>
        <v>24</v>
      </c>
      <c r="E11" s="31">
        <v>11</v>
      </c>
      <c r="F11" s="31">
        <v>12</v>
      </c>
      <c r="G11" s="26">
        <f t="shared" si="2"/>
        <v>23</v>
      </c>
      <c r="H11" s="9">
        <f>SUM(14,10,11,12)</f>
        <v>47</v>
      </c>
      <c r="I11" s="9">
        <f t="shared" si="0"/>
        <v>47</v>
      </c>
      <c r="J11" s="9">
        <f t="shared" si="1"/>
        <v>47</v>
      </c>
      <c r="K11" s="9">
        <f>SUM(14,10,E11:F11)</f>
        <v>47</v>
      </c>
    </row>
    <row r="12" spans="1:11">
      <c r="A12" s="9">
        <v>1244</v>
      </c>
      <c r="B12" s="9">
        <v>10</v>
      </c>
      <c r="C12" s="9">
        <v>14</v>
      </c>
      <c r="D12">
        <f>B12 + C12</f>
        <v>24</v>
      </c>
      <c r="E12" s="31">
        <v>10</v>
      </c>
      <c r="F12" s="31">
        <v>10</v>
      </c>
      <c r="G12" s="26">
        <f t="shared" si="2"/>
        <v>20</v>
      </c>
      <c r="H12" s="9">
        <f>SUM(10,14,10,10)</f>
        <v>44</v>
      </c>
      <c r="I12" s="9">
        <f t="shared" si="0"/>
        <v>44</v>
      </c>
      <c r="J12" s="9">
        <f t="shared" si="1"/>
        <v>44</v>
      </c>
      <c r="K12" s="9">
        <f>SUM(10,14,E12:F12)</f>
        <v>44</v>
      </c>
    </row>
    <row r="13" spans="1:11">
      <c r="A13" s="9">
        <v>1245</v>
      </c>
      <c r="B13" s="9">
        <v>11</v>
      </c>
      <c r="C13" s="9">
        <v>13</v>
      </c>
      <c r="D13">
        <f>B13 + C13</f>
        <v>24</v>
      </c>
      <c r="E13" s="31">
        <v>13</v>
      </c>
      <c r="F13" s="31">
        <v>14</v>
      </c>
      <c r="G13" s="26">
        <f t="shared" si="2"/>
        <v>27</v>
      </c>
      <c r="H13" s="9">
        <f>SUM(11,13,13,14)</f>
        <v>51</v>
      </c>
      <c r="I13" s="9">
        <f t="shared" si="0"/>
        <v>51</v>
      </c>
      <c r="J13" s="9">
        <f t="shared" si="1"/>
        <v>51</v>
      </c>
      <c r="K13" s="9">
        <f>SUM(11,13,E13:F13)</f>
        <v>51</v>
      </c>
    </row>
    <row r="14" spans="1:11">
      <c r="A14" s="9">
        <v>1246</v>
      </c>
      <c r="B14" s="9">
        <v>12</v>
      </c>
      <c r="C14" s="9">
        <v>12</v>
      </c>
      <c r="D14">
        <f>B14 + C14</f>
        <v>24</v>
      </c>
      <c r="E14" s="31">
        <v>14</v>
      </c>
      <c r="F14" s="31">
        <v>11</v>
      </c>
      <c r="G14" s="26">
        <f t="shared" si="2"/>
        <v>25</v>
      </c>
      <c r="H14" s="9">
        <f>SUM(12,12,14,11)</f>
        <v>49</v>
      </c>
      <c r="I14" s="9">
        <f t="shared" si="0"/>
        <v>49</v>
      </c>
      <c r="J14" s="9">
        <f t="shared" si="1"/>
        <v>49</v>
      </c>
      <c r="K14" s="9">
        <f>SUM(12,12,E14:F14)</f>
        <v>49</v>
      </c>
    </row>
    <row r="15" spans="1:11">
      <c r="A15" s="9">
        <v>1247</v>
      </c>
      <c r="B15" s="9">
        <v>13</v>
      </c>
      <c r="C15" s="9">
        <v>11</v>
      </c>
      <c r="D15">
        <f>B15 + C15</f>
        <v>24</v>
      </c>
      <c r="E15" s="31">
        <v>12</v>
      </c>
      <c r="F15" s="31">
        <v>13</v>
      </c>
      <c r="G15" s="26">
        <f t="shared" si="2"/>
        <v>25</v>
      </c>
      <c r="H15" s="9">
        <f>SUM(13,11,12,13)</f>
        <v>49</v>
      </c>
      <c r="I15" s="9">
        <f t="shared" si="0"/>
        <v>49</v>
      </c>
      <c r="J15" s="9">
        <f t="shared" si="1"/>
        <v>49</v>
      </c>
      <c r="K15" s="9">
        <f>SUM(13,11,E15:F15)</f>
        <v>49</v>
      </c>
    </row>
    <row r="16" spans="1:11">
      <c r="A16" s="9">
        <v>1248</v>
      </c>
      <c r="B16" s="9">
        <v>14</v>
      </c>
      <c r="C16" s="9">
        <v>10</v>
      </c>
      <c r="D16">
        <f>B16 + C16</f>
        <v>24</v>
      </c>
      <c r="E16" s="31">
        <v>11</v>
      </c>
      <c r="F16" s="31">
        <v>12</v>
      </c>
      <c r="G16" s="26">
        <f>E16 + F16</f>
        <v>23</v>
      </c>
      <c r="H16" s="9">
        <f>SUM(14,10,11,12)</f>
        <v>47</v>
      </c>
      <c r="I16" s="9">
        <f>SUM(B16,C16,E16,F16)</f>
        <v>47</v>
      </c>
      <c r="J16" s="9">
        <f>SUM(B16:C16, E16:F16)</f>
        <v>47</v>
      </c>
      <c r="K16" s="9">
        <f>SUM(14,10,E16:F16)</f>
        <v>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A2F9-2AE4-4EAC-AE9E-13203A51B825}">
  <dimension ref="A1:K16"/>
  <sheetViews>
    <sheetView workbookViewId="0">
      <selection sqref="A1:XFD1"/>
    </sheetView>
  </sheetViews>
  <sheetFormatPr defaultRowHeight="15"/>
  <cols>
    <col min="8" max="8" width="19.42578125" customWidth="1"/>
    <col min="9" max="9" width="17" customWidth="1"/>
    <col min="10" max="11" width="19.7109375" customWidth="1"/>
  </cols>
  <sheetData>
    <row r="1" spans="1:11" s="2" customFormat="1">
      <c r="A1" s="33" t="s">
        <v>126</v>
      </c>
      <c r="B1" s="33" t="s">
        <v>167</v>
      </c>
      <c r="C1" s="33" t="s">
        <v>168</v>
      </c>
      <c r="D1" s="2" t="s">
        <v>169</v>
      </c>
      <c r="E1" s="35" t="s">
        <v>170</v>
      </c>
      <c r="F1" s="35" t="s">
        <v>171</v>
      </c>
      <c r="G1" s="34" t="s">
        <v>172</v>
      </c>
      <c r="H1" s="36" t="s">
        <v>198</v>
      </c>
      <c r="I1" s="33" t="s">
        <v>199</v>
      </c>
      <c r="J1" s="33" t="s">
        <v>200</v>
      </c>
      <c r="K1" s="33" t="s">
        <v>201</v>
      </c>
    </row>
    <row r="2" spans="1:11">
      <c r="A2" s="9">
        <v>1234</v>
      </c>
      <c r="B2" s="9">
        <v>10</v>
      </c>
      <c r="C2" s="9">
        <v>14</v>
      </c>
      <c r="D2">
        <f>B2 + C2</f>
        <v>24</v>
      </c>
      <c r="E2" s="31">
        <v>10</v>
      </c>
      <c r="F2" s="31">
        <v>10</v>
      </c>
      <c r="G2" s="26">
        <f>E2 + F2</f>
        <v>20</v>
      </c>
      <c r="H2" s="9">
        <f>AVERAGE(10,14,10,10)</f>
        <v>11</v>
      </c>
      <c r="I2" s="9">
        <f>AVERAGE(B2,C2,E2,F2)</f>
        <v>11</v>
      </c>
      <c r="J2" s="9">
        <f>AVERAGE(B2:C2, E2:F2)</f>
        <v>11</v>
      </c>
      <c r="K2" s="9">
        <f>AVERAGE(10,14,E2:F2)</f>
        <v>11</v>
      </c>
    </row>
    <row r="3" spans="1:11">
      <c r="A3" s="9">
        <v>1235</v>
      </c>
      <c r="B3" s="9">
        <v>11</v>
      </c>
      <c r="C3" s="9">
        <v>13</v>
      </c>
      <c r="D3">
        <f>B3 + C3</f>
        <v>24</v>
      </c>
      <c r="E3" s="31">
        <v>13</v>
      </c>
      <c r="F3" s="31">
        <v>14</v>
      </c>
      <c r="G3" s="26">
        <f>E3 + F3</f>
        <v>27</v>
      </c>
      <c r="H3" s="9">
        <f>AVERAGE(11,13,13,14)</f>
        <v>12.75</v>
      </c>
      <c r="I3" s="9">
        <f t="shared" ref="I3:I16" si="0">AVERAGE(B3,C3,E3,F3)</f>
        <v>12.75</v>
      </c>
      <c r="J3" s="9">
        <f t="shared" ref="J3:J16" si="1">AVERAGE(B3:C3, E3:F3)</f>
        <v>12.75</v>
      </c>
      <c r="K3" s="9">
        <f>AVERAGE(11,13,E3:F3)</f>
        <v>12.75</v>
      </c>
    </row>
    <row r="4" spans="1:11">
      <c r="A4" s="9">
        <v>1236</v>
      </c>
      <c r="B4" s="9">
        <v>12</v>
      </c>
      <c r="C4" s="9">
        <v>12</v>
      </c>
      <c r="D4">
        <f>B4 + C4</f>
        <v>24</v>
      </c>
      <c r="E4" s="31">
        <v>14</v>
      </c>
      <c r="F4" s="31">
        <v>11</v>
      </c>
      <c r="G4" s="26">
        <f>E4 + F4</f>
        <v>25</v>
      </c>
      <c r="H4" s="9">
        <f>AVERAGE(12,12,14,11)</f>
        <v>12.25</v>
      </c>
      <c r="I4" s="9">
        <f t="shared" si="0"/>
        <v>12.25</v>
      </c>
      <c r="J4" s="9">
        <f t="shared" si="1"/>
        <v>12.25</v>
      </c>
      <c r="K4" s="9">
        <f>AVERAGE(12,12,E4:F4)</f>
        <v>12.25</v>
      </c>
    </row>
    <row r="5" spans="1:11">
      <c r="A5" s="9">
        <v>1237</v>
      </c>
      <c r="B5" s="9">
        <v>13</v>
      </c>
      <c r="C5" s="9">
        <v>11</v>
      </c>
      <c r="D5">
        <f>B5 + C5</f>
        <v>24</v>
      </c>
      <c r="E5" s="31">
        <v>12</v>
      </c>
      <c r="F5" s="31">
        <v>13</v>
      </c>
      <c r="G5" s="26">
        <f>E5 + F5</f>
        <v>25</v>
      </c>
      <c r="H5" s="9">
        <f>AVERAGE(13,11,12,13)</f>
        <v>12.25</v>
      </c>
      <c r="I5" s="9">
        <f t="shared" si="0"/>
        <v>12.25</v>
      </c>
      <c r="J5" s="9">
        <f t="shared" si="1"/>
        <v>12.25</v>
      </c>
      <c r="K5" s="9">
        <f>AVERAGE(13,11,E5:F5)</f>
        <v>12.25</v>
      </c>
    </row>
    <row r="6" spans="1:11">
      <c r="A6" s="9">
        <v>1238</v>
      </c>
      <c r="B6" s="9">
        <v>14</v>
      </c>
      <c r="C6" s="9">
        <v>10</v>
      </c>
      <c r="D6">
        <f>B6 + C6</f>
        <v>24</v>
      </c>
      <c r="E6" s="31">
        <v>11</v>
      </c>
      <c r="F6" s="31">
        <v>12</v>
      </c>
      <c r="G6" s="26">
        <f>E6 + F6</f>
        <v>23</v>
      </c>
      <c r="H6" s="9">
        <f>AVERAGE(14,10,11,12)</f>
        <v>11.75</v>
      </c>
      <c r="I6" s="9">
        <f t="shared" si="0"/>
        <v>11.75</v>
      </c>
      <c r="J6" s="9">
        <f t="shared" si="1"/>
        <v>11.75</v>
      </c>
      <c r="K6" s="9">
        <f>AVERAGE(14,10,E6:F6)</f>
        <v>11.75</v>
      </c>
    </row>
    <row r="7" spans="1:11">
      <c r="A7" s="9">
        <v>1239</v>
      </c>
      <c r="B7" s="9">
        <v>10</v>
      </c>
      <c r="C7" s="9">
        <v>14</v>
      </c>
      <c r="D7">
        <f>B7 + C7</f>
        <v>24</v>
      </c>
      <c r="E7" s="31">
        <v>10</v>
      </c>
      <c r="F7" s="31">
        <v>10</v>
      </c>
      <c r="G7" s="26">
        <f>E7 + F7</f>
        <v>20</v>
      </c>
      <c r="H7" s="9">
        <f>AVERAGE(10,14,10,10)</f>
        <v>11</v>
      </c>
      <c r="I7" s="9">
        <f t="shared" si="0"/>
        <v>11</v>
      </c>
      <c r="J7" s="9">
        <f t="shared" si="1"/>
        <v>11</v>
      </c>
      <c r="K7" s="9">
        <f>AVERAGE(10,14,E7:F7)</f>
        <v>11</v>
      </c>
    </row>
    <row r="8" spans="1:11">
      <c r="A8" s="9">
        <v>1240</v>
      </c>
      <c r="B8" s="9">
        <v>11</v>
      </c>
      <c r="C8" s="9">
        <v>13</v>
      </c>
      <c r="D8">
        <f>B8 + C8</f>
        <v>24</v>
      </c>
      <c r="E8" s="31">
        <v>13</v>
      </c>
      <c r="F8" s="31">
        <v>14</v>
      </c>
      <c r="G8" s="26">
        <f>E8 + F8</f>
        <v>27</v>
      </c>
      <c r="H8" s="9">
        <f>AVERAGE(11,13,13,14)</f>
        <v>12.75</v>
      </c>
      <c r="I8" s="9">
        <f t="shared" si="0"/>
        <v>12.75</v>
      </c>
      <c r="J8" s="9">
        <f t="shared" si="1"/>
        <v>12.75</v>
      </c>
      <c r="K8" s="9">
        <f>AVERAGE(11,13,E8:F8)</f>
        <v>12.75</v>
      </c>
    </row>
    <row r="9" spans="1:11">
      <c r="A9" s="9">
        <v>1241</v>
      </c>
      <c r="B9" s="9">
        <v>12</v>
      </c>
      <c r="C9" s="9">
        <v>12</v>
      </c>
      <c r="D9">
        <f>B9 + C9</f>
        <v>24</v>
      </c>
      <c r="E9" s="31">
        <v>14</v>
      </c>
      <c r="F9" s="31">
        <v>11</v>
      </c>
      <c r="G9" s="26">
        <f>E9 + F9</f>
        <v>25</v>
      </c>
      <c r="H9" s="9">
        <f>AVERAGE(12,12,14,11)</f>
        <v>12.25</v>
      </c>
      <c r="I9" s="9">
        <f t="shared" si="0"/>
        <v>12.25</v>
      </c>
      <c r="J9" s="9">
        <f t="shared" si="1"/>
        <v>12.25</v>
      </c>
      <c r="K9" s="9">
        <f>AVERAGE(12,12,E9:F9)</f>
        <v>12.25</v>
      </c>
    </row>
    <row r="10" spans="1:11">
      <c r="A10" s="9">
        <v>1242</v>
      </c>
      <c r="B10" s="9">
        <v>13</v>
      </c>
      <c r="C10" s="9">
        <v>11</v>
      </c>
      <c r="D10">
        <f>B10 + C10</f>
        <v>24</v>
      </c>
      <c r="E10" s="31">
        <v>12</v>
      </c>
      <c r="F10" s="31">
        <v>13</v>
      </c>
      <c r="G10" s="26">
        <f t="shared" ref="G10:G15" si="2">E10 + F10</f>
        <v>25</v>
      </c>
      <c r="H10" s="9">
        <f>AVERAGE(13,11,12,13)</f>
        <v>12.25</v>
      </c>
      <c r="I10" s="9">
        <f t="shared" si="0"/>
        <v>12.25</v>
      </c>
      <c r="J10" s="9">
        <f t="shared" si="1"/>
        <v>12.25</v>
      </c>
      <c r="K10" s="9">
        <f>AVERAGE(13,11,E10:F10)</f>
        <v>12.25</v>
      </c>
    </row>
    <row r="11" spans="1:11">
      <c r="A11" s="9">
        <v>1243</v>
      </c>
      <c r="B11" s="9">
        <v>14</v>
      </c>
      <c r="C11" s="9">
        <v>10</v>
      </c>
      <c r="D11">
        <f>B11 + C11</f>
        <v>24</v>
      </c>
      <c r="E11" s="31">
        <v>11</v>
      </c>
      <c r="F11" s="31">
        <v>12</v>
      </c>
      <c r="G11" s="26">
        <f t="shared" si="2"/>
        <v>23</v>
      </c>
      <c r="H11" s="9">
        <f>AVERAGE(14,10,11,12)</f>
        <v>11.75</v>
      </c>
      <c r="I11" s="9">
        <f t="shared" si="0"/>
        <v>11.75</v>
      </c>
      <c r="J11" s="9">
        <f t="shared" si="1"/>
        <v>11.75</v>
      </c>
      <c r="K11" s="9">
        <f>AVERAGE(14,10,E11:F11)</f>
        <v>11.75</v>
      </c>
    </row>
    <row r="12" spans="1:11">
      <c r="A12" s="9">
        <v>1244</v>
      </c>
      <c r="B12" s="9">
        <v>10</v>
      </c>
      <c r="C12" s="9">
        <v>14</v>
      </c>
      <c r="D12">
        <f>B12 + C12</f>
        <v>24</v>
      </c>
      <c r="E12" s="31">
        <v>10</v>
      </c>
      <c r="F12" s="31">
        <v>10</v>
      </c>
      <c r="G12" s="26">
        <f t="shared" si="2"/>
        <v>20</v>
      </c>
      <c r="H12" s="9">
        <f>AVERAGE(10,14,10,10)</f>
        <v>11</v>
      </c>
      <c r="I12" s="9">
        <f t="shared" si="0"/>
        <v>11</v>
      </c>
      <c r="J12" s="9">
        <f t="shared" si="1"/>
        <v>11</v>
      </c>
      <c r="K12" s="9">
        <f>AVERAGE(10,14,E12:F12)</f>
        <v>11</v>
      </c>
    </row>
    <row r="13" spans="1:11">
      <c r="A13" s="9">
        <v>1245</v>
      </c>
      <c r="B13" s="9">
        <v>11</v>
      </c>
      <c r="C13" s="9">
        <v>13</v>
      </c>
      <c r="D13">
        <f>B13 + C13</f>
        <v>24</v>
      </c>
      <c r="E13" s="31">
        <v>13</v>
      </c>
      <c r="F13" s="31">
        <v>14</v>
      </c>
      <c r="G13" s="26">
        <f t="shared" si="2"/>
        <v>27</v>
      </c>
      <c r="H13" s="9">
        <f>AVERAGE(11,13,13,14)</f>
        <v>12.75</v>
      </c>
      <c r="I13" s="9">
        <f t="shared" si="0"/>
        <v>12.75</v>
      </c>
      <c r="J13" s="9">
        <f t="shared" si="1"/>
        <v>12.75</v>
      </c>
      <c r="K13" s="9">
        <f>AVERAGE(11,13,E13:F13)</f>
        <v>12.75</v>
      </c>
    </row>
    <row r="14" spans="1:11">
      <c r="A14" s="9">
        <v>1246</v>
      </c>
      <c r="B14" s="9">
        <v>12</v>
      </c>
      <c r="C14" s="9">
        <v>12</v>
      </c>
      <c r="D14">
        <f>B14 + C14</f>
        <v>24</v>
      </c>
      <c r="E14" s="31">
        <v>14</v>
      </c>
      <c r="F14" s="31">
        <v>11</v>
      </c>
      <c r="G14" s="26">
        <f t="shared" si="2"/>
        <v>25</v>
      </c>
      <c r="H14" s="9">
        <f>AVERAGE(12,12,14,11)</f>
        <v>12.25</v>
      </c>
      <c r="I14" s="9">
        <f t="shared" si="0"/>
        <v>12.25</v>
      </c>
      <c r="J14" s="9">
        <f t="shared" si="1"/>
        <v>12.25</v>
      </c>
      <c r="K14" s="9">
        <f>AVERAGE(12,12,E14:F14)</f>
        <v>12.25</v>
      </c>
    </row>
    <row r="15" spans="1:11">
      <c r="A15" s="9">
        <v>1247</v>
      </c>
      <c r="B15" s="9">
        <v>13</v>
      </c>
      <c r="C15" s="9">
        <v>11</v>
      </c>
      <c r="D15">
        <f>B15 + C15</f>
        <v>24</v>
      </c>
      <c r="E15" s="31">
        <v>12</v>
      </c>
      <c r="F15" s="31">
        <v>13</v>
      </c>
      <c r="G15" s="26">
        <f t="shared" si="2"/>
        <v>25</v>
      </c>
      <c r="H15" s="9">
        <f>AVERAGE(13,11,12,13)</f>
        <v>12.25</v>
      </c>
      <c r="I15" s="9">
        <f t="shared" si="0"/>
        <v>12.25</v>
      </c>
      <c r="J15" s="9">
        <f t="shared" si="1"/>
        <v>12.25</v>
      </c>
      <c r="K15" s="9">
        <f>AVERAGE(13,11,E15:F15)</f>
        <v>12.25</v>
      </c>
    </row>
    <row r="16" spans="1:11">
      <c r="A16" s="9">
        <v>1248</v>
      </c>
      <c r="B16" s="9">
        <v>14</v>
      </c>
      <c r="C16" s="9">
        <v>10</v>
      </c>
      <c r="D16">
        <f>B16 + C16</f>
        <v>24</v>
      </c>
      <c r="E16" s="31">
        <v>11</v>
      </c>
      <c r="F16" s="31">
        <v>12</v>
      </c>
      <c r="G16" s="26">
        <f>E16 + F16</f>
        <v>23</v>
      </c>
      <c r="H16" s="9">
        <f>AVERAGE(14,10,11,12)</f>
        <v>11.75</v>
      </c>
      <c r="I16" s="9">
        <f t="shared" si="0"/>
        <v>11.75</v>
      </c>
      <c r="J16" s="9">
        <f t="shared" si="1"/>
        <v>11.75</v>
      </c>
      <c r="K16" s="9">
        <f>SUM(14,10,E16:F16)</f>
        <v>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314C-3C87-4840-9E93-A8690EBF03C2}">
  <dimension ref="A1:D4"/>
  <sheetViews>
    <sheetView workbookViewId="0">
      <selection activeCell="D2" sqref="D2"/>
    </sheetView>
  </sheetViews>
  <sheetFormatPr defaultRowHeight="15"/>
  <cols>
    <col min="1" max="1" width="12" bestFit="1" customWidth="1"/>
    <col min="2" max="2" width="14" bestFit="1" customWidth="1"/>
    <col min="3" max="3" width="17.5703125" bestFit="1" customWidth="1"/>
    <col min="5" max="5" width="17.5703125" bestFit="1" customWidth="1"/>
    <col min="6" max="6" width="23.42578125" bestFit="1" customWidth="1"/>
  </cols>
  <sheetData>
    <row r="1" spans="1:4" s="2" customFormat="1">
      <c r="A1" s="2" t="s">
        <v>202</v>
      </c>
      <c r="B1" s="2" t="s">
        <v>74</v>
      </c>
      <c r="C1" s="2" t="s">
        <v>203</v>
      </c>
    </row>
    <row r="2" spans="1:4">
      <c r="A2" t="s">
        <v>76</v>
      </c>
      <c r="B2">
        <v>10</v>
      </c>
      <c r="C2">
        <v>5</v>
      </c>
      <c r="D2">
        <f>SUMPRODUCT(B2:B4, C2:C4)</f>
        <v>362.5</v>
      </c>
    </row>
    <row r="3" spans="1:4">
      <c r="A3" t="s">
        <v>77</v>
      </c>
      <c r="B3">
        <v>15</v>
      </c>
      <c r="C3">
        <v>7.5</v>
      </c>
    </row>
    <row r="4" spans="1:4">
      <c r="A4" t="s">
        <v>78</v>
      </c>
      <c r="B4">
        <v>20</v>
      </c>
      <c r="C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E6AB-CA6C-4712-9C68-C91768B7F9E0}">
  <dimension ref="A1:H47"/>
  <sheetViews>
    <sheetView topLeftCell="A30" workbookViewId="0">
      <selection activeCell="E35" sqref="E35"/>
    </sheetView>
  </sheetViews>
  <sheetFormatPr defaultRowHeight="15"/>
  <cols>
    <col min="8" max="8" width="26.5703125" customWidth="1"/>
  </cols>
  <sheetData>
    <row r="1" spans="1:8" s="2" customFormat="1">
      <c r="A1" s="33" t="s">
        <v>126</v>
      </c>
      <c r="B1" s="33" t="s">
        <v>167</v>
      </c>
      <c r="C1" s="33" t="s">
        <v>168</v>
      </c>
      <c r="D1" s="33" t="s">
        <v>169</v>
      </c>
      <c r="E1" s="35" t="s">
        <v>170</v>
      </c>
      <c r="F1" s="35" t="s">
        <v>171</v>
      </c>
      <c r="G1" s="35" t="s">
        <v>172</v>
      </c>
      <c r="H1" s="33" t="s">
        <v>204</v>
      </c>
    </row>
    <row r="2" spans="1:8">
      <c r="A2" s="9">
        <v>1234</v>
      </c>
      <c r="B2" s="9">
        <v>10</v>
      </c>
      <c r="C2" s="9">
        <v>14</v>
      </c>
      <c r="D2" s="9">
        <f>B2 + C2</f>
        <v>24</v>
      </c>
      <c r="E2" s="31">
        <v>10</v>
      </c>
      <c r="F2" s="31">
        <v>10</v>
      </c>
      <c r="G2" s="31">
        <f>E2 + F2</f>
        <v>20</v>
      </c>
      <c r="H2" s="9" t="str">
        <f>IF(G2&gt; 20, "Good Work", "Need to Improve")</f>
        <v>Need to Improve</v>
      </c>
    </row>
    <row r="3" spans="1:8">
      <c r="A3" s="9">
        <v>1235</v>
      </c>
      <c r="B3" s="9">
        <v>11</v>
      </c>
      <c r="C3" s="9">
        <v>13</v>
      </c>
      <c r="D3" s="9">
        <f>B3 + C3</f>
        <v>24</v>
      </c>
      <c r="E3" s="31">
        <v>13</v>
      </c>
      <c r="F3" s="31">
        <v>14</v>
      </c>
      <c r="G3" s="31">
        <f>E3 + F3</f>
        <v>27</v>
      </c>
      <c r="H3" s="9" t="str">
        <f>IF(G3&gt; 20, "Good Work", "Need to Improve")</f>
        <v>Good Work</v>
      </c>
    </row>
    <row r="4" spans="1:8">
      <c r="A4" s="9">
        <v>1236</v>
      </c>
      <c r="B4" s="9">
        <v>12</v>
      </c>
      <c r="C4" s="9">
        <v>12</v>
      </c>
      <c r="D4" s="9">
        <f>B4 + C4</f>
        <v>24</v>
      </c>
      <c r="E4" s="31">
        <v>14</v>
      </c>
      <c r="F4" s="31">
        <v>11</v>
      </c>
      <c r="G4" s="31">
        <f>E4 + F4</f>
        <v>25</v>
      </c>
      <c r="H4" s="9" t="str">
        <f>IF(G4&gt; 20, "Good Work", "Need to Improve")</f>
        <v>Good Work</v>
      </c>
    </row>
    <row r="5" spans="1:8">
      <c r="A5" s="9">
        <v>1237</v>
      </c>
      <c r="B5" s="9">
        <v>13</v>
      </c>
      <c r="C5" s="9">
        <v>11</v>
      </c>
      <c r="D5" s="9">
        <f>B5 + C5</f>
        <v>24</v>
      </c>
      <c r="E5" s="31">
        <v>12</v>
      </c>
      <c r="F5" s="31">
        <v>13</v>
      </c>
      <c r="G5" s="31">
        <f>E5 + F5</f>
        <v>25</v>
      </c>
      <c r="H5" s="9" t="str">
        <f>IF(G5&gt; 20, "Good Work", "Need to Improve")</f>
        <v>Good Work</v>
      </c>
    </row>
    <row r="6" spans="1:8">
      <c r="A6" s="9">
        <v>1238</v>
      </c>
      <c r="B6" s="9">
        <v>14</v>
      </c>
      <c r="C6" s="9">
        <v>10</v>
      </c>
      <c r="D6" s="9">
        <f>B6 + C6</f>
        <v>24</v>
      </c>
      <c r="E6" s="31">
        <v>11</v>
      </c>
      <c r="F6" s="31">
        <v>12</v>
      </c>
      <c r="G6" s="31">
        <f>E6 + F6</f>
        <v>23</v>
      </c>
      <c r="H6" s="9" t="str">
        <f>IF(G6&gt; 20, "Good Work", "Need to Improve")</f>
        <v>Good Work</v>
      </c>
    </row>
    <row r="7" spans="1:8">
      <c r="A7" s="9">
        <v>1239</v>
      </c>
      <c r="B7" s="9">
        <v>10</v>
      </c>
      <c r="C7" s="9">
        <v>14</v>
      </c>
      <c r="D7" s="9">
        <f>B7 + C7</f>
        <v>24</v>
      </c>
      <c r="E7" s="31">
        <v>10</v>
      </c>
      <c r="F7" s="31">
        <v>10</v>
      </c>
      <c r="G7" s="31">
        <f>E7 + F7</f>
        <v>20</v>
      </c>
      <c r="H7" s="9" t="str">
        <f>IF(G7&gt; 20, "Good Work", "Need to Improve")</f>
        <v>Need to Improve</v>
      </c>
    </row>
    <row r="8" spans="1:8">
      <c r="A8" s="9">
        <v>1240</v>
      </c>
      <c r="B8" s="9">
        <v>11</v>
      </c>
      <c r="C8" s="9">
        <v>13</v>
      </c>
      <c r="D8" s="9">
        <f>B8 + C8</f>
        <v>24</v>
      </c>
      <c r="E8" s="31">
        <v>13</v>
      </c>
      <c r="F8" s="31">
        <v>14</v>
      </c>
      <c r="G8" s="31">
        <f>E8 + F8</f>
        <v>27</v>
      </c>
      <c r="H8" s="9" t="str">
        <f>IF(G8&gt; 20, "Good Work", "Need to Improve")</f>
        <v>Good Work</v>
      </c>
    </row>
    <row r="9" spans="1:8">
      <c r="A9" s="9">
        <v>1241</v>
      </c>
      <c r="B9" s="9">
        <v>12</v>
      </c>
      <c r="C9" s="9">
        <v>12</v>
      </c>
      <c r="D9" s="9">
        <f>B9 + C9</f>
        <v>24</v>
      </c>
      <c r="E9" s="31">
        <v>14</v>
      </c>
      <c r="F9" s="31">
        <v>11</v>
      </c>
      <c r="G9" s="31">
        <f>E9 + F9</f>
        <v>25</v>
      </c>
      <c r="H9" s="9" t="str">
        <f>IF(G9&gt; 20, "Good Work", "Need to Improve")</f>
        <v>Good Work</v>
      </c>
    </row>
    <row r="10" spans="1:8">
      <c r="A10" s="9">
        <v>1242</v>
      </c>
      <c r="B10" s="9">
        <v>13</v>
      </c>
      <c r="C10" s="9">
        <v>11</v>
      </c>
      <c r="D10" s="9">
        <f>B10 + C10</f>
        <v>24</v>
      </c>
      <c r="E10" s="31">
        <v>12</v>
      </c>
      <c r="F10" s="31">
        <v>13</v>
      </c>
      <c r="G10" s="31">
        <f t="shared" ref="G10:G15" si="0">E10 + F10</f>
        <v>25</v>
      </c>
      <c r="H10" s="9" t="str">
        <f>IF(G10&gt; 20, "Good Work", "Need to Improve")</f>
        <v>Good Work</v>
      </c>
    </row>
    <row r="11" spans="1:8">
      <c r="A11" s="9">
        <v>1243</v>
      </c>
      <c r="B11" s="9">
        <v>14</v>
      </c>
      <c r="C11" s="9">
        <v>10</v>
      </c>
      <c r="D11" s="9">
        <f>B11 + C11</f>
        <v>24</v>
      </c>
      <c r="E11" s="31">
        <v>11</v>
      </c>
      <c r="F11" s="31">
        <v>12</v>
      </c>
      <c r="G11" s="31">
        <f t="shared" si="0"/>
        <v>23</v>
      </c>
      <c r="H11" s="9" t="str">
        <f>IF(G11&gt; 20, "Good Work", "Need to Improve")</f>
        <v>Good Work</v>
      </c>
    </row>
    <row r="12" spans="1:8">
      <c r="A12" s="9">
        <v>1244</v>
      </c>
      <c r="B12" s="9">
        <v>10</v>
      </c>
      <c r="C12" s="9">
        <v>14</v>
      </c>
      <c r="D12" s="9">
        <f>B12 + C12</f>
        <v>24</v>
      </c>
      <c r="E12" s="31">
        <v>10</v>
      </c>
      <c r="F12" s="31">
        <v>10</v>
      </c>
      <c r="G12" s="31">
        <f t="shared" si="0"/>
        <v>20</v>
      </c>
      <c r="H12" s="9" t="str">
        <f>IF(G12&gt; 20, "Good Work", "Need to Improve")</f>
        <v>Need to Improve</v>
      </c>
    </row>
    <row r="13" spans="1:8">
      <c r="A13" s="9">
        <v>1245</v>
      </c>
      <c r="B13" s="9">
        <v>11</v>
      </c>
      <c r="C13" s="9">
        <v>13</v>
      </c>
      <c r="D13" s="9">
        <f>B13 + C13</f>
        <v>24</v>
      </c>
      <c r="E13" s="31">
        <v>13</v>
      </c>
      <c r="F13" s="31">
        <v>14</v>
      </c>
      <c r="G13" s="31">
        <f t="shared" si="0"/>
        <v>27</v>
      </c>
      <c r="H13" s="9" t="str">
        <f>IF(G13&gt; 20, "Good Work", "Need to Improve")</f>
        <v>Good Work</v>
      </c>
    </row>
    <row r="14" spans="1:8">
      <c r="A14" s="9">
        <v>1246</v>
      </c>
      <c r="B14" s="9">
        <v>12</v>
      </c>
      <c r="C14" s="9">
        <v>12</v>
      </c>
      <c r="D14" s="9">
        <f>B14 + C14</f>
        <v>24</v>
      </c>
      <c r="E14" s="31">
        <v>14</v>
      </c>
      <c r="F14" s="31">
        <v>11</v>
      </c>
      <c r="G14" s="31">
        <f t="shared" si="0"/>
        <v>25</v>
      </c>
      <c r="H14" s="9" t="str">
        <f>IF(G14&gt; 20, "Good Work", "Need to Improve")</f>
        <v>Good Work</v>
      </c>
    </row>
    <row r="15" spans="1:8">
      <c r="A15" s="9">
        <v>1247</v>
      </c>
      <c r="B15" s="9">
        <v>13</v>
      </c>
      <c r="C15" s="9">
        <v>11</v>
      </c>
      <c r="D15" s="9">
        <f>B15 + C15</f>
        <v>24</v>
      </c>
      <c r="E15" s="31">
        <v>12</v>
      </c>
      <c r="F15" s="31">
        <v>13</v>
      </c>
      <c r="G15" s="31">
        <f t="shared" si="0"/>
        <v>25</v>
      </c>
      <c r="H15" s="9" t="str">
        <f>IF(G15&gt; 20, "Good Work", "Need to Improve")</f>
        <v>Good Work</v>
      </c>
    </row>
    <row r="16" spans="1:8">
      <c r="A16" s="9">
        <v>1248</v>
      </c>
      <c r="B16" s="9">
        <v>14</v>
      </c>
      <c r="C16" s="9">
        <v>10</v>
      </c>
      <c r="D16" s="9">
        <f>B16 + C16</f>
        <v>24</v>
      </c>
      <c r="E16" s="31">
        <v>11</v>
      </c>
      <c r="F16" s="31">
        <v>12</v>
      </c>
      <c r="G16" s="31">
        <f>E16 + F16</f>
        <v>23</v>
      </c>
      <c r="H16" s="9" t="str">
        <f>IF(G16&gt; 20, "Good Work", "Need to Improve")</f>
        <v>Good Work</v>
      </c>
    </row>
    <row r="29" spans="1:8">
      <c r="A29" s="40" t="s">
        <v>205</v>
      </c>
      <c r="B29" s="40"/>
      <c r="C29" s="40"/>
      <c r="D29" s="40"/>
    </row>
    <row r="30" spans="1:8" s="37" customFormat="1" ht="91.5">
      <c r="A30" s="15" t="s">
        <v>206</v>
      </c>
      <c r="B30" s="17" t="s">
        <v>207</v>
      </c>
      <c r="C30" s="15" t="s">
        <v>208</v>
      </c>
      <c r="D30" s="17" t="s">
        <v>209</v>
      </c>
      <c r="H30" s="41" t="s">
        <v>210</v>
      </c>
    </row>
    <row r="31" spans="1:8" ht="30.75">
      <c r="A31" s="16">
        <v>800</v>
      </c>
      <c r="B31" s="16">
        <v>921.58</v>
      </c>
      <c r="C31" s="23" t="str">
        <f>IF(B31 &gt; A31, "Over Budget", "Within Budget")</f>
        <v>Over Budget</v>
      </c>
      <c r="D31" s="16">
        <f>IF(B31 &gt; A31, B31 - A31, 0)</f>
        <v>121.58000000000004</v>
      </c>
    </row>
    <row r="32" spans="1:8" ht="30.75">
      <c r="A32" s="16">
        <v>375</v>
      </c>
      <c r="B32" s="16">
        <v>324.98</v>
      </c>
      <c r="C32" s="23" t="str">
        <f>IF(B32 &gt; A32, "Over Budget", "Within Budget")</f>
        <v>Within Budget</v>
      </c>
      <c r="D32" s="16">
        <f>IF(B32 &gt; A32, B32 - A32, 0)</f>
        <v>0</v>
      </c>
    </row>
    <row r="33" spans="1:4" ht="30.75">
      <c r="A33" s="16">
        <v>150</v>
      </c>
      <c r="B33" s="16">
        <v>128.43</v>
      </c>
      <c r="C33" s="23" t="str">
        <f>IF(B33 &gt; A33, "Over Budget", "Within Budget")</f>
        <v>Within Budget</v>
      </c>
      <c r="D33" s="16">
        <f>IF(B33 &gt; A33, B33 - A33, 0)</f>
        <v>0</v>
      </c>
    </row>
    <row r="34" spans="1:4" ht="30.75">
      <c r="A34" s="16">
        <v>150</v>
      </c>
      <c r="B34" s="16">
        <v>174.38</v>
      </c>
      <c r="C34" s="23" t="str">
        <f>IF(B34 &gt; A34, "Over Budget", "Within Budget")</f>
        <v>Over Budget</v>
      </c>
      <c r="D34" s="16">
        <f>IF(B34 &gt; A34, B34 - A34, 0)</f>
        <v>24.379999999999995</v>
      </c>
    </row>
    <row r="40" spans="1:4">
      <c r="A40" s="40" t="s">
        <v>211</v>
      </c>
      <c r="B40" s="40"/>
      <c r="C40" s="40"/>
      <c r="D40" s="40"/>
    </row>
    <row r="41" spans="1:4">
      <c r="A41" s="9" t="s">
        <v>202</v>
      </c>
      <c r="B41" s="9" t="s">
        <v>74</v>
      </c>
      <c r="C41" s="9" t="s">
        <v>212</v>
      </c>
      <c r="D41" s="9" t="s">
        <v>213</v>
      </c>
    </row>
    <row r="42" spans="1:4">
      <c r="A42" s="9" t="s">
        <v>214</v>
      </c>
      <c r="B42" s="9">
        <v>2</v>
      </c>
      <c r="C42" s="9">
        <v>2.9</v>
      </c>
      <c r="D42" s="9">
        <f>B42*C42</f>
        <v>5.8</v>
      </c>
    </row>
    <row r="43" spans="1:4">
      <c r="A43" s="9" t="s">
        <v>215</v>
      </c>
      <c r="B43" s="9">
        <v>3</v>
      </c>
      <c r="C43" s="9">
        <v>8.5500000000000007</v>
      </c>
      <c r="D43" s="9">
        <f>B43*C43</f>
        <v>25.650000000000002</v>
      </c>
    </row>
    <row r="44" spans="1:4">
      <c r="A44" s="9"/>
      <c r="B44" s="9"/>
      <c r="C44" s="9"/>
      <c r="D44" s="9"/>
    </row>
    <row r="45" spans="1:4">
      <c r="A45" s="9"/>
      <c r="B45" s="9" t="s">
        <v>216</v>
      </c>
      <c r="C45" s="9">
        <f>SUM(C42:C43)</f>
        <v>11.450000000000001</v>
      </c>
      <c r="D45" s="9">
        <f>SUM(D42:D43)</f>
        <v>31.450000000000003</v>
      </c>
    </row>
    <row r="46" spans="1:4">
      <c r="A46" s="9"/>
      <c r="B46" s="9"/>
      <c r="C46" s="9"/>
      <c r="D46" s="9"/>
    </row>
    <row r="47" spans="1:4">
      <c r="A47" s="9"/>
      <c r="B47" s="9" t="s">
        <v>217</v>
      </c>
      <c r="C47" s="9" t="s">
        <v>93</v>
      </c>
      <c r="D47" s="9">
        <f>IF(C47 = "Yes", D45 * 8.25/100, 0)</f>
        <v>2.5946250000000002</v>
      </c>
    </row>
  </sheetData>
  <mergeCells count="2">
    <mergeCell ref="A29:D29"/>
    <mergeCell ref="A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1F99-C926-4EF6-A882-8C4C4F8D110A}">
  <dimension ref="A1:J52"/>
  <sheetViews>
    <sheetView workbookViewId="0">
      <selection activeCell="J2" sqref="J2"/>
    </sheetView>
  </sheetViews>
  <sheetFormatPr defaultRowHeight="15"/>
  <cols>
    <col min="1" max="1" width="18.140625" customWidth="1"/>
    <col min="4" max="4" width="11.140625" customWidth="1"/>
    <col min="7" max="7" width="26.5703125" customWidth="1"/>
    <col min="8" max="8" width="27.5703125" customWidth="1"/>
    <col min="10" max="10" width="27.7109375" customWidth="1"/>
  </cols>
  <sheetData>
    <row r="1" spans="1:10" s="2" customFormat="1">
      <c r="A1" s="33" t="s">
        <v>126</v>
      </c>
      <c r="B1" s="33" t="s">
        <v>167</v>
      </c>
      <c r="C1" s="33" t="s">
        <v>168</v>
      </c>
      <c r="D1" s="35" t="s">
        <v>170</v>
      </c>
      <c r="E1" s="35" t="s">
        <v>171</v>
      </c>
      <c r="F1" s="35" t="s">
        <v>172</v>
      </c>
      <c r="G1" s="33" t="s">
        <v>218</v>
      </c>
      <c r="J1" s="2" t="s">
        <v>219</v>
      </c>
    </row>
    <row r="2" spans="1:10" ht="45.75">
      <c r="A2" s="23">
        <v>1234</v>
      </c>
      <c r="B2" s="23">
        <v>10</v>
      </c>
      <c r="C2" s="23">
        <v>14</v>
      </c>
      <c r="D2" s="42">
        <v>10</v>
      </c>
      <c r="E2" s="42">
        <v>10</v>
      </c>
      <c r="F2" s="42">
        <f>D2 + E2</f>
        <v>20</v>
      </c>
      <c r="G2" s="23" t="b">
        <f>AND(B2 &gt; 10, C2 &gt; 10, E2 &gt; 10, D2 &gt; 10)</f>
        <v>0</v>
      </c>
      <c r="H2" s="43" t="s">
        <v>220</v>
      </c>
      <c r="J2" t="str">
        <f>IF( AND(F2 &gt; 25, F2 &lt; 30), "Excellent", "POOR")</f>
        <v>POOR</v>
      </c>
    </row>
    <row r="3" spans="1:10">
      <c r="A3" s="9">
        <v>1235</v>
      </c>
      <c r="B3" s="9">
        <v>11</v>
      </c>
      <c r="C3" s="9">
        <v>13</v>
      </c>
      <c r="D3" s="31">
        <v>13</v>
      </c>
      <c r="E3" s="31">
        <v>14</v>
      </c>
      <c r="F3" s="31">
        <f>D3 + E3</f>
        <v>27</v>
      </c>
      <c r="G3" s="23" t="b">
        <f t="shared" ref="G3:G16" si="0">AND(B3 &gt; 10, C3 &gt; 10, E3 &gt; 10, D3 &gt; 10)</f>
        <v>1</v>
      </c>
      <c r="J3" t="str">
        <f>IF( AND(F3 &gt; 25, F3 &lt; 30), "Excellent", "POOR")</f>
        <v>Excellent</v>
      </c>
    </row>
    <row r="4" spans="1:10">
      <c r="A4" s="9">
        <v>1236</v>
      </c>
      <c r="B4" s="9">
        <v>12</v>
      </c>
      <c r="C4" s="9">
        <v>12</v>
      </c>
      <c r="D4" s="31">
        <v>14</v>
      </c>
      <c r="E4" s="31">
        <v>11</v>
      </c>
      <c r="F4" s="31">
        <f>D4 + E4</f>
        <v>25</v>
      </c>
      <c r="G4" s="23" t="b">
        <f t="shared" si="0"/>
        <v>1</v>
      </c>
      <c r="J4" t="str">
        <f>IF( AND(F4 &gt; 25, F4 &lt; 30), "Excellent", "POOR")</f>
        <v>POOR</v>
      </c>
    </row>
    <row r="5" spans="1:10">
      <c r="A5" s="9">
        <v>1237</v>
      </c>
      <c r="B5" s="9">
        <v>13</v>
      </c>
      <c r="C5" s="9">
        <v>11</v>
      </c>
      <c r="D5" s="31">
        <v>12</v>
      </c>
      <c r="E5" s="31">
        <v>13</v>
      </c>
      <c r="F5" s="31">
        <f>D5 + E5</f>
        <v>25</v>
      </c>
      <c r="G5" s="23" t="b">
        <f t="shared" si="0"/>
        <v>1</v>
      </c>
      <c r="J5" t="str">
        <f>IF( AND(F5 &gt; 25, F5 &lt; 30), "Excellent", "POOR")</f>
        <v>POOR</v>
      </c>
    </row>
    <row r="6" spans="1:10">
      <c r="A6" s="9">
        <v>1238</v>
      </c>
      <c r="B6" s="9">
        <v>14</v>
      </c>
      <c r="C6" s="9">
        <v>10</v>
      </c>
      <c r="D6" s="31">
        <v>11</v>
      </c>
      <c r="E6" s="31">
        <v>12</v>
      </c>
      <c r="F6" s="31">
        <f>D6 + E6</f>
        <v>23</v>
      </c>
      <c r="G6" s="23" t="b">
        <f t="shared" si="0"/>
        <v>0</v>
      </c>
      <c r="J6" t="str">
        <f>IF( AND(F6 &gt; 25, F6 &lt; 30), "Excellent", "POOR")</f>
        <v>POOR</v>
      </c>
    </row>
    <row r="7" spans="1:10">
      <c r="A7" s="9">
        <v>1239</v>
      </c>
      <c r="B7" s="9">
        <v>10</v>
      </c>
      <c r="C7" s="9">
        <v>14</v>
      </c>
      <c r="D7" s="31">
        <v>10</v>
      </c>
      <c r="E7" s="31">
        <v>10</v>
      </c>
      <c r="F7" s="31">
        <f>D7 + E7</f>
        <v>20</v>
      </c>
      <c r="G7" s="23" t="b">
        <f t="shared" si="0"/>
        <v>0</v>
      </c>
      <c r="J7" t="str">
        <f>IF( AND(F7 &gt; 25, F7 &lt; 30), "Excellent", "POOR")</f>
        <v>POOR</v>
      </c>
    </row>
    <row r="8" spans="1:10">
      <c r="A8" s="9">
        <v>1240</v>
      </c>
      <c r="B8" s="9">
        <v>11</v>
      </c>
      <c r="C8" s="9">
        <v>13</v>
      </c>
      <c r="D8" s="31">
        <v>13</v>
      </c>
      <c r="E8" s="31">
        <v>14</v>
      </c>
      <c r="F8" s="31">
        <f>D8 + E8</f>
        <v>27</v>
      </c>
      <c r="G8" s="23" t="b">
        <f t="shared" si="0"/>
        <v>1</v>
      </c>
      <c r="J8" t="str">
        <f>IF( AND(F8 &gt; 25, F8 &lt; 30), "Excellent", "POOR")</f>
        <v>Excellent</v>
      </c>
    </row>
    <row r="9" spans="1:10">
      <c r="A9" s="9">
        <v>1241</v>
      </c>
      <c r="B9" s="9">
        <v>12</v>
      </c>
      <c r="C9" s="9">
        <v>12</v>
      </c>
      <c r="D9" s="31">
        <v>14</v>
      </c>
      <c r="E9" s="31">
        <v>11</v>
      </c>
      <c r="F9" s="31">
        <f>D9 + E9</f>
        <v>25</v>
      </c>
      <c r="G9" s="23" t="b">
        <f t="shared" si="0"/>
        <v>1</v>
      </c>
      <c r="J9" t="str">
        <f>IF( AND(F9 &gt; 25, F9 &lt; 30), "Excellent", "POOR")</f>
        <v>POOR</v>
      </c>
    </row>
    <row r="10" spans="1:10">
      <c r="A10" s="9">
        <v>1242</v>
      </c>
      <c r="B10" s="9">
        <v>13</v>
      </c>
      <c r="C10" s="9">
        <v>11</v>
      </c>
      <c r="D10" s="31">
        <v>12</v>
      </c>
      <c r="E10" s="31">
        <v>13</v>
      </c>
      <c r="F10" s="31">
        <f t="shared" ref="F10:F15" si="1">D10 + E10</f>
        <v>25</v>
      </c>
      <c r="G10" s="23" t="b">
        <f t="shared" si="0"/>
        <v>1</v>
      </c>
      <c r="J10" t="str">
        <f>IF( AND(F10 &gt; 25, F10 &lt; 30), "Excellent", "POOR")</f>
        <v>POOR</v>
      </c>
    </row>
    <row r="11" spans="1:10">
      <c r="A11" s="9">
        <v>1243</v>
      </c>
      <c r="B11" s="9">
        <v>14</v>
      </c>
      <c r="C11" s="9">
        <v>10</v>
      </c>
      <c r="D11" s="31">
        <v>11</v>
      </c>
      <c r="E11" s="31">
        <v>12</v>
      </c>
      <c r="F11" s="31">
        <f t="shared" si="1"/>
        <v>23</v>
      </c>
      <c r="G11" s="23" t="b">
        <f t="shared" si="0"/>
        <v>0</v>
      </c>
      <c r="J11" t="str">
        <f>IF( AND(F11 &gt; 25, F11 &lt; 30), "Excellent", "POOR")</f>
        <v>POOR</v>
      </c>
    </row>
    <row r="12" spans="1:10">
      <c r="A12" s="9">
        <v>1244</v>
      </c>
      <c r="B12" s="9">
        <v>10</v>
      </c>
      <c r="C12" s="9">
        <v>14</v>
      </c>
      <c r="D12" s="31">
        <v>10</v>
      </c>
      <c r="E12" s="31">
        <v>10</v>
      </c>
      <c r="F12" s="31">
        <f t="shared" si="1"/>
        <v>20</v>
      </c>
      <c r="G12" s="23" t="b">
        <f t="shared" si="0"/>
        <v>0</v>
      </c>
      <c r="J12" t="str">
        <f>IF( AND(F12 &gt; 25, F12 &lt; 30), "Excellent", "POOR")</f>
        <v>POOR</v>
      </c>
    </row>
    <row r="13" spans="1:10">
      <c r="A13" s="9">
        <v>1245</v>
      </c>
      <c r="B13" s="9">
        <v>11</v>
      </c>
      <c r="C13" s="9">
        <v>13</v>
      </c>
      <c r="D13" s="31">
        <v>13</v>
      </c>
      <c r="E13" s="31">
        <v>14</v>
      </c>
      <c r="F13" s="31">
        <f t="shared" si="1"/>
        <v>27</v>
      </c>
      <c r="G13" s="23" t="b">
        <f t="shared" si="0"/>
        <v>1</v>
      </c>
      <c r="J13" t="str">
        <f>IF( AND(F13 &gt; 25, F13 &lt; 30), "Excellent", "POOR")</f>
        <v>Excellent</v>
      </c>
    </row>
    <row r="14" spans="1:10">
      <c r="A14" s="9">
        <v>1246</v>
      </c>
      <c r="B14" s="9">
        <v>12</v>
      </c>
      <c r="C14" s="9">
        <v>12</v>
      </c>
      <c r="D14" s="31">
        <v>14</v>
      </c>
      <c r="E14" s="31">
        <v>11</v>
      </c>
      <c r="F14" s="31">
        <f t="shared" si="1"/>
        <v>25</v>
      </c>
      <c r="G14" s="23" t="b">
        <f t="shared" si="0"/>
        <v>1</v>
      </c>
      <c r="J14" t="str">
        <f>IF( AND(F14 &gt; 25, F14 &lt; 30), "Excellent", "POOR")</f>
        <v>POOR</v>
      </c>
    </row>
    <row r="15" spans="1:10">
      <c r="A15" s="9">
        <v>1247</v>
      </c>
      <c r="B15" s="9">
        <v>13</v>
      </c>
      <c r="C15" s="9">
        <v>11</v>
      </c>
      <c r="D15" s="31">
        <v>12</v>
      </c>
      <c r="E15" s="31">
        <v>13</v>
      </c>
      <c r="F15" s="31">
        <f t="shared" si="1"/>
        <v>25</v>
      </c>
      <c r="G15" s="23" t="b">
        <f t="shared" si="0"/>
        <v>1</v>
      </c>
      <c r="J15" t="str">
        <f>IF( AND(F15 &gt; 25, F15 &lt; 30), "Excellent", "POOR")</f>
        <v>POOR</v>
      </c>
    </row>
    <row r="16" spans="1:10">
      <c r="A16" s="9">
        <v>1248</v>
      </c>
      <c r="B16" s="9">
        <v>14</v>
      </c>
      <c r="C16" s="9">
        <v>10</v>
      </c>
      <c r="D16" s="31">
        <v>11</v>
      </c>
      <c r="E16" s="31">
        <v>12</v>
      </c>
      <c r="F16" s="31">
        <f>D16 + E16</f>
        <v>23</v>
      </c>
      <c r="G16" s="23" t="b">
        <f t="shared" si="0"/>
        <v>0</v>
      </c>
      <c r="J16" t="str">
        <f>IF( AND(F16 &gt; 25, F16 &lt; 30), "Excellent", "POOR")</f>
        <v>POOR</v>
      </c>
    </row>
    <row r="29" spans="1:7">
      <c r="A29" s="40" t="s">
        <v>205</v>
      </c>
      <c r="B29" s="40"/>
      <c r="C29" s="40"/>
    </row>
    <row r="30" spans="1:7" s="37" customFormat="1" ht="91.5">
      <c r="A30" s="15" t="s">
        <v>221</v>
      </c>
      <c r="B30" s="17" t="s">
        <v>222</v>
      </c>
      <c r="C30" s="15" t="s">
        <v>6</v>
      </c>
      <c r="G30" s="41" t="s">
        <v>210</v>
      </c>
    </row>
    <row r="31" spans="1:7" ht="60.75">
      <c r="A31" s="23" t="s">
        <v>223</v>
      </c>
      <c r="B31" s="23" t="s">
        <v>224</v>
      </c>
      <c r="C31" s="23" t="b">
        <v>1</v>
      </c>
    </row>
    <row r="32" spans="1:7" ht="45.75">
      <c r="A32" s="16" t="s">
        <v>225</v>
      </c>
      <c r="B32" s="23" t="s">
        <v>226</v>
      </c>
      <c r="C32" s="23" t="b">
        <v>0</v>
      </c>
    </row>
    <row r="33" spans="1:7" ht="60.75">
      <c r="A33" s="16" t="s">
        <v>227</v>
      </c>
      <c r="B33" s="23" t="s">
        <v>224</v>
      </c>
      <c r="C33" s="23" t="b">
        <v>1</v>
      </c>
    </row>
    <row r="34" spans="1:7" ht="45.75">
      <c r="A34" s="16" t="s">
        <v>228</v>
      </c>
      <c r="B34" s="23" t="s">
        <v>226</v>
      </c>
      <c r="C34" s="23" t="b">
        <v>0</v>
      </c>
    </row>
    <row r="39" spans="1:7">
      <c r="A39" s="45" t="s">
        <v>229</v>
      </c>
      <c r="B39" s="45"/>
    </row>
    <row r="40" spans="1:7">
      <c r="A40" s="9" t="s">
        <v>230</v>
      </c>
      <c r="B40" s="9">
        <v>8500</v>
      </c>
    </row>
    <row r="41" spans="1:7" s="14" customFormat="1" ht="45.75">
      <c r="A41" s="16" t="s">
        <v>231</v>
      </c>
      <c r="B41" s="16">
        <v>5</v>
      </c>
      <c r="G41" s="47" t="s">
        <v>232</v>
      </c>
    </row>
    <row r="42" spans="1:7">
      <c r="A42" s="9" t="s">
        <v>233</v>
      </c>
      <c r="B42" s="46">
        <v>0.02</v>
      </c>
    </row>
    <row r="43" spans="1:7" s="14" customFormat="1" ht="45.75">
      <c r="A43" s="16" t="s">
        <v>234</v>
      </c>
      <c r="B43" s="16">
        <v>12500</v>
      </c>
      <c r="G43" s="47" t="s">
        <v>235</v>
      </c>
    </row>
    <row r="44" spans="1:7">
      <c r="A44" s="9" t="s">
        <v>236</v>
      </c>
      <c r="B44" s="46">
        <v>1.4999999999999999E-2</v>
      </c>
    </row>
    <row r="47" spans="1:7" s="2" customFormat="1">
      <c r="A47" s="2" t="s">
        <v>237</v>
      </c>
      <c r="B47" s="2" t="s">
        <v>238</v>
      </c>
      <c r="C47" s="2" t="s">
        <v>239</v>
      </c>
      <c r="D47" s="2" t="s">
        <v>240</v>
      </c>
      <c r="E47" s="2" t="s">
        <v>241</v>
      </c>
    </row>
    <row r="48" spans="1:7">
      <c r="A48" t="s">
        <v>242</v>
      </c>
      <c r="B48">
        <v>10260</v>
      </c>
      <c r="C48">
        <v>9</v>
      </c>
    </row>
    <row r="49" spans="1:3">
      <c r="A49" t="s">
        <v>243</v>
      </c>
      <c r="B49">
        <v>15700</v>
      </c>
      <c r="C49">
        <v>7</v>
      </c>
    </row>
    <row r="50" spans="1:3">
      <c r="A50" t="s">
        <v>244</v>
      </c>
      <c r="B50">
        <v>13275</v>
      </c>
      <c r="C50">
        <v>5</v>
      </c>
    </row>
    <row r="51" spans="1:3">
      <c r="A51" t="s">
        <v>245</v>
      </c>
      <c r="B51">
        <v>9100</v>
      </c>
      <c r="C51">
        <v>3</v>
      </c>
    </row>
    <row r="52" spans="1:3">
      <c r="A52" t="s">
        <v>246</v>
      </c>
      <c r="B52">
        <v>7480</v>
      </c>
      <c r="C52">
        <v>4</v>
      </c>
    </row>
  </sheetData>
  <mergeCells count="2">
    <mergeCell ref="A29:C29"/>
    <mergeCell ref="A39:B3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63E8-35A7-426B-9C7B-0B97E47D2EE0}">
  <dimension ref="A1:J52"/>
  <sheetViews>
    <sheetView topLeftCell="A30" workbookViewId="0">
      <selection activeCell="D31" sqref="D31"/>
    </sheetView>
  </sheetViews>
  <sheetFormatPr defaultRowHeight="15"/>
  <cols>
    <col min="1" max="1" width="18.140625" customWidth="1"/>
    <col min="4" max="4" width="11.140625" customWidth="1"/>
    <col min="5" max="5" width="15.5703125" bestFit="1" customWidth="1"/>
    <col min="7" max="7" width="26.5703125" customWidth="1"/>
    <col min="8" max="8" width="27.5703125" customWidth="1"/>
    <col min="10" max="10" width="27.7109375" customWidth="1"/>
  </cols>
  <sheetData>
    <row r="1" spans="1:10" s="2" customFormat="1">
      <c r="A1" s="33" t="s">
        <v>126</v>
      </c>
      <c r="B1" s="33" t="s">
        <v>167</v>
      </c>
      <c r="C1" s="33" t="s">
        <v>168</v>
      </c>
      <c r="D1" s="35" t="s">
        <v>170</v>
      </c>
      <c r="E1" s="35" t="s">
        <v>171</v>
      </c>
      <c r="F1" s="35" t="s">
        <v>172</v>
      </c>
      <c r="G1" s="33" t="s">
        <v>218</v>
      </c>
      <c r="J1" s="2" t="s">
        <v>219</v>
      </c>
    </row>
    <row r="2" spans="1:10" ht="45.75">
      <c r="A2" s="23">
        <v>1234</v>
      </c>
      <c r="B2" s="23">
        <v>10</v>
      </c>
      <c r="C2" s="23">
        <v>14</v>
      </c>
      <c r="D2" s="42">
        <v>10</v>
      </c>
      <c r="E2" s="42">
        <v>10</v>
      </c>
      <c r="F2" s="42">
        <f>D2 + E2</f>
        <v>20</v>
      </c>
      <c r="G2" s="23" t="b">
        <f>OR(B2 &gt; 10, C2 &gt; 10, E2 &gt; 10, D2 &gt; 10)</f>
        <v>1</v>
      </c>
      <c r="H2" s="44" t="s">
        <v>247</v>
      </c>
      <c r="J2" t="str">
        <f>IF( OR(F2 &gt; 25, F2 &lt; 30), "Excellent", "POOR")</f>
        <v>Excellent</v>
      </c>
    </row>
    <row r="3" spans="1:10">
      <c r="A3" s="9">
        <v>1235</v>
      </c>
      <c r="B3" s="9">
        <v>11</v>
      </c>
      <c r="C3" s="9">
        <v>13</v>
      </c>
      <c r="D3" s="31">
        <v>13</v>
      </c>
      <c r="E3" s="31">
        <v>14</v>
      </c>
      <c r="F3" s="31">
        <f>D3 + E3</f>
        <v>27</v>
      </c>
      <c r="G3" s="23" t="b">
        <f t="shared" ref="G3:G16" si="0">OR(B3 &gt; 10, C3 &gt; 10, E3 &gt; 10, D3 &gt; 10)</f>
        <v>1</v>
      </c>
      <c r="J3" t="str">
        <f t="shared" ref="J3:J16" si="1">IF( OR(F3 &gt; 25, F3 &lt; 30), "Excellent", "POOR")</f>
        <v>Excellent</v>
      </c>
    </row>
    <row r="4" spans="1:10">
      <c r="A4" s="9">
        <v>1236</v>
      </c>
      <c r="B4" s="9">
        <v>12</v>
      </c>
      <c r="C4" s="9">
        <v>12</v>
      </c>
      <c r="D4" s="31">
        <v>14</v>
      </c>
      <c r="E4" s="31">
        <v>11</v>
      </c>
      <c r="F4" s="31">
        <f>D4 + E4</f>
        <v>25</v>
      </c>
      <c r="G4" s="23" t="b">
        <f t="shared" si="0"/>
        <v>1</v>
      </c>
      <c r="J4" t="str">
        <f t="shared" si="1"/>
        <v>Excellent</v>
      </c>
    </row>
    <row r="5" spans="1:10">
      <c r="A5" s="9">
        <v>1237</v>
      </c>
      <c r="B5" s="9">
        <v>13</v>
      </c>
      <c r="C5" s="9">
        <v>11</v>
      </c>
      <c r="D5" s="31">
        <v>12</v>
      </c>
      <c r="E5" s="31">
        <v>13</v>
      </c>
      <c r="F5" s="31">
        <f>D5 + E5</f>
        <v>25</v>
      </c>
      <c r="G5" s="23" t="b">
        <f t="shared" si="0"/>
        <v>1</v>
      </c>
      <c r="J5" t="str">
        <f t="shared" si="1"/>
        <v>Excellent</v>
      </c>
    </row>
    <row r="6" spans="1:10">
      <c r="A6" s="9">
        <v>1238</v>
      </c>
      <c r="B6" s="9">
        <v>14</v>
      </c>
      <c r="C6" s="9">
        <v>10</v>
      </c>
      <c r="D6" s="31">
        <v>11</v>
      </c>
      <c r="E6" s="31">
        <v>12</v>
      </c>
      <c r="F6" s="31">
        <f>D6 + E6</f>
        <v>23</v>
      </c>
      <c r="G6" s="23" t="b">
        <f t="shared" si="0"/>
        <v>1</v>
      </c>
      <c r="J6" t="str">
        <f t="shared" si="1"/>
        <v>Excellent</v>
      </c>
    </row>
    <row r="7" spans="1:10">
      <c r="A7" s="9">
        <v>1239</v>
      </c>
      <c r="B7" s="9">
        <v>10</v>
      </c>
      <c r="C7" s="9">
        <v>14</v>
      </c>
      <c r="D7" s="31">
        <v>10</v>
      </c>
      <c r="E7" s="31">
        <v>10</v>
      </c>
      <c r="F7" s="31">
        <f>D7 + E7</f>
        <v>20</v>
      </c>
      <c r="G7" s="23" t="b">
        <f t="shared" si="0"/>
        <v>1</v>
      </c>
      <c r="J7" t="str">
        <f t="shared" si="1"/>
        <v>Excellent</v>
      </c>
    </row>
    <row r="8" spans="1:10">
      <c r="A8" s="9">
        <v>1240</v>
      </c>
      <c r="B8" s="9">
        <v>11</v>
      </c>
      <c r="C8" s="9">
        <v>13</v>
      </c>
      <c r="D8" s="31">
        <v>13</v>
      </c>
      <c r="E8" s="31">
        <v>14</v>
      </c>
      <c r="F8" s="31">
        <f>D8 + E8</f>
        <v>27</v>
      </c>
      <c r="G8" s="23" t="b">
        <f t="shared" si="0"/>
        <v>1</v>
      </c>
      <c r="J8" t="str">
        <f t="shared" si="1"/>
        <v>Excellent</v>
      </c>
    </row>
    <row r="9" spans="1:10">
      <c r="A9" s="9">
        <v>1241</v>
      </c>
      <c r="B9" s="9">
        <v>12</v>
      </c>
      <c r="C9" s="9">
        <v>12</v>
      </c>
      <c r="D9" s="31">
        <v>14</v>
      </c>
      <c r="E9" s="31">
        <v>11</v>
      </c>
      <c r="F9" s="31">
        <f>D9 + E9</f>
        <v>25</v>
      </c>
      <c r="G9" s="23" t="b">
        <f t="shared" si="0"/>
        <v>1</v>
      </c>
      <c r="J9" t="str">
        <f t="shared" si="1"/>
        <v>Excellent</v>
      </c>
    </row>
    <row r="10" spans="1:10">
      <c r="A10" s="9">
        <v>1242</v>
      </c>
      <c r="B10" s="9">
        <v>13</v>
      </c>
      <c r="C10" s="9">
        <v>11</v>
      </c>
      <c r="D10" s="31">
        <v>12</v>
      </c>
      <c r="E10" s="31">
        <v>13</v>
      </c>
      <c r="F10" s="31">
        <f t="shared" ref="F10:F15" si="2">D10 + E10</f>
        <v>25</v>
      </c>
      <c r="G10" s="23" t="b">
        <f t="shared" si="0"/>
        <v>1</v>
      </c>
      <c r="J10" t="str">
        <f t="shared" si="1"/>
        <v>Excellent</v>
      </c>
    </row>
    <row r="11" spans="1:10">
      <c r="A11" s="9">
        <v>1243</v>
      </c>
      <c r="B11" s="9">
        <v>14</v>
      </c>
      <c r="C11" s="9">
        <v>10</v>
      </c>
      <c r="D11" s="31">
        <v>11</v>
      </c>
      <c r="E11" s="31">
        <v>12</v>
      </c>
      <c r="F11" s="31">
        <f t="shared" si="2"/>
        <v>23</v>
      </c>
      <c r="G11" s="23" t="b">
        <f t="shared" si="0"/>
        <v>1</v>
      </c>
      <c r="J11" t="str">
        <f t="shared" si="1"/>
        <v>Excellent</v>
      </c>
    </row>
    <row r="12" spans="1:10">
      <c r="A12" s="9">
        <v>1244</v>
      </c>
      <c r="B12" s="9">
        <v>10</v>
      </c>
      <c r="C12" s="9">
        <v>14</v>
      </c>
      <c r="D12" s="31">
        <v>10</v>
      </c>
      <c r="E12" s="31">
        <v>10</v>
      </c>
      <c r="F12" s="31">
        <f t="shared" si="2"/>
        <v>20</v>
      </c>
      <c r="G12" s="23" t="b">
        <f t="shared" si="0"/>
        <v>1</v>
      </c>
      <c r="J12" t="str">
        <f t="shared" si="1"/>
        <v>Excellent</v>
      </c>
    </row>
    <row r="13" spans="1:10">
      <c r="A13" s="9">
        <v>1245</v>
      </c>
      <c r="B13" s="9">
        <v>11</v>
      </c>
      <c r="C13" s="9">
        <v>13</v>
      </c>
      <c r="D13" s="31">
        <v>13</v>
      </c>
      <c r="E13" s="31">
        <v>14</v>
      </c>
      <c r="F13" s="31">
        <f t="shared" si="2"/>
        <v>27</v>
      </c>
      <c r="G13" s="23" t="b">
        <f t="shared" si="0"/>
        <v>1</v>
      </c>
      <c r="J13" t="str">
        <f t="shared" si="1"/>
        <v>Excellent</v>
      </c>
    </row>
    <row r="14" spans="1:10">
      <c r="A14" s="9">
        <v>1246</v>
      </c>
      <c r="B14" s="9">
        <v>12</v>
      </c>
      <c r="C14" s="9">
        <v>12</v>
      </c>
      <c r="D14" s="31">
        <v>14</v>
      </c>
      <c r="E14" s="31">
        <v>11</v>
      </c>
      <c r="F14" s="31">
        <f t="shared" si="2"/>
        <v>25</v>
      </c>
      <c r="G14" s="23" t="b">
        <f t="shared" si="0"/>
        <v>1</v>
      </c>
      <c r="J14" t="str">
        <f t="shared" si="1"/>
        <v>Excellent</v>
      </c>
    </row>
    <row r="15" spans="1:10">
      <c r="A15" s="9">
        <v>1247</v>
      </c>
      <c r="B15" s="9">
        <v>13</v>
      </c>
      <c r="C15" s="9">
        <v>11</v>
      </c>
      <c r="D15" s="31">
        <v>12</v>
      </c>
      <c r="E15" s="31">
        <v>13</v>
      </c>
      <c r="F15" s="31">
        <f t="shared" si="2"/>
        <v>25</v>
      </c>
      <c r="G15" s="23" t="b">
        <f t="shared" si="0"/>
        <v>1</v>
      </c>
      <c r="J15" t="str">
        <f t="shared" si="1"/>
        <v>Excellent</v>
      </c>
    </row>
    <row r="16" spans="1:10">
      <c r="A16" s="9">
        <v>1248</v>
      </c>
      <c r="B16" s="9">
        <v>14</v>
      </c>
      <c r="C16" s="9">
        <v>10</v>
      </c>
      <c r="D16" s="31">
        <v>11</v>
      </c>
      <c r="E16" s="31">
        <v>12</v>
      </c>
      <c r="F16" s="31">
        <f>D16 + E16</f>
        <v>23</v>
      </c>
      <c r="G16" s="23" t="b">
        <f t="shared" si="0"/>
        <v>1</v>
      </c>
      <c r="J16" t="str">
        <f t="shared" si="1"/>
        <v>Excellent</v>
      </c>
    </row>
    <row r="29" spans="1:7">
      <c r="A29" s="40" t="s">
        <v>205</v>
      </c>
      <c r="B29" s="40"/>
      <c r="C29" s="40"/>
    </row>
    <row r="30" spans="1:7" s="37" customFormat="1" ht="91.5">
      <c r="A30" s="15" t="s">
        <v>221</v>
      </c>
      <c r="B30" s="17" t="s">
        <v>222</v>
      </c>
      <c r="C30" s="15" t="s">
        <v>6</v>
      </c>
      <c r="G30" s="41" t="s">
        <v>210</v>
      </c>
    </row>
    <row r="31" spans="1:7" ht="60.75">
      <c r="A31" s="23" t="s">
        <v>248</v>
      </c>
      <c r="B31" s="23" t="s">
        <v>249</v>
      </c>
      <c r="C31" s="23" t="b">
        <f>OR(FALSE, FALSE)</f>
        <v>0</v>
      </c>
    </row>
    <row r="32" spans="1:7" ht="45.75">
      <c r="A32" s="16" t="s">
        <v>250</v>
      </c>
      <c r="B32" s="23" t="s">
        <v>251</v>
      </c>
      <c r="C32" s="23" t="b">
        <f>OR(FALSE, TRUE)</f>
        <v>1</v>
      </c>
    </row>
    <row r="33" spans="1:7" ht="60.75">
      <c r="A33" s="16" t="s">
        <v>252</v>
      </c>
      <c r="B33" s="23" t="s">
        <v>224</v>
      </c>
      <c r="C33" s="23" t="b">
        <v>1</v>
      </c>
    </row>
    <row r="34" spans="1:7" ht="60.75">
      <c r="A34" s="16" t="s">
        <v>253</v>
      </c>
      <c r="B34" s="23" t="s">
        <v>254</v>
      </c>
      <c r="C34" s="23" t="b">
        <f>OR(1=2, 2=3, 3=4)</f>
        <v>0</v>
      </c>
    </row>
    <row r="39" spans="1:7">
      <c r="A39" s="45" t="s">
        <v>229</v>
      </c>
      <c r="B39" s="45"/>
    </row>
    <row r="40" spans="1:7">
      <c r="A40" s="9" t="s">
        <v>230</v>
      </c>
      <c r="B40" s="9">
        <v>8500</v>
      </c>
    </row>
    <row r="41" spans="1:7" s="14" customFormat="1" ht="45.75">
      <c r="A41" s="16" t="s">
        <v>231</v>
      </c>
      <c r="B41" s="16">
        <v>5</v>
      </c>
      <c r="G41" s="47" t="s">
        <v>232</v>
      </c>
    </row>
    <row r="42" spans="1:7">
      <c r="A42" s="9" t="s">
        <v>233</v>
      </c>
      <c r="B42" s="46">
        <v>0.02</v>
      </c>
    </row>
    <row r="43" spans="1:7" s="14" customFormat="1" ht="45.75">
      <c r="A43" s="16" t="s">
        <v>234</v>
      </c>
      <c r="B43" s="16">
        <v>12500</v>
      </c>
      <c r="G43" s="47" t="s">
        <v>235</v>
      </c>
    </row>
    <row r="44" spans="1:7">
      <c r="A44" s="9" t="s">
        <v>236</v>
      </c>
      <c r="B44" s="46">
        <v>1.4999999999999999E-2</v>
      </c>
    </row>
    <row r="47" spans="1:7" s="2" customFormat="1">
      <c r="A47" s="2" t="s">
        <v>237</v>
      </c>
      <c r="B47" s="2" t="s">
        <v>238</v>
      </c>
      <c r="C47" s="2" t="s">
        <v>239</v>
      </c>
      <c r="D47" s="2" t="s">
        <v>240</v>
      </c>
      <c r="E47" s="2" t="s">
        <v>241</v>
      </c>
    </row>
    <row r="48" spans="1:7">
      <c r="A48" t="s">
        <v>242</v>
      </c>
      <c r="B48">
        <v>10260</v>
      </c>
      <c r="C48">
        <v>9</v>
      </c>
    </row>
    <row r="49" spans="1:3">
      <c r="A49" t="s">
        <v>243</v>
      </c>
      <c r="B49">
        <v>15700</v>
      </c>
      <c r="C49">
        <v>7</v>
      </c>
    </row>
    <row r="50" spans="1:3">
      <c r="A50" t="s">
        <v>244</v>
      </c>
      <c r="B50">
        <v>13275</v>
      </c>
      <c r="C50">
        <v>5</v>
      </c>
    </row>
    <row r="51" spans="1:3">
      <c r="A51" t="s">
        <v>245</v>
      </c>
      <c r="B51">
        <v>9100</v>
      </c>
      <c r="C51">
        <v>3</v>
      </c>
    </row>
    <row r="52" spans="1:3">
      <c r="A52" t="s">
        <v>246</v>
      </c>
      <c r="B52">
        <v>7480</v>
      </c>
      <c r="C52">
        <v>4</v>
      </c>
    </row>
  </sheetData>
  <mergeCells count="2">
    <mergeCell ref="A29:C29"/>
    <mergeCell ref="A39:B3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82BF-1FB5-4F87-8C2E-5FBA5FE3B713}">
  <dimension ref="A1:C9"/>
  <sheetViews>
    <sheetView tabSelected="1" workbookViewId="0">
      <selection activeCell="B10" sqref="B10"/>
    </sheetView>
  </sheetViews>
  <sheetFormatPr defaultRowHeight="15"/>
  <sheetData>
    <row r="1" spans="1:3">
      <c r="A1" t="s">
        <v>255</v>
      </c>
      <c r="B1" t="s">
        <v>256</v>
      </c>
      <c r="C1" t="e">
        <f>A1+B1</f>
        <v>#VALUE!</v>
      </c>
    </row>
    <row r="2" spans="1:3">
      <c r="C2" t="e">
        <f>VALUE(A1)</f>
        <v>#VALUE!</v>
      </c>
    </row>
    <row r="6" spans="1:3">
      <c r="A6">
        <v>10</v>
      </c>
      <c r="B6" t="e">
        <f>A6 +#REF!</f>
        <v>#REF!</v>
      </c>
    </row>
    <row r="7" spans="1:3">
      <c r="B7">
        <f>A6+A7</f>
        <v>10</v>
      </c>
    </row>
    <row r="9" spans="1:3">
      <c r="A9">
        <v>0</v>
      </c>
      <c r="B9" t="e">
        <f>A6/A9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93AB8-FE4C-4DFA-AF56-07F500F1A84F}">
  <dimension ref="A1:F18"/>
  <sheetViews>
    <sheetView workbookViewId="0">
      <selection activeCell="D17" sqref="D17"/>
    </sheetView>
  </sheetViews>
  <sheetFormatPr defaultRowHeight="15"/>
  <cols>
    <col min="1" max="1" width="11" bestFit="1" customWidth="1"/>
    <col min="2" max="2" width="11.7109375" bestFit="1" customWidth="1"/>
    <col min="4" max="4" width="20.140625" bestFit="1" customWidth="1"/>
  </cols>
  <sheetData>
    <row r="1" spans="1:6" s="2" customFormat="1">
      <c r="A1" s="3" t="s">
        <v>72</v>
      </c>
      <c r="B1" s="3" t="s">
        <v>73</v>
      </c>
      <c r="C1" s="3" t="s">
        <v>74</v>
      </c>
      <c r="D1" s="3" t="s">
        <v>75</v>
      </c>
    </row>
    <row r="2" spans="1:6">
      <c r="A2" s="4">
        <v>44931</v>
      </c>
      <c r="B2" s="5" t="s">
        <v>76</v>
      </c>
      <c r="C2" s="5">
        <v>10</v>
      </c>
      <c r="D2" s="5">
        <v>150</v>
      </c>
      <c r="F2">
        <f>D2*10230495860294500</f>
        <v>1.5345743790441751E+18</v>
      </c>
    </row>
    <row r="3" spans="1:6">
      <c r="A3" s="4">
        <v>44936</v>
      </c>
      <c r="B3" s="5" t="s">
        <v>77</v>
      </c>
      <c r="C3" s="5">
        <v>5</v>
      </c>
      <c r="D3" s="5">
        <v>75</v>
      </c>
      <c r="F3">
        <f>135*256</f>
        <v>34560</v>
      </c>
    </row>
    <row r="4" spans="1:6">
      <c r="A4" s="4">
        <v>44960</v>
      </c>
      <c r="B4" s="5" t="s">
        <v>76</v>
      </c>
      <c r="C4" s="5">
        <v>8</v>
      </c>
      <c r="D4" s="5">
        <v>120</v>
      </c>
    </row>
    <row r="5" spans="1:6">
      <c r="A5" s="4">
        <v>44972</v>
      </c>
      <c r="B5" s="5" t="s">
        <v>78</v>
      </c>
      <c r="C5" s="5">
        <v>12</v>
      </c>
      <c r="D5" s="5">
        <v>180</v>
      </c>
    </row>
    <row r="6" spans="1:6">
      <c r="A6" s="4">
        <v>44987</v>
      </c>
      <c r="B6" s="5" t="s">
        <v>77</v>
      </c>
      <c r="C6" s="5">
        <v>6</v>
      </c>
      <c r="D6" s="5">
        <v>90</v>
      </c>
    </row>
    <row r="7" spans="1:6">
      <c r="A7" s="4">
        <v>45025</v>
      </c>
      <c r="B7" s="5" t="s">
        <v>76</v>
      </c>
      <c r="C7" s="5">
        <v>15</v>
      </c>
      <c r="D7" s="5">
        <v>225</v>
      </c>
    </row>
    <row r="8" spans="1:6">
      <c r="A8" s="4">
        <v>45066</v>
      </c>
      <c r="B8" s="5" t="s">
        <v>78</v>
      </c>
      <c r="C8" s="5">
        <v>10</v>
      </c>
      <c r="D8" s="5">
        <v>150</v>
      </c>
    </row>
    <row r="9" spans="1:6">
      <c r="A9" s="4">
        <v>45084</v>
      </c>
      <c r="B9" s="5" t="s">
        <v>77</v>
      </c>
      <c r="C9" s="5">
        <v>7</v>
      </c>
      <c r="D9" s="5">
        <v>105</v>
      </c>
    </row>
    <row r="10" spans="1:6">
      <c r="A10" s="4">
        <v>45121</v>
      </c>
      <c r="B10" s="5" t="s">
        <v>76</v>
      </c>
      <c r="C10" s="5">
        <v>9</v>
      </c>
      <c r="D10" s="5">
        <v>135</v>
      </c>
    </row>
    <row r="11" spans="1:6">
      <c r="A11" s="4">
        <v>45141</v>
      </c>
      <c r="B11" s="5" t="s">
        <v>78</v>
      </c>
      <c r="C11" s="5">
        <v>11</v>
      </c>
      <c r="D11" s="5">
        <v>165</v>
      </c>
    </row>
    <row r="12" spans="1:6">
      <c r="A12" s="10">
        <v>45172</v>
      </c>
      <c r="B12" s="9" t="s">
        <v>76</v>
      </c>
      <c r="C12" s="9">
        <v>10</v>
      </c>
      <c r="D12" s="9">
        <v>0</v>
      </c>
    </row>
    <row r="13" spans="1:6">
      <c r="A13" s="9"/>
      <c r="B13" s="9"/>
      <c r="C13" s="9"/>
      <c r="D13" s="9"/>
    </row>
    <row r="14" spans="1:6">
      <c r="A14" s="9"/>
      <c r="B14" s="9"/>
      <c r="C14" s="9"/>
      <c r="D14" s="9"/>
    </row>
    <row r="15" spans="1:6">
      <c r="A15" s="9"/>
      <c r="B15" s="9"/>
      <c r="C15" s="9"/>
      <c r="D15" s="9"/>
    </row>
    <row r="16" spans="1:6">
      <c r="A16" s="9"/>
      <c r="B16" s="9"/>
      <c r="C16" s="9"/>
      <c r="D16" s="9"/>
    </row>
    <row r="17" spans="1:6">
      <c r="A17" s="9"/>
      <c r="B17" s="9"/>
      <c r="C17" s="9"/>
      <c r="D17" s="9"/>
    </row>
    <row r="18" spans="1:6">
      <c r="F18">
        <f>$F$14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03F7-4CE1-41A6-B68A-54088C461FCE}">
  <dimension ref="A1:K15"/>
  <sheetViews>
    <sheetView workbookViewId="0"/>
  </sheetViews>
  <sheetFormatPr defaultRowHeight="15"/>
  <cols>
    <col min="1" max="2" width="12" bestFit="1" customWidth="1"/>
    <col min="8" max="8" width="16" customWidth="1"/>
    <col min="9" max="9" width="15" customWidth="1"/>
    <col min="10" max="10" width="15.140625" customWidth="1"/>
    <col min="11" max="11" width="13" customWidth="1"/>
  </cols>
  <sheetData>
    <row r="1" spans="1:11" s="6" customFormat="1" ht="60" customHeight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</row>
    <row r="2" spans="1:11">
      <c r="A2">
        <v>1234</v>
      </c>
      <c r="B2">
        <v>9678123456</v>
      </c>
      <c r="C2" t="s">
        <v>90</v>
      </c>
      <c r="D2" t="s">
        <v>91</v>
      </c>
      <c r="E2" t="s">
        <v>92</v>
      </c>
      <c r="F2">
        <v>500</v>
      </c>
      <c r="G2" t="s">
        <v>93</v>
      </c>
      <c r="H2">
        <v>1</v>
      </c>
      <c r="I2">
        <v>1</v>
      </c>
      <c r="J2">
        <v>0</v>
      </c>
      <c r="K2" t="s">
        <v>94</v>
      </c>
    </row>
    <row r="3" spans="1:11">
      <c r="A3">
        <v>1234</v>
      </c>
      <c r="B3">
        <v>9678123456</v>
      </c>
      <c r="C3" t="s">
        <v>90</v>
      </c>
      <c r="D3" t="s">
        <v>95</v>
      </c>
      <c r="E3" t="s">
        <v>96</v>
      </c>
      <c r="F3">
        <v>450</v>
      </c>
      <c r="G3" t="s">
        <v>93</v>
      </c>
      <c r="H3">
        <v>2</v>
      </c>
      <c r="I3">
        <v>2</v>
      </c>
      <c r="J3">
        <v>0</v>
      </c>
      <c r="K3" t="s">
        <v>97</v>
      </c>
    </row>
    <row r="4" spans="1:11">
      <c r="A4">
        <v>1234</v>
      </c>
      <c r="B4">
        <v>9678123456</v>
      </c>
      <c r="C4" t="s">
        <v>90</v>
      </c>
      <c r="D4" t="s">
        <v>98</v>
      </c>
      <c r="E4" t="s">
        <v>99</v>
      </c>
      <c r="F4">
        <v>400</v>
      </c>
      <c r="G4" t="s">
        <v>93</v>
      </c>
      <c r="H4">
        <v>3</v>
      </c>
      <c r="I4">
        <v>3</v>
      </c>
      <c r="J4">
        <v>0</v>
      </c>
      <c r="K4" t="s">
        <v>100</v>
      </c>
    </row>
    <row r="5" spans="1:11">
      <c r="A5">
        <v>1234</v>
      </c>
      <c r="B5">
        <v>9678123456</v>
      </c>
      <c r="C5" t="s">
        <v>90</v>
      </c>
      <c r="D5" t="s">
        <v>101</v>
      </c>
      <c r="E5" t="s">
        <v>102</v>
      </c>
      <c r="F5">
        <v>350</v>
      </c>
      <c r="G5" t="s">
        <v>93</v>
      </c>
      <c r="H5">
        <v>4</v>
      </c>
      <c r="I5">
        <v>4</v>
      </c>
      <c r="J5">
        <v>0</v>
      </c>
      <c r="K5" t="s">
        <v>103</v>
      </c>
    </row>
    <row r="6" spans="1:11">
      <c r="A6">
        <v>1234</v>
      </c>
      <c r="B6">
        <v>9678123456</v>
      </c>
      <c r="C6" t="s">
        <v>90</v>
      </c>
      <c r="D6" t="s">
        <v>101</v>
      </c>
      <c r="E6" t="s">
        <v>104</v>
      </c>
      <c r="F6">
        <v>350</v>
      </c>
      <c r="G6" t="s">
        <v>93</v>
      </c>
      <c r="H6">
        <v>5</v>
      </c>
      <c r="I6">
        <v>2</v>
      </c>
      <c r="J6">
        <v>3</v>
      </c>
      <c r="K6" t="s">
        <v>103</v>
      </c>
    </row>
    <row r="7" spans="1:11">
      <c r="A7">
        <v>1234</v>
      </c>
      <c r="B7">
        <v>9678123456</v>
      </c>
      <c r="C7" t="s">
        <v>90</v>
      </c>
      <c r="D7" t="s">
        <v>101</v>
      </c>
      <c r="E7" t="s">
        <v>105</v>
      </c>
      <c r="F7">
        <v>350</v>
      </c>
      <c r="G7" t="s">
        <v>93</v>
      </c>
      <c r="H7">
        <v>6</v>
      </c>
      <c r="I7">
        <v>3</v>
      </c>
      <c r="J7">
        <v>3</v>
      </c>
      <c r="K7" t="s">
        <v>106</v>
      </c>
    </row>
    <row r="8" spans="1:11">
      <c r="A8">
        <v>1234</v>
      </c>
      <c r="B8">
        <v>9678123456</v>
      </c>
      <c r="C8" t="s">
        <v>90</v>
      </c>
      <c r="D8" t="s">
        <v>107</v>
      </c>
      <c r="E8" t="s">
        <v>108</v>
      </c>
      <c r="F8">
        <v>250</v>
      </c>
      <c r="G8" t="s">
        <v>93</v>
      </c>
      <c r="H8">
        <v>8</v>
      </c>
      <c r="I8">
        <v>4</v>
      </c>
      <c r="J8">
        <v>4</v>
      </c>
      <c r="K8" t="s">
        <v>106</v>
      </c>
    </row>
    <row r="9" spans="1:11">
      <c r="A9">
        <v>1234</v>
      </c>
      <c r="B9">
        <v>9678123456</v>
      </c>
      <c r="C9" t="s">
        <v>90</v>
      </c>
      <c r="D9" t="s">
        <v>109</v>
      </c>
      <c r="E9" t="s">
        <v>110</v>
      </c>
      <c r="F9">
        <v>200</v>
      </c>
      <c r="G9" t="s">
        <v>111</v>
      </c>
      <c r="H9">
        <v>0</v>
      </c>
      <c r="I9">
        <v>0</v>
      </c>
      <c r="J9">
        <v>0</v>
      </c>
      <c r="K9" t="s">
        <v>112</v>
      </c>
    </row>
    <row r="10" spans="1:11">
      <c r="A10">
        <v>1234</v>
      </c>
      <c r="B10">
        <v>9678123456</v>
      </c>
      <c r="C10" t="s">
        <v>90</v>
      </c>
      <c r="D10" t="s">
        <v>113</v>
      </c>
      <c r="E10" t="s">
        <v>114</v>
      </c>
      <c r="F10">
        <v>250</v>
      </c>
      <c r="G10" t="s">
        <v>111</v>
      </c>
      <c r="H10">
        <v>0</v>
      </c>
      <c r="I10">
        <v>0</v>
      </c>
      <c r="J10">
        <v>0</v>
      </c>
      <c r="K10" t="s">
        <v>112</v>
      </c>
    </row>
    <row r="11" spans="1:11">
      <c r="A11">
        <v>1234</v>
      </c>
      <c r="B11">
        <v>9678123456</v>
      </c>
      <c r="C11" t="s">
        <v>90</v>
      </c>
      <c r="D11" t="s">
        <v>113</v>
      </c>
      <c r="E11" t="s">
        <v>115</v>
      </c>
      <c r="F11">
        <v>250</v>
      </c>
      <c r="G11" t="s">
        <v>111</v>
      </c>
      <c r="H11">
        <v>0</v>
      </c>
      <c r="I11">
        <v>0</v>
      </c>
      <c r="J11">
        <v>0</v>
      </c>
      <c r="K11" t="s">
        <v>112</v>
      </c>
    </row>
    <row r="12" spans="1:11">
      <c r="A12">
        <v>1234</v>
      </c>
      <c r="B12">
        <v>9678123456</v>
      </c>
      <c r="C12" t="s">
        <v>90</v>
      </c>
      <c r="D12" t="s">
        <v>113</v>
      </c>
      <c r="E12" t="s">
        <v>116</v>
      </c>
      <c r="F12">
        <v>250</v>
      </c>
      <c r="G12" t="s">
        <v>111</v>
      </c>
      <c r="H12">
        <v>0</v>
      </c>
      <c r="I12">
        <v>0</v>
      </c>
      <c r="J12">
        <v>0</v>
      </c>
      <c r="K12" t="s">
        <v>112</v>
      </c>
    </row>
    <row r="13" spans="1:11">
      <c r="A13">
        <v>1234</v>
      </c>
      <c r="B13">
        <v>9678123456</v>
      </c>
      <c r="C13" t="s">
        <v>90</v>
      </c>
      <c r="D13" t="s">
        <v>113</v>
      </c>
      <c r="E13" t="s">
        <v>117</v>
      </c>
      <c r="F13">
        <v>250</v>
      </c>
      <c r="G13" t="s">
        <v>111</v>
      </c>
      <c r="H13">
        <v>0</v>
      </c>
      <c r="I13">
        <v>0</v>
      </c>
      <c r="J13">
        <v>0</v>
      </c>
      <c r="K13" t="s">
        <v>112</v>
      </c>
    </row>
    <row r="14" spans="1:11">
      <c r="A14">
        <v>1234</v>
      </c>
      <c r="B14">
        <v>9678123456</v>
      </c>
      <c r="C14" t="s">
        <v>90</v>
      </c>
      <c r="D14" t="s">
        <v>113</v>
      </c>
      <c r="E14" t="s">
        <v>92</v>
      </c>
      <c r="F14">
        <v>250</v>
      </c>
      <c r="G14" t="s">
        <v>111</v>
      </c>
      <c r="H14">
        <v>0</v>
      </c>
      <c r="I14">
        <v>0</v>
      </c>
      <c r="J14">
        <v>0</v>
      </c>
      <c r="K14" t="s">
        <v>112</v>
      </c>
    </row>
    <row r="15" spans="1:11">
      <c r="A15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5A08-055A-4970-95CF-011A20E8861F}">
  <dimension ref="A1:K13"/>
  <sheetViews>
    <sheetView workbookViewId="0">
      <selection activeCell="D10" sqref="D10"/>
    </sheetView>
  </sheetViews>
  <sheetFormatPr defaultRowHeight="15"/>
  <cols>
    <col min="1" max="1" width="13" customWidth="1"/>
    <col min="2" max="2" width="15.28515625" customWidth="1"/>
    <col min="8" max="8" width="11" customWidth="1"/>
    <col min="9" max="9" width="13.7109375" customWidth="1"/>
    <col min="10" max="10" width="13.28515625" customWidth="1"/>
  </cols>
  <sheetData>
    <row r="1" spans="1:11" ht="58.5" customHeight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</row>
    <row r="2" spans="1:11">
      <c r="A2">
        <v>1234</v>
      </c>
      <c r="B2">
        <v>9678123456</v>
      </c>
      <c r="C2" t="s">
        <v>90</v>
      </c>
      <c r="D2" t="s">
        <v>101</v>
      </c>
      <c r="E2" t="s">
        <v>104</v>
      </c>
      <c r="F2">
        <v>350</v>
      </c>
      <c r="G2" t="s">
        <v>93</v>
      </c>
      <c r="H2">
        <v>5</v>
      </c>
      <c r="I2">
        <v>2</v>
      </c>
      <c r="J2">
        <v>3</v>
      </c>
      <c r="K2" t="s">
        <v>103</v>
      </c>
    </row>
    <row r="3" spans="1:11">
      <c r="A3">
        <v>1234</v>
      </c>
      <c r="B3">
        <v>9678123456</v>
      </c>
      <c r="C3" t="s">
        <v>90</v>
      </c>
      <c r="D3" t="s">
        <v>101</v>
      </c>
      <c r="E3" t="s">
        <v>105</v>
      </c>
      <c r="F3">
        <v>350</v>
      </c>
      <c r="G3" t="s">
        <v>93</v>
      </c>
      <c r="H3">
        <v>6</v>
      </c>
      <c r="I3">
        <v>3</v>
      </c>
      <c r="J3">
        <v>3</v>
      </c>
      <c r="K3" t="s">
        <v>106</v>
      </c>
    </row>
    <row r="4" spans="1:11">
      <c r="A4">
        <v>1234</v>
      </c>
      <c r="B4">
        <v>9678123456</v>
      </c>
      <c r="C4" t="s">
        <v>90</v>
      </c>
      <c r="D4" t="s">
        <v>107</v>
      </c>
      <c r="E4" t="s">
        <v>108</v>
      </c>
      <c r="F4">
        <v>250</v>
      </c>
      <c r="G4" t="s">
        <v>93</v>
      </c>
      <c r="H4">
        <v>8</v>
      </c>
      <c r="I4">
        <v>4</v>
      </c>
      <c r="J4">
        <v>4</v>
      </c>
      <c r="K4" t="s">
        <v>106</v>
      </c>
    </row>
    <row r="5" spans="1:11">
      <c r="A5">
        <v>1234</v>
      </c>
      <c r="B5">
        <v>9678123456</v>
      </c>
      <c r="C5" t="s">
        <v>90</v>
      </c>
      <c r="D5" t="s">
        <v>109</v>
      </c>
      <c r="E5" t="s">
        <v>110</v>
      </c>
      <c r="F5">
        <v>200</v>
      </c>
      <c r="G5" t="s">
        <v>111</v>
      </c>
      <c r="H5">
        <v>0</v>
      </c>
      <c r="I5">
        <v>0</v>
      </c>
      <c r="J5">
        <v>0</v>
      </c>
      <c r="K5" t="s">
        <v>112</v>
      </c>
    </row>
    <row r="6" spans="1:11">
      <c r="A6" s="7">
        <v>1235</v>
      </c>
      <c r="B6" s="7">
        <v>9678123457</v>
      </c>
      <c r="C6" s="7" t="s">
        <v>90</v>
      </c>
      <c r="D6" s="7" t="s">
        <v>119</v>
      </c>
      <c r="E6" s="7" t="s">
        <v>104</v>
      </c>
      <c r="F6" s="7">
        <v>600</v>
      </c>
      <c r="G6" s="7" t="s">
        <v>93</v>
      </c>
      <c r="H6" s="7">
        <v>1</v>
      </c>
      <c r="I6" s="7">
        <v>0</v>
      </c>
      <c r="J6" s="7">
        <v>1</v>
      </c>
      <c r="K6" s="7" t="s">
        <v>112</v>
      </c>
    </row>
    <row r="7" spans="1:11">
      <c r="A7" s="7">
        <v>1235</v>
      </c>
      <c r="B7" s="7">
        <v>9678123457</v>
      </c>
      <c r="C7" s="7" t="s">
        <v>90</v>
      </c>
      <c r="D7" s="7" t="s">
        <v>120</v>
      </c>
      <c r="E7" s="7" t="s">
        <v>105</v>
      </c>
      <c r="F7" s="7">
        <v>650</v>
      </c>
      <c r="G7" s="7" t="s">
        <v>93</v>
      </c>
      <c r="H7" s="7">
        <v>2</v>
      </c>
      <c r="I7" s="7">
        <v>3</v>
      </c>
      <c r="J7" s="7">
        <v>0</v>
      </c>
      <c r="K7" s="7" t="s">
        <v>94</v>
      </c>
    </row>
    <row r="8" spans="1:11">
      <c r="A8" s="7">
        <v>1235</v>
      </c>
      <c r="B8" s="7">
        <v>9678123457</v>
      </c>
      <c r="C8" s="7" t="s">
        <v>90</v>
      </c>
      <c r="D8" s="7" t="s">
        <v>121</v>
      </c>
      <c r="E8" s="7" t="s">
        <v>108</v>
      </c>
      <c r="F8" s="7">
        <v>480</v>
      </c>
      <c r="G8" s="7" t="s">
        <v>93</v>
      </c>
      <c r="H8" s="7">
        <v>4</v>
      </c>
      <c r="I8" s="7">
        <v>3</v>
      </c>
      <c r="J8" s="7">
        <v>1</v>
      </c>
      <c r="K8" s="7" t="s">
        <v>100</v>
      </c>
    </row>
    <row r="9" spans="1:11">
      <c r="A9" s="7">
        <v>1235</v>
      </c>
      <c r="B9" s="7">
        <v>9678123457</v>
      </c>
      <c r="C9" s="7" t="s">
        <v>90</v>
      </c>
      <c r="D9" s="7" t="s">
        <v>122</v>
      </c>
      <c r="E9" s="7" t="s">
        <v>110</v>
      </c>
      <c r="F9" s="7">
        <v>450</v>
      </c>
      <c r="G9" s="7" t="s">
        <v>93</v>
      </c>
      <c r="H9" s="7">
        <v>8</v>
      </c>
      <c r="I9" s="7">
        <v>6</v>
      </c>
      <c r="J9" s="7">
        <v>2</v>
      </c>
      <c r="K9" s="7" t="s">
        <v>103</v>
      </c>
    </row>
    <row r="10" spans="1:11">
      <c r="A10" s="8">
        <v>1236</v>
      </c>
      <c r="B10" s="8">
        <v>9678123458</v>
      </c>
      <c r="C10" s="8" t="s">
        <v>90</v>
      </c>
      <c r="D10" s="8" t="s">
        <v>121</v>
      </c>
      <c r="E10" s="8" t="s">
        <v>104</v>
      </c>
      <c r="F10" s="8">
        <v>400</v>
      </c>
      <c r="G10" s="8" t="s">
        <v>93</v>
      </c>
      <c r="H10" s="8">
        <v>1</v>
      </c>
      <c r="I10" s="8">
        <v>1</v>
      </c>
      <c r="J10" s="8">
        <v>0</v>
      </c>
      <c r="K10" s="8" t="s">
        <v>94</v>
      </c>
    </row>
    <row r="11" spans="1:11">
      <c r="A11">
        <v>1236</v>
      </c>
      <c r="B11">
        <v>9678123458</v>
      </c>
      <c r="C11" t="s">
        <v>90</v>
      </c>
      <c r="D11" t="s">
        <v>123</v>
      </c>
      <c r="E11" t="s">
        <v>105</v>
      </c>
      <c r="F11">
        <v>400</v>
      </c>
      <c r="G11" t="s">
        <v>93</v>
      </c>
      <c r="H11">
        <v>0</v>
      </c>
      <c r="I11">
        <v>0</v>
      </c>
      <c r="J11">
        <v>0</v>
      </c>
      <c r="K11" t="s">
        <v>112</v>
      </c>
    </row>
    <row r="12" spans="1:11">
      <c r="A12">
        <v>1236</v>
      </c>
      <c r="B12">
        <v>9678123458</v>
      </c>
      <c r="C12" t="s">
        <v>90</v>
      </c>
      <c r="D12" t="s">
        <v>124</v>
      </c>
      <c r="E12" t="s">
        <v>108</v>
      </c>
      <c r="F12">
        <v>500</v>
      </c>
      <c r="G12" t="s">
        <v>93</v>
      </c>
      <c r="H12">
        <v>2</v>
      </c>
      <c r="I12">
        <v>2</v>
      </c>
      <c r="J12">
        <v>0</v>
      </c>
      <c r="K12" t="s">
        <v>94</v>
      </c>
    </row>
    <row r="13" spans="1:11">
      <c r="A13">
        <v>1236</v>
      </c>
      <c r="B13">
        <v>9678123458</v>
      </c>
      <c r="C13" t="s">
        <v>90</v>
      </c>
      <c r="D13" t="s">
        <v>119</v>
      </c>
      <c r="E13" t="s">
        <v>110</v>
      </c>
      <c r="F13">
        <v>600</v>
      </c>
      <c r="G13" t="s">
        <v>93</v>
      </c>
      <c r="H13">
        <v>3</v>
      </c>
      <c r="I13">
        <v>3</v>
      </c>
      <c r="J13">
        <v>0</v>
      </c>
      <c r="K13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39F6-EB55-4967-BA0D-8394B8A5FFCA}">
  <dimension ref="A1:N26"/>
  <sheetViews>
    <sheetView topLeftCell="A20" workbookViewId="0">
      <selection activeCell="L25" sqref="L25"/>
    </sheetView>
  </sheetViews>
  <sheetFormatPr defaultRowHeight="15"/>
  <cols>
    <col min="2" max="2" width="10.85546875" bestFit="1" customWidth="1"/>
    <col min="3" max="3" width="10.85546875" customWidth="1"/>
    <col min="4" max="4" width="13.28515625" bestFit="1" customWidth="1"/>
    <col min="5" max="5" width="20.42578125" bestFit="1" customWidth="1"/>
    <col min="7" max="7" width="10.85546875" bestFit="1" customWidth="1"/>
    <col min="8" max="8" width="36.7109375" bestFit="1" customWidth="1"/>
    <col min="11" max="11" width="10.42578125" bestFit="1" customWidth="1"/>
    <col min="14" max="14" width="16" bestFit="1" customWidth="1"/>
  </cols>
  <sheetData>
    <row r="1" spans="1:14" s="14" customFormat="1" ht="30.75">
      <c r="A1" s="15" t="s">
        <v>125</v>
      </c>
      <c r="B1" s="16" t="s">
        <v>126</v>
      </c>
      <c r="D1" s="17" t="s">
        <v>127</v>
      </c>
      <c r="E1" s="16" t="s">
        <v>5</v>
      </c>
      <c r="G1" s="15" t="s">
        <v>128</v>
      </c>
      <c r="H1" s="15"/>
      <c r="J1" s="16" t="s">
        <v>129</v>
      </c>
      <c r="K1" s="16"/>
      <c r="M1" s="16" t="s">
        <v>130</v>
      </c>
      <c r="N1" s="16"/>
    </row>
    <row r="2" spans="1:14">
      <c r="A2" s="9"/>
      <c r="B2" s="9">
        <v>230101001</v>
      </c>
      <c r="D2" s="9"/>
      <c r="E2" s="9">
        <v>7.2</v>
      </c>
      <c r="G2" s="9"/>
      <c r="H2" s="9" t="s">
        <v>131</v>
      </c>
      <c r="J2" s="9"/>
      <c r="K2" s="10">
        <v>45159</v>
      </c>
      <c r="M2" s="9"/>
      <c r="N2" s="18">
        <v>45159.416666666664</v>
      </c>
    </row>
    <row r="3" spans="1:14">
      <c r="A3" s="9"/>
      <c r="B3" s="9">
        <v>230101002</v>
      </c>
      <c r="D3" s="9"/>
      <c r="E3" s="9">
        <v>8.4</v>
      </c>
      <c r="G3" s="9"/>
      <c r="H3" s="9" t="s">
        <v>131</v>
      </c>
      <c r="J3" s="9"/>
      <c r="K3" s="10">
        <v>45160</v>
      </c>
      <c r="M3" s="9"/>
      <c r="N3" s="18">
        <v>45159.420138888891</v>
      </c>
    </row>
    <row r="4" spans="1:14">
      <c r="A4" s="9"/>
      <c r="B4" s="9">
        <v>230101003</v>
      </c>
      <c r="D4" s="9"/>
      <c r="E4" s="9">
        <v>9.1999999999999993</v>
      </c>
      <c r="G4" s="9"/>
      <c r="H4" s="9" t="s">
        <v>131</v>
      </c>
      <c r="J4" s="9"/>
      <c r="K4" s="10">
        <v>45161</v>
      </c>
      <c r="M4" s="9"/>
      <c r="N4" s="18">
        <v>45159.423611168982</v>
      </c>
    </row>
    <row r="5" spans="1:14">
      <c r="A5" s="9"/>
      <c r="B5" s="9">
        <v>230101004</v>
      </c>
      <c r="D5" s="9"/>
      <c r="E5" s="9">
        <v>9.8000000000000007</v>
      </c>
      <c r="G5" s="9"/>
      <c r="H5" s="9" t="s">
        <v>131</v>
      </c>
      <c r="J5" s="9"/>
      <c r="K5" s="10">
        <v>45162</v>
      </c>
      <c r="M5" s="9"/>
      <c r="N5" s="18">
        <v>45159.427083449074</v>
      </c>
    </row>
    <row r="6" spans="1:14">
      <c r="A6" s="9"/>
      <c r="B6" s="9">
        <v>230101005</v>
      </c>
      <c r="D6" s="9"/>
      <c r="E6" s="9">
        <v>10</v>
      </c>
      <c r="G6" s="9"/>
      <c r="H6" s="9" t="s">
        <v>131</v>
      </c>
      <c r="J6" s="9"/>
      <c r="K6" s="10">
        <v>45163</v>
      </c>
      <c r="M6" s="9"/>
      <c r="N6" s="18">
        <v>45159.430555729166</v>
      </c>
    </row>
    <row r="7" spans="1:14">
      <c r="A7" s="9"/>
      <c r="B7" s="9">
        <v>230101006</v>
      </c>
      <c r="D7" s="9"/>
      <c r="E7" s="9">
        <v>7.7</v>
      </c>
      <c r="G7" s="9"/>
      <c r="H7" s="9" t="s">
        <v>131</v>
      </c>
      <c r="J7" s="9"/>
      <c r="K7" s="10">
        <v>45164</v>
      </c>
      <c r="M7" s="9"/>
      <c r="N7" s="18">
        <v>45159.434028009258</v>
      </c>
    </row>
    <row r="8" spans="1:14">
      <c r="A8" s="9"/>
      <c r="B8" s="9">
        <v>230101007</v>
      </c>
      <c r="D8" s="9"/>
      <c r="E8" s="9">
        <v>8.6999999999999993</v>
      </c>
      <c r="G8" s="9"/>
      <c r="H8" s="9" t="s">
        <v>131</v>
      </c>
      <c r="J8" s="9"/>
      <c r="K8" s="10">
        <v>45165</v>
      </c>
      <c r="M8" s="9"/>
      <c r="N8" s="18">
        <v>45159.43750028935</v>
      </c>
    </row>
    <row r="9" spans="1:14">
      <c r="A9" s="9"/>
      <c r="B9" s="9">
        <v>230101008</v>
      </c>
      <c r="D9" s="9"/>
      <c r="E9" s="9">
        <v>8.4</v>
      </c>
      <c r="G9" s="9"/>
      <c r="H9" s="9" t="s">
        <v>131</v>
      </c>
      <c r="J9" s="9"/>
      <c r="K9" s="10">
        <v>45166</v>
      </c>
      <c r="M9" s="9"/>
      <c r="N9" s="18">
        <v>45159.440972569442</v>
      </c>
    </row>
    <row r="10" spans="1:14">
      <c r="A10" s="9"/>
      <c r="B10" s="9">
        <v>230101009</v>
      </c>
      <c r="D10" s="9"/>
      <c r="E10" s="9">
        <v>8.4</v>
      </c>
      <c r="G10" s="9"/>
      <c r="H10" s="9" t="s">
        <v>131</v>
      </c>
      <c r="J10" s="9"/>
      <c r="K10" s="10">
        <v>45167</v>
      </c>
      <c r="M10" s="9"/>
      <c r="N10" s="18">
        <v>45159.444444849534</v>
      </c>
    </row>
    <row r="11" spans="1:14">
      <c r="A11" s="9"/>
      <c r="B11" s="9">
        <v>230101010</v>
      </c>
      <c r="D11" s="9"/>
      <c r="E11" s="9">
        <v>7.1</v>
      </c>
      <c r="G11" s="9"/>
      <c r="H11" s="9" t="s">
        <v>131</v>
      </c>
      <c r="J11" s="9"/>
      <c r="K11" s="10">
        <v>45168</v>
      </c>
      <c r="M11" s="9"/>
      <c r="N11" s="18">
        <v>45159.447917129626</v>
      </c>
    </row>
    <row r="12" spans="1:14">
      <c r="D12" s="9"/>
      <c r="E12" s="9"/>
    </row>
    <row r="15" spans="1:14" ht="60.75">
      <c r="A15" s="19" t="s">
        <v>132</v>
      </c>
      <c r="B15" s="20" t="s">
        <v>133</v>
      </c>
      <c r="D15" s="19" t="s">
        <v>134</v>
      </c>
      <c r="E15" s="9"/>
      <c r="G15" s="19" t="s">
        <v>135</v>
      </c>
      <c r="H15" s="9"/>
      <c r="J15" s="13" t="s">
        <v>136</v>
      </c>
    </row>
    <row r="16" spans="1:14">
      <c r="D16" s="9" t="s">
        <v>137</v>
      </c>
      <c r="E16" s="21" t="s">
        <v>138</v>
      </c>
      <c r="G16" s="9"/>
      <c r="H16" s="9"/>
    </row>
    <row r="17" spans="1:11">
      <c r="D17" s="9" t="s">
        <v>137</v>
      </c>
      <c r="E17" s="21" t="s">
        <v>139</v>
      </c>
    </row>
    <row r="18" spans="1:11">
      <c r="D18" s="9" t="s">
        <v>140</v>
      </c>
      <c r="E18" s="21" t="s">
        <v>141</v>
      </c>
    </row>
    <row r="19" spans="1:11">
      <c r="D19" s="9" t="s">
        <v>140</v>
      </c>
      <c r="E19" s="21" t="s">
        <v>142</v>
      </c>
    </row>
    <row r="20" spans="1:11" ht="45.75">
      <c r="D20" s="22" t="s">
        <v>143</v>
      </c>
      <c r="E20" s="21" t="s">
        <v>144</v>
      </c>
    </row>
    <row r="21" spans="1:11" ht="45.75">
      <c r="D21" s="22" t="s">
        <v>145</v>
      </c>
      <c r="E21" s="9" t="str">
        <f>Sheet4!$D$10</f>
        <v>220 GB</v>
      </c>
    </row>
    <row r="22" spans="1:11">
      <c r="D22" s="11"/>
    </row>
    <row r="25" spans="1:11" ht="60.75">
      <c r="A25" s="17" t="s">
        <v>146</v>
      </c>
      <c r="B25" s="23" t="s">
        <v>147</v>
      </c>
      <c r="D25" s="11" t="s">
        <v>148</v>
      </c>
      <c r="I25" s="12" t="s">
        <v>149</v>
      </c>
      <c r="J25">
        <f>SQRT(16)</f>
        <v>4</v>
      </c>
      <c r="K25">
        <f>ABS(-10.71)</f>
        <v>10.71</v>
      </c>
    </row>
    <row r="26" spans="1:11" ht="225">
      <c r="E26" s="24" t="s">
        <v>150</v>
      </c>
    </row>
  </sheetData>
  <hyperlinks>
    <hyperlink ref="E16" r:id="rId1" xr:uid="{6ECDAC9D-6641-4311-BCF6-40635E882844}"/>
    <hyperlink ref="E17" r:id="rId2" xr:uid="{9C68E950-C07A-4C13-81CB-03C43FB8D5EE}"/>
    <hyperlink ref="E18" r:id="rId3" xr:uid="{D94F9F26-69C0-44CB-B91A-E766AAFD2ADA}"/>
    <hyperlink ref="E19" r:id="rId4" xr:uid="{728A2B02-7C33-4750-9FBC-6CC4FDE7D3BB}"/>
    <hyperlink ref="E20" location="'Sheet5'!E8" display="E8" xr:uid="{A9F0DCD6-03E0-4731-9726-DCEB5C6BFBB8}"/>
  </hyperlinks>
  <pageMargins left="0.7" right="0.7" top="0.75" bottom="0.75" header="0.3" footer="0.3"/>
  <drawing r:id="rId5"/>
  <legacy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A390-8EA2-44B9-AFEC-FDEE811B102F}">
  <dimension ref="A1:I17"/>
  <sheetViews>
    <sheetView workbookViewId="0">
      <selection sqref="A1:XFD1"/>
    </sheetView>
  </sheetViews>
  <sheetFormatPr defaultRowHeight="15"/>
  <cols>
    <col min="1" max="1" width="10.85546875" style="1" bestFit="1" customWidth="1"/>
    <col min="2" max="2" width="9.140625" style="1"/>
    <col min="5" max="5" width="31.85546875" style="1" bestFit="1" customWidth="1"/>
    <col min="6" max="6" width="24.28515625" customWidth="1"/>
    <col min="7" max="7" width="23.85546875" customWidth="1"/>
  </cols>
  <sheetData>
    <row r="1" spans="1:9" s="2" customFormat="1">
      <c r="A1" s="32" t="s">
        <v>126</v>
      </c>
      <c r="B1" s="32" t="s">
        <v>5</v>
      </c>
      <c r="C1" s="2" t="s">
        <v>151</v>
      </c>
      <c r="E1" s="32" t="s">
        <v>152</v>
      </c>
    </row>
    <row r="2" spans="1:9">
      <c r="A2" s="1">
        <v>230101001</v>
      </c>
      <c r="B2" s="1">
        <v>7.1</v>
      </c>
      <c r="C2">
        <v>4.0999999999999996</v>
      </c>
      <c r="E2" s="1" t="s">
        <v>153</v>
      </c>
      <c r="F2">
        <f>3 * 2</f>
        <v>6</v>
      </c>
    </row>
    <row r="3" spans="1:9">
      <c r="A3" s="1">
        <v>230101002</v>
      </c>
      <c r="B3" s="1">
        <v>7.2</v>
      </c>
      <c r="C3">
        <v>4.3</v>
      </c>
      <c r="E3" s="1" t="s">
        <v>153</v>
      </c>
      <c r="F3">
        <f>3 * 3 + 7 - 8/2 * 10</f>
        <v>-24</v>
      </c>
    </row>
    <row r="4" spans="1:9">
      <c r="A4" s="1">
        <v>230101003</v>
      </c>
      <c r="B4" s="1">
        <v>8.3000000000000007</v>
      </c>
      <c r="C4">
        <v>4.7</v>
      </c>
      <c r="E4" s="1" t="s">
        <v>154</v>
      </c>
      <c r="F4">
        <f>C2+C3</f>
        <v>8.3999999999999986</v>
      </c>
    </row>
    <row r="5" spans="1:9">
      <c r="A5" s="1">
        <v>230101004</v>
      </c>
      <c r="B5" s="1">
        <v>8.6999999999999993</v>
      </c>
      <c r="C5">
        <v>4.9000000000000004</v>
      </c>
      <c r="E5" s="1" t="s">
        <v>154</v>
      </c>
      <c r="F5">
        <f>C9 + C10</f>
        <v>9.8000000000000007</v>
      </c>
    </row>
    <row r="6" spans="1:9" ht="30.75">
      <c r="A6" s="1">
        <v>230101005</v>
      </c>
      <c r="B6" s="1">
        <v>8.6</v>
      </c>
      <c r="C6">
        <v>4.9000000000000004</v>
      </c>
      <c r="E6" s="25" t="s">
        <v>155</v>
      </c>
      <c r="F6">
        <f>C2 + C3 + C4 + C5</f>
        <v>18</v>
      </c>
      <c r="G6" t="s">
        <v>156</v>
      </c>
      <c r="H6">
        <f>SUM(C2, C3, C4, C5)</f>
        <v>18</v>
      </c>
    </row>
    <row r="7" spans="1:9" ht="30.75">
      <c r="A7" s="1">
        <v>230101006</v>
      </c>
      <c r="B7" s="1">
        <v>9.6999999999999993</v>
      </c>
      <c r="C7">
        <v>5</v>
      </c>
      <c r="E7" s="25" t="s">
        <v>155</v>
      </c>
      <c r="F7">
        <f>C10 + C11 + C12 +  C13</f>
        <v>17.799999999999997</v>
      </c>
      <c r="G7" t="s">
        <v>156</v>
      </c>
      <c r="H7">
        <f>SUM(C10, C11, C12, C13)</f>
        <v>17.799999999999997</v>
      </c>
    </row>
    <row r="8" spans="1:9" ht="30.75">
      <c r="A8" s="1">
        <v>230101007</v>
      </c>
      <c r="B8" s="1">
        <v>9.1</v>
      </c>
      <c r="C8">
        <v>5</v>
      </c>
      <c r="E8" s="25" t="s">
        <v>157</v>
      </c>
      <c r="F8">
        <f xml:space="preserve"> C2 + C7 + C9 + C11</f>
        <v>18.5</v>
      </c>
      <c r="G8" t="s">
        <v>158</v>
      </c>
      <c r="H8">
        <f>SUM(C2:C5)</f>
        <v>18</v>
      </c>
    </row>
    <row r="9" spans="1:9" ht="30.75">
      <c r="A9" s="1">
        <v>230101008</v>
      </c>
      <c r="B9" s="1">
        <v>8.8000000000000007</v>
      </c>
      <c r="C9">
        <v>4.9000000000000004</v>
      </c>
      <c r="E9" s="25" t="s">
        <v>157</v>
      </c>
      <c r="F9">
        <f xml:space="preserve"> C12 + C8 + C10 + C12</f>
        <v>18.5</v>
      </c>
      <c r="G9" t="s">
        <v>158</v>
      </c>
      <c r="H9">
        <f>SUM(C10:C13)</f>
        <v>17.799999999999997</v>
      </c>
    </row>
    <row r="10" spans="1:9">
      <c r="A10" s="1">
        <v>230101009</v>
      </c>
      <c r="B10" s="1">
        <v>8.8000000000000007</v>
      </c>
      <c r="C10">
        <v>4.9000000000000004</v>
      </c>
      <c r="E10" s="1" t="s">
        <v>159</v>
      </c>
      <c r="F10">
        <f>B2*C2/10</f>
        <v>2.9109999999999996</v>
      </c>
      <c r="G10" t="s">
        <v>160</v>
      </c>
      <c r="H10">
        <f>SUM(C2, C7, C9, C11)</f>
        <v>18.5</v>
      </c>
    </row>
    <row r="11" spans="1:9">
      <c r="A11" s="1">
        <v>230101010</v>
      </c>
      <c r="B11" s="1">
        <v>7.7</v>
      </c>
      <c r="C11">
        <v>4.5</v>
      </c>
      <c r="E11" s="1" t="s">
        <v>159</v>
      </c>
      <c r="F11">
        <f>B7*C7/10</f>
        <v>4.8499999999999996</v>
      </c>
      <c r="G11" t="s">
        <v>160</v>
      </c>
      <c r="H11">
        <f>SUM(C10, C12, C14, C16)</f>
        <v>18.600000000000001</v>
      </c>
    </row>
    <row r="12" spans="1:9">
      <c r="A12" s="1">
        <v>230101011</v>
      </c>
      <c r="B12" s="1">
        <v>7.3</v>
      </c>
      <c r="C12">
        <v>4.3</v>
      </c>
    </row>
    <row r="13" spans="1:9" ht="30.75">
      <c r="A13" s="1">
        <v>230101012</v>
      </c>
      <c r="B13" s="1">
        <v>7.1</v>
      </c>
      <c r="C13">
        <v>4.0999999999999996</v>
      </c>
      <c r="E13" s="25" t="s">
        <v>161</v>
      </c>
      <c r="F13">
        <f>3 * 2</f>
        <v>6</v>
      </c>
      <c r="G13" t="s">
        <v>162</v>
      </c>
      <c r="H13">
        <f>SUM(C2:C17)</f>
        <v>72.400000000000006</v>
      </c>
    </row>
    <row r="14" spans="1:9" ht="30.75">
      <c r="A14" s="1">
        <v>230101013</v>
      </c>
      <c r="B14" s="1">
        <v>6.5</v>
      </c>
      <c r="C14">
        <v>4.9000000000000004</v>
      </c>
      <c r="E14" s="25" t="s">
        <v>161</v>
      </c>
      <c r="F14">
        <f>3 * 3 + 7 - 8/2 * 10</f>
        <v>-24</v>
      </c>
      <c r="G14" t="s">
        <v>163</v>
      </c>
      <c r="H14">
        <f>SUM(C2:C7, C11:C17)</f>
        <v>57.599999999999994</v>
      </c>
    </row>
    <row r="15" spans="1:9">
      <c r="A15" s="1">
        <v>230101014</v>
      </c>
      <c r="B15" s="1">
        <v>4.7</v>
      </c>
      <c r="C15">
        <v>3</v>
      </c>
      <c r="E15" s="1" t="s">
        <v>164</v>
      </c>
      <c r="F15">
        <f>C13+C14</f>
        <v>9</v>
      </c>
      <c r="I15">
        <f>F13+F14</f>
        <v>-18</v>
      </c>
    </row>
    <row r="16" spans="1:9" ht="30.75">
      <c r="A16" s="1">
        <v>230101015</v>
      </c>
      <c r="B16" s="1">
        <v>9.3000000000000007</v>
      </c>
      <c r="C16">
        <v>4.5</v>
      </c>
      <c r="E16" s="1" t="s">
        <v>164</v>
      </c>
      <c r="F16">
        <f>C14+C15</f>
        <v>7.9</v>
      </c>
      <c r="G16" s="11" t="s">
        <v>165</v>
      </c>
      <c r="H16">
        <f>SUM(C17:C20)</f>
        <v>4.4000000000000004</v>
      </c>
      <c r="I16">
        <f>F14+F15</f>
        <v>-15</v>
      </c>
    </row>
    <row r="17" spans="1:6">
      <c r="A17" s="1">
        <v>230101016</v>
      </c>
      <c r="B17" s="1">
        <v>9.1999999999999993</v>
      </c>
      <c r="C17">
        <v>4.4000000000000004</v>
      </c>
      <c r="E17" s="1" t="s">
        <v>166</v>
      </c>
      <c r="F17">
        <f xml:space="preserve"> C11 + C16 + C18 + C20</f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0287-CC7A-4E43-967B-236168728F58}">
  <dimension ref="A1:H17"/>
  <sheetViews>
    <sheetView workbookViewId="0">
      <selection sqref="A1:XFD1"/>
    </sheetView>
  </sheetViews>
  <sheetFormatPr defaultRowHeight="15"/>
  <cols>
    <col min="1" max="1" width="15.42578125" customWidth="1"/>
    <col min="5" max="6" width="9.140625" style="8"/>
    <col min="7" max="7" width="10.7109375" style="8" bestFit="1" customWidth="1"/>
    <col min="8" max="8" width="36.7109375" bestFit="1" customWidth="1"/>
  </cols>
  <sheetData>
    <row r="1" spans="1:8" s="2" customFormat="1">
      <c r="A1" s="2" t="s">
        <v>126</v>
      </c>
      <c r="B1" s="2" t="s">
        <v>167</v>
      </c>
      <c r="C1" s="2" t="s">
        <v>168</v>
      </c>
      <c r="D1" s="2" t="s">
        <v>169</v>
      </c>
      <c r="E1" s="34" t="s">
        <v>170</v>
      </c>
      <c r="F1" s="34" t="s">
        <v>171</v>
      </c>
      <c r="G1" s="34" t="s">
        <v>172</v>
      </c>
      <c r="H1" s="2" t="s">
        <v>173</v>
      </c>
    </row>
    <row r="2" spans="1:8">
      <c r="A2">
        <v>1234</v>
      </c>
      <c r="B2">
        <v>10</v>
      </c>
      <c r="C2">
        <v>14</v>
      </c>
      <c r="D2">
        <f>B2 + C2</f>
        <v>24</v>
      </c>
      <c r="E2" s="26">
        <v>10</v>
      </c>
      <c r="F2" s="26">
        <v>10</v>
      </c>
      <c r="G2" s="26">
        <f>E2 + F2</f>
        <v>20</v>
      </c>
      <c r="H2" t="s">
        <v>174</v>
      </c>
    </row>
    <row r="3" spans="1:8">
      <c r="A3">
        <v>1235</v>
      </c>
      <c r="B3">
        <v>11</v>
      </c>
      <c r="C3">
        <v>13</v>
      </c>
      <c r="D3">
        <f>B3 + C3</f>
        <v>24</v>
      </c>
      <c r="E3" s="26">
        <v>13</v>
      </c>
      <c r="F3" s="26">
        <v>14</v>
      </c>
      <c r="G3" s="26">
        <f>E3 + F3</f>
        <v>27</v>
      </c>
      <c r="H3" t="s">
        <v>175</v>
      </c>
    </row>
    <row r="4" spans="1:8">
      <c r="A4">
        <v>1236</v>
      </c>
      <c r="B4">
        <v>12</v>
      </c>
      <c r="C4">
        <v>12</v>
      </c>
      <c r="D4">
        <f>B4 + C4</f>
        <v>24</v>
      </c>
      <c r="E4" s="26">
        <v>14</v>
      </c>
      <c r="F4" s="26">
        <v>11</v>
      </c>
      <c r="G4" s="26">
        <f>E4 + F4</f>
        <v>25</v>
      </c>
      <c r="H4" t="s">
        <v>176</v>
      </c>
    </row>
    <row r="5" spans="1:8">
      <c r="A5">
        <v>1237</v>
      </c>
      <c r="B5">
        <v>13</v>
      </c>
      <c r="C5">
        <v>11</v>
      </c>
      <c r="D5">
        <f>B5 + C5</f>
        <v>24</v>
      </c>
      <c r="E5" s="26">
        <v>12</v>
      </c>
      <c r="F5" s="26">
        <v>13</v>
      </c>
      <c r="G5" s="26">
        <f>E5 + F5</f>
        <v>25</v>
      </c>
      <c r="H5" t="s">
        <v>177</v>
      </c>
    </row>
    <row r="6" spans="1:8">
      <c r="A6">
        <v>1238</v>
      </c>
      <c r="B6">
        <v>14</v>
      </c>
      <c r="C6">
        <v>10</v>
      </c>
      <c r="D6">
        <f>B6 + C6</f>
        <v>24</v>
      </c>
      <c r="E6" s="26">
        <v>11</v>
      </c>
      <c r="F6" s="26">
        <v>12</v>
      </c>
      <c r="G6" s="26">
        <f>E6 + F6</f>
        <v>23</v>
      </c>
      <c r="H6" t="s">
        <v>178</v>
      </c>
    </row>
    <row r="7" spans="1:8">
      <c r="A7">
        <v>1239</v>
      </c>
      <c r="B7">
        <v>10</v>
      </c>
      <c r="C7">
        <v>14</v>
      </c>
      <c r="D7">
        <f>B7 + C7</f>
        <v>24</v>
      </c>
      <c r="E7" s="26">
        <v>10</v>
      </c>
      <c r="F7" s="26">
        <v>10</v>
      </c>
      <c r="G7" s="26">
        <f>E7 + F7</f>
        <v>20</v>
      </c>
      <c r="H7" t="s">
        <v>179</v>
      </c>
    </row>
    <row r="8" spans="1:8">
      <c r="A8">
        <v>1240</v>
      </c>
      <c r="B8">
        <v>11</v>
      </c>
      <c r="C8">
        <v>13</v>
      </c>
      <c r="D8">
        <f>B8 + C8</f>
        <v>24</v>
      </c>
      <c r="E8" s="26">
        <v>13</v>
      </c>
      <c r="F8" s="26">
        <v>14</v>
      </c>
      <c r="G8" s="26">
        <f>E8 + F8</f>
        <v>27</v>
      </c>
      <c r="H8" t="s">
        <v>180</v>
      </c>
    </row>
    <row r="9" spans="1:8">
      <c r="A9">
        <v>1241</v>
      </c>
      <c r="B9">
        <v>12</v>
      </c>
      <c r="C9">
        <v>12</v>
      </c>
      <c r="D9">
        <f>B9 + C9</f>
        <v>24</v>
      </c>
      <c r="E9" s="26">
        <v>14</v>
      </c>
      <c r="F9" s="26">
        <v>11</v>
      </c>
      <c r="G9" s="26">
        <f>E9 + F9</f>
        <v>25</v>
      </c>
      <c r="H9" t="s">
        <v>181</v>
      </c>
    </row>
    <row r="10" spans="1:8">
      <c r="A10">
        <v>1242</v>
      </c>
      <c r="B10">
        <v>13</v>
      </c>
      <c r="C10">
        <v>11</v>
      </c>
      <c r="D10">
        <f>B10 + C10</f>
        <v>24</v>
      </c>
      <c r="E10" s="26">
        <v>12</v>
      </c>
      <c r="F10" s="26">
        <v>13</v>
      </c>
      <c r="G10" s="26">
        <f t="shared" ref="G10:G15" si="0">E10 + F10</f>
        <v>25</v>
      </c>
      <c r="H10" t="s">
        <v>182</v>
      </c>
    </row>
    <row r="11" spans="1:8">
      <c r="A11">
        <v>1243</v>
      </c>
      <c r="B11">
        <v>14</v>
      </c>
      <c r="C11">
        <v>10</v>
      </c>
      <c r="D11">
        <f>B11 + C11</f>
        <v>24</v>
      </c>
      <c r="E11" s="26">
        <v>11</v>
      </c>
      <c r="F11" s="26">
        <v>12</v>
      </c>
      <c r="G11" s="26">
        <f t="shared" si="0"/>
        <v>23</v>
      </c>
      <c r="H11" t="s">
        <v>183</v>
      </c>
    </row>
    <row r="12" spans="1:8">
      <c r="A12">
        <v>1244</v>
      </c>
      <c r="B12">
        <v>10</v>
      </c>
      <c r="C12">
        <v>14</v>
      </c>
      <c r="D12">
        <f>B12 + C12</f>
        <v>24</v>
      </c>
      <c r="E12" s="26">
        <v>10</v>
      </c>
      <c r="F12" s="26">
        <v>10</v>
      </c>
      <c r="G12" s="26">
        <f t="shared" si="0"/>
        <v>20</v>
      </c>
      <c r="H12" t="s">
        <v>184</v>
      </c>
    </row>
    <row r="13" spans="1:8">
      <c r="A13">
        <v>1245</v>
      </c>
      <c r="B13">
        <v>11</v>
      </c>
      <c r="C13">
        <v>13</v>
      </c>
      <c r="D13">
        <f>B13 + C13</f>
        <v>24</v>
      </c>
      <c r="E13" s="26">
        <v>13</v>
      </c>
      <c r="F13" s="26">
        <v>14</v>
      </c>
      <c r="G13" s="26">
        <f t="shared" si="0"/>
        <v>27</v>
      </c>
      <c r="H13" t="s">
        <v>185</v>
      </c>
    </row>
    <row r="14" spans="1:8">
      <c r="A14">
        <v>1246</v>
      </c>
      <c r="B14">
        <v>12</v>
      </c>
      <c r="C14">
        <v>12</v>
      </c>
      <c r="D14">
        <f>B14 + C14</f>
        <v>24</v>
      </c>
      <c r="E14" s="26">
        <v>14</v>
      </c>
      <c r="F14" s="26">
        <v>11</v>
      </c>
      <c r="G14" s="26">
        <f t="shared" si="0"/>
        <v>25</v>
      </c>
      <c r="H14" t="s">
        <v>186</v>
      </c>
    </row>
    <row r="15" spans="1:8">
      <c r="A15">
        <v>1247</v>
      </c>
      <c r="B15">
        <v>13</v>
      </c>
      <c r="C15">
        <v>11</v>
      </c>
      <c r="D15">
        <f>B15 + C15</f>
        <v>24</v>
      </c>
      <c r="E15" s="26">
        <v>12</v>
      </c>
      <c r="F15" s="26">
        <v>13</v>
      </c>
      <c r="G15" s="26">
        <f t="shared" si="0"/>
        <v>25</v>
      </c>
      <c r="H15" t="s">
        <v>187</v>
      </c>
    </row>
    <row r="16" spans="1:8">
      <c r="A16">
        <v>1248</v>
      </c>
      <c r="B16">
        <v>14</v>
      </c>
      <c r="C16">
        <v>10</v>
      </c>
      <c r="D16">
        <f>B16 + C16</f>
        <v>24</v>
      </c>
      <c r="E16" s="26">
        <v>11</v>
      </c>
      <c r="F16" s="26">
        <v>12</v>
      </c>
      <c r="G16" s="26">
        <f>E16 + F16</f>
        <v>23</v>
      </c>
      <c r="H16" t="s">
        <v>188</v>
      </c>
    </row>
    <row r="17" spans="2:2">
      <c r="B17" t="s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B1D6-1DEF-47D2-8199-B2EF33EA45BD}">
  <dimension ref="A1:E8"/>
  <sheetViews>
    <sheetView topLeftCell="A4" workbookViewId="0">
      <selection activeCell="B9" sqref="B9"/>
    </sheetView>
  </sheetViews>
  <sheetFormatPr defaultRowHeight="15"/>
  <cols>
    <col min="1" max="1" width="12" bestFit="1" customWidth="1"/>
  </cols>
  <sheetData>
    <row r="1" spans="1:5">
      <c r="A1" t="s">
        <v>126</v>
      </c>
      <c r="B1">
        <v>1234</v>
      </c>
      <c r="C1">
        <v>1235</v>
      </c>
      <c r="D1">
        <v>1236</v>
      </c>
      <c r="E1">
        <v>1237</v>
      </c>
    </row>
    <row r="2" spans="1:5">
      <c r="A2" t="s">
        <v>167</v>
      </c>
      <c r="B2">
        <v>10</v>
      </c>
      <c r="C2">
        <v>11</v>
      </c>
      <c r="D2">
        <v>12</v>
      </c>
      <c r="E2">
        <v>13</v>
      </c>
    </row>
    <row r="3" spans="1:5">
      <c r="A3" t="s">
        <v>168</v>
      </c>
      <c r="B3">
        <v>14</v>
      </c>
      <c r="C3">
        <v>13</v>
      </c>
      <c r="D3">
        <v>12</v>
      </c>
      <c r="E3">
        <v>11</v>
      </c>
    </row>
    <row r="4" spans="1:5">
      <c r="A4" s="27" t="s">
        <v>169</v>
      </c>
      <c r="B4" s="27">
        <f>B2 + B3</f>
        <v>24</v>
      </c>
      <c r="C4" s="27">
        <f>C2 + C3</f>
        <v>24</v>
      </c>
      <c r="D4" s="27">
        <f>D2 + D3</f>
        <v>24</v>
      </c>
      <c r="E4" s="27">
        <f>E2 + E3</f>
        <v>24</v>
      </c>
    </row>
    <row r="5" spans="1:5">
      <c r="A5" t="s">
        <v>170</v>
      </c>
      <c r="B5">
        <v>10</v>
      </c>
      <c r="C5">
        <v>13</v>
      </c>
      <c r="D5">
        <v>14</v>
      </c>
      <c r="E5">
        <v>12</v>
      </c>
    </row>
    <row r="6" spans="1:5">
      <c r="A6" t="s">
        <v>171</v>
      </c>
      <c r="B6">
        <v>10</v>
      </c>
      <c r="C6">
        <v>14</v>
      </c>
      <c r="D6">
        <v>11</v>
      </c>
      <c r="E6">
        <v>13</v>
      </c>
    </row>
    <row r="7" spans="1:5">
      <c r="A7" s="28" t="s">
        <v>172</v>
      </c>
      <c r="B7" s="28">
        <f>B5 + B6</f>
        <v>20</v>
      </c>
      <c r="C7" s="28">
        <f>C5 + C6</f>
        <v>27</v>
      </c>
      <c r="D7" s="28">
        <f>D5 + D6</f>
        <v>25</v>
      </c>
      <c r="E7" s="28">
        <f>E5 + E6</f>
        <v>25</v>
      </c>
    </row>
    <row r="8" spans="1:5" ht="60.75">
      <c r="B8" s="11" t="s">
        <v>189</v>
      </c>
      <c r="C8" s="11" t="s">
        <v>190</v>
      </c>
      <c r="D8" s="11" t="s">
        <v>191</v>
      </c>
      <c r="E8" s="11" t="s">
        <v>192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F7A2-9175-47A0-86D0-091B6F19301B}">
  <dimension ref="A1:Q20"/>
  <sheetViews>
    <sheetView workbookViewId="0">
      <selection activeCell="G2" sqref="G2:K6"/>
    </sheetView>
  </sheetViews>
  <sheetFormatPr defaultRowHeight="15"/>
  <sheetData>
    <row r="1" spans="1:17">
      <c r="A1" s="38" t="s">
        <v>193</v>
      </c>
      <c r="B1" s="38"/>
      <c r="C1" s="38"/>
      <c r="D1" s="38"/>
      <c r="E1" s="38"/>
      <c r="G1" s="39" t="s">
        <v>194</v>
      </c>
      <c r="H1" s="39"/>
      <c r="I1" s="39"/>
      <c r="J1" s="39"/>
      <c r="K1" s="39"/>
      <c r="M1" s="39" t="s">
        <v>195</v>
      </c>
      <c r="N1" s="39"/>
      <c r="O1" s="39"/>
      <c r="P1" s="39"/>
      <c r="Q1" s="39"/>
    </row>
    <row r="2" spans="1:17">
      <c r="A2" s="30">
        <v>83</v>
      </c>
      <c r="B2" s="30">
        <v>86</v>
      </c>
      <c r="C2" s="30">
        <v>77</v>
      </c>
      <c r="D2" s="30">
        <v>15</v>
      </c>
      <c r="E2" s="30">
        <v>93</v>
      </c>
      <c r="F2" s="29"/>
      <c r="G2" s="30">
        <v>30</v>
      </c>
      <c r="H2" s="30">
        <v>62</v>
      </c>
      <c r="I2" s="30">
        <v>23</v>
      </c>
      <c r="J2" s="30">
        <v>67</v>
      </c>
      <c r="K2" s="30">
        <v>35</v>
      </c>
      <c r="M2">
        <f>A2+G2</f>
        <v>113</v>
      </c>
      <c r="N2">
        <f>B2+H2</f>
        <v>148</v>
      </c>
      <c r="O2">
        <f>C2+I2</f>
        <v>100</v>
      </c>
      <c r="P2">
        <f>D2+J2</f>
        <v>82</v>
      </c>
      <c r="Q2">
        <f>E2+K2</f>
        <v>128</v>
      </c>
    </row>
    <row r="3" spans="1:17">
      <c r="A3" s="30">
        <v>35</v>
      </c>
      <c r="B3" s="30">
        <v>86</v>
      </c>
      <c r="C3" s="30">
        <v>92</v>
      </c>
      <c r="D3" s="30">
        <v>49</v>
      </c>
      <c r="E3" s="30">
        <v>21</v>
      </c>
      <c r="F3" s="29"/>
      <c r="G3" s="30">
        <v>29</v>
      </c>
      <c r="H3" s="30">
        <v>2</v>
      </c>
      <c r="I3" s="30">
        <v>22</v>
      </c>
      <c r="J3" s="30">
        <v>58</v>
      </c>
      <c r="K3" s="30">
        <v>69</v>
      </c>
      <c r="M3">
        <f t="shared" ref="M3:Q6" si="0">A3+G3</f>
        <v>64</v>
      </c>
      <c r="N3">
        <f t="shared" si="0"/>
        <v>88</v>
      </c>
      <c r="O3">
        <f t="shared" si="0"/>
        <v>114</v>
      </c>
      <c r="P3">
        <f t="shared" si="0"/>
        <v>107</v>
      </c>
      <c r="Q3">
        <f t="shared" si="0"/>
        <v>90</v>
      </c>
    </row>
    <row r="4" spans="1:17">
      <c r="A4" s="30">
        <v>62</v>
      </c>
      <c r="B4" s="30">
        <v>27</v>
      </c>
      <c r="C4" s="30">
        <v>90</v>
      </c>
      <c r="D4" s="30">
        <v>59</v>
      </c>
      <c r="E4" s="30">
        <v>63</v>
      </c>
      <c r="F4" s="29"/>
      <c r="G4" s="30">
        <v>67</v>
      </c>
      <c r="H4" s="30">
        <v>93</v>
      </c>
      <c r="I4" s="30">
        <v>56</v>
      </c>
      <c r="J4" s="30">
        <v>11</v>
      </c>
      <c r="K4" s="30">
        <v>42</v>
      </c>
      <c r="M4">
        <f t="shared" si="0"/>
        <v>129</v>
      </c>
      <c r="N4">
        <f t="shared" si="0"/>
        <v>120</v>
      </c>
      <c r="O4">
        <f t="shared" si="0"/>
        <v>146</v>
      </c>
      <c r="P4">
        <f t="shared" si="0"/>
        <v>70</v>
      </c>
      <c r="Q4">
        <f t="shared" si="0"/>
        <v>105</v>
      </c>
    </row>
    <row r="5" spans="1:17">
      <c r="A5" s="30">
        <v>26</v>
      </c>
      <c r="B5" s="30">
        <v>40</v>
      </c>
      <c r="C5" s="30">
        <v>26</v>
      </c>
      <c r="D5" s="30">
        <v>72</v>
      </c>
      <c r="E5" s="30">
        <v>36</v>
      </c>
      <c r="F5" s="29"/>
      <c r="G5" s="30">
        <v>29</v>
      </c>
      <c r="H5" s="30">
        <v>73</v>
      </c>
      <c r="I5" s="30">
        <v>21</v>
      </c>
      <c r="J5" s="30">
        <v>19</v>
      </c>
      <c r="K5" s="30">
        <v>84</v>
      </c>
      <c r="M5">
        <f t="shared" si="0"/>
        <v>55</v>
      </c>
      <c r="N5">
        <f t="shared" si="0"/>
        <v>113</v>
      </c>
      <c r="O5">
        <f t="shared" si="0"/>
        <v>47</v>
      </c>
      <c r="P5">
        <f t="shared" si="0"/>
        <v>91</v>
      </c>
      <c r="Q5">
        <f t="shared" si="0"/>
        <v>120</v>
      </c>
    </row>
    <row r="6" spans="1:17">
      <c r="A6" s="30">
        <v>11</v>
      </c>
      <c r="B6" s="30">
        <v>68</v>
      </c>
      <c r="C6" s="30">
        <v>67</v>
      </c>
      <c r="D6" s="30">
        <v>29</v>
      </c>
      <c r="E6" s="30">
        <v>82</v>
      </c>
      <c r="F6" s="29"/>
      <c r="G6" s="30">
        <v>37</v>
      </c>
      <c r="H6" s="30">
        <v>98</v>
      </c>
      <c r="I6" s="30">
        <v>24</v>
      </c>
      <c r="J6" s="30">
        <v>15</v>
      </c>
      <c r="K6" s="30">
        <v>70</v>
      </c>
      <c r="M6">
        <f t="shared" si="0"/>
        <v>48</v>
      </c>
      <c r="N6">
        <f t="shared" si="0"/>
        <v>166</v>
      </c>
      <c r="O6">
        <f t="shared" si="0"/>
        <v>91</v>
      </c>
      <c r="P6">
        <f t="shared" si="0"/>
        <v>44</v>
      </c>
      <c r="Q6">
        <f t="shared" si="0"/>
        <v>152</v>
      </c>
    </row>
    <row r="8" spans="1:17">
      <c r="M8" s="39" t="s">
        <v>196</v>
      </c>
      <c r="N8" s="39"/>
      <c r="O8" s="39"/>
      <c r="P8" s="39"/>
      <c r="Q8" s="39"/>
    </row>
    <row r="9" spans="1:17">
      <c r="M9">
        <f>A2 - G2</f>
        <v>53</v>
      </c>
      <c r="N9">
        <f>B2 - H2</f>
        <v>24</v>
      </c>
      <c r="O9">
        <f>C2 - I2</f>
        <v>54</v>
      </c>
      <c r="P9">
        <f>D2 - J2</f>
        <v>-52</v>
      </c>
      <c r="Q9">
        <f>E2 - K2</f>
        <v>58</v>
      </c>
    </row>
    <row r="10" spans="1:17">
      <c r="M10">
        <f t="shared" ref="M10:Q13" si="1">A3 - G3</f>
        <v>6</v>
      </c>
      <c r="N10">
        <f t="shared" si="1"/>
        <v>84</v>
      </c>
      <c r="O10">
        <f t="shared" si="1"/>
        <v>70</v>
      </c>
      <c r="P10">
        <f t="shared" si="1"/>
        <v>-9</v>
      </c>
      <c r="Q10">
        <f t="shared" si="1"/>
        <v>-48</v>
      </c>
    </row>
    <row r="11" spans="1:17">
      <c r="M11">
        <f t="shared" si="1"/>
        <v>-5</v>
      </c>
      <c r="N11">
        <f t="shared" si="1"/>
        <v>-66</v>
      </c>
      <c r="O11">
        <f t="shared" si="1"/>
        <v>34</v>
      </c>
      <c r="P11">
        <f t="shared" si="1"/>
        <v>48</v>
      </c>
      <c r="Q11">
        <f t="shared" si="1"/>
        <v>21</v>
      </c>
    </row>
    <row r="12" spans="1:17">
      <c r="M12">
        <f t="shared" si="1"/>
        <v>-3</v>
      </c>
      <c r="N12">
        <f t="shared" si="1"/>
        <v>-33</v>
      </c>
      <c r="O12">
        <f t="shared" si="1"/>
        <v>5</v>
      </c>
      <c r="P12">
        <f t="shared" si="1"/>
        <v>53</v>
      </c>
      <c r="Q12">
        <f t="shared" si="1"/>
        <v>-48</v>
      </c>
    </row>
    <row r="13" spans="1:17">
      <c r="M13">
        <f t="shared" si="1"/>
        <v>-26</v>
      </c>
      <c r="N13">
        <f t="shared" si="1"/>
        <v>-30</v>
      </c>
      <c r="O13">
        <f t="shared" si="1"/>
        <v>43</v>
      </c>
      <c r="P13">
        <f t="shared" si="1"/>
        <v>14</v>
      </c>
      <c r="Q13">
        <f t="shared" si="1"/>
        <v>12</v>
      </c>
    </row>
    <row r="15" spans="1:17">
      <c r="M15" s="39" t="s">
        <v>197</v>
      </c>
      <c r="N15" s="39"/>
      <c r="O15" s="39"/>
      <c r="P15" s="39"/>
      <c r="Q15" s="39"/>
    </row>
    <row r="16" spans="1:17">
      <c r="M16">
        <f>A2 * G2</f>
        <v>2490</v>
      </c>
      <c r="N16">
        <f>B2 * H2</f>
        <v>5332</v>
      </c>
      <c r="O16">
        <f>C2 * I2</f>
        <v>1771</v>
      </c>
      <c r="P16">
        <f>D2 * J2</f>
        <v>1005</v>
      </c>
      <c r="Q16">
        <f>E2 * K2</f>
        <v>3255</v>
      </c>
    </row>
    <row r="17" spans="13:17">
      <c r="M17">
        <f t="shared" ref="M17:Q20" si="2">A3 * G3</f>
        <v>1015</v>
      </c>
      <c r="N17">
        <f t="shared" si="2"/>
        <v>172</v>
      </c>
      <c r="O17">
        <f t="shared" si="2"/>
        <v>2024</v>
      </c>
      <c r="P17">
        <f t="shared" si="2"/>
        <v>2842</v>
      </c>
      <c r="Q17">
        <f t="shared" si="2"/>
        <v>1449</v>
      </c>
    </row>
    <row r="18" spans="13:17">
      <c r="M18">
        <f t="shared" si="2"/>
        <v>4154</v>
      </c>
      <c r="N18">
        <f t="shared" si="2"/>
        <v>2511</v>
      </c>
      <c r="O18">
        <f t="shared" si="2"/>
        <v>5040</v>
      </c>
      <c r="P18">
        <f t="shared" si="2"/>
        <v>649</v>
      </c>
      <c r="Q18">
        <f t="shared" si="2"/>
        <v>2646</v>
      </c>
    </row>
    <row r="19" spans="13:17">
      <c r="M19">
        <f t="shared" si="2"/>
        <v>754</v>
      </c>
      <c r="N19">
        <f t="shared" si="2"/>
        <v>2920</v>
      </c>
      <c r="O19">
        <f t="shared" si="2"/>
        <v>546</v>
      </c>
      <c r="P19">
        <f t="shared" si="2"/>
        <v>1368</v>
      </c>
      <c r="Q19">
        <f t="shared" si="2"/>
        <v>3024</v>
      </c>
    </row>
    <row r="20" spans="13:17">
      <c r="M20">
        <f t="shared" si="2"/>
        <v>407</v>
      </c>
      <c r="N20">
        <f t="shared" si="2"/>
        <v>6664</v>
      </c>
      <c r="O20">
        <f t="shared" si="2"/>
        <v>1608</v>
      </c>
      <c r="P20">
        <f t="shared" si="2"/>
        <v>435</v>
      </c>
      <c r="Q20">
        <f t="shared" si="2"/>
        <v>5740</v>
      </c>
    </row>
  </sheetData>
  <mergeCells count="5">
    <mergeCell ref="A1:E1"/>
    <mergeCell ref="G1:K1"/>
    <mergeCell ref="M1:Q1"/>
    <mergeCell ref="M8:Q8"/>
    <mergeCell ref="M15:Q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 Vijaya Saradhi</cp:lastModifiedBy>
  <cp:revision/>
  <dcterms:created xsi:type="dcterms:W3CDTF">2023-08-15T07:28:41Z</dcterms:created>
  <dcterms:modified xsi:type="dcterms:W3CDTF">2023-08-23T07:22:56Z</dcterms:modified>
  <cp:category/>
  <cp:contentStatus/>
</cp:coreProperties>
</file>