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a\Documents\My Documents\Uni\4th Year\Honours Project\"/>
    </mc:Choice>
  </mc:AlternateContent>
  <xr:revisionPtr revIDLastSave="0" documentId="13_ncr:1_{15DAA7EF-973F-495B-A8C3-E2BD404877BE}" xr6:coauthVersionLast="46" xr6:coauthVersionMax="46" xr10:uidLastSave="{00000000-0000-0000-0000-000000000000}"/>
  <bookViews>
    <workbookView xWindow="768" yWindow="768" windowWidth="20988" windowHeight="9132" activeTab="1" xr2:uid="{388707E4-9B80-484D-A7E7-82C3356596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2" i="2"/>
  <c r="D9" i="2"/>
  <c r="D8" i="1"/>
  <c r="D19" i="2"/>
  <c r="D18" i="2"/>
  <c r="D17" i="2"/>
  <c r="D16" i="2"/>
  <c r="D11" i="2"/>
  <c r="D10" i="2"/>
  <c r="D5" i="2"/>
  <c r="D4" i="2"/>
  <c r="D3" i="2"/>
  <c r="D21" i="1"/>
  <c r="D20" i="1"/>
  <c r="D19" i="1"/>
  <c r="D22" i="1"/>
  <c r="D17" i="1"/>
  <c r="D16" i="1"/>
  <c r="D13" i="1"/>
  <c r="D11" i="1"/>
  <c r="D10" i="1"/>
  <c r="D9" i="1"/>
  <c r="D4" i="1"/>
  <c r="D3" i="1"/>
</calcChain>
</file>

<file path=xl/sharedStrings.xml><?xml version="1.0" encoding="utf-8"?>
<sst xmlns="http://schemas.openxmlformats.org/spreadsheetml/2006/main" count="94" uniqueCount="73">
  <si>
    <t>Self</t>
  </si>
  <si>
    <t>Cross</t>
  </si>
  <si>
    <t>Genus</t>
  </si>
  <si>
    <t>Range Contrasts</t>
  </si>
  <si>
    <t>Genome Contrasts</t>
  </si>
  <si>
    <t>Anagallis</t>
  </si>
  <si>
    <t>Cardamine</t>
  </si>
  <si>
    <t>Cephalanthera</t>
  </si>
  <si>
    <t>Epipactis</t>
  </si>
  <si>
    <t>Geranium</t>
  </si>
  <si>
    <t>Juncus</t>
  </si>
  <si>
    <t>Lathyrus</t>
  </si>
  <si>
    <t>Luzula</t>
  </si>
  <si>
    <t>Lythrum</t>
  </si>
  <si>
    <t>Poa</t>
  </si>
  <si>
    <t>Pulicaria</t>
  </si>
  <si>
    <t>Ranunculus</t>
  </si>
  <si>
    <t>Rumex</t>
  </si>
  <si>
    <t>Saxifraga</t>
  </si>
  <si>
    <t>Senecio</t>
  </si>
  <si>
    <t>Stellaria</t>
  </si>
  <si>
    <t>Trifolium</t>
  </si>
  <si>
    <t>Viola</t>
  </si>
  <si>
    <t>A. arvensis</t>
  </si>
  <si>
    <t>A. tenella</t>
  </si>
  <si>
    <t>C. hirsuta, C. flexuosa</t>
  </si>
  <si>
    <t>C. bulbidera</t>
  </si>
  <si>
    <t>L. nissolia</t>
  </si>
  <si>
    <t>L. pratensis</t>
  </si>
  <si>
    <t>L. campestris</t>
  </si>
  <si>
    <t>L. forsteri</t>
  </si>
  <si>
    <t>L. portula</t>
  </si>
  <si>
    <t>L.salicaria</t>
  </si>
  <si>
    <t>P. vulgaris</t>
  </si>
  <si>
    <t>S. vulgaris</t>
  </si>
  <si>
    <t>P. dysentria</t>
  </si>
  <si>
    <t>S. tridactylites</t>
  </si>
  <si>
    <t>S. granulata</t>
  </si>
  <si>
    <t>Difference (Self-Cross)</t>
  </si>
  <si>
    <t>S. jacobeae</t>
  </si>
  <si>
    <t>V. kitaibeliana</t>
  </si>
  <si>
    <t>V. riviniana</t>
  </si>
  <si>
    <t>T. dubium</t>
  </si>
  <si>
    <t>T. subterraneum</t>
  </si>
  <si>
    <t>T. fragiferum</t>
  </si>
  <si>
    <t>T. campestre</t>
  </si>
  <si>
    <t>T. ochroleucon, T. medium, T. pratense</t>
  </si>
  <si>
    <t>T. repens</t>
  </si>
  <si>
    <t>Briza</t>
  </si>
  <si>
    <t>Callitriche</t>
  </si>
  <si>
    <t>Fallopia</t>
  </si>
  <si>
    <t>Orobanche</t>
  </si>
  <si>
    <t>Papaver</t>
  </si>
  <si>
    <t>Triofolium</t>
  </si>
  <si>
    <t>Veronica</t>
  </si>
  <si>
    <t>Vicia</t>
  </si>
  <si>
    <t>B. minor</t>
  </si>
  <si>
    <t>O. minor</t>
  </si>
  <si>
    <t>B. media</t>
  </si>
  <si>
    <t>C. brutia</t>
  </si>
  <si>
    <t>C. stagnalis</t>
  </si>
  <si>
    <t>C. bulbifera</t>
  </si>
  <si>
    <t>O. caryophylacea</t>
  </si>
  <si>
    <t>T. incarnatum, T. medium, T. pratens</t>
  </si>
  <si>
    <t>T. hybridum</t>
  </si>
  <si>
    <t>T. glomeratum</t>
  </si>
  <si>
    <t>J. squarrosus</t>
  </si>
  <si>
    <t>J. bufonius</t>
  </si>
  <si>
    <t>L. pratensis, L. latifolius</t>
  </si>
  <si>
    <t>P. dubium</t>
  </si>
  <si>
    <t>P. rhoeas</t>
  </si>
  <si>
    <t>S. vugaris</t>
  </si>
  <si>
    <t>S. squalidus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</si>
</sst>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1270-A6C0-48D1-9949-F24DF80A76F1}">
  <dimension ref="A1:D22"/>
  <sheetViews>
    <sheetView workbookViewId="0">
      <selection activeCell="A8" sqref="A8"/>
    </sheetView>
  </sheetViews>
  <sheetFormatPr defaultRowHeight="14.4" x14ac:dyDescent="0.3"/>
  <cols>
    <col min="1" max="1" width="14.33203125" bestFit="1" customWidth="1"/>
  </cols>
  <sheetData>
    <row r="1" spans="1:4" x14ac:dyDescent="0.3">
      <c r="A1" t="s">
        <v>3</v>
      </c>
    </row>
    <row r="2" spans="1:4" x14ac:dyDescent="0.3">
      <c r="A2" t="s">
        <v>2</v>
      </c>
      <c r="B2" t="s">
        <v>0</v>
      </c>
      <c r="C2" t="s">
        <v>1</v>
      </c>
      <c r="D2" t="s">
        <v>38</v>
      </c>
    </row>
    <row r="3" spans="1:4" x14ac:dyDescent="0.3">
      <c r="A3" s="3" t="s">
        <v>5</v>
      </c>
      <c r="B3" s="2" t="s">
        <v>23</v>
      </c>
      <c r="C3" s="2" t="s">
        <v>24</v>
      </c>
      <c r="D3">
        <f>2583-1926</f>
        <v>657</v>
      </c>
    </row>
    <row r="4" spans="1:4" x14ac:dyDescent="0.3">
      <c r="A4" s="3" t="s">
        <v>6</v>
      </c>
      <c r="B4" s="2" t="s">
        <v>25</v>
      </c>
      <c r="C4" s="2" t="s">
        <v>26</v>
      </c>
      <c r="D4">
        <f>((3324+3453)/2)-25</f>
        <v>3363.5</v>
      </c>
    </row>
    <row r="5" spans="1:4" x14ac:dyDescent="0.3">
      <c r="A5" s="1" t="s">
        <v>7</v>
      </c>
      <c r="B5" s="2"/>
      <c r="C5" s="2"/>
    </row>
    <row r="6" spans="1:4" x14ac:dyDescent="0.3">
      <c r="A6" s="1" t="s">
        <v>8</v>
      </c>
      <c r="B6" s="2"/>
      <c r="C6" s="2"/>
    </row>
    <row r="7" spans="1:4" x14ac:dyDescent="0.3">
      <c r="A7" s="1" t="s">
        <v>9</v>
      </c>
      <c r="B7" s="2"/>
      <c r="C7" s="2"/>
    </row>
    <row r="8" spans="1:4" x14ac:dyDescent="0.3">
      <c r="A8" s="3" t="s">
        <v>10</v>
      </c>
      <c r="B8" s="2" t="s">
        <v>66</v>
      </c>
      <c r="C8" s="2" t="s">
        <v>67</v>
      </c>
      <c r="D8">
        <f>0.61-2.6</f>
        <v>-1.9900000000000002</v>
      </c>
    </row>
    <row r="9" spans="1:4" x14ac:dyDescent="0.3">
      <c r="A9" s="3" t="s">
        <v>11</v>
      </c>
      <c r="B9" s="2" t="s">
        <v>27</v>
      </c>
      <c r="C9" s="2" t="s">
        <v>28</v>
      </c>
      <c r="D9">
        <f>568-3589</f>
        <v>-3021</v>
      </c>
    </row>
    <row r="10" spans="1:4" x14ac:dyDescent="0.3">
      <c r="A10" s="3" t="s">
        <v>12</v>
      </c>
      <c r="B10" s="2" t="s">
        <v>29</v>
      </c>
      <c r="C10" s="2" t="s">
        <v>30</v>
      </c>
      <c r="D10">
        <f>3579-314</f>
        <v>3265</v>
      </c>
    </row>
    <row r="11" spans="1:4" x14ac:dyDescent="0.3">
      <c r="A11" s="3" t="s">
        <v>13</v>
      </c>
      <c r="B11" s="2" t="s">
        <v>31</v>
      </c>
      <c r="C11" s="2" t="s">
        <v>32</v>
      </c>
      <c r="D11">
        <f>1590-2527</f>
        <v>-937</v>
      </c>
    </row>
    <row r="12" spans="1:4" x14ac:dyDescent="0.3">
      <c r="A12" s="1" t="s">
        <v>14</v>
      </c>
      <c r="B12" s="2"/>
      <c r="C12" s="2"/>
    </row>
    <row r="13" spans="1:4" x14ac:dyDescent="0.3">
      <c r="A13" s="3" t="s">
        <v>15</v>
      </c>
      <c r="B13" s="2" t="s">
        <v>33</v>
      </c>
      <c r="C13" s="2" t="s">
        <v>35</v>
      </c>
      <c r="D13">
        <f>126-1902</f>
        <v>-1776</v>
      </c>
    </row>
    <row r="14" spans="1:4" x14ac:dyDescent="0.3">
      <c r="A14" s="1" t="s">
        <v>16</v>
      </c>
      <c r="B14" s="2"/>
      <c r="C14" s="2"/>
    </row>
    <row r="15" spans="1:4" x14ac:dyDescent="0.3">
      <c r="A15" s="1" t="s">
        <v>17</v>
      </c>
      <c r="B15" s="2"/>
      <c r="C15" s="2"/>
    </row>
    <row r="16" spans="1:4" x14ac:dyDescent="0.3">
      <c r="A16" s="3" t="s">
        <v>18</v>
      </c>
      <c r="B16" s="2" t="s">
        <v>36</v>
      </c>
      <c r="C16" s="2" t="s">
        <v>37</v>
      </c>
      <c r="D16">
        <f>1312-981</f>
        <v>331</v>
      </c>
    </row>
    <row r="17" spans="1:4" x14ac:dyDescent="0.3">
      <c r="A17" s="3" t="s">
        <v>19</v>
      </c>
      <c r="B17" s="2" t="s">
        <v>34</v>
      </c>
      <c r="C17" s="2" t="s">
        <v>39</v>
      </c>
      <c r="D17">
        <f>3586-3721</f>
        <v>-135</v>
      </c>
    </row>
    <row r="18" spans="1:4" x14ac:dyDescent="0.3">
      <c r="A18" s="1" t="s">
        <v>20</v>
      </c>
      <c r="B18" s="2"/>
      <c r="C18" s="2"/>
    </row>
    <row r="19" spans="1:4" x14ac:dyDescent="0.3">
      <c r="A19" s="1" t="s">
        <v>21</v>
      </c>
      <c r="B19" s="2" t="s">
        <v>42</v>
      </c>
      <c r="C19" s="2" t="s">
        <v>45</v>
      </c>
      <c r="D19">
        <f>3504-2391</f>
        <v>1113</v>
      </c>
    </row>
    <row r="20" spans="1:4" x14ac:dyDescent="0.3">
      <c r="A20" s="1"/>
      <c r="B20" s="2" t="s">
        <v>43</v>
      </c>
      <c r="C20" s="2" t="s">
        <v>46</v>
      </c>
      <c r="D20">
        <f>351-((127+2260+3735)/3)</f>
        <v>-1689.6666666666667</v>
      </c>
    </row>
    <row r="21" spans="1:4" x14ac:dyDescent="0.3">
      <c r="A21" s="1"/>
      <c r="B21" s="2" t="s">
        <v>44</v>
      </c>
      <c r="C21" s="2" t="s">
        <v>47</v>
      </c>
      <c r="D21">
        <f>810-3793</f>
        <v>-2983</v>
      </c>
    </row>
    <row r="22" spans="1:4" x14ac:dyDescent="0.3">
      <c r="A22" s="3" t="s">
        <v>22</v>
      </c>
      <c r="B22" s="2" t="s">
        <v>40</v>
      </c>
      <c r="C22" s="2" t="s">
        <v>41</v>
      </c>
      <c r="D22">
        <f>10-3723</f>
        <v>-3713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A900-A694-4B9E-972E-9EC8BC033F70}">
  <dimension ref="A1:D21"/>
  <sheetViews>
    <sheetView tabSelected="1" workbookViewId="0">
      <selection activeCell="D16" sqref="D16"/>
    </sheetView>
  </sheetViews>
  <sheetFormatPr defaultRowHeight="14.4" x14ac:dyDescent="0.3"/>
  <cols>
    <col min="1" max="1" width="16.21875" bestFit="1" customWidth="1"/>
  </cols>
  <sheetData>
    <row r="1" spans="1:4" x14ac:dyDescent="0.3">
      <c r="A1" t="s">
        <v>4</v>
      </c>
    </row>
    <row r="2" spans="1:4" x14ac:dyDescent="0.3">
      <c r="A2" t="s">
        <v>2</v>
      </c>
      <c r="B2" t="s">
        <v>0</v>
      </c>
      <c r="C2" t="s">
        <v>1</v>
      </c>
      <c r="D2" t="s">
        <v>38</v>
      </c>
    </row>
    <row r="3" spans="1:4" x14ac:dyDescent="0.3">
      <c r="A3" s="3" t="s">
        <v>48</v>
      </c>
      <c r="B3" s="2" t="s">
        <v>56</v>
      </c>
      <c r="C3" s="2" t="s">
        <v>58</v>
      </c>
      <c r="D3">
        <f>5.8-13</f>
        <v>-7.2</v>
      </c>
    </row>
    <row r="4" spans="1:4" x14ac:dyDescent="0.3">
      <c r="A4" s="3" t="s">
        <v>49</v>
      </c>
      <c r="B4" s="2" t="s">
        <v>59</v>
      </c>
      <c r="C4" s="2" t="s">
        <v>60</v>
      </c>
      <c r="D4">
        <f>5.46-2.99</f>
        <v>2.4699999999999998</v>
      </c>
    </row>
    <row r="5" spans="1:4" x14ac:dyDescent="0.3">
      <c r="A5" s="3" t="s">
        <v>6</v>
      </c>
      <c r="B5" s="2" t="s">
        <v>25</v>
      </c>
      <c r="C5" s="2" t="s">
        <v>61</v>
      </c>
      <c r="D5">
        <f>((1.8+0.45)/2)-3.76</f>
        <v>-2.6349999999999998</v>
      </c>
    </row>
    <row r="6" spans="1:4" x14ac:dyDescent="0.3">
      <c r="A6" s="1" t="s">
        <v>7</v>
      </c>
      <c r="B6" s="2"/>
      <c r="C6" s="2"/>
    </row>
    <row r="7" spans="1:4" x14ac:dyDescent="0.3">
      <c r="A7" s="1" t="s">
        <v>50</v>
      </c>
      <c r="B7" s="2"/>
      <c r="C7" s="2"/>
    </row>
    <row r="8" spans="1:4" x14ac:dyDescent="0.3">
      <c r="A8" s="1" t="s">
        <v>10</v>
      </c>
      <c r="B8" s="2"/>
      <c r="C8" s="2"/>
    </row>
    <row r="9" spans="1:4" x14ac:dyDescent="0.3">
      <c r="A9" s="3" t="s">
        <v>11</v>
      </c>
      <c r="B9" s="2" t="s">
        <v>27</v>
      </c>
      <c r="C9" s="2" t="s">
        <v>68</v>
      </c>
      <c r="D9">
        <f>13.2-((11.9+13.2))</f>
        <v>-11.900000000000002</v>
      </c>
    </row>
    <row r="10" spans="1:4" x14ac:dyDescent="0.3">
      <c r="A10" s="3" t="s">
        <v>12</v>
      </c>
      <c r="B10" s="2" t="s">
        <v>29</v>
      </c>
      <c r="C10" s="2" t="s">
        <v>30</v>
      </c>
      <c r="D10">
        <f>0.97-1.4</f>
        <v>-0.42999999999999994</v>
      </c>
    </row>
    <row r="11" spans="1:4" x14ac:dyDescent="0.3">
      <c r="A11" s="3" t="s">
        <v>51</v>
      </c>
      <c r="B11" s="2" t="s">
        <v>57</v>
      </c>
      <c r="C11" s="2" t="s">
        <v>62</v>
      </c>
      <c r="D11">
        <f>3.66-7.13</f>
        <v>-3.4699999999999998</v>
      </c>
    </row>
    <row r="12" spans="1:4" x14ac:dyDescent="0.3">
      <c r="A12" s="3" t="s">
        <v>52</v>
      </c>
      <c r="B12" s="2" t="s">
        <v>69</v>
      </c>
      <c r="C12" s="2" t="s">
        <v>70</v>
      </c>
      <c r="D12">
        <f>8.2-4.81</f>
        <v>3.3899999999999997</v>
      </c>
    </row>
    <row r="13" spans="1:4" x14ac:dyDescent="0.3">
      <c r="A13" s="1" t="s">
        <v>14</v>
      </c>
      <c r="B13" s="2"/>
      <c r="C13" s="2"/>
    </row>
    <row r="14" spans="1:4" x14ac:dyDescent="0.3">
      <c r="A14" s="1" t="s">
        <v>16</v>
      </c>
      <c r="B14" s="2"/>
      <c r="C14" s="2"/>
    </row>
    <row r="15" spans="1:4" x14ac:dyDescent="0.3">
      <c r="A15" s="1" t="s">
        <v>19</v>
      </c>
      <c r="B15" s="2" t="s">
        <v>71</v>
      </c>
      <c r="C15" s="2" t="s">
        <v>72</v>
      </c>
      <c r="D15">
        <f>3-1.8</f>
        <v>1.2</v>
      </c>
    </row>
    <row r="16" spans="1:4" x14ac:dyDescent="0.3">
      <c r="A16" s="3" t="s">
        <v>53</v>
      </c>
      <c r="B16" s="2" t="s">
        <v>42</v>
      </c>
      <c r="C16" s="2" t="s">
        <v>45</v>
      </c>
      <c r="D16">
        <f>2.1-0.9</f>
        <v>1.2000000000000002</v>
      </c>
    </row>
    <row r="17" spans="1:4" x14ac:dyDescent="0.3">
      <c r="A17" s="1"/>
      <c r="B17" s="2" t="s">
        <v>43</v>
      </c>
      <c r="C17" s="2" t="s">
        <v>63</v>
      </c>
      <c r="D17">
        <f>1.11-((1.33+6.7+1.3)/3)</f>
        <v>-2.0000000000000009</v>
      </c>
    </row>
    <row r="18" spans="1:4" x14ac:dyDescent="0.3">
      <c r="A18" s="1"/>
      <c r="B18" s="2" t="s">
        <v>44</v>
      </c>
      <c r="C18" s="2" t="s">
        <v>64</v>
      </c>
      <c r="D18">
        <f>1.07-2.17</f>
        <v>-1.0999999999999999</v>
      </c>
    </row>
    <row r="19" spans="1:4" x14ac:dyDescent="0.3">
      <c r="A19" s="1"/>
      <c r="B19" s="2" t="s">
        <v>65</v>
      </c>
      <c r="C19" s="2" t="s">
        <v>47</v>
      </c>
      <c r="D19">
        <f>0.78-3</f>
        <v>-2.2199999999999998</v>
      </c>
    </row>
    <row r="20" spans="1:4" x14ac:dyDescent="0.3">
      <c r="A20" s="1" t="s">
        <v>54</v>
      </c>
      <c r="B20" s="2"/>
      <c r="C20" s="2"/>
    </row>
    <row r="21" spans="1:4" x14ac:dyDescent="0.3">
      <c r="A21" s="1" t="s">
        <v>55</v>
      </c>
      <c r="B21" s="2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Rawlinson</dc:creator>
  <cp:lastModifiedBy>Sam Rawlinson</cp:lastModifiedBy>
  <dcterms:created xsi:type="dcterms:W3CDTF">2021-03-07T11:01:19Z</dcterms:created>
  <dcterms:modified xsi:type="dcterms:W3CDTF">2021-03-07T11:57:08Z</dcterms:modified>
</cp:coreProperties>
</file>