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lch2\Desktop\"/>
    </mc:Choice>
  </mc:AlternateContent>
  <xr:revisionPtr revIDLastSave="0" documentId="13_ncr:1_{43B278F1-9B2B-4ABB-8A1C-EDDF3BB89D41}" xr6:coauthVersionLast="36" xr6:coauthVersionMax="36" xr10:uidLastSave="{00000000-0000-0000-0000-000000000000}"/>
  <bookViews>
    <workbookView xWindow="0" yWindow="0" windowWidth="28800" windowHeight="12225" xr2:uid="{D8E28908-7352-4CB8-8A09-4967B3B71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" i="1" l="1"/>
  <c r="AD57" i="1"/>
  <c r="AC57" i="1"/>
  <c r="AA57" i="1"/>
  <c r="Y57" i="1"/>
  <c r="AE57" i="1" s="1"/>
  <c r="X57" i="1"/>
  <c r="W57" i="1"/>
  <c r="V57" i="1"/>
  <c r="AB57" i="1" s="1"/>
  <c r="U57" i="1"/>
  <c r="S57" i="1"/>
  <c r="R57" i="1"/>
  <c r="Q57" i="1"/>
  <c r="P57" i="1"/>
  <c r="O57" i="1"/>
  <c r="AE56" i="1"/>
  <c r="AC56" i="1"/>
  <c r="AB56" i="1"/>
  <c r="Y56" i="1"/>
  <c r="S56" i="1" s="1"/>
  <c r="X56" i="1"/>
  <c r="AD56" i="1" s="1"/>
  <c r="W56" i="1"/>
  <c r="V56" i="1"/>
  <c r="U56" i="1"/>
  <c r="AA56" i="1" s="1"/>
  <c r="R56" i="1"/>
  <c r="Q56" i="1"/>
  <c r="P56" i="1"/>
  <c r="O56" i="1"/>
  <c r="AE55" i="1"/>
  <c r="AD55" i="1"/>
  <c r="AB55" i="1"/>
  <c r="AA55" i="1"/>
  <c r="Y55" i="1"/>
  <c r="X55" i="1"/>
  <c r="R55" i="1" s="1"/>
  <c r="W55" i="1"/>
  <c r="AC55" i="1" s="1"/>
  <c r="V55" i="1"/>
  <c r="U55" i="1"/>
  <c r="S55" i="1"/>
  <c r="Q55" i="1"/>
  <c r="P55" i="1"/>
  <c r="O55" i="1"/>
  <c r="AD54" i="1"/>
  <c r="AC54" i="1"/>
  <c r="AA54" i="1"/>
  <c r="Y54" i="1"/>
  <c r="S54" i="1" s="1"/>
  <c r="X54" i="1"/>
  <c r="W54" i="1"/>
  <c r="Q54" i="1" s="1"/>
  <c r="V54" i="1"/>
  <c r="AB54" i="1" s="1"/>
  <c r="U54" i="1"/>
  <c r="R54" i="1"/>
  <c r="P54" i="1"/>
  <c r="O54" i="1"/>
  <c r="AE53" i="1"/>
  <c r="AC53" i="1"/>
  <c r="AB53" i="1"/>
  <c r="Y53" i="1"/>
  <c r="S53" i="1" s="1"/>
  <c r="X53" i="1"/>
  <c r="R53" i="1" s="1"/>
  <c r="W53" i="1"/>
  <c r="V53" i="1"/>
  <c r="P53" i="1" s="1"/>
  <c r="U53" i="1"/>
  <c r="AA53" i="1" s="1"/>
  <c r="Q53" i="1"/>
  <c r="O53" i="1"/>
  <c r="AE51" i="1"/>
  <c r="AD51" i="1"/>
  <c r="AB51" i="1"/>
  <c r="AA51" i="1"/>
  <c r="Y51" i="1"/>
  <c r="X51" i="1"/>
  <c r="R51" i="1" s="1"/>
  <c r="W51" i="1"/>
  <c r="Q51" i="1" s="1"/>
  <c r="V51" i="1"/>
  <c r="U51" i="1"/>
  <c r="O51" i="1" s="1"/>
  <c r="S51" i="1"/>
  <c r="P51" i="1"/>
  <c r="AD50" i="1"/>
  <c r="AC50" i="1"/>
  <c r="AA50" i="1"/>
  <c r="Y50" i="1"/>
  <c r="S50" i="1" s="1"/>
  <c r="X50" i="1"/>
  <c r="W50" i="1"/>
  <c r="Q50" i="1" s="1"/>
  <c r="V50" i="1"/>
  <c r="P50" i="1" s="1"/>
  <c r="U50" i="1"/>
  <c r="R50" i="1"/>
  <c r="O50" i="1"/>
  <c r="AC49" i="1"/>
  <c r="AB49" i="1"/>
  <c r="Y49" i="1"/>
  <c r="S49" i="1" s="1"/>
  <c r="X49" i="1"/>
  <c r="R49" i="1" s="1"/>
  <c r="W49" i="1"/>
  <c r="V49" i="1"/>
  <c r="P49" i="1" s="1"/>
  <c r="U49" i="1"/>
  <c r="O49" i="1" s="1"/>
  <c r="Q49" i="1"/>
  <c r="AB48" i="1"/>
  <c r="AA48" i="1"/>
  <c r="Y48" i="1"/>
  <c r="AE48" i="1" s="1"/>
  <c r="X48" i="1"/>
  <c r="R48" i="1" s="1"/>
  <c r="W48" i="1"/>
  <c r="Q48" i="1" s="1"/>
  <c r="V48" i="1"/>
  <c r="U48" i="1"/>
  <c r="O48" i="1" s="1"/>
  <c r="S48" i="1"/>
  <c r="P48" i="1"/>
  <c r="AA47" i="1"/>
  <c r="Y47" i="1"/>
  <c r="S47" i="1" s="1"/>
  <c r="X47" i="1"/>
  <c r="AD47" i="1" s="1"/>
  <c r="W47" i="1"/>
  <c r="Q47" i="1" s="1"/>
  <c r="V47" i="1"/>
  <c r="P47" i="1" s="1"/>
  <c r="U47" i="1"/>
  <c r="R47" i="1"/>
  <c r="O47" i="1"/>
  <c r="Y45" i="1"/>
  <c r="S45" i="1" s="1"/>
  <c r="X45" i="1"/>
  <c r="R45" i="1" s="1"/>
  <c r="W45" i="1"/>
  <c r="AC45" i="1" s="1"/>
  <c r="V45" i="1"/>
  <c r="P45" i="1" s="1"/>
  <c r="U45" i="1"/>
  <c r="O45" i="1" s="1"/>
  <c r="Q45" i="1"/>
  <c r="Y44" i="1"/>
  <c r="AE44" i="1" s="1"/>
  <c r="X44" i="1"/>
  <c r="R44" i="1" s="1"/>
  <c r="W44" i="1"/>
  <c r="Q44" i="1" s="1"/>
  <c r="V44" i="1"/>
  <c r="AB44" i="1" s="1"/>
  <c r="U44" i="1"/>
  <c r="O44" i="1" s="1"/>
  <c r="S44" i="1"/>
  <c r="P44" i="1"/>
  <c r="AE43" i="1"/>
  <c r="Y43" i="1"/>
  <c r="X43" i="1"/>
  <c r="AD43" i="1" s="1"/>
  <c r="W43" i="1"/>
  <c r="Q43" i="1" s="1"/>
  <c r="V43" i="1"/>
  <c r="P43" i="1" s="1"/>
  <c r="U43" i="1"/>
  <c r="AA43" i="1" s="1"/>
  <c r="S43" i="1"/>
  <c r="R43" i="1"/>
  <c r="O43" i="1"/>
  <c r="AD42" i="1"/>
  <c r="Y42" i="1"/>
  <c r="AE42" i="1" s="1"/>
  <c r="X42" i="1"/>
  <c r="W42" i="1"/>
  <c r="AC42" i="1" s="1"/>
  <c r="V42" i="1"/>
  <c r="P42" i="1" s="1"/>
  <c r="U42" i="1"/>
  <c r="O42" i="1" s="1"/>
  <c r="S42" i="1"/>
  <c r="R42" i="1"/>
  <c r="Q42" i="1"/>
  <c r="AE41" i="1"/>
  <c r="AC41" i="1"/>
  <c r="Y41" i="1"/>
  <c r="X41" i="1"/>
  <c r="AD41" i="1" s="1"/>
  <c r="W41" i="1"/>
  <c r="V41" i="1"/>
  <c r="AB41" i="1" s="1"/>
  <c r="U41" i="1"/>
  <c r="O41" i="1" s="1"/>
  <c r="S41" i="1"/>
  <c r="R41" i="1"/>
  <c r="Q41" i="1"/>
  <c r="P41" i="1"/>
  <c r="AE39" i="1"/>
  <c r="AD39" i="1"/>
  <c r="AB39" i="1"/>
  <c r="Y39" i="1"/>
  <c r="X39" i="1"/>
  <c r="W39" i="1"/>
  <c r="AC39" i="1" s="1"/>
  <c r="V39" i="1"/>
  <c r="U39" i="1"/>
  <c r="AA39" i="1" s="1"/>
  <c r="S39" i="1"/>
  <c r="R39" i="1"/>
  <c r="Q39" i="1"/>
  <c r="P39" i="1"/>
  <c r="O39" i="1"/>
  <c r="AD38" i="1"/>
  <c r="AC38" i="1"/>
  <c r="AA38" i="1"/>
  <c r="Y38" i="1"/>
  <c r="AE38" i="1" s="1"/>
  <c r="X38" i="1"/>
  <c r="W38" i="1"/>
  <c r="V38" i="1"/>
  <c r="AB38" i="1" s="1"/>
  <c r="U38" i="1"/>
  <c r="S38" i="1"/>
  <c r="R38" i="1"/>
  <c r="Q38" i="1"/>
  <c r="P38" i="1"/>
  <c r="O38" i="1"/>
  <c r="AE37" i="1"/>
  <c r="AC37" i="1"/>
  <c r="AB37" i="1"/>
  <c r="Y37" i="1"/>
  <c r="S37" i="1" s="1"/>
  <c r="X37" i="1"/>
  <c r="AD37" i="1" s="1"/>
  <c r="W37" i="1"/>
  <c r="V37" i="1"/>
  <c r="U37" i="1"/>
  <c r="AA37" i="1" s="1"/>
  <c r="R37" i="1"/>
  <c r="Q37" i="1"/>
  <c r="P37" i="1"/>
  <c r="O37" i="1"/>
  <c r="AE36" i="1"/>
  <c r="AD36" i="1"/>
  <c r="AB36" i="1"/>
  <c r="AA36" i="1"/>
  <c r="Y36" i="1"/>
  <c r="X36" i="1"/>
  <c r="R36" i="1" s="1"/>
  <c r="W36" i="1"/>
  <c r="AC36" i="1" s="1"/>
  <c r="V36" i="1"/>
  <c r="U36" i="1"/>
  <c r="S36" i="1"/>
  <c r="Q36" i="1"/>
  <c r="P36" i="1"/>
  <c r="O36" i="1"/>
  <c r="AD35" i="1"/>
  <c r="AC35" i="1"/>
  <c r="AA35" i="1"/>
  <c r="Y35" i="1"/>
  <c r="S35" i="1" s="1"/>
  <c r="X35" i="1"/>
  <c r="W35" i="1"/>
  <c r="Q35" i="1" s="1"/>
  <c r="V35" i="1"/>
  <c r="AB35" i="1" s="1"/>
  <c r="U35" i="1"/>
  <c r="R35" i="1"/>
  <c r="P35" i="1"/>
  <c r="O35" i="1"/>
  <c r="AE33" i="1"/>
  <c r="AC33" i="1"/>
  <c r="AB33" i="1"/>
  <c r="Y33" i="1"/>
  <c r="S33" i="1" s="1"/>
  <c r="X33" i="1"/>
  <c r="R33" i="1" s="1"/>
  <c r="W33" i="1"/>
  <c r="V33" i="1"/>
  <c r="P33" i="1" s="1"/>
  <c r="U33" i="1"/>
  <c r="AA33" i="1" s="1"/>
  <c r="Q33" i="1"/>
  <c r="O33" i="1"/>
  <c r="AE32" i="1"/>
  <c r="AD32" i="1"/>
  <c r="AB32" i="1"/>
  <c r="AA32" i="1"/>
  <c r="Y32" i="1"/>
  <c r="X32" i="1"/>
  <c r="R32" i="1" s="1"/>
  <c r="W32" i="1"/>
  <c r="Q32" i="1" s="1"/>
  <c r="V32" i="1"/>
  <c r="U32" i="1"/>
  <c r="O32" i="1" s="1"/>
  <c r="S32" i="1"/>
  <c r="P32" i="1"/>
  <c r="AD31" i="1"/>
  <c r="AC31" i="1"/>
  <c r="AA31" i="1"/>
  <c r="Y31" i="1"/>
  <c r="S31" i="1" s="1"/>
  <c r="X31" i="1"/>
  <c r="W31" i="1"/>
  <c r="Q31" i="1" s="1"/>
  <c r="V31" i="1"/>
  <c r="P31" i="1" s="1"/>
  <c r="U31" i="1"/>
  <c r="R31" i="1"/>
  <c r="O31" i="1"/>
  <c r="AC30" i="1"/>
  <c r="AB30" i="1"/>
  <c r="Y30" i="1"/>
  <c r="S30" i="1" s="1"/>
  <c r="X30" i="1"/>
  <c r="R30" i="1" s="1"/>
  <c r="W30" i="1"/>
  <c r="V30" i="1"/>
  <c r="P30" i="1" s="1"/>
  <c r="U30" i="1"/>
  <c r="O30" i="1" s="1"/>
  <c r="Q30" i="1"/>
  <c r="AB29" i="1"/>
  <c r="AA29" i="1"/>
  <c r="Y29" i="1"/>
  <c r="AE29" i="1" s="1"/>
  <c r="X29" i="1"/>
  <c r="R29" i="1" s="1"/>
  <c r="W29" i="1"/>
  <c r="Q29" i="1" s="1"/>
  <c r="V29" i="1"/>
  <c r="U29" i="1"/>
  <c r="O29" i="1" s="1"/>
  <c r="S29" i="1"/>
  <c r="P29" i="1"/>
  <c r="AA27" i="1"/>
  <c r="Y27" i="1"/>
  <c r="S27" i="1" s="1"/>
  <c r="X27" i="1"/>
  <c r="AD27" i="1" s="1"/>
  <c r="W27" i="1"/>
  <c r="Q27" i="1" s="1"/>
  <c r="V27" i="1"/>
  <c r="P27" i="1" s="1"/>
  <c r="U27" i="1"/>
  <c r="R27" i="1"/>
  <c r="O27" i="1"/>
  <c r="Y26" i="1"/>
  <c r="S26" i="1" s="1"/>
  <c r="X26" i="1"/>
  <c r="R26" i="1" s="1"/>
  <c r="W26" i="1"/>
  <c r="AC26" i="1" s="1"/>
  <c r="V26" i="1"/>
  <c r="P26" i="1" s="1"/>
  <c r="U26" i="1"/>
  <c r="O26" i="1" s="1"/>
  <c r="Q26" i="1"/>
  <c r="Y25" i="1"/>
  <c r="AE25" i="1" s="1"/>
  <c r="X25" i="1"/>
  <c r="R25" i="1" s="1"/>
  <c r="W25" i="1"/>
  <c r="Q25" i="1" s="1"/>
  <c r="V25" i="1"/>
  <c r="AB25" i="1" s="1"/>
  <c r="U25" i="1"/>
  <c r="O25" i="1" s="1"/>
  <c r="S25" i="1"/>
  <c r="P25" i="1"/>
  <c r="AE24" i="1"/>
  <c r="Y24" i="1"/>
  <c r="X24" i="1"/>
  <c r="AD24" i="1" s="1"/>
  <c r="W24" i="1"/>
  <c r="Q24" i="1" s="1"/>
  <c r="V24" i="1"/>
  <c r="P24" i="1" s="1"/>
  <c r="U24" i="1"/>
  <c r="AA24" i="1" s="1"/>
  <c r="S24" i="1"/>
  <c r="R24" i="1"/>
  <c r="O24" i="1"/>
  <c r="AD23" i="1"/>
  <c r="Y23" i="1"/>
  <c r="AE23" i="1" s="1"/>
  <c r="X23" i="1"/>
  <c r="W23" i="1"/>
  <c r="AC23" i="1" s="1"/>
  <c r="V23" i="1"/>
  <c r="P23" i="1" s="1"/>
  <c r="U23" i="1"/>
  <c r="O23" i="1" s="1"/>
  <c r="S23" i="1"/>
  <c r="R23" i="1"/>
  <c r="Q23" i="1"/>
  <c r="AE21" i="1"/>
  <c r="AC21" i="1"/>
  <c r="Y21" i="1"/>
  <c r="X21" i="1"/>
  <c r="AD21" i="1" s="1"/>
  <c r="W21" i="1"/>
  <c r="V21" i="1"/>
  <c r="AB21" i="1" s="1"/>
  <c r="U21" i="1"/>
  <c r="O21" i="1" s="1"/>
  <c r="S21" i="1"/>
  <c r="R21" i="1"/>
  <c r="Q21" i="1"/>
  <c r="P21" i="1"/>
  <c r="AE20" i="1"/>
  <c r="AD20" i="1"/>
  <c r="AB20" i="1"/>
  <c r="Y20" i="1"/>
  <c r="X20" i="1"/>
  <c r="W20" i="1"/>
  <c r="AC20" i="1" s="1"/>
  <c r="V20" i="1"/>
  <c r="U20" i="1"/>
  <c r="AA20" i="1" s="1"/>
  <c r="S20" i="1"/>
  <c r="R20" i="1"/>
  <c r="Q20" i="1"/>
  <c r="P20" i="1"/>
  <c r="O20" i="1"/>
  <c r="AD19" i="1"/>
  <c r="AC19" i="1"/>
  <c r="AA19" i="1"/>
  <c r="Y19" i="1"/>
  <c r="AE19" i="1" s="1"/>
  <c r="X19" i="1"/>
  <c r="W19" i="1"/>
  <c r="V19" i="1"/>
  <c r="AB19" i="1" s="1"/>
  <c r="U19" i="1"/>
  <c r="S19" i="1"/>
  <c r="R19" i="1"/>
  <c r="Q19" i="1"/>
  <c r="P19" i="1"/>
  <c r="O19" i="1"/>
  <c r="AE18" i="1"/>
  <c r="AC18" i="1"/>
  <c r="AB18" i="1"/>
  <c r="Y18" i="1"/>
  <c r="S18" i="1" s="1"/>
  <c r="X18" i="1"/>
  <c r="AD18" i="1" s="1"/>
  <c r="W18" i="1"/>
  <c r="V18" i="1"/>
  <c r="U18" i="1"/>
  <c r="AA18" i="1" s="1"/>
  <c r="R18" i="1"/>
  <c r="Q18" i="1"/>
  <c r="P18" i="1"/>
  <c r="O18" i="1"/>
  <c r="AE17" i="1"/>
  <c r="AD17" i="1"/>
  <c r="AB17" i="1"/>
  <c r="AA17" i="1"/>
  <c r="Y17" i="1"/>
  <c r="X17" i="1"/>
  <c r="R17" i="1" s="1"/>
  <c r="W17" i="1"/>
  <c r="AC17" i="1" s="1"/>
  <c r="V17" i="1"/>
  <c r="U17" i="1"/>
  <c r="S17" i="1"/>
  <c r="Q17" i="1"/>
  <c r="P17" i="1"/>
  <c r="O17" i="1"/>
  <c r="AD15" i="1"/>
  <c r="AC15" i="1"/>
  <c r="AA15" i="1"/>
  <c r="Y15" i="1"/>
  <c r="S15" i="1" s="1"/>
  <c r="X15" i="1"/>
  <c r="W15" i="1"/>
  <c r="Q15" i="1" s="1"/>
  <c r="V15" i="1"/>
  <c r="AB15" i="1" s="1"/>
  <c r="U15" i="1"/>
  <c r="R15" i="1"/>
  <c r="P15" i="1"/>
  <c r="O15" i="1"/>
  <c r="AE14" i="1"/>
  <c r="AC14" i="1"/>
  <c r="AB14" i="1"/>
  <c r="Y14" i="1"/>
  <c r="S14" i="1" s="1"/>
  <c r="X14" i="1"/>
  <c r="R14" i="1" s="1"/>
  <c r="W14" i="1"/>
  <c r="V14" i="1"/>
  <c r="P14" i="1" s="1"/>
  <c r="U14" i="1"/>
  <c r="AA14" i="1" s="1"/>
  <c r="Q14" i="1"/>
  <c r="O14" i="1"/>
  <c r="AE13" i="1"/>
  <c r="AD13" i="1"/>
  <c r="AB13" i="1"/>
  <c r="AA13" i="1"/>
  <c r="Y13" i="1"/>
  <c r="X13" i="1"/>
  <c r="R13" i="1" s="1"/>
  <c r="W13" i="1"/>
  <c r="Q13" i="1" s="1"/>
  <c r="V13" i="1"/>
  <c r="U13" i="1"/>
  <c r="O13" i="1" s="1"/>
  <c r="S13" i="1"/>
  <c r="P13" i="1"/>
  <c r="AD12" i="1"/>
  <c r="AC12" i="1"/>
  <c r="AA12" i="1"/>
  <c r="Y12" i="1"/>
  <c r="S12" i="1" s="1"/>
  <c r="X12" i="1"/>
  <c r="W12" i="1"/>
  <c r="Q12" i="1" s="1"/>
  <c r="V12" i="1"/>
  <c r="P12" i="1" s="1"/>
  <c r="U12" i="1"/>
  <c r="R12" i="1"/>
  <c r="O12" i="1"/>
  <c r="AK11" i="1"/>
  <c r="AD11" i="1"/>
  <c r="AC11" i="1"/>
  <c r="AA11" i="1"/>
  <c r="Y11" i="1"/>
  <c r="S11" i="1" s="1"/>
  <c r="X11" i="1"/>
  <c r="W11" i="1"/>
  <c r="Q11" i="1" s="1"/>
  <c r="V11" i="1"/>
  <c r="P11" i="1" s="1"/>
  <c r="U11" i="1"/>
  <c r="R11" i="1"/>
  <c r="O11" i="1"/>
  <c r="AB11" i="1" l="1"/>
  <c r="AB12" i="1"/>
  <c r="AC13" i="1"/>
  <c r="AD14" i="1"/>
  <c r="AE15" i="1"/>
  <c r="AA30" i="1"/>
  <c r="AB31" i="1"/>
  <c r="AC32" i="1"/>
  <c r="AD33" i="1"/>
  <c r="AE35" i="1"/>
  <c r="AA49" i="1"/>
  <c r="AB50" i="1"/>
  <c r="AC51" i="1"/>
  <c r="AD53" i="1"/>
  <c r="AE54" i="1"/>
  <c r="AA26" i="1"/>
  <c r="AB27" i="1"/>
  <c r="AC29" i="1"/>
  <c r="AD30" i="1"/>
  <c r="AE31" i="1"/>
  <c r="AA45" i="1"/>
  <c r="AB47" i="1"/>
  <c r="AC48" i="1"/>
  <c r="AD49" i="1"/>
  <c r="AE50" i="1"/>
  <c r="AA25" i="1"/>
  <c r="AB26" i="1"/>
  <c r="AC27" i="1"/>
  <c r="AD29" i="1"/>
  <c r="AE30" i="1"/>
  <c r="AA44" i="1"/>
  <c r="AB45" i="1"/>
  <c r="AC47" i="1"/>
  <c r="AD48" i="1"/>
  <c r="AE49" i="1"/>
  <c r="AE12" i="1"/>
  <c r="AA23" i="1"/>
  <c r="AB24" i="1"/>
  <c r="AC25" i="1"/>
  <c r="AD26" i="1"/>
  <c r="AE27" i="1"/>
  <c r="AA42" i="1"/>
  <c r="AB43" i="1"/>
  <c r="AC44" i="1"/>
  <c r="AD45" i="1"/>
  <c r="AE47" i="1"/>
  <c r="AA21" i="1"/>
  <c r="AB23" i="1"/>
  <c r="AC24" i="1"/>
  <c r="AD25" i="1"/>
  <c r="AE26" i="1"/>
  <c r="AA41" i="1"/>
  <c r="AB42" i="1"/>
  <c r="AC43" i="1"/>
  <c r="AD44" i="1"/>
  <c r="AE45" i="1"/>
</calcChain>
</file>

<file path=xl/sharedStrings.xml><?xml version="1.0" encoding="utf-8"?>
<sst xmlns="http://schemas.openxmlformats.org/spreadsheetml/2006/main" count="103" uniqueCount="87">
  <si>
    <t>Dependent Variable</t>
  </si>
  <si>
    <t>Excess_Returns_0</t>
  </si>
  <si>
    <t>Excess_Returns_P1</t>
  </si>
  <si>
    <t>Excess_Returns_P2</t>
  </si>
  <si>
    <t>Excess_Returns_P3</t>
  </si>
  <si>
    <t>Negative_Dummy</t>
  </si>
  <si>
    <t>StagePhase 2</t>
  </si>
  <si>
    <t>StagePhase 3</t>
  </si>
  <si>
    <t>StagePhase 4</t>
  </si>
  <si>
    <t>StagePre-Clinical</t>
  </si>
  <si>
    <t>TopFieldsDermatology</t>
  </si>
  <si>
    <t>TopFieldsEndocrinology</t>
  </si>
  <si>
    <t>TopFieldsGastroenterology</t>
  </si>
  <si>
    <t>TopFieldsImmunology</t>
  </si>
  <si>
    <t>TopFieldsInfectious Disease</t>
  </si>
  <si>
    <t>TopFieldsNeurology</t>
  </si>
  <si>
    <t>TopFieldsOther</t>
  </si>
  <si>
    <t>MCQuintilesSecond Quintile</t>
  </si>
  <si>
    <t>MCQuintilesThird Quintile</t>
  </si>
  <si>
    <t>MCQuintilesFourth Quintile</t>
  </si>
  <si>
    <t>MCQuintilesFifth Quintile</t>
  </si>
  <si>
    <t>Positive_Dummy</t>
  </si>
  <si>
    <t>Negative_Dummy:StagePhase 2</t>
  </si>
  <si>
    <t>Negative_Dummy:StagePhase 3</t>
  </si>
  <si>
    <t>Negative_Dummy:StagePhase 4</t>
  </si>
  <si>
    <t>Negative_Dummy:StagePre-Clinical</t>
  </si>
  <si>
    <t>Negative_Dummy:TopFieldsDermatology</t>
  </si>
  <si>
    <t>Negative_Dummy:TopFieldsEndocrinology</t>
  </si>
  <si>
    <t>Negative_Dummy:TopFieldsGastroenterology</t>
  </si>
  <si>
    <t>Negative_Dummy:TopFieldsImmunology</t>
  </si>
  <si>
    <t xml:space="preserve">Negative_Dummy:TopFieldsInfectious Disease	</t>
  </si>
  <si>
    <t>Negative_Dummy:TopFieldsNeurology</t>
  </si>
  <si>
    <t>Negative_Dummy:TopFieldsOther</t>
  </si>
  <si>
    <t xml:space="preserve">Negative_Dummy:MCQuintilesSecond Quintile	</t>
  </si>
  <si>
    <t>Negative_Dummy:MCQuintilesThird Quintile</t>
  </si>
  <si>
    <t>Negative_Dummy:MCQuintilesFourth Quintile</t>
  </si>
  <si>
    <t>Negative_Dummy:MCQuintilesFifth Quintile</t>
  </si>
  <si>
    <t>StagePhase 2:Positive_Dummy</t>
  </si>
  <si>
    <t>StagePhase 3:Positive_Dummy</t>
  </si>
  <si>
    <t>StagePhase 4:Positive_Dummy</t>
  </si>
  <si>
    <t>StagePre-Clinical:Positive_Dummy</t>
  </si>
  <si>
    <t>TopFieldsDermatology:Positive_Dummy</t>
  </si>
  <si>
    <t>TopFieldsEndocrinology:Positive_Dummy</t>
  </si>
  <si>
    <t>TopFieldsGastroenterology:Positive_Dummy</t>
  </si>
  <si>
    <t>TopFieldsImmunology:Positive_Dummy</t>
  </si>
  <si>
    <t>TopFieldsInfectious Disease:Positive_Dummy</t>
  </si>
  <si>
    <t>TopFieldsNeurology:Positive_Dummy</t>
  </si>
  <si>
    <t>TopFieldsOther:Positive_Dummy</t>
  </si>
  <si>
    <t>MCQuintilesSecond Quintile:Positive_Dummy</t>
  </si>
  <si>
    <t>MCQuintilesThird Quintile:Positive_Dummy</t>
  </si>
  <si>
    <t>MCQuintilesFourth Quintile:Positive_Dummy</t>
  </si>
  <si>
    <t>MCQuintilesFifth Quintile:Positive_Dummy</t>
  </si>
  <si>
    <t>Constant</t>
  </si>
  <si>
    <t>Observations</t>
  </si>
  <si>
    <t>R2</t>
  </si>
  <si>
    <t>Adjusted R2</t>
  </si>
  <si>
    <t>Residual Std. Error</t>
  </si>
  <si>
    <t>F Statistic</t>
  </si>
  <si>
    <t>12.922 (df = 146)</t>
  </si>
  <si>
    <t>5.542*** (df = 41; 146)</t>
  </si>
  <si>
    <t xml:space="preserve">  *  p&lt;0.1; **  p&lt;0.05; ***  p&lt;0.01</t>
  </si>
  <si>
    <t>Note:</t>
  </si>
  <si>
    <t>8.076 (df = 136)</t>
  </si>
  <si>
    <t>2.908*** (df = 40; 136)</t>
  </si>
  <si>
    <t>6.293 (df = 131)</t>
  </si>
  <si>
    <t>0.791 (df = 38; 131)</t>
  </si>
  <si>
    <t xml:space="preserve">	(11.549)</t>
  </si>
  <si>
    <t>5.482 (df = 132)</t>
  </si>
  <si>
    <t>1.407* (df = 38; 132)</t>
  </si>
  <si>
    <t>Negative</t>
  </si>
  <si>
    <t>Neutral</t>
  </si>
  <si>
    <t>Positive</t>
  </si>
  <si>
    <t xml:space="preserve">Pre-Clinical </t>
  </si>
  <si>
    <t>Phase 1</t>
  </si>
  <si>
    <t>Phase 2</t>
  </si>
  <si>
    <t>Phase 3</t>
  </si>
  <si>
    <t>Dermatology</t>
  </si>
  <si>
    <t>Endocrinology</t>
  </si>
  <si>
    <t>Gastroenterology</t>
  </si>
  <si>
    <t xml:space="preserve">Immunology </t>
  </si>
  <si>
    <t>Infectious Disease</t>
  </si>
  <si>
    <t>Neurology</t>
  </si>
  <si>
    <t>Cancer</t>
  </si>
  <si>
    <t>Other</t>
  </si>
  <si>
    <t>Quintile</t>
  </si>
  <si>
    <t>Phase 4</t>
  </si>
  <si>
    <t>Excess Returns_P3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</si>
</sst>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_);\(0.000\)"/>
    <numFmt numFmtId="166" formatCode="0.00_);\(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6" fontId="2" fillId="0" borderId="0" xfId="0" applyNumberFormat="1" applyFont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16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5FA4-42F5-4278-95E1-E5E15223AB9B}">
  <dimension ref="C4:BA200"/>
  <sheetViews>
    <sheetView showGridLines="0" tabSelected="1" topLeftCell="H5" zoomScale="71" zoomScaleNormal="71" workbookViewId="0">
      <selection activeCell="H151" sqref="H151"/>
    </sheetView>
  </sheetViews>
  <sheetFormatPr defaultRowHeight="15" x14ac:dyDescent="0.25"/>
  <cols>
    <col min="3" max="3" width="54.28515625" bestFit="1" customWidth="1"/>
    <col min="5" max="8" width="33.5703125" bestFit="1" customWidth="1"/>
    <col min="12" max="12" width="15.85546875" customWidth="1"/>
    <col min="13" max="13" width="8.28515625" bestFit="1" customWidth="1"/>
    <col min="14" max="14" width="2.7109375" customWidth="1"/>
    <col min="15" max="19" width="15" customWidth="1"/>
    <col min="20" max="20" width="2.42578125" customWidth="1"/>
    <col min="21" max="21" width="15" customWidth="1"/>
    <col min="22" max="22" width="15.140625" customWidth="1"/>
    <col min="23" max="25" width="15" customWidth="1"/>
    <col min="26" max="26" width="2.42578125" customWidth="1"/>
    <col min="27" max="31" width="15" customWidth="1"/>
  </cols>
  <sheetData>
    <row r="4" spans="3:53" ht="15.75" x14ac:dyDescent="0.25"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3:53" ht="15.75" x14ac:dyDescent="0.25">
      <c r="C5" s="1"/>
      <c r="D5" s="1"/>
      <c r="E5" s="2" t="s">
        <v>0</v>
      </c>
      <c r="F5" s="2" t="s">
        <v>0</v>
      </c>
      <c r="G5" s="2" t="s">
        <v>0</v>
      </c>
      <c r="H5" s="2" t="s">
        <v>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3:53" ht="29.25" customHeight="1" thickBot="1" x14ac:dyDescent="0.3">
      <c r="C6" s="4"/>
      <c r="D6" s="4"/>
      <c r="E6" s="3" t="s">
        <v>1</v>
      </c>
      <c r="F6" s="3" t="s">
        <v>2</v>
      </c>
      <c r="G6" s="3" t="s">
        <v>3</v>
      </c>
      <c r="H6" s="3" t="s">
        <v>4</v>
      </c>
      <c r="K6" s="4"/>
      <c r="L6" s="43" t="s">
        <v>86</v>
      </c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</row>
    <row r="7" spans="3:53" ht="16.5" thickTop="1" x14ac:dyDescent="0.25">
      <c r="C7" s="4"/>
      <c r="D7" s="4"/>
      <c r="E7" s="5"/>
      <c r="F7" s="5"/>
      <c r="G7" s="5"/>
      <c r="H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3:53" ht="15.75" x14ac:dyDescent="0.25">
      <c r="C8" s="1" t="s">
        <v>5</v>
      </c>
      <c r="D8" s="1"/>
      <c r="E8" s="6">
        <v>-22.337</v>
      </c>
      <c r="F8" s="6">
        <v>-1.823</v>
      </c>
      <c r="G8" s="6">
        <v>8.48</v>
      </c>
      <c r="H8" s="6">
        <v>8.86</v>
      </c>
      <c r="K8" s="4"/>
      <c r="L8" s="4"/>
      <c r="M8" s="4"/>
      <c r="N8" s="4"/>
      <c r="O8" s="34" t="s">
        <v>69</v>
      </c>
      <c r="P8" s="34"/>
      <c r="Q8" s="34"/>
      <c r="R8" s="34"/>
      <c r="S8" s="34"/>
      <c r="T8" s="35"/>
      <c r="U8" s="34" t="s">
        <v>70</v>
      </c>
      <c r="V8" s="34"/>
      <c r="W8" s="34"/>
      <c r="X8" s="34"/>
      <c r="Y8" s="34"/>
      <c r="Z8" s="35"/>
      <c r="AA8" s="34" t="s">
        <v>71</v>
      </c>
      <c r="AB8" s="34"/>
      <c r="AC8" s="34"/>
      <c r="AD8" s="34"/>
      <c r="AE8" s="34"/>
      <c r="AK8" s="31"/>
      <c r="AL8" s="31"/>
      <c r="AM8" s="31"/>
      <c r="AN8" s="31"/>
      <c r="AO8" s="31"/>
      <c r="AP8" s="15"/>
      <c r="AQ8" s="31"/>
      <c r="AR8" s="31"/>
      <c r="AS8" s="31"/>
      <c r="AT8" s="31"/>
      <c r="AU8" s="31"/>
      <c r="AV8" s="15"/>
      <c r="AW8" s="31"/>
      <c r="AX8" s="31"/>
      <c r="AY8" s="31"/>
      <c r="AZ8" s="31"/>
      <c r="BA8" s="31"/>
    </row>
    <row r="9" spans="3:53" ht="15.75" x14ac:dyDescent="0.25">
      <c r="C9" s="4"/>
      <c r="D9" s="4"/>
      <c r="E9" s="7">
        <v>-20.725000000000001</v>
      </c>
      <c r="F9" s="7">
        <v>-13.808</v>
      </c>
      <c r="G9" s="7">
        <v>-9.7430000000000003</v>
      </c>
      <c r="H9" s="7">
        <v>-8.5359999999999996</v>
      </c>
      <c r="K9" s="4"/>
      <c r="L9" s="4"/>
      <c r="M9" s="9" t="s">
        <v>84</v>
      </c>
      <c r="N9" s="36"/>
      <c r="O9" s="37" t="s">
        <v>72</v>
      </c>
      <c r="P9" s="37" t="s">
        <v>73</v>
      </c>
      <c r="Q9" s="37" t="s">
        <v>74</v>
      </c>
      <c r="R9" s="37" t="s">
        <v>75</v>
      </c>
      <c r="S9" s="37" t="s">
        <v>85</v>
      </c>
      <c r="T9" s="5"/>
      <c r="U9" s="38" t="s">
        <v>72</v>
      </c>
      <c r="V9" s="38" t="s">
        <v>73</v>
      </c>
      <c r="W9" s="38" t="s">
        <v>74</v>
      </c>
      <c r="X9" s="38" t="s">
        <v>75</v>
      </c>
      <c r="Y9" s="37" t="s">
        <v>85</v>
      </c>
      <c r="Z9" s="5"/>
      <c r="AA9" s="37" t="s">
        <v>72</v>
      </c>
      <c r="AB9" s="37" t="s">
        <v>73</v>
      </c>
      <c r="AC9" s="37" t="s">
        <v>74</v>
      </c>
      <c r="AD9" s="37" t="s">
        <v>75</v>
      </c>
      <c r="AE9" s="37" t="s">
        <v>85</v>
      </c>
      <c r="AI9" s="18"/>
      <c r="AJ9" s="20"/>
      <c r="AK9" s="21"/>
      <c r="AL9" s="21"/>
      <c r="AM9" s="21"/>
      <c r="AN9" s="21"/>
      <c r="AO9" s="21"/>
      <c r="AP9" s="14"/>
      <c r="AQ9" s="29"/>
      <c r="AR9" s="29"/>
      <c r="AS9" s="29"/>
      <c r="AT9" s="29"/>
      <c r="AU9" s="21"/>
      <c r="AV9" s="14"/>
      <c r="AW9" s="21"/>
      <c r="AX9" s="21"/>
      <c r="AY9" s="21"/>
      <c r="AZ9" s="21"/>
      <c r="BA9" s="21"/>
    </row>
    <row r="10" spans="3:53" ht="9" customHeight="1" x14ac:dyDescent="0.25">
      <c r="C10" s="4"/>
      <c r="D10" s="4"/>
      <c r="E10" s="7"/>
      <c r="F10" s="7"/>
      <c r="G10" s="7"/>
      <c r="H10" s="7"/>
      <c r="K10" s="4"/>
      <c r="L10" s="4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</row>
    <row r="11" spans="3:53" ht="16.5" customHeight="1" x14ac:dyDescent="0.25">
      <c r="C11" s="4"/>
      <c r="D11" s="4"/>
      <c r="E11" s="7"/>
      <c r="F11" s="7"/>
      <c r="G11" s="7"/>
      <c r="H11" s="7"/>
      <c r="K11" s="4"/>
      <c r="L11" s="4"/>
      <c r="M11" s="9">
        <v>1</v>
      </c>
      <c r="N11" s="9"/>
      <c r="O11" s="39">
        <f>U11+$H108+$H111+0+$H8</f>
        <v>2.0840000000000005</v>
      </c>
      <c r="P11" s="39">
        <f>V11+$H108+$H111+0+$H8</f>
        <v>3.4000000000000004</v>
      </c>
      <c r="Q11" s="39">
        <f>W11+$H$99+$H$111+0+$H$8</f>
        <v>-5.16</v>
      </c>
      <c r="R11" s="39">
        <f>X11+$H$102+$H$111+0+$H$8</f>
        <v>-3.9269999999999996</v>
      </c>
      <c r="S11" s="39">
        <f>Y11+$H$105+$H$111+0+$H$8</f>
        <v>3.4320000000000004</v>
      </c>
      <c r="T11" s="5"/>
      <c r="U11" s="39">
        <f>$H$60+$H$63+0+$H$189</f>
        <v>-2.6999999999999993</v>
      </c>
      <c r="V11" s="39">
        <f>0+$H$63+0++$H$189</f>
        <v>-1.3839999999999995</v>
      </c>
      <c r="W11" s="39">
        <f>$H$17+$H$63+0++$H$189</f>
        <v>1.2900000000000009</v>
      </c>
      <c r="X11" s="39">
        <f>$H$35+$H$63+0+$H$189</f>
        <v>-2.3899999999999988</v>
      </c>
      <c r="Y11" s="39">
        <f>$H$53+$H$63+0+$H$189</f>
        <v>-1.3519999999999994</v>
      </c>
      <c r="Z11" s="5"/>
      <c r="AA11" s="39">
        <f>U11+$H$96+$H$153+$H$156+0</f>
        <v>-9.7999999999998977E-2</v>
      </c>
      <c r="AB11" s="39">
        <f>V11+$H$96+0+$H$156+0</f>
        <v>3.4000000000000004</v>
      </c>
      <c r="AC11" s="39">
        <f>W11+$H$96+$H$144+$H$156+0</f>
        <v>1.6770000000000005</v>
      </c>
      <c r="AD11" s="39">
        <f>X11+$H$96+$H$147+$H$156+0</f>
        <v>0.85300000000000153</v>
      </c>
      <c r="AE11" s="39">
        <f>Y11+$H$96+$H$150+$H$156+0</f>
        <v>1.1050000000000004</v>
      </c>
      <c r="AI11" s="18"/>
      <c r="AJ11" s="18"/>
      <c r="AK11" s="28">
        <f>AQ11+$H108+$H111+0+$H8</f>
        <v>4.7839999999999998</v>
      </c>
      <c r="AL11" s="28"/>
      <c r="AM11" s="28"/>
      <c r="AN11" s="28"/>
      <c r="AO11" s="28"/>
      <c r="AP11" s="14"/>
      <c r="AQ11" s="28"/>
      <c r="AR11" s="28"/>
      <c r="AS11" s="28"/>
      <c r="AT11" s="28"/>
      <c r="AU11" s="28"/>
      <c r="AV11" s="14"/>
      <c r="AW11" s="28"/>
      <c r="AX11" s="28"/>
      <c r="AY11" s="28"/>
      <c r="AZ11" s="28"/>
      <c r="BA11" s="28"/>
    </row>
    <row r="12" spans="3:53" ht="16.5" customHeight="1" x14ac:dyDescent="0.25">
      <c r="C12" s="4"/>
      <c r="D12" s="4"/>
      <c r="E12" s="7"/>
      <c r="F12" s="7"/>
      <c r="G12" s="7"/>
      <c r="H12" s="7"/>
      <c r="K12" s="4"/>
      <c r="L12" s="4"/>
      <c r="M12" s="9">
        <v>2</v>
      </c>
      <c r="N12" s="9"/>
      <c r="O12" s="39">
        <f>U12+$H$108+$H$111+$H$132+$H$8</f>
        <v>-6.23</v>
      </c>
      <c r="P12" s="39">
        <f>V12+$H$111+$H$132+$H$8</f>
        <v>-4.9139999999999979</v>
      </c>
      <c r="Q12" s="39">
        <f>W12+$H$99+$H$111+$H$132+$H$8</f>
        <v>-13.474</v>
      </c>
      <c r="R12" s="39">
        <f>X12+$H$102+$H$111+$H$132+$H$8</f>
        <v>-12.241</v>
      </c>
      <c r="S12" s="39">
        <f>Y12+$H$105+$H$111+$H$132+$H$8</f>
        <v>-4.8819999999999979</v>
      </c>
      <c r="T12" s="5"/>
      <c r="U12" s="39">
        <f>$H$60+$H$63+$H$84+$H$189</f>
        <v>-4.3279999999999994</v>
      </c>
      <c r="V12" s="39">
        <f>0+$H$63+$H$84++$H$189</f>
        <v>-3.0119999999999987</v>
      </c>
      <c r="W12" s="39">
        <f>$H$17+$H$63+$H$84++$H$189</f>
        <v>-0.33799999999999919</v>
      </c>
      <c r="X12" s="39">
        <f>$H$35+$H$63+$H$84+$H$189</f>
        <v>-4.0179999999999989</v>
      </c>
      <c r="Y12" s="39">
        <f>$H$53+$H$63+$H$84+$H$189</f>
        <v>-2.9799999999999986</v>
      </c>
      <c r="Z12" s="5"/>
      <c r="AA12" s="39">
        <f>U12+$H$96+$H$153+$H$156+$H$177</f>
        <v>-2.8339999999999992</v>
      </c>
      <c r="AB12" s="39">
        <f>V12+$H$96+$H$156+$H$177</f>
        <v>0.66400000000000103</v>
      </c>
      <c r="AC12" s="39">
        <f>W12+$H$96+$H$156+$H$177+$H$144</f>
        <v>-1.0589999999999997</v>
      </c>
      <c r="AD12" s="39">
        <f>X12+$H$96+$H$156+$H$177+$H$147</f>
        <v>-1.8829999999999991</v>
      </c>
      <c r="AE12" s="39">
        <f>Y12+$H$96+$H$156+$H$177+$H$150</f>
        <v>-1.6309999999999989</v>
      </c>
      <c r="AI12" s="18"/>
      <c r="AJ12" s="18"/>
      <c r="AK12" s="28"/>
      <c r="AL12" s="28"/>
      <c r="AM12" s="28"/>
      <c r="AN12" s="28"/>
      <c r="AO12" s="28"/>
      <c r="AP12" s="14"/>
      <c r="AQ12" s="28"/>
      <c r="AR12" s="28"/>
      <c r="AS12" s="28"/>
      <c r="AT12" s="28"/>
      <c r="AU12" s="28"/>
      <c r="AV12" s="14"/>
      <c r="AW12" s="28"/>
      <c r="AX12" s="28"/>
      <c r="AY12" s="28"/>
      <c r="AZ12" s="28"/>
      <c r="BA12" s="28"/>
    </row>
    <row r="13" spans="3:53" ht="16.5" customHeight="1" x14ac:dyDescent="0.25">
      <c r="C13" s="4"/>
      <c r="D13" s="4"/>
      <c r="E13" s="7"/>
      <c r="F13" s="7"/>
      <c r="G13" s="7"/>
      <c r="H13" s="7"/>
      <c r="K13" s="4"/>
      <c r="L13" s="40" t="s">
        <v>76</v>
      </c>
      <c r="M13" s="9">
        <v>3</v>
      </c>
      <c r="N13" s="9"/>
      <c r="O13" s="39">
        <f>U13+$H$108+$H$111+$H$135+$H$8</f>
        <v>-25.982999999999997</v>
      </c>
      <c r="P13" s="39">
        <f>V13+$H$111+$H$135+$H$8</f>
        <v>-24.667000000000002</v>
      </c>
      <c r="Q13" s="39">
        <f>W13+$H$99+$H$111+$H$135+$H$8</f>
        <v>-33.227000000000004</v>
      </c>
      <c r="R13" s="39">
        <f>X13+$H$102+$H$111+$H$135+$H$8</f>
        <v>-31.994</v>
      </c>
      <c r="S13" s="39">
        <f>Y13+$H$105+$H$111+$H$135+$H$8</f>
        <v>-24.634999999999998</v>
      </c>
      <c r="T13" s="5"/>
      <c r="U13" s="39">
        <f>$H$60+$H$63+$H$87+$H$189</f>
        <v>-3.4329999999999998</v>
      </c>
      <c r="V13" s="39">
        <f>0+$H$63+$H$87++$H$189</f>
        <v>-2.1169999999999991</v>
      </c>
      <c r="W13" s="39">
        <f>$H$17+$H$63+$H$87++$H$189</f>
        <v>0.55700000000000127</v>
      </c>
      <c r="X13" s="39">
        <f>$H$35+$H$63+$H$87+$H$189</f>
        <v>-3.1229999999999993</v>
      </c>
      <c r="Y13" s="39">
        <f>$H$53+$H$63+$H$87+$H$189</f>
        <v>-2.0849999999999991</v>
      </c>
      <c r="Z13" s="5"/>
      <c r="AA13" s="39">
        <f>U13+$H$96+$H$153+$H$156++$H$177</f>
        <v>-1.9389999999999996</v>
      </c>
      <c r="AB13" s="39">
        <f>V13+$H$96+$H$156++$H$177</f>
        <v>1.5590000000000006</v>
      </c>
      <c r="AC13" s="39">
        <f>W13+$H$96+$H$156++$H$177+$H$144</f>
        <v>-0.1639999999999997</v>
      </c>
      <c r="AD13" s="39">
        <f>X13+$H$96+$H$156++$H$177+$H$147</f>
        <v>-0.98799999999999955</v>
      </c>
      <c r="AE13" s="39">
        <f>Y13+$H$96+$H$156++$H$177+$H$150</f>
        <v>-0.73599999999999932</v>
      </c>
      <c r="AH13" s="19"/>
      <c r="AI13" s="18"/>
      <c r="AJ13" s="18"/>
      <c r="AK13" s="28"/>
      <c r="AL13" s="28"/>
      <c r="AM13" s="28"/>
      <c r="AN13" s="28"/>
      <c r="AO13" s="28"/>
      <c r="AP13" s="14"/>
      <c r="AQ13" s="28"/>
      <c r="AR13" s="28"/>
      <c r="AS13" s="28"/>
      <c r="AT13" s="28"/>
      <c r="AU13" s="28"/>
      <c r="AV13" s="14"/>
      <c r="AW13" s="28"/>
      <c r="AX13" s="28"/>
      <c r="AY13" s="28"/>
      <c r="AZ13" s="28"/>
      <c r="BA13" s="28"/>
    </row>
    <row r="14" spans="3:53" ht="16.5" customHeight="1" x14ac:dyDescent="0.25">
      <c r="C14" s="4"/>
      <c r="D14" s="4"/>
      <c r="E14" s="7"/>
      <c r="F14" s="7"/>
      <c r="G14" s="7"/>
      <c r="H14" s="7"/>
      <c r="K14" s="4"/>
      <c r="L14" s="4"/>
      <c r="M14" s="9">
        <v>4</v>
      </c>
      <c r="N14" s="9"/>
      <c r="O14" s="39">
        <f>U14+$H$108+$H$111+$H$138+$H$8</f>
        <v>-4.2979999999999983</v>
      </c>
      <c r="P14" s="39">
        <f>V14+$H$111+$H$138+$H$8</f>
        <v>-2.9819999999999993</v>
      </c>
      <c r="Q14" s="39">
        <f>W14+$H$99+$H$111+$H$138+$H$8</f>
        <v>-11.541999999999998</v>
      </c>
      <c r="R14" s="39">
        <f>X14+$H$102+$H$111+$H$138+$H$8</f>
        <v>-10.308999999999997</v>
      </c>
      <c r="S14" s="39">
        <f>Y14+$H$105+$H$111+$H$138+$H$8</f>
        <v>-2.9499999999999993</v>
      </c>
      <c r="T14" s="5"/>
      <c r="U14" s="39">
        <f>$H$60+$H$63+$H$90+$H$189</f>
        <v>-3.6149999999999984</v>
      </c>
      <c r="V14" s="39">
        <f>0+$H$63+$H$90++$H$189</f>
        <v>-2.2989999999999995</v>
      </c>
      <c r="W14" s="39">
        <f>$H$17+$H$63+$H$90++$H$189</f>
        <v>0.37500000000000089</v>
      </c>
      <c r="X14" s="39">
        <f>$H$35+$H$63+$H$90+$H$189</f>
        <v>-3.3049999999999997</v>
      </c>
      <c r="Y14" s="39">
        <f>$H$53+$H$63+$H$90+$H$189</f>
        <v>-2.2669999999999995</v>
      </c>
      <c r="Z14" s="5"/>
      <c r="AA14" s="39">
        <f>U14+$H$96+$H$153+$H$156+$H$177</f>
        <v>-2.1209999999999982</v>
      </c>
      <c r="AB14" s="39">
        <f>V14+$H$96+$H$156+$H$177</f>
        <v>1.3770000000000002</v>
      </c>
      <c r="AC14" s="39">
        <f>W14+$H$96+$H$156+$H$177+$H$144</f>
        <v>-0.34600000000000009</v>
      </c>
      <c r="AD14" s="39">
        <f>X14+$H$96+$H$156+$H$177+$H$147</f>
        <v>-1.17</v>
      </c>
      <c r="AE14" s="39">
        <f>Y14+$H$96+$H$156+$H$177+$H$150</f>
        <v>-0.91799999999999971</v>
      </c>
      <c r="AI14" s="18"/>
      <c r="AJ14" s="18"/>
      <c r="AK14" s="28"/>
      <c r="AL14" s="28"/>
      <c r="AM14" s="28"/>
      <c r="AN14" s="28"/>
      <c r="AO14" s="28"/>
      <c r="AP14" s="14"/>
      <c r="AQ14" s="28"/>
      <c r="AR14" s="28"/>
      <c r="AS14" s="28"/>
      <c r="AT14" s="28"/>
      <c r="AU14" s="28"/>
      <c r="AV14" s="14"/>
      <c r="AW14" s="28"/>
      <c r="AX14" s="28"/>
      <c r="AY14" s="28"/>
      <c r="AZ14" s="28"/>
      <c r="BA14" s="28"/>
    </row>
    <row r="15" spans="3:53" ht="16.5" customHeight="1" x14ac:dyDescent="0.25">
      <c r="C15" s="4"/>
      <c r="D15" s="4"/>
      <c r="E15" s="8"/>
      <c r="F15" s="8"/>
      <c r="G15" s="8"/>
      <c r="H15" s="8"/>
      <c r="K15" s="4"/>
      <c r="L15" s="40"/>
      <c r="M15" s="9">
        <v>5</v>
      </c>
      <c r="N15" s="9"/>
      <c r="O15" s="39">
        <f>U15+$H$108+$H$111+$H$141+$H$8</f>
        <v>-4.9439999999999991</v>
      </c>
      <c r="P15" s="39">
        <f>V15+$H$111+$H$141+$H$8</f>
        <v>-3.6279999999999983</v>
      </c>
      <c r="Q15" s="39">
        <f>W15+$H$99+$H$111+$H$141+$H$8</f>
        <v>-12.187999999999999</v>
      </c>
      <c r="R15" s="39">
        <f>X15+$H$102+$H$111+$H$141+$H$8</f>
        <v>-10.954999999999998</v>
      </c>
      <c r="S15" s="39">
        <f>Y15+$H$105+$H$111+$H$141+$H$8</f>
        <v>-3.5959999999999983</v>
      </c>
      <c r="T15" s="41"/>
      <c r="U15" s="39">
        <f>$H$60+$H$63+$H$93+$H$189</f>
        <v>-4.6519999999999992</v>
      </c>
      <c r="V15" s="39">
        <f>0+$H$63+$H$93++$H$189</f>
        <v>-3.3359999999999985</v>
      </c>
      <c r="W15" s="39">
        <f>$H$17+$H$63+$H$93++$H$189</f>
        <v>-0.66199999999999903</v>
      </c>
      <c r="X15" s="39">
        <f>$H$35+$H$63+$H$93+$H$189</f>
        <v>-4.3419999999999987</v>
      </c>
      <c r="Y15" s="39">
        <f>$H$53+$H$63+$H$93+$H$189</f>
        <v>-3.3039999999999985</v>
      </c>
      <c r="Z15" s="41"/>
      <c r="AA15" s="39">
        <f>U15+$H$96+$H$153+$H$156++$H$177</f>
        <v>-3.157999999999999</v>
      </c>
      <c r="AB15" s="39">
        <f>V15+$H$96+$H$156++$H$177</f>
        <v>0.34000000000000119</v>
      </c>
      <c r="AC15" s="39">
        <f>W15+$H$96+$H$156++$H$177+$H$144</f>
        <v>-1.3829999999999996</v>
      </c>
      <c r="AD15" s="39">
        <f>X15+$H$96+$H$156++$H$177+$H$147</f>
        <v>-2.206999999999999</v>
      </c>
      <c r="AE15" s="39">
        <f>Y15+$H$96+$H$156++$H$177+$H$150</f>
        <v>-1.9549999999999987</v>
      </c>
      <c r="AH15" s="19"/>
      <c r="AI15" s="18"/>
      <c r="AJ15" s="18"/>
      <c r="AK15" s="28"/>
      <c r="AL15" s="28"/>
      <c r="AM15" s="28"/>
      <c r="AN15" s="28"/>
      <c r="AO15" s="28"/>
      <c r="AP15" s="22"/>
      <c r="AQ15" s="28"/>
      <c r="AR15" s="28"/>
      <c r="AS15" s="28"/>
      <c r="AT15" s="28"/>
      <c r="AU15" s="28"/>
      <c r="AV15" s="22"/>
      <c r="AW15" s="28"/>
      <c r="AX15" s="28"/>
      <c r="AY15" s="28"/>
      <c r="AZ15" s="28"/>
      <c r="BA15" s="28"/>
    </row>
    <row r="16" spans="3:53" ht="9" customHeight="1" x14ac:dyDescent="0.25">
      <c r="C16" s="4"/>
      <c r="D16" s="4"/>
      <c r="E16" s="8"/>
      <c r="F16" s="8"/>
      <c r="G16" s="8"/>
      <c r="H16" s="8"/>
      <c r="K16" s="4"/>
      <c r="L16" s="42"/>
      <c r="M16" s="9"/>
      <c r="N16" s="9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H16" s="16"/>
      <c r="AI16" s="18"/>
      <c r="AJ16" s="18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</row>
    <row r="17" spans="3:53" ht="15.75" x14ac:dyDescent="0.25">
      <c r="C17" s="4" t="s">
        <v>6</v>
      </c>
      <c r="D17" s="4"/>
      <c r="E17" s="8">
        <v>-4.5460000000000003</v>
      </c>
      <c r="F17" s="8">
        <v>1.07</v>
      </c>
      <c r="G17" s="8">
        <v>-0.121</v>
      </c>
      <c r="H17" s="8">
        <v>2.6739999999999999</v>
      </c>
      <c r="K17" s="4"/>
      <c r="L17" s="40"/>
      <c r="M17" s="9">
        <v>1</v>
      </c>
      <c r="N17" s="9"/>
      <c r="O17" s="39">
        <f>U17+$H$108+$H$114+0+$H$8</f>
        <v>-0.56400000000000183</v>
      </c>
      <c r="P17" s="39">
        <f>V17+$H$114+0+$H$8</f>
        <v>0.75199999999999889</v>
      </c>
      <c r="Q17" s="39">
        <f>W17+$H$99+$H$114+0+$H$8</f>
        <v>-7.8079999999999998</v>
      </c>
      <c r="R17" s="39">
        <f>X17+$H$102+$H$114+0+$H$8</f>
        <v>-6.5750000000000011</v>
      </c>
      <c r="S17" s="39">
        <f>Y17+$H$105+$H$114+0+$H$8</f>
        <v>0.78399999999999892</v>
      </c>
      <c r="T17" s="5"/>
      <c r="U17" s="39">
        <f>$H$60+$H$66+0+$H$189</f>
        <v>-9.4240000000000013</v>
      </c>
      <c r="V17" s="39">
        <f>0+$H$66+0+$H$189</f>
        <v>-8.1080000000000005</v>
      </c>
      <c r="W17" s="39">
        <f>$H$17+$H$66+0+$H$189</f>
        <v>-5.4340000000000011</v>
      </c>
      <c r="X17" s="39">
        <f>$H$35+$H$66+0+$H$189</f>
        <v>-9.1140000000000008</v>
      </c>
      <c r="Y17" s="39">
        <f>$H$53+$H$66+0+$H$189</f>
        <v>-8.0760000000000005</v>
      </c>
      <c r="Z17" s="5"/>
      <c r="AA17" s="39">
        <f>U17+$H$96+$H$153+$H$159+0</f>
        <v>-3.4459999999999997</v>
      </c>
      <c r="AB17" s="39">
        <f>V17+$H$96+0+$H$159+0</f>
        <v>5.1999999999999602E-2</v>
      </c>
      <c r="AC17" s="39">
        <f>W17+$H$96+$H$144+$H$159+0</f>
        <v>-1.6709999999999994</v>
      </c>
      <c r="AD17" s="39">
        <f>X17+$H$96+$H$147+$H$159+0</f>
        <v>-2.495000000000001</v>
      </c>
      <c r="AE17" s="39">
        <f>Y17+$H$96+$H$150+$H$159+0</f>
        <v>-2.2430000000000003</v>
      </c>
      <c r="AH17" s="19"/>
      <c r="AI17" s="18"/>
      <c r="AJ17" s="18"/>
      <c r="AK17" s="28"/>
      <c r="AL17" s="28"/>
      <c r="AM17" s="28"/>
      <c r="AN17" s="28"/>
      <c r="AO17" s="28"/>
      <c r="AP17" s="14"/>
      <c r="AQ17" s="28"/>
      <c r="AR17" s="28"/>
      <c r="AS17" s="28"/>
      <c r="AT17" s="28"/>
      <c r="AU17" s="28"/>
      <c r="AV17" s="14"/>
      <c r="AW17" s="28"/>
      <c r="AX17" s="28"/>
      <c r="AY17" s="28"/>
      <c r="AZ17" s="28"/>
      <c r="BA17" s="28"/>
    </row>
    <row r="18" spans="3:53" ht="15.75" x14ac:dyDescent="0.25">
      <c r="C18" s="4"/>
      <c r="D18" s="4"/>
      <c r="E18" s="8"/>
      <c r="F18" s="8"/>
      <c r="G18" s="8"/>
      <c r="H18" s="8"/>
      <c r="K18" s="4"/>
      <c r="L18" s="40"/>
      <c r="M18" s="9">
        <v>2</v>
      </c>
      <c r="N18" s="9"/>
      <c r="O18" s="39">
        <f>U18+$H$108+$H$114+$H$132+$H$8</f>
        <v>-8.8780000000000001</v>
      </c>
      <c r="P18" s="39">
        <f>V18+$H$114+$H$132+$H$8</f>
        <v>-7.5620000000000012</v>
      </c>
      <c r="Q18" s="39">
        <f>W18+$H$99+$H$114+$H$132+$H$8</f>
        <v>-16.122</v>
      </c>
      <c r="R18" s="39">
        <f>X18+$H$102+$H$114+$H$132+$H$8</f>
        <v>-14.889000000000003</v>
      </c>
      <c r="S18" s="39">
        <f>Y18+$H$105+$H$114+$H$132+$H$8</f>
        <v>-7.5300000000000011</v>
      </c>
      <c r="T18" s="5"/>
      <c r="U18" s="39">
        <f>$H$60+$H$66+$H$84+$H$189</f>
        <v>-11.052</v>
      </c>
      <c r="V18" s="39">
        <f>0+$H$66+$H$84+$H$189</f>
        <v>-9.7360000000000007</v>
      </c>
      <c r="W18" s="39">
        <f>$H$17+$H$66+$H$84+$H$189</f>
        <v>-7.0620000000000012</v>
      </c>
      <c r="X18" s="39">
        <f>$H$35+$H$66+$H$84+$H$189</f>
        <v>-10.742000000000001</v>
      </c>
      <c r="Y18" s="39">
        <f>$H$53+$H$66+$H$84+$H$189</f>
        <v>-9.7040000000000006</v>
      </c>
      <c r="Z18" s="5"/>
      <c r="AA18" s="39">
        <f>U18+$H$96+$H$153+$H$159+$H$177</f>
        <v>-6.1820000000000004</v>
      </c>
      <c r="AB18" s="39">
        <f>V18+$H$96+$H$159+$H$177</f>
        <v>-2.6840000000000006</v>
      </c>
      <c r="AC18" s="39">
        <f>W18+$H$96+$H$159+$H$177+$H$144</f>
        <v>-4.4070000000000018</v>
      </c>
      <c r="AD18" s="39">
        <f>X18+$H$96+$H$159+$H$177+$H$147</f>
        <v>-5.2310000000000008</v>
      </c>
      <c r="AE18" s="39">
        <f>Y18+$H$96+$H$159+$H$177+$H$150</f>
        <v>-4.979000000000001</v>
      </c>
      <c r="AH18" s="19"/>
      <c r="AI18" s="18"/>
      <c r="AJ18" s="18"/>
      <c r="AK18" s="28"/>
      <c r="AL18" s="28"/>
      <c r="AM18" s="28"/>
      <c r="AN18" s="28"/>
      <c r="AO18" s="28"/>
      <c r="AP18" s="14"/>
      <c r="AQ18" s="28"/>
      <c r="AR18" s="28"/>
      <c r="AS18" s="28"/>
      <c r="AT18" s="28"/>
      <c r="AU18" s="28"/>
      <c r="AV18" s="14"/>
      <c r="AW18" s="28"/>
      <c r="AX18" s="28"/>
      <c r="AY18" s="28"/>
      <c r="AZ18" s="28"/>
      <c r="BA18" s="28"/>
    </row>
    <row r="19" spans="3:53" ht="15.75" x14ac:dyDescent="0.25">
      <c r="C19" s="4"/>
      <c r="D19" s="4"/>
      <c r="E19" s="8"/>
      <c r="F19" s="8"/>
      <c r="G19" s="8"/>
      <c r="H19" s="8"/>
      <c r="K19" s="4"/>
      <c r="L19" s="40" t="s">
        <v>77</v>
      </c>
      <c r="M19" s="9">
        <v>3</v>
      </c>
      <c r="N19" s="9"/>
      <c r="O19" s="39">
        <f>U19+$H$108+$H$114+$H$135+$H$8</f>
        <v>-28.631</v>
      </c>
      <c r="P19" s="39">
        <f>V19+$H$114+$H$135+$H$8</f>
        <v>-27.314999999999998</v>
      </c>
      <c r="Q19" s="39">
        <f>W19+$H$99+$H$114+$H$135+$H$8</f>
        <v>-35.875</v>
      </c>
      <c r="R19" s="39">
        <f>X19+$H$102+$H$114+$H$135+$H$8</f>
        <v>-34.641999999999996</v>
      </c>
      <c r="S19" s="39">
        <f>Y19+$H$105+$H$114+$H$135+$H$8</f>
        <v>-27.283000000000001</v>
      </c>
      <c r="T19" s="5"/>
      <c r="U19" s="39">
        <f>$H$60+$H$66+$H$87+$H$189</f>
        <v>-10.157000000000002</v>
      </c>
      <c r="V19" s="39">
        <f>0+$H$66+$H$87+$H$189</f>
        <v>-8.8410000000000011</v>
      </c>
      <c r="W19" s="39">
        <f>$H$17+$H$66+$H$87+$H$189</f>
        <v>-6.1670000000000016</v>
      </c>
      <c r="X19" s="39">
        <f>$H$35+$H$66+$H$87+$H$189</f>
        <v>-9.8470000000000013</v>
      </c>
      <c r="Y19" s="39">
        <f>$H$53+$H$66+$H$87+$H$189</f>
        <v>-8.8090000000000011</v>
      </c>
      <c r="Z19" s="5"/>
      <c r="AA19" s="39">
        <f>U19+$H$96+$H$153+$H$159++$H$177</f>
        <v>-5.2870000000000008</v>
      </c>
      <c r="AB19" s="39">
        <f>V19+$H$96+$H$159+$H$177</f>
        <v>-1.789000000000001</v>
      </c>
      <c r="AC19" s="39">
        <f>W19+$H$96+$H$159+$H$177+$H$144</f>
        <v>-3.5120000000000018</v>
      </c>
      <c r="AD19" s="39">
        <f>X19+$H$96+$H$159+$H$177+$H$147</f>
        <v>-4.3360000000000012</v>
      </c>
      <c r="AE19" s="39">
        <f>Y19+$H$96+$H$159+$H$177+$H$150</f>
        <v>-4.0840000000000014</v>
      </c>
      <c r="AH19" s="19"/>
      <c r="AI19" s="18"/>
      <c r="AJ19" s="18"/>
      <c r="AK19" s="28"/>
      <c r="AL19" s="28"/>
      <c r="AM19" s="28"/>
      <c r="AN19" s="28"/>
      <c r="AO19" s="28"/>
      <c r="AP19" s="14"/>
      <c r="AQ19" s="28"/>
      <c r="AR19" s="28"/>
      <c r="AS19" s="28"/>
      <c r="AT19" s="28"/>
      <c r="AU19" s="28"/>
      <c r="AV19" s="14"/>
      <c r="AW19" s="28"/>
      <c r="AX19" s="28"/>
      <c r="AY19" s="28"/>
      <c r="AZ19" s="28"/>
      <c r="BA19" s="28"/>
    </row>
    <row r="20" spans="3:53" ht="15.75" x14ac:dyDescent="0.25">
      <c r="C20" s="4"/>
      <c r="D20" s="4"/>
      <c r="E20" s="8"/>
      <c r="F20" s="8"/>
      <c r="G20" s="8"/>
      <c r="H20" s="8"/>
      <c r="K20" s="4"/>
      <c r="L20" s="40"/>
      <c r="M20" s="9">
        <v>4</v>
      </c>
      <c r="N20" s="9"/>
      <c r="O20" s="39">
        <f>U20+$H$108+$H$114+$H$138+$H$8</f>
        <v>-6.9460000000000015</v>
      </c>
      <c r="P20" s="39">
        <f>V20+$H$114+$H$138+$H$8</f>
        <v>-5.629999999999999</v>
      </c>
      <c r="Q20" s="39">
        <f>W20+$H$99+$H$114+$H$138+$H$8</f>
        <v>-14.189999999999998</v>
      </c>
      <c r="R20" s="39">
        <f>X20+$H$102+$H$114+$H$138+$H$8</f>
        <v>-12.957000000000001</v>
      </c>
      <c r="S20" s="39">
        <f>Y20+$H$105+$H$114+$H$138+$H$8</f>
        <v>-5.597999999999999</v>
      </c>
      <c r="T20" s="5"/>
      <c r="U20" s="39">
        <f>$H$60+$H$66+$H$90+$H$189</f>
        <v>-10.339000000000002</v>
      </c>
      <c r="V20" s="39">
        <f>0+$H$66+$H$90+$H$189</f>
        <v>-9.0229999999999997</v>
      </c>
      <c r="W20" s="39">
        <f>$H$17+$H$66+$H$90+$H$189</f>
        <v>-6.3490000000000002</v>
      </c>
      <c r="X20" s="39">
        <f>$H$35+$H$66+$H$90+$H$189</f>
        <v>-10.029</v>
      </c>
      <c r="Y20" s="39">
        <f>$H$53+$H$66+$H$90+$H$189</f>
        <v>-8.9909999999999997</v>
      </c>
      <c r="Z20" s="5"/>
      <c r="AA20" s="39">
        <f>U20+$H$96+$H$153+$H$159+$H$177</f>
        <v>-5.469000000000003</v>
      </c>
      <c r="AB20" s="39">
        <f>V20+$H$96+$H$159+$H$177</f>
        <v>-1.9709999999999996</v>
      </c>
      <c r="AC20" s="39">
        <f>W20+$H$96+$H$159+$H$177+$H$144</f>
        <v>-3.6940000000000004</v>
      </c>
      <c r="AD20" s="39">
        <f>X20+$H$96+$H$159+$H$177+$H$147</f>
        <v>-4.5179999999999998</v>
      </c>
      <c r="AE20" s="39">
        <f>Y20+$H$96+$H$159+$H$177+$H$150</f>
        <v>-4.266</v>
      </c>
      <c r="AH20" s="19"/>
      <c r="AI20" s="18"/>
      <c r="AJ20" s="18"/>
      <c r="AK20" s="28"/>
      <c r="AL20" s="28"/>
      <c r="AM20" s="28"/>
      <c r="AN20" s="28"/>
      <c r="AO20" s="28"/>
      <c r="AP20" s="14"/>
      <c r="AQ20" s="28"/>
      <c r="AR20" s="28"/>
      <c r="AS20" s="28"/>
      <c r="AT20" s="28"/>
      <c r="AU20" s="28"/>
      <c r="AV20" s="14"/>
      <c r="AW20" s="28"/>
      <c r="AX20" s="28"/>
      <c r="AY20" s="28"/>
      <c r="AZ20" s="28"/>
      <c r="BA20" s="28"/>
    </row>
    <row r="21" spans="3:53" ht="15.75" x14ac:dyDescent="0.25">
      <c r="C21" s="4"/>
      <c r="D21" s="4"/>
      <c r="E21" s="8"/>
      <c r="F21" s="8"/>
      <c r="G21" s="8"/>
      <c r="H21" s="8"/>
      <c r="K21" s="4"/>
      <c r="L21" s="40"/>
      <c r="M21" s="9">
        <v>5</v>
      </c>
      <c r="N21" s="9"/>
      <c r="O21" s="39">
        <f>U21+$H$108+$H$114+$H$141+$H$8</f>
        <v>-7.5920000000000023</v>
      </c>
      <c r="P21" s="39">
        <f>V21+$H$114+$H$141+$H$8</f>
        <v>-6.2759999999999998</v>
      </c>
      <c r="Q21" s="39">
        <f>W21+$H$99+$H$114+$H$141+$H$8</f>
        <v>-14.836000000000002</v>
      </c>
      <c r="R21" s="39">
        <f>X21+$H$102+$H$114+$H$141+$H$8</f>
        <v>-13.603000000000002</v>
      </c>
      <c r="S21" s="39">
        <f>Y21+$H$105+$H$114+$H$141+$H$8</f>
        <v>-6.2439999999999998</v>
      </c>
      <c r="T21" s="5"/>
      <c r="U21" s="39">
        <f>$H$60+$H$66+$H$93+$H$189</f>
        <v>-11.376000000000001</v>
      </c>
      <c r="V21" s="39">
        <f>0+$H$66+$H$93+$H$189</f>
        <v>-10.06</v>
      </c>
      <c r="W21" s="39">
        <f>$H$17+$H$66+$H$93+$H$189</f>
        <v>-7.386000000000001</v>
      </c>
      <c r="X21" s="39">
        <f>$H$35+$H$66+$H$93+$H$189</f>
        <v>-11.066000000000003</v>
      </c>
      <c r="Y21" s="39">
        <f>$H$53+$H$66+$H$93+$H$189</f>
        <v>-10.028</v>
      </c>
      <c r="Z21" s="5"/>
      <c r="AA21" s="39">
        <f>U21+$H$96+$H$153+$H$159+$H$177</f>
        <v>-6.506000000000002</v>
      </c>
      <c r="AB21" s="39">
        <f>V21+$H$96+$H$159+$H$177</f>
        <v>-3.0079999999999987</v>
      </c>
      <c r="AC21" s="39">
        <f>W21+$H$96+$H$159+$H$177+$H$144</f>
        <v>-4.7309999999999999</v>
      </c>
      <c r="AD21" s="39">
        <f>X21+$H$96+$H$159++$H$177+$H$147</f>
        <v>-5.5550000000000033</v>
      </c>
      <c r="AE21" s="39">
        <f>Y21+$H$96+$H$159+$H$177+$H$150</f>
        <v>-5.302999999999999</v>
      </c>
      <c r="AH21" s="19"/>
      <c r="AI21" s="18"/>
      <c r="AJ21" s="18"/>
      <c r="AK21" s="28"/>
      <c r="AL21" s="28"/>
      <c r="AM21" s="28"/>
      <c r="AN21" s="28"/>
      <c r="AO21" s="28"/>
      <c r="AP21" s="14"/>
      <c r="AQ21" s="28"/>
      <c r="AR21" s="28"/>
      <c r="AS21" s="28"/>
      <c r="AT21" s="28"/>
      <c r="AU21" s="28"/>
      <c r="AV21" s="14"/>
      <c r="AW21" s="28"/>
      <c r="AX21" s="28"/>
      <c r="AY21" s="28"/>
      <c r="AZ21" s="28"/>
      <c r="BA21" s="28"/>
    </row>
    <row r="22" spans="3:53" ht="9.75" customHeight="1" x14ac:dyDescent="0.25">
      <c r="C22" s="4"/>
      <c r="D22" s="4"/>
      <c r="E22" s="8"/>
      <c r="F22" s="8"/>
      <c r="G22" s="8"/>
      <c r="H22" s="8"/>
      <c r="K22" s="4"/>
      <c r="L22" s="42"/>
      <c r="M22" s="9"/>
      <c r="N22" s="9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H22" s="16"/>
      <c r="AI22" s="18"/>
      <c r="AJ22" s="18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3:53" ht="15.75" x14ac:dyDescent="0.25">
      <c r="C23" s="4"/>
      <c r="D23" s="4"/>
      <c r="E23" s="7">
        <v>-29.873000000000001</v>
      </c>
      <c r="F23" s="7">
        <v>-20.562999999999999</v>
      </c>
      <c r="G23" s="7">
        <v>-9.9789999999999992</v>
      </c>
      <c r="H23" s="7">
        <v>-8.6590000000000007</v>
      </c>
      <c r="K23" s="4"/>
      <c r="L23" s="40"/>
      <c r="M23" s="9">
        <v>1</v>
      </c>
      <c r="N23" s="9"/>
      <c r="O23" s="39">
        <f>U23+$H$108+$H$117+0+$H$8</f>
        <v>12.042</v>
      </c>
      <c r="P23" s="39">
        <f>V23+$H$117+0+$H$8</f>
        <v>13.358000000000001</v>
      </c>
      <c r="Q23" s="39">
        <f>W23+$H$99+$H$117+0+$H$8</f>
        <v>4.798</v>
      </c>
      <c r="R23" s="39">
        <f>X23+$H$102+$H$117+0+$H$8</f>
        <v>6.0310000000000006</v>
      </c>
      <c r="S23" s="39">
        <f>Y23+$H$105+$H$117+0+$H$8</f>
        <v>13.39</v>
      </c>
      <c r="T23" s="5"/>
      <c r="U23" s="39">
        <f>$H$60+$H$69+0+$H$189</f>
        <v>3.1820000000000004</v>
      </c>
      <c r="V23" s="39">
        <f>0+$H$69+0+$H$189</f>
        <v>4.4980000000000002</v>
      </c>
      <c r="W23" s="39">
        <f>$H$17+$H$69+0+$H$189</f>
        <v>7.1720000000000006</v>
      </c>
      <c r="X23" s="39">
        <f>$H$35+$H$69+0+$H$189</f>
        <v>3.4920000000000004</v>
      </c>
      <c r="Y23" s="39">
        <f>$H$53+$H$69+0+$H$189</f>
        <v>4.53</v>
      </c>
      <c r="Z23" s="5"/>
      <c r="AA23" s="39">
        <f>U23+$H$96+$H$153+$H$162+0</f>
        <v>-1.1429999999999993</v>
      </c>
      <c r="AB23" s="39">
        <f>V23+$H$96+0+$H$162+0</f>
        <v>2.3550000000000004</v>
      </c>
      <c r="AC23" s="39">
        <f>W23+$H$96+$H$144+$H$162+0</f>
        <v>0.63200000000000056</v>
      </c>
      <c r="AD23" s="39">
        <f>X23+$H$96+$H$147+$H$162+0</f>
        <v>-0.19199999999999928</v>
      </c>
      <c r="AE23" s="39">
        <f>Y23+$H$96+$H$150+$H$162+0</f>
        <v>6.0000000000000497E-2</v>
      </c>
      <c r="AH23" s="19"/>
      <c r="AI23" s="18"/>
      <c r="AJ23" s="18"/>
      <c r="AK23" s="28"/>
      <c r="AL23" s="28"/>
      <c r="AM23" s="28"/>
      <c r="AN23" s="28"/>
      <c r="AO23" s="28"/>
      <c r="AP23" s="14"/>
      <c r="AQ23" s="28"/>
      <c r="AR23" s="28"/>
      <c r="AS23" s="28"/>
      <c r="AT23" s="28"/>
      <c r="AU23" s="28"/>
      <c r="AV23" s="14"/>
      <c r="AW23" s="28"/>
      <c r="AX23" s="28"/>
      <c r="AY23" s="28"/>
      <c r="AZ23" s="28"/>
      <c r="BA23" s="28"/>
    </row>
    <row r="24" spans="3:53" ht="15.75" x14ac:dyDescent="0.25">
      <c r="C24" s="4"/>
      <c r="D24" s="4"/>
      <c r="E24" s="7"/>
      <c r="F24" s="7"/>
      <c r="G24" s="7"/>
      <c r="H24" s="7"/>
      <c r="K24" s="4"/>
      <c r="L24" s="40"/>
      <c r="M24" s="9">
        <v>2</v>
      </c>
      <c r="N24" s="9"/>
      <c r="O24" s="39">
        <f>U24+$H$108+$H$117+$H$132+$H$8</f>
        <v>3.7279999999999998</v>
      </c>
      <c r="P24" s="39">
        <f>V24+$H$117+$H$132+$H$8</f>
        <v>5.0440000000000005</v>
      </c>
      <c r="Q24" s="39">
        <f>W24+$H$99+$H$117+$H$132+$H$8</f>
        <v>-3.516</v>
      </c>
      <c r="R24" s="39">
        <f>X24+$H$102+$H$117+$H$132+$H$8</f>
        <v>-2.2829999999999995</v>
      </c>
      <c r="S24" s="39">
        <f>Y24+$H$105+$H$117+$H$132+$H$8</f>
        <v>5.0760000000000005</v>
      </c>
      <c r="T24" s="5"/>
      <c r="U24" s="39">
        <f>$H$60+$H$69+$H$84+$H$189</f>
        <v>1.5540000000000003</v>
      </c>
      <c r="V24" s="39">
        <f>0+$H$69+$H$84+$H$189</f>
        <v>2.8700000000000006</v>
      </c>
      <c r="W24" s="39">
        <f>$H$17+$H$69+$H$84+$H$189</f>
        <v>5.5440000000000005</v>
      </c>
      <c r="X24" s="39">
        <f>$H$35+$H$69+$H$84+$H$189</f>
        <v>1.8640000000000008</v>
      </c>
      <c r="Y24" s="39">
        <f>$H$53+$H$69+$H$84+$H$189</f>
        <v>2.9020000000000006</v>
      </c>
      <c r="Z24" s="5"/>
      <c r="AA24" s="39">
        <f>U24+$H$96+$H$153+$H$162+$H$177</f>
        <v>-3.8789999999999996</v>
      </c>
      <c r="AB24" s="39">
        <f>V24+$H$96+$H$162+$H$177</f>
        <v>-0.38099999999999934</v>
      </c>
      <c r="AC24" s="39">
        <f>W24+$H$96+$H$162+$H$177+$H$144</f>
        <v>-2.1039999999999996</v>
      </c>
      <c r="AD24" s="39">
        <f>X24+$H$96+$H$162+$H$177+$H$147</f>
        <v>-2.927999999999999</v>
      </c>
      <c r="AE24" s="39">
        <f>Y24+$H$96+$H$162+$H$177+$H$150</f>
        <v>-2.6759999999999993</v>
      </c>
      <c r="AH24" s="19"/>
      <c r="AI24" s="18"/>
      <c r="AJ24" s="18"/>
      <c r="AK24" s="28"/>
      <c r="AL24" s="28"/>
      <c r="AM24" s="28"/>
      <c r="AN24" s="28"/>
      <c r="AO24" s="28"/>
      <c r="AP24" s="14"/>
      <c r="AQ24" s="28"/>
      <c r="AR24" s="28"/>
      <c r="AS24" s="28"/>
      <c r="AT24" s="28"/>
      <c r="AU24" s="28"/>
      <c r="AV24" s="14"/>
      <c r="AW24" s="28"/>
      <c r="AX24" s="28"/>
      <c r="AY24" s="28"/>
      <c r="AZ24" s="28"/>
      <c r="BA24" s="28"/>
    </row>
    <row r="25" spans="3:53" ht="15.75" x14ac:dyDescent="0.25">
      <c r="C25" s="4"/>
      <c r="D25" s="4"/>
      <c r="E25" s="7"/>
      <c r="F25" s="7"/>
      <c r="G25" s="7"/>
      <c r="H25" s="7"/>
      <c r="K25" s="4"/>
      <c r="L25" s="40" t="s">
        <v>78</v>
      </c>
      <c r="M25" s="9">
        <v>3</v>
      </c>
      <c r="N25" s="9"/>
      <c r="O25" s="39">
        <f>U25+$H$108+$H$117+$H$135+$H$8</f>
        <v>-16.024999999999999</v>
      </c>
      <c r="P25" s="39">
        <f>V25+$H$117+$H$135+$H$8</f>
        <v>-14.709</v>
      </c>
      <c r="Q25" s="39">
        <f>W25+$H$99+$H$117+$H$135+$H$8</f>
        <v>-23.268999999999998</v>
      </c>
      <c r="R25" s="39">
        <f>X25+$H$102+$H$117+$H$135+$H$8</f>
        <v>-22.036000000000001</v>
      </c>
      <c r="S25" s="39">
        <f>Y25+$H$105+$H$117+$H$135+$H$8</f>
        <v>-14.677</v>
      </c>
      <c r="T25" s="5"/>
      <c r="U25" s="39">
        <f>$H$60+$H$69+$H$87+$H$189</f>
        <v>2.4490000000000003</v>
      </c>
      <c r="V25" s="39">
        <f>0+$H$69+$H$87+$H$189</f>
        <v>3.7650000000000006</v>
      </c>
      <c r="W25" s="39">
        <f>$H$17+$H$69+$H$87+$H$189</f>
        <v>6.4390000000000001</v>
      </c>
      <c r="X25" s="39">
        <f>$H$35+$H$69+$H$87+$H$189</f>
        <v>2.7590000000000003</v>
      </c>
      <c r="Y25" s="39">
        <f>$H$53+$H$69+$H$87+$H$189</f>
        <v>3.7970000000000006</v>
      </c>
      <c r="Z25" s="5"/>
      <c r="AA25" s="39">
        <f>U25+$H$96+$H$153+$H$162++$H$177</f>
        <v>-2.9839999999999995</v>
      </c>
      <c r="AB25" s="39">
        <f>V25+$H$96+$H$162+$H$177</f>
        <v>0.51400000000000068</v>
      </c>
      <c r="AC25" s="39">
        <f>W25+$H$96+$H$162+$H$177+$H$144</f>
        <v>-1.2090000000000001</v>
      </c>
      <c r="AD25" s="39">
        <f>X25+$H$96+$H$162+$H$177+$H$147</f>
        <v>-2.0329999999999995</v>
      </c>
      <c r="AE25" s="39">
        <f>Y25+$H$96+$H$162+$H$177+$H$150</f>
        <v>-1.7809999999999993</v>
      </c>
      <c r="AH25" s="19"/>
      <c r="AI25" s="18"/>
      <c r="AJ25" s="18"/>
      <c r="AK25" s="28"/>
      <c r="AL25" s="28"/>
      <c r="AM25" s="28"/>
      <c r="AN25" s="28"/>
      <c r="AO25" s="28"/>
      <c r="AP25" s="14"/>
      <c r="AQ25" s="28"/>
      <c r="AR25" s="28"/>
      <c r="AS25" s="28"/>
      <c r="AT25" s="28"/>
      <c r="AU25" s="28"/>
      <c r="AV25" s="14"/>
      <c r="AW25" s="28"/>
      <c r="AX25" s="28"/>
      <c r="AY25" s="28"/>
      <c r="AZ25" s="28"/>
      <c r="BA25" s="28"/>
    </row>
    <row r="26" spans="3:53" ht="15.75" x14ac:dyDescent="0.25">
      <c r="C26" s="4"/>
      <c r="D26" s="4"/>
      <c r="E26" s="7"/>
      <c r="F26" s="7"/>
      <c r="G26" s="7"/>
      <c r="H26" s="7"/>
      <c r="K26" s="4"/>
      <c r="L26" s="40"/>
      <c r="M26" s="9">
        <v>4</v>
      </c>
      <c r="N26" s="9"/>
      <c r="O26" s="39">
        <f>U26+$H$108+$H$117+$H$138+$H$8</f>
        <v>5.66</v>
      </c>
      <c r="P26" s="39">
        <f>V26+$H$117+$H$138+$H$8</f>
        <v>6.976</v>
      </c>
      <c r="Q26" s="39">
        <f>W26+$H$99+$H$117+$H$138+$H$8</f>
        <v>-1.5839999999999996</v>
      </c>
      <c r="R26" s="39">
        <f>X26+$H$102+$H$117+$H$138+$H$8</f>
        <v>-0.35099999999999909</v>
      </c>
      <c r="S26" s="39">
        <f>Y26+$H$105+$H$117+$H$138+$H$8</f>
        <v>7.008</v>
      </c>
      <c r="T26" s="5"/>
      <c r="U26" s="39">
        <f>$H$60+$H$69+$H$90+$H$189</f>
        <v>2.2670000000000003</v>
      </c>
      <c r="V26" s="39">
        <f>0+$H$69+$H$90+$H$189</f>
        <v>3.5830000000000002</v>
      </c>
      <c r="W26" s="39">
        <f>$H$17+$H$69+$H$90+$H$189</f>
        <v>6.2570000000000006</v>
      </c>
      <c r="X26" s="39">
        <f>$H$35+$H$69+$H$90+$H$189</f>
        <v>2.5770000000000004</v>
      </c>
      <c r="Y26" s="39">
        <f>$H$53+$H$69+$H$90+$H$189</f>
        <v>3.6150000000000002</v>
      </c>
      <c r="Z26" s="5"/>
      <c r="AA26" s="39">
        <f>U26+$H$96+$H$153+$H$162+$H$177</f>
        <v>-3.1659999999999995</v>
      </c>
      <c r="AB26" s="39">
        <f>V26+$H$96+$H$162+$H$177</f>
        <v>0.33200000000000029</v>
      </c>
      <c r="AC26" s="39">
        <f>W26+$H$96+$H$162+$H$177+$H$144</f>
        <v>-1.3909999999999996</v>
      </c>
      <c r="AD26" s="39">
        <f>X26+$H$96+$H$162+$H$177+$H$147</f>
        <v>-2.2149999999999994</v>
      </c>
      <c r="AE26" s="39">
        <f>Y26+$H$96+$H$162+$H$177+$H$150</f>
        <v>-1.9629999999999996</v>
      </c>
      <c r="AH26" s="19"/>
      <c r="AI26" s="18"/>
      <c r="AJ26" s="18"/>
      <c r="AK26" s="28"/>
      <c r="AL26" s="28"/>
      <c r="AM26" s="28"/>
      <c r="AN26" s="28"/>
      <c r="AO26" s="28"/>
      <c r="AP26" s="14"/>
      <c r="AQ26" s="28"/>
      <c r="AR26" s="28"/>
      <c r="AS26" s="28"/>
      <c r="AT26" s="28"/>
      <c r="AU26" s="28"/>
      <c r="AV26" s="14"/>
      <c r="AW26" s="28"/>
      <c r="AX26" s="28"/>
      <c r="AY26" s="28"/>
      <c r="AZ26" s="28"/>
      <c r="BA26" s="28"/>
    </row>
    <row r="27" spans="3:53" ht="15.75" x14ac:dyDescent="0.25">
      <c r="C27" s="4"/>
      <c r="D27" s="4"/>
      <c r="E27" s="7"/>
      <c r="F27" s="7"/>
      <c r="G27" s="7"/>
      <c r="H27" s="7"/>
      <c r="K27" s="4"/>
      <c r="L27" s="40"/>
      <c r="M27" s="9">
        <v>5</v>
      </c>
      <c r="N27" s="9"/>
      <c r="O27" s="39">
        <f>U27+$H$108+$H$117+$H$141+$H$8</f>
        <v>5.0140000000000002</v>
      </c>
      <c r="P27" s="39">
        <f>V27+$H$117+$H$141+$H$8</f>
        <v>6.33</v>
      </c>
      <c r="Q27" s="39">
        <f>W27+$H$99+$H$117+$H$141+$H$8</f>
        <v>-2.2300000000000004</v>
      </c>
      <c r="R27" s="39">
        <f>X27+$H$102+$H$117+$H$141+$H$8</f>
        <v>-0.99699999999999989</v>
      </c>
      <c r="S27" s="39">
        <f>Y27+$H$105+$H$117+$H$141+$H$8</f>
        <v>6.3620000000000001</v>
      </c>
      <c r="T27" s="5"/>
      <c r="U27" s="39">
        <f>$H$60+$H$69+$H$93+$H$189</f>
        <v>1.2300000000000004</v>
      </c>
      <c r="V27" s="39">
        <f>0+$H$69+$H$93+$H$189</f>
        <v>2.5460000000000003</v>
      </c>
      <c r="W27" s="39">
        <f>$H$17+$H$69+$H$93+$H$189</f>
        <v>5.2200000000000006</v>
      </c>
      <c r="X27" s="39">
        <f>$H$35+$H$69+$H$93+$H$189</f>
        <v>1.5400000000000009</v>
      </c>
      <c r="Y27" s="39">
        <f>$H$53+$H$69+$H$93+$H$189</f>
        <v>2.5780000000000003</v>
      </c>
      <c r="Z27" s="5"/>
      <c r="AA27" s="39">
        <f>U27+$H$96+$H$153+$H$162+$H$177</f>
        <v>-4.2029999999999994</v>
      </c>
      <c r="AB27" s="39">
        <f>V27+$H$96+$H$162+$H$177</f>
        <v>-0.70499999999999963</v>
      </c>
      <c r="AC27" s="39">
        <f>W27+$H$96+$H$162+$H$177+$H$144</f>
        <v>-2.4279999999999995</v>
      </c>
      <c r="AD27" s="39">
        <f>X27+$H$96+$H$162+$H$177+$H$147</f>
        <v>-3.2519999999999989</v>
      </c>
      <c r="AE27" s="39">
        <f>Y27+$H$96+$H$162+$H$177+$H$150</f>
        <v>-2.9999999999999996</v>
      </c>
      <c r="AH27" s="19"/>
      <c r="AI27" s="18"/>
      <c r="AJ27" s="18"/>
      <c r="AK27" s="28"/>
      <c r="AL27" s="28"/>
      <c r="AM27" s="28"/>
      <c r="AN27" s="28"/>
      <c r="AO27" s="28"/>
      <c r="AP27" s="14"/>
      <c r="AQ27" s="28"/>
      <c r="AR27" s="28"/>
      <c r="AS27" s="28"/>
      <c r="AT27" s="28"/>
      <c r="AU27" s="28"/>
      <c r="AV27" s="14"/>
      <c r="AW27" s="28"/>
      <c r="AX27" s="28"/>
      <c r="AY27" s="28"/>
      <c r="AZ27" s="28"/>
      <c r="BA27" s="28"/>
    </row>
    <row r="28" spans="3:53" ht="9.75" customHeight="1" x14ac:dyDescent="0.25">
      <c r="C28" s="4"/>
      <c r="D28" s="4"/>
      <c r="E28" s="7"/>
      <c r="F28" s="7"/>
      <c r="G28" s="7"/>
      <c r="H28" s="7"/>
      <c r="K28" s="4"/>
      <c r="L28" s="42"/>
      <c r="M28" s="9"/>
      <c r="N28" s="9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H28" s="16"/>
      <c r="AI28" s="18"/>
      <c r="AJ28" s="18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3:53" ht="15.75" x14ac:dyDescent="0.25">
      <c r="C29" s="4"/>
      <c r="D29" s="4"/>
      <c r="E29" s="8"/>
      <c r="F29" s="8"/>
      <c r="G29" s="8"/>
      <c r="H29" s="8"/>
      <c r="K29" s="4"/>
      <c r="L29" s="40"/>
      <c r="M29" s="9">
        <v>1</v>
      </c>
      <c r="N29" s="9"/>
      <c r="O29" s="39">
        <f>U29+$H$108+$H$120+0+$H$8</f>
        <v>14.231</v>
      </c>
      <c r="P29" s="39">
        <f>V29+$H$120+0+$H$8</f>
        <v>15.547000000000001</v>
      </c>
      <c r="Q29" s="39">
        <f>W29+$H$99+$H$120+0+$H$8</f>
        <v>13.804</v>
      </c>
      <c r="R29" s="39">
        <f>X29+$H$102+$H$120+0+$H$8</f>
        <v>8.2199999999999989</v>
      </c>
      <c r="S29" s="39">
        <f>Y29+$H$105+$H$120+0+$H$8</f>
        <v>15.579000000000001</v>
      </c>
      <c r="T29" s="5"/>
      <c r="U29" s="39">
        <f>$H$60+$H$72+0+$H$189</f>
        <v>5.3710000000000004</v>
      </c>
      <c r="V29" s="39">
        <f>0+$H$72+0+$H$189</f>
        <v>6.6870000000000003</v>
      </c>
      <c r="W29" s="39">
        <f>$H$17+$H$72+0+E189+$H$189</f>
        <v>16.178000000000001</v>
      </c>
      <c r="X29" s="39">
        <f>$H$35+$H$72+0+$H$189</f>
        <v>5.681</v>
      </c>
      <c r="Y29" s="39">
        <f>$H$53+$H$72+0+$H$189</f>
        <v>6.7190000000000003</v>
      </c>
      <c r="Z29" s="5"/>
      <c r="AA29" s="39">
        <f>U29+$H$96+$H$153+$H$165+0</f>
        <v>7.5660000000000007</v>
      </c>
      <c r="AB29" s="39">
        <f>V29+$H$96+0+$H$165+0</f>
        <v>11.064</v>
      </c>
      <c r="AC29" s="39">
        <f>W29+$H$96+$H$144+$H$165+0</f>
        <v>16.158000000000001</v>
      </c>
      <c r="AD29" s="39">
        <f>X29+$H$96+$H$147+$H$165+0</f>
        <v>8.5169999999999995</v>
      </c>
      <c r="AE29" s="39">
        <f>Y29+$H$96+$H$150+$H$165+0</f>
        <v>8.7690000000000001</v>
      </c>
      <c r="AH29" s="19"/>
      <c r="AI29" s="18"/>
      <c r="AJ29" s="18"/>
      <c r="AK29" s="28"/>
      <c r="AL29" s="28"/>
      <c r="AM29" s="28"/>
      <c r="AN29" s="28"/>
      <c r="AO29" s="28"/>
      <c r="AP29" s="14"/>
      <c r="AQ29" s="28"/>
      <c r="AR29" s="28"/>
      <c r="AS29" s="28"/>
      <c r="AT29" s="28"/>
      <c r="AU29" s="28"/>
      <c r="AV29" s="14"/>
      <c r="AW29" s="28"/>
      <c r="AX29" s="28"/>
      <c r="AY29" s="28"/>
      <c r="AZ29" s="28"/>
      <c r="BA29" s="28"/>
    </row>
    <row r="30" spans="3:53" ht="15.75" x14ac:dyDescent="0.25">
      <c r="C30" s="4"/>
      <c r="D30" s="4"/>
      <c r="E30" s="8"/>
      <c r="F30" s="8"/>
      <c r="G30" s="8"/>
      <c r="H30" s="8"/>
      <c r="K30" s="4"/>
      <c r="L30" s="40"/>
      <c r="M30" s="9">
        <v>2</v>
      </c>
      <c r="N30" s="9"/>
      <c r="O30" s="39">
        <f>U30+$H$108+$H$120+$H$132+$H$8</f>
        <v>5.9169999999999998</v>
      </c>
      <c r="P30" s="39">
        <f>V30+$H$120+$H$132+$H$8</f>
        <v>7.2329999999999997</v>
      </c>
      <c r="Q30" s="39">
        <f>W30+$H$99+$H$120+$H$132+$H$8</f>
        <v>-1.327</v>
      </c>
      <c r="R30" s="39">
        <f>X30+$H$102+$H$120+$H$132+$H$8</f>
        <v>-9.3999999999999417E-2</v>
      </c>
      <c r="S30" s="39">
        <f>Y30+$H$105+$H$120+$H$132+$H$8</f>
        <v>7.2649999999999997</v>
      </c>
      <c r="T30" s="5"/>
      <c r="U30" s="39">
        <f>$H$60+$H$72+$H$84+$H$189</f>
        <v>3.7430000000000003</v>
      </c>
      <c r="V30" s="39">
        <f>0+$H$72+$H$84+$H$189</f>
        <v>5.0590000000000002</v>
      </c>
      <c r="W30" s="39">
        <f>$H$17+$H$72+$H$84+$H$189</f>
        <v>7.7330000000000005</v>
      </c>
      <c r="X30" s="39">
        <f>$H$35+$H$72+$H$84+$H$189</f>
        <v>4.0530000000000008</v>
      </c>
      <c r="Y30" s="39">
        <f>$H$53+$H$72+$H$84+$H$189</f>
        <v>5.0910000000000002</v>
      </c>
      <c r="Z30" s="5"/>
      <c r="AA30" s="39">
        <f>U30+$H$96+$H$153+$H$165+$H$177</f>
        <v>4.83</v>
      </c>
      <c r="AB30" s="39">
        <f>V30+$H$96+$H$165+$H$177</f>
        <v>8.3279999999999994</v>
      </c>
      <c r="AC30" s="39">
        <f>W30+$H$96+$H$165+$H$177+$H$144</f>
        <v>6.6049999999999986</v>
      </c>
      <c r="AD30" s="39">
        <f>X30+$H$96+$H$165+$H$177+$H$147</f>
        <v>5.7809999999999988</v>
      </c>
      <c r="AE30" s="39">
        <f>Y30+$H$96+$H$165+$H$177+$H$150</f>
        <v>6.0329999999999995</v>
      </c>
      <c r="AH30" s="19"/>
      <c r="AI30" s="18"/>
      <c r="AJ30" s="18"/>
      <c r="AK30" s="28"/>
      <c r="AL30" s="28"/>
      <c r="AM30" s="28"/>
      <c r="AN30" s="28"/>
      <c r="AO30" s="28"/>
      <c r="AP30" s="14"/>
      <c r="AQ30" s="28"/>
      <c r="AR30" s="28"/>
      <c r="AS30" s="28"/>
      <c r="AT30" s="28"/>
      <c r="AU30" s="28"/>
      <c r="AV30" s="14"/>
      <c r="AW30" s="28"/>
      <c r="AX30" s="28"/>
      <c r="AY30" s="28"/>
      <c r="AZ30" s="28"/>
      <c r="BA30" s="28"/>
    </row>
    <row r="31" spans="3:53" ht="15.75" x14ac:dyDescent="0.25">
      <c r="C31" s="4"/>
      <c r="D31" s="4"/>
      <c r="E31" s="8"/>
      <c r="F31" s="8"/>
      <c r="G31" s="8"/>
      <c r="H31" s="8"/>
      <c r="K31" s="4"/>
      <c r="L31" s="40" t="s">
        <v>79</v>
      </c>
      <c r="M31" s="9">
        <v>3</v>
      </c>
      <c r="N31" s="9"/>
      <c r="O31" s="39">
        <f>U31+$H$108+$H$120+$H$135+$H$8</f>
        <v>-13.835999999999999</v>
      </c>
      <c r="P31" s="39">
        <f>V31+$H$120+$H$135+$H$8</f>
        <v>-12.52</v>
      </c>
      <c r="Q31" s="39">
        <f>W31+$H$99+$H$120+$H$135+$H$8</f>
        <v>-21.08</v>
      </c>
      <c r="R31" s="39">
        <f>X31+$H$102+$H$120+$H$135+$H$8</f>
        <v>-19.847000000000001</v>
      </c>
      <c r="S31" s="39">
        <f>Y31+$H$105+$H$120+$H$135+$H$8</f>
        <v>-12.488</v>
      </c>
      <c r="T31" s="5"/>
      <c r="U31" s="39">
        <f>$H$60+$H$72+$H$87+$H$189</f>
        <v>4.6379999999999999</v>
      </c>
      <c r="V31" s="39">
        <f>0+$H$72+$H$87+$H$189</f>
        <v>5.9540000000000006</v>
      </c>
      <c r="W31" s="39">
        <f>$H$17+$H$72+$H$87+$H$189</f>
        <v>8.6280000000000001</v>
      </c>
      <c r="X31" s="39">
        <f>$H$35+$H$72+$H$87+$H$189</f>
        <v>4.9480000000000004</v>
      </c>
      <c r="Y31" s="39">
        <f>$H$53+$H$72+$H$87+$H$189</f>
        <v>5.9860000000000007</v>
      </c>
      <c r="Z31" s="5"/>
      <c r="AA31" s="39">
        <f>U31+$H$96+$H$153+$H$165+$H$177</f>
        <v>5.7249999999999996</v>
      </c>
      <c r="AB31" s="39">
        <f>V31+$H$96+$H$165+$H$177</f>
        <v>9.222999999999999</v>
      </c>
      <c r="AC31" s="39">
        <f>W31+$H$96+$H$165+$H$177+$H$144</f>
        <v>7.4999999999999982</v>
      </c>
      <c r="AD31" s="39">
        <f>X31+$H$96+$H$165+$H$177+$H$147</f>
        <v>6.6759999999999984</v>
      </c>
      <c r="AE31" s="39">
        <f>Y31+$H$96+$H$165+$H$177+$H$150</f>
        <v>6.927999999999999</v>
      </c>
      <c r="AH31" s="19"/>
      <c r="AI31" s="18"/>
      <c r="AJ31" s="18"/>
      <c r="AK31" s="28"/>
      <c r="AL31" s="28"/>
      <c r="AM31" s="28"/>
      <c r="AN31" s="28"/>
      <c r="AO31" s="28"/>
      <c r="AP31" s="14"/>
      <c r="AQ31" s="28"/>
      <c r="AR31" s="28"/>
      <c r="AS31" s="28"/>
      <c r="AT31" s="28"/>
      <c r="AU31" s="28"/>
      <c r="AV31" s="14"/>
      <c r="AW31" s="28"/>
      <c r="AX31" s="28"/>
      <c r="AY31" s="28"/>
      <c r="AZ31" s="28"/>
      <c r="BA31" s="28"/>
    </row>
    <row r="32" spans="3:53" ht="15.75" x14ac:dyDescent="0.25">
      <c r="C32" s="4"/>
      <c r="D32" s="4"/>
      <c r="E32" s="8"/>
      <c r="F32" s="8"/>
      <c r="G32" s="8"/>
      <c r="H32" s="8"/>
      <c r="K32" s="4"/>
      <c r="L32" s="40"/>
      <c r="M32" s="9">
        <v>4</v>
      </c>
      <c r="N32" s="9"/>
      <c r="O32" s="39">
        <f>U32+$H$108+$H$120+$H$138+$H$8</f>
        <v>7.8490000000000002</v>
      </c>
      <c r="P32" s="39">
        <f>V32+$H$120+$H$138+$H$8</f>
        <v>9.1649999999999991</v>
      </c>
      <c r="Q32" s="39">
        <f>W32+$H$99+$H$120+$H$138+$H$8</f>
        <v>0.60500000000000043</v>
      </c>
      <c r="R32" s="39">
        <f>X32+$H$102+$H$120+$H$138+$H$8</f>
        <v>1.8380000000000001</v>
      </c>
      <c r="S32" s="39">
        <f>Y32+$H$105+$H$120+$H$138+$H$8</f>
        <v>9.1969999999999992</v>
      </c>
      <c r="T32" s="5"/>
      <c r="U32" s="39">
        <f>$H$60+$H$72+$H$90+$H$189</f>
        <v>4.4560000000000004</v>
      </c>
      <c r="V32" s="39">
        <f>0+$H$72+$H$90+$H$189</f>
        <v>5.7720000000000002</v>
      </c>
      <c r="W32" s="39">
        <f>$H$17+$H$72+$H$90+$H$189</f>
        <v>8.4459999999999997</v>
      </c>
      <c r="X32" s="39">
        <f>$H$35+$H$72+$H$90+$H$189</f>
        <v>4.766</v>
      </c>
      <c r="Y32" s="39">
        <f>$H$53+$H$72+$H$90+$H$189</f>
        <v>5.8040000000000003</v>
      </c>
      <c r="Z32" s="5"/>
      <c r="AA32" s="39">
        <f>U32+$H$96+$H$153+$H$165+$H$177</f>
        <v>5.5429999999999993</v>
      </c>
      <c r="AB32" s="39">
        <f>V32+$H$96+$H$165+$H$177</f>
        <v>9.0410000000000004</v>
      </c>
      <c r="AC32" s="39">
        <f>W32+$H$96+$H$165+$H$177+$H$144</f>
        <v>7.3179999999999996</v>
      </c>
      <c r="AD32" s="39">
        <f>X32+$H$96+$H$165+$H$177+$H$147</f>
        <v>6.4939999999999998</v>
      </c>
      <c r="AE32" s="39">
        <f>Y32+$H$96+$H$165+$H$177+$H$150</f>
        <v>6.7460000000000004</v>
      </c>
      <c r="AH32" s="19"/>
      <c r="AI32" s="18"/>
      <c r="AJ32" s="18"/>
      <c r="AK32" s="28"/>
      <c r="AL32" s="28"/>
      <c r="AM32" s="28"/>
      <c r="AN32" s="28"/>
      <c r="AO32" s="28"/>
      <c r="AP32" s="14"/>
      <c r="AQ32" s="28"/>
      <c r="AR32" s="28"/>
      <c r="AS32" s="28"/>
      <c r="AT32" s="28"/>
      <c r="AU32" s="28"/>
      <c r="AV32" s="14"/>
      <c r="AW32" s="28"/>
      <c r="AX32" s="28"/>
      <c r="AY32" s="28"/>
      <c r="AZ32" s="28"/>
      <c r="BA32" s="28"/>
    </row>
    <row r="33" spans="3:53" ht="15.75" x14ac:dyDescent="0.25">
      <c r="C33" s="4"/>
      <c r="D33" s="4"/>
      <c r="E33" s="8"/>
      <c r="F33" s="8"/>
      <c r="G33" s="8"/>
      <c r="H33" s="8"/>
      <c r="K33" s="4"/>
      <c r="L33" s="40"/>
      <c r="M33" s="9">
        <v>5</v>
      </c>
      <c r="N33" s="9"/>
      <c r="O33" s="39">
        <f>U33+$H$108+$H$120+$H$141+$H$8</f>
        <v>7.2030000000000003</v>
      </c>
      <c r="P33" s="39">
        <f>V33+$H$120+$H$141+$H$8</f>
        <v>8.5190000000000001</v>
      </c>
      <c r="Q33" s="39">
        <f>W33+$H$99+$H$120+$H$141+$H$8</f>
        <v>-4.1000000000000369E-2</v>
      </c>
      <c r="R33" s="39">
        <f>X33+$H$102+$H$120+$H$141+$H$8</f>
        <v>1.1920000000000002</v>
      </c>
      <c r="S33" s="39">
        <f>Y33+$H$105+$H$120+$H$141+$H$8</f>
        <v>8.5510000000000002</v>
      </c>
      <c r="T33" s="5"/>
      <c r="U33" s="39">
        <f>$H$60+$H$72+$H$93+$H$189</f>
        <v>3.4190000000000005</v>
      </c>
      <c r="V33" s="39">
        <f>0+$H$72+$H$93+$H$189</f>
        <v>4.7350000000000003</v>
      </c>
      <c r="W33" s="39">
        <f>$H$17+$H$72+$H$93+$H$189</f>
        <v>7.4090000000000007</v>
      </c>
      <c r="X33" s="39">
        <f>$H$35+$H$72+$H$93++$H$189</f>
        <v>3.7290000000000001</v>
      </c>
      <c r="Y33" s="39">
        <f>$H$53+$H$72+$H$93+$H$189</f>
        <v>4.7670000000000003</v>
      </c>
      <c r="Z33" s="5"/>
      <c r="AA33" s="39">
        <f>U33+$H$96+$H$153+$H$165+$H$177</f>
        <v>4.5060000000000002</v>
      </c>
      <c r="AB33" s="39">
        <f>V33+$H$96+$H$165+$H$177</f>
        <v>8.0039999999999996</v>
      </c>
      <c r="AC33" s="39">
        <f>W33+$H$96+$H$165+$H$177+$H$144</f>
        <v>6.2810000000000006</v>
      </c>
      <c r="AD33" s="39">
        <f>X33+$H$96+$H$165+$H$177+$H$147</f>
        <v>5.456999999999999</v>
      </c>
      <c r="AE33" s="39">
        <f>Y33+$H$96+$H$165+$H$177+$H$150</f>
        <v>5.7089999999999996</v>
      </c>
      <c r="AH33" s="19"/>
      <c r="AI33" s="18"/>
      <c r="AJ33" s="18"/>
      <c r="AK33" s="28"/>
      <c r="AL33" s="28"/>
      <c r="AM33" s="28"/>
      <c r="AN33" s="28"/>
      <c r="AO33" s="28"/>
      <c r="AP33" s="14"/>
      <c r="AQ33" s="28"/>
      <c r="AR33" s="28"/>
      <c r="AS33" s="28"/>
      <c r="AT33" s="28"/>
      <c r="AU33" s="28"/>
      <c r="AV33" s="14"/>
      <c r="AW33" s="28"/>
      <c r="AX33" s="28"/>
      <c r="AY33" s="28"/>
      <c r="AZ33" s="28"/>
      <c r="BA33" s="28"/>
    </row>
    <row r="34" spans="3:53" ht="9" customHeight="1" x14ac:dyDescent="0.25">
      <c r="C34" s="4"/>
      <c r="D34" s="4"/>
      <c r="E34" s="8"/>
      <c r="F34" s="8"/>
      <c r="G34" s="8"/>
      <c r="H34" s="8"/>
      <c r="K34" s="4"/>
      <c r="L34" s="42"/>
      <c r="M34" s="9"/>
      <c r="N34" s="9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H34" s="16"/>
      <c r="AI34" s="18"/>
      <c r="AJ34" s="18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3:53" ht="15.75" x14ac:dyDescent="0.25">
      <c r="C35" s="4" t="s">
        <v>7</v>
      </c>
      <c r="D35" s="4"/>
      <c r="E35" s="8">
        <v>-0.90200000000000002</v>
      </c>
      <c r="F35" s="8">
        <v>-1.591</v>
      </c>
      <c r="G35" s="8">
        <v>-0.36399999999999999</v>
      </c>
      <c r="H35" s="8">
        <v>-1.006</v>
      </c>
      <c r="K35" s="4"/>
      <c r="L35" s="40"/>
      <c r="M35" s="9">
        <v>1</v>
      </c>
      <c r="N35" s="9"/>
      <c r="O35" s="39">
        <f>U35+$H$108+$H$123+0+$H$8</f>
        <v>7.3330000000000002</v>
      </c>
      <c r="P35" s="39">
        <f>V35+$H$123+0+$H$8</f>
        <v>8.6489999999999991</v>
      </c>
      <c r="Q35" s="39">
        <f>W35+$H$99+$H$123+0+$H$8</f>
        <v>8.9000000000000412E-2</v>
      </c>
      <c r="R35" s="39">
        <f>X35+$H$102+$H$123+0+$H$8</f>
        <v>1.322000000000001</v>
      </c>
      <c r="S35" s="39">
        <f>Y35+$H$105+$H$123+0+$H$8</f>
        <v>8.6809999999999992</v>
      </c>
      <c r="T35" s="5"/>
      <c r="U35" s="39">
        <f>$H$60+$H$75+0+$H$189</f>
        <v>-2.0489999999999995</v>
      </c>
      <c r="V35" s="39">
        <f>0+$H$75+0+$H$189</f>
        <v>-0.73299999999999965</v>
      </c>
      <c r="W35" s="39">
        <f>$H$17+$H$75+0+$H$189</f>
        <v>1.9410000000000003</v>
      </c>
      <c r="X35" s="39">
        <f>$H$35+$H$75+0+$H$189</f>
        <v>-1.7389999999999999</v>
      </c>
      <c r="Y35" s="39">
        <f>$H$53+$H$75+0+$H$189</f>
        <v>-0.70099999999999962</v>
      </c>
      <c r="Z35" s="5"/>
      <c r="AA35" s="39">
        <f>U35+$H$96+$H$153+$H$168+0</f>
        <v>-3.3939999999999988</v>
      </c>
      <c r="AB35" s="39">
        <f>V35+$H$96+0+$H$168+0</f>
        <v>0.10400000000000054</v>
      </c>
      <c r="AC35" s="39">
        <f>W35+$H$96+$H$144+$H$168+0</f>
        <v>-1.6190000000000002</v>
      </c>
      <c r="AD35" s="39">
        <f>X35+$H$96+$H$147+$H$168+0</f>
        <v>-2.4430000000000001</v>
      </c>
      <c r="AE35" s="39">
        <f>Y35+$H$96+$H$150+$H$168+0</f>
        <v>-2.1909999999999994</v>
      </c>
      <c r="AH35" s="19"/>
      <c r="AI35" s="18"/>
      <c r="AJ35" s="18"/>
      <c r="AK35" s="28"/>
      <c r="AL35" s="28"/>
      <c r="AM35" s="28"/>
      <c r="AN35" s="28"/>
      <c r="AO35" s="28"/>
      <c r="AP35" s="14"/>
      <c r="AQ35" s="28"/>
      <c r="AR35" s="28"/>
      <c r="AS35" s="28"/>
      <c r="AT35" s="28"/>
      <c r="AU35" s="28"/>
      <c r="AV35" s="14"/>
      <c r="AW35" s="28"/>
      <c r="AX35" s="28"/>
      <c r="AY35" s="28"/>
      <c r="AZ35" s="28"/>
      <c r="BA35" s="28"/>
    </row>
    <row r="36" spans="3:53" ht="15.75" x14ac:dyDescent="0.25">
      <c r="C36" s="4"/>
      <c r="D36" s="4"/>
      <c r="E36" s="8"/>
      <c r="F36" s="8"/>
      <c r="G36" s="8"/>
      <c r="H36" s="8"/>
      <c r="K36" s="4"/>
      <c r="L36" s="40"/>
      <c r="M36" s="9">
        <v>2</v>
      </c>
      <c r="N36" s="9"/>
      <c r="O36" s="39">
        <f>U36+$H$108+$H$123+$H$132+$H$8</f>
        <v>-0.98099999999999987</v>
      </c>
      <c r="P36" s="39">
        <f>V36+$H$123+$H$132+$H$8</f>
        <v>0.33499999999999908</v>
      </c>
      <c r="Q36" s="39">
        <f>W36+$H$99+$H$123+$H$132+$H$8</f>
        <v>-8.2250000000000014</v>
      </c>
      <c r="R36" s="39">
        <f>X36+$H$102+$H$123+$H$132+$H$8</f>
        <v>-6.9919999999999991</v>
      </c>
      <c r="S36" s="39">
        <f>Y36+$H$105+$H$123+$H$132+$H$8</f>
        <v>0.3669999999999991</v>
      </c>
      <c r="T36" s="5"/>
      <c r="U36" s="39">
        <f>$H$60+$H$75+$H$84+$H$189</f>
        <v>-3.6769999999999996</v>
      </c>
      <c r="V36" s="39">
        <f>0+$H$75+$H$84+$H$189</f>
        <v>-2.3609999999999998</v>
      </c>
      <c r="W36" s="39">
        <f>$H$17+$H$75+$H$84+$H$189</f>
        <v>0.31300000000000061</v>
      </c>
      <c r="X36" s="39">
        <f>$H$35+$H$75+$H$84+$H$189</f>
        <v>-3.3669999999999991</v>
      </c>
      <c r="Y36" s="39">
        <f>$H$53+$H$75+$H$84+$H$189</f>
        <v>-2.3289999999999997</v>
      </c>
      <c r="Z36" s="5"/>
      <c r="AA36" s="39">
        <f>U36+$H$96+$H$153+$H$168+$H$177</f>
        <v>-6.129999999999999</v>
      </c>
      <c r="AB36" s="39">
        <f>V36+$H$96+$H$168+$H$177</f>
        <v>-2.6319999999999997</v>
      </c>
      <c r="AC36" s="39">
        <f>W36+$H$96+$H$168+$H$177+$H$144</f>
        <v>-4.3549999999999995</v>
      </c>
      <c r="AD36" s="39">
        <f>X36+$H$96+$H$168+$H$177+$H$147</f>
        <v>-5.1789999999999985</v>
      </c>
      <c r="AE36" s="39">
        <f>Y36+$H$96+$H$168+$H$177+$H$150</f>
        <v>-4.9269999999999996</v>
      </c>
      <c r="AH36" s="19"/>
      <c r="AI36" s="18"/>
      <c r="AJ36" s="18"/>
      <c r="AK36" s="28"/>
      <c r="AL36" s="28"/>
      <c r="AM36" s="28"/>
      <c r="AN36" s="28"/>
      <c r="AO36" s="28"/>
      <c r="AP36" s="14"/>
      <c r="AQ36" s="28"/>
      <c r="AR36" s="28"/>
      <c r="AS36" s="28"/>
      <c r="AT36" s="28"/>
      <c r="AU36" s="28"/>
      <c r="AV36" s="14"/>
      <c r="AW36" s="28"/>
      <c r="AX36" s="28"/>
      <c r="AY36" s="28"/>
      <c r="AZ36" s="28"/>
      <c r="BA36" s="28"/>
    </row>
    <row r="37" spans="3:53" ht="15.75" x14ac:dyDescent="0.25">
      <c r="C37" s="4"/>
      <c r="D37" s="4"/>
      <c r="E37" s="8"/>
      <c r="F37" s="8"/>
      <c r="G37" s="8"/>
      <c r="H37" s="8"/>
      <c r="K37" s="4"/>
      <c r="L37" s="40" t="s">
        <v>80</v>
      </c>
      <c r="M37" s="9">
        <v>3</v>
      </c>
      <c r="N37" s="9"/>
      <c r="O37" s="39">
        <f>U37+$H$108+$H$123+$H$135+$H$8</f>
        <v>-20.734000000000002</v>
      </c>
      <c r="P37" s="39">
        <f>V37+$H$123+$H$135+$H$8</f>
        <v>-19.417999999999999</v>
      </c>
      <c r="Q37" s="39">
        <f>W37+$H$99+$H$123+$H$135+$H$8</f>
        <v>-27.978000000000002</v>
      </c>
      <c r="R37" s="39">
        <f>X37+$H$102+$H$123+$H$135+$H$8</f>
        <v>-26.744999999999997</v>
      </c>
      <c r="S37" s="39">
        <f>Y37+$H$105+$H$123+$H$135+$H$8</f>
        <v>-19.385999999999999</v>
      </c>
      <c r="T37" s="5"/>
      <c r="U37" s="39">
        <f>$H$60+$H$75+$H$87+$H$189</f>
        <v>-2.782</v>
      </c>
      <c r="V37" s="39">
        <f>0+$H$75+$H$87+$H$189</f>
        <v>-1.4659999999999993</v>
      </c>
      <c r="W37" s="39">
        <f>$H$17+$H$75+$H$87+$H$189</f>
        <v>1.2080000000000002</v>
      </c>
      <c r="X37" s="39">
        <f>$H$35+$H$75+$H$87+$H$189</f>
        <v>-2.4719999999999995</v>
      </c>
      <c r="Y37" s="39">
        <f>$H$53+$H$75+$H$87+$H$189</f>
        <v>-1.4339999999999993</v>
      </c>
      <c r="Z37" s="5"/>
      <c r="AA37" s="39">
        <f>U37+$H$96+$H$153+$H$168+$H$177</f>
        <v>-5.2349999999999994</v>
      </c>
      <c r="AB37" s="39">
        <f>V37+$H$96+$H$168+$H$177</f>
        <v>-1.7369999999999992</v>
      </c>
      <c r="AC37" s="39">
        <f>W37+$H$96+$H$168+$H$177+$H$144</f>
        <v>-3.46</v>
      </c>
      <c r="AD37" s="39">
        <f>X37+$H$96+$H$168+$H$177+$H$147</f>
        <v>-4.2839999999999989</v>
      </c>
      <c r="AE37" s="39">
        <f>Y37+$H$96+$H$168+$H$177+$H$150</f>
        <v>-4.0319999999999991</v>
      </c>
      <c r="AH37" s="19"/>
      <c r="AI37" s="18"/>
      <c r="AJ37" s="18"/>
      <c r="AK37" s="28"/>
      <c r="AL37" s="28"/>
      <c r="AM37" s="28"/>
      <c r="AN37" s="28"/>
      <c r="AO37" s="28"/>
      <c r="AP37" s="14"/>
      <c r="AQ37" s="28"/>
      <c r="AR37" s="28"/>
      <c r="AS37" s="28"/>
      <c r="AT37" s="28"/>
      <c r="AU37" s="28"/>
      <c r="AV37" s="14"/>
      <c r="AW37" s="28"/>
      <c r="AX37" s="28"/>
      <c r="AY37" s="28"/>
      <c r="AZ37" s="28"/>
      <c r="BA37" s="28"/>
    </row>
    <row r="38" spans="3:53" ht="15.75" x14ac:dyDescent="0.25">
      <c r="C38" s="4"/>
      <c r="D38" s="4"/>
      <c r="E38" s="8"/>
      <c r="F38" s="8"/>
      <c r="G38" s="8"/>
      <c r="H38" s="8"/>
      <c r="K38" s="4"/>
      <c r="L38" s="40"/>
      <c r="M38" s="9">
        <v>4</v>
      </c>
      <c r="N38" s="9"/>
      <c r="O38" s="39">
        <f>U38+$H$108+$H$123+$H$138+$H$8</f>
        <v>0.9510000000000014</v>
      </c>
      <c r="P38" s="39">
        <f>V38+$H$123+$H$138+$H$8</f>
        <v>2.2670000000000003</v>
      </c>
      <c r="Q38" s="39">
        <f>W38+$H$99+$H$123+$H$138+$H$8</f>
        <v>-6.2929999999999993</v>
      </c>
      <c r="R38" s="39">
        <f>X38+$H$102+$H$123+$H$138+$H$8</f>
        <v>-5.0599999999999987</v>
      </c>
      <c r="S38" s="39">
        <f>Y38+$H$105+$H$123+$H$138+$H$8</f>
        <v>2.2990000000000004</v>
      </c>
      <c r="T38" s="5"/>
      <c r="U38" s="39">
        <f>$H$60+$H$75+$H$90+$H$189</f>
        <v>-2.9639999999999986</v>
      </c>
      <c r="V38" s="39">
        <f>0+$H$75+$H$90+$H$189</f>
        <v>-1.6479999999999997</v>
      </c>
      <c r="W38" s="39">
        <f>$H$17+$H$75+$H$90+$H$189</f>
        <v>1.0259999999999998</v>
      </c>
      <c r="X38" s="39">
        <f>$H$35+$H$75+$H$90+$H$189</f>
        <v>-2.6539999999999999</v>
      </c>
      <c r="Y38" s="39">
        <f>$H$53+$H$75+$H$90+$H$189</f>
        <v>-1.6159999999999997</v>
      </c>
      <c r="Z38" s="5"/>
      <c r="AA38" s="39">
        <f>U38+$H$96+$H$153+$H$168+$H$177</f>
        <v>-5.416999999999998</v>
      </c>
      <c r="AB38" s="39">
        <f>V38+$H$96+$H$168+$H$177</f>
        <v>-1.9189999999999996</v>
      </c>
      <c r="AC38" s="39">
        <f>W38+$H$96+$H$168+$H$177+$H$144</f>
        <v>-3.6420000000000003</v>
      </c>
      <c r="AD38" s="39">
        <f>X38+$H$96+$H$168+$H$177+$H$147</f>
        <v>-4.4659999999999993</v>
      </c>
      <c r="AE38" s="39">
        <f>Y38+$H$96+$H$168+$H$177+$H$150</f>
        <v>-4.2139999999999995</v>
      </c>
      <c r="AH38" s="19"/>
      <c r="AI38" s="18"/>
      <c r="AJ38" s="18"/>
      <c r="AK38" s="28"/>
      <c r="AL38" s="28"/>
      <c r="AM38" s="28"/>
      <c r="AN38" s="28"/>
      <c r="AO38" s="28"/>
      <c r="AP38" s="14"/>
      <c r="AQ38" s="28"/>
      <c r="AR38" s="28"/>
      <c r="AS38" s="28"/>
      <c r="AT38" s="28"/>
      <c r="AU38" s="28"/>
      <c r="AV38" s="14"/>
      <c r="AW38" s="28"/>
      <c r="AX38" s="28"/>
      <c r="AY38" s="28"/>
      <c r="AZ38" s="28"/>
      <c r="BA38" s="28"/>
    </row>
    <row r="39" spans="3:53" ht="15.75" x14ac:dyDescent="0.25">
      <c r="C39" s="4"/>
      <c r="D39" s="4"/>
      <c r="E39" s="8"/>
      <c r="F39" s="8"/>
      <c r="G39" s="8"/>
      <c r="H39" s="8"/>
      <c r="K39" s="4"/>
      <c r="L39" s="40"/>
      <c r="M39" s="9">
        <v>5</v>
      </c>
      <c r="N39" s="9"/>
      <c r="O39" s="39">
        <f>U39+$H$108+$H$123+$H$141+$H$8</f>
        <v>0.30499999999999972</v>
      </c>
      <c r="P39" s="39">
        <f>V39+$H$123+$H$141+$H$8</f>
        <v>1.6210000000000013</v>
      </c>
      <c r="Q39" s="39">
        <f>W39+$H$99+$H$123+$H$141+$H$8</f>
        <v>-6.9390000000000001</v>
      </c>
      <c r="R39" s="39">
        <f>X39+$H$102+$H$123+$H$141+$H$8</f>
        <v>-5.7059999999999995</v>
      </c>
      <c r="S39" s="39">
        <f>Y39+$H$105+$H$123+$H$141+$H$8</f>
        <v>1.6530000000000014</v>
      </c>
      <c r="T39" s="5"/>
      <c r="U39" s="39">
        <f>$H$60+$H$75+$H$93+$H$189</f>
        <v>-4.0009999999999994</v>
      </c>
      <c r="V39" s="39">
        <f>0+$H$75+$H$93+$H$189</f>
        <v>-2.6849999999999987</v>
      </c>
      <c r="W39" s="39">
        <f>$H$17+$H$75+$H$93+$H$189</f>
        <v>-1.0999999999999233E-2</v>
      </c>
      <c r="X39" s="39">
        <f>$H$35+$H$75+$H$93+$H$189</f>
        <v>-3.6909999999999989</v>
      </c>
      <c r="Y39" s="39">
        <f>$H$53+$H$75+$H$93+$H$189</f>
        <v>-2.6529999999999987</v>
      </c>
      <c r="Z39" s="5"/>
      <c r="AA39" s="39">
        <f>U39+$H$96+$H$153+$H$168+$H$177</f>
        <v>-6.4539999999999988</v>
      </c>
      <c r="AB39" s="39">
        <f>V39+$H$96+$H$168+$H$177</f>
        <v>-2.9559999999999986</v>
      </c>
      <c r="AC39" s="39">
        <f>W39+$H$96+$H$168+$H$177+$H$144</f>
        <v>-4.6789999999999994</v>
      </c>
      <c r="AD39" s="39">
        <f>X39+$H$96+$H$168+$H$177+$H$147</f>
        <v>-5.5029999999999983</v>
      </c>
      <c r="AE39" s="39">
        <f>Y39+$H$96+$H$168+$H$177+$H$150</f>
        <v>-5.2509999999999986</v>
      </c>
      <c r="AH39" s="19"/>
      <c r="AI39" s="18"/>
      <c r="AJ39" s="18"/>
      <c r="AK39" s="28"/>
      <c r="AL39" s="28"/>
      <c r="AM39" s="28"/>
      <c r="AN39" s="28"/>
      <c r="AO39" s="28"/>
      <c r="AP39" s="14"/>
      <c r="AQ39" s="28"/>
      <c r="AR39" s="28"/>
      <c r="AS39" s="28"/>
      <c r="AT39" s="28"/>
      <c r="AU39" s="28"/>
      <c r="AV39" s="14"/>
      <c r="AW39" s="28"/>
      <c r="AX39" s="28"/>
      <c r="AY39" s="28"/>
      <c r="AZ39" s="28"/>
      <c r="BA39" s="28"/>
    </row>
    <row r="40" spans="3:53" ht="9" customHeight="1" x14ac:dyDescent="0.25">
      <c r="C40" s="4"/>
      <c r="D40" s="4"/>
      <c r="E40" s="8"/>
      <c r="F40" s="8"/>
      <c r="G40" s="8"/>
      <c r="H40" s="8"/>
      <c r="K40" s="4"/>
      <c r="L40" s="42"/>
      <c r="M40" s="9"/>
      <c r="N40" s="9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H40" s="16"/>
      <c r="AI40" s="18"/>
      <c r="AJ40" s="18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3:53" ht="15.75" x14ac:dyDescent="0.25">
      <c r="C41" s="4"/>
      <c r="D41" s="4"/>
      <c r="E41" s="7">
        <v>-12.217000000000001</v>
      </c>
      <c r="F41" s="7">
        <v>-8.7769999999999992</v>
      </c>
      <c r="G41" s="7">
        <v>-6.95</v>
      </c>
      <c r="H41" s="7">
        <v>-6.0179999999999998</v>
      </c>
      <c r="K41" s="4"/>
      <c r="L41" s="40"/>
      <c r="M41" s="9">
        <v>1</v>
      </c>
      <c r="N41" s="9"/>
      <c r="O41" s="39">
        <f>U41+$H$108+$H$126+0+$H$8</f>
        <v>34.370000000000005</v>
      </c>
      <c r="P41" s="39">
        <f>V41+$H$126+0+$H$8</f>
        <v>35.686</v>
      </c>
      <c r="Q41" s="39">
        <f>W41+$H$99+$H$126+0+$H$8</f>
        <v>27.126000000000001</v>
      </c>
      <c r="R41" s="39">
        <f>X41+$H$102+$H$126+0+$H$8</f>
        <v>28.359000000000002</v>
      </c>
      <c r="S41" s="39">
        <f>Y41+$H$105+$H$126+0+$H$8</f>
        <v>35.718000000000004</v>
      </c>
      <c r="T41" s="5"/>
      <c r="U41" s="39">
        <f>$H$60+$H$78+0+$H$189</f>
        <v>-0.54899999999999949</v>
      </c>
      <c r="V41" s="39">
        <f>0+$H$78+0+$H$189</f>
        <v>0.76700000000000035</v>
      </c>
      <c r="W41" s="39">
        <f>$H$17+$H$78+0+$H$189</f>
        <v>3.4410000000000003</v>
      </c>
      <c r="X41" s="39">
        <f>$H$35+$H$78+0+$H$189</f>
        <v>-0.23899999999999988</v>
      </c>
      <c r="Y41" s="39">
        <f>$H$53+$H$78+0+$H$189</f>
        <v>0.79900000000000038</v>
      </c>
      <c r="Z41" s="5"/>
      <c r="AA41" s="39">
        <f>U41+$H$96+$H$153+$H$171+0</f>
        <v>1.0230000000000015</v>
      </c>
      <c r="AB41" s="39">
        <f>V41+$H$96+0+$H$171+0</f>
        <v>4.5210000000000008</v>
      </c>
      <c r="AC41" s="39">
        <f>W41+$H$96+$H$144+$H$171+0</f>
        <v>2.7980000000000005</v>
      </c>
      <c r="AD41" s="39">
        <f>X41+$H$96+$H$147+$H$171+0</f>
        <v>1.9740000000000006</v>
      </c>
      <c r="AE41" s="39">
        <f>Y41+$H$96+$H$150+$H$171+0</f>
        <v>2.2260000000000009</v>
      </c>
      <c r="AH41" s="19"/>
      <c r="AI41" s="18"/>
      <c r="AJ41" s="18"/>
      <c r="AK41" s="28"/>
      <c r="AL41" s="28"/>
      <c r="AM41" s="28"/>
      <c r="AN41" s="28"/>
      <c r="AO41" s="28"/>
      <c r="AP41" s="14"/>
      <c r="AQ41" s="28"/>
      <c r="AR41" s="28"/>
      <c r="AS41" s="28"/>
      <c r="AT41" s="28"/>
      <c r="AU41" s="28"/>
      <c r="AV41" s="14"/>
      <c r="AW41" s="28"/>
      <c r="AX41" s="28"/>
      <c r="AY41" s="28"/>
      <c r="AZ41" s="28"/>
      <c r="BA41" s="28"/>
    </row>
    <row r="42" spans="3:53" ht="15.75" x14ac:dyDescent="0.25">
      <c r="C42" s="4"/>
      <c r="D42" s="4"/>
      <c r="E42" s="7"/>
      <c r="F42" s="7"/>
      <c r="G42" s="7"/>
      <c r="H42" s="7"/>
      <c r="K42" s="4"/>
      <c r="L42" s="40"/>
      <c r="M42" s="9">
        <v>2</v>
      </c>
      <c r="N42" s="9"/>
      <c r="O42" s="39">
        <f>U42+$H$108+$H$126+$H$132+$H$8</f>
        <v>26.056000000000001</v>
      </c>
      <c r="P42" s="39">
        <f>V42+$H$126+$H$132+$H$8</f>
        <v>27.372</v>
      </c>
      <c r="Q42" s="39">
        <f>W42+$H$99+$H$126+$H$132+$H$8</f>
        <v>18.812000000000001</v>
      </c>
      <c r="R42" s="39">
        <f>X42+$H$102+$H$126+$H$132+$H$8</f>
        <v>20.045000000000002</v>
      </c>
      <c r="S42" s="39">
        <f>Y42+$H$105+$H$126+$H$132+$H$8</f>
        <v>27.404</v>
      </c>
      <c r="T42" s="5"/>
      <c r="U42" s="39">
        <f>$H$60+$H$78+$H$84+$H$189</f>
        <v>-2.1769999999999996</v>
      </c>
      <c r="V42" s="39">
        <f>0+$H$78+$H$84+$H$189</f>
        <v>-0.86099999999999977</v>
      </c>
      <c r="W42" s="39">
        <f>$H$17+$H$78+$H$84+$H$189</f>
        <v>1.8130000000000006</v>
      </c>
      <c r="X42" s="39">
        <f>$H$35+$H$78+$H$84+$H$189</f>
        <v>-1.867</v>
      </c>
      <c r="Y42" s="39">
        <f>$H$53+$H$78+$H$84+$H$189</f>
        <v>-0.82899999999999974</v>
      </c>
      <c r="Z42" s="5"/>
      <c r="AA42" s="39">
        <f>U42+$H$96+$H$153+$H$171+$H$177</f>
        <v>-1.7129999999999987</v>
      </c>
      <c r="AB42" s="39">
        <f>V42+$H$96+$H$171+$H$177</f>
        <v>1.7850000000000006</v>
      </c>
      <c r="AC42" s="39">
        <f>W42+$H$96+$H$171+$H$177+$H$144</f>
        <v>6.2000000000001165E-2</v>
      </c>
      <c r="AD42" s="39">
        <f>X42+$H$96+$H$171+$H$177+$H$147</f>
        <v>-0.76199999999999957</v>
      </c>
      <c r="AE42" s="39">
        <f>Y42+$H$96+$H$171+$H$177+$H$150</f>
        <v>-0.50999999999999934</v>
      </c>
      <c r="AH42" s="19"/>
      <c r="AI42" s="18"/>
      <c r="AJ42" s="18"/>
      <c r="AK42" s="28"/>
      <c r="AL42" s="28"/>
      <c r="AM42" s="28"/>
      <c r="AN42" s="28"/>
      <c r="AO42" s="28"/>
      <c r="AP42" s="14"/>
      <c r="AQ42" s="28"/>
      <c r="AR42" s="28"/>
      <c r="AS42" s="28"/>
      <c r="AT42" s="28"/>
      <c r="AU42" s="28"/>
      <c r="AV42" s="14"/>
      <c r="AW42" s="28"/>
      <c r="AX42" s="28"/>
      <c r="AY42" s="28"/>
      <c r="AZ42" s="28"/>
      <c r="BA42" s="28"/>
    </row>
    <row r="43" spans="3:53" ht="15.75" x14ac:dyDescent="0.25">
      <c r="C43" s="4"/>
      <c r="D43" s="4"/>
      <c r="E43" s="7"/>
      <c r="F43" s="7"/>
      <c r="G43" s="7"/>
      <c r="H43" s="7"/>
      <c r="K43" s="4"/>
      <c r="L43" s="40" t="s">
        <v>81</v>
      </c>
      <c r="M43" s="9">
        <v>3</v>
      </c>
      <c r="N43" s="9"/>
      <c r="O43" s="39">
        <f>U43+$H$108+$H$126+$H$135+$H$8</f>
        <v>6.3030000000000008</v>
      </c>
      <c r="P43" s="39">
        <f>V43+$H$126+$H$135+$H$8</f>
        <v>7.6190000000000033</v>
      </c>
      <c r="Q43" s="39">
        <f>W43+$H$99+$H$126+$H$135+$H$8</f>
        <v>-0.94099999999999895</v>
      </c>
      <c r="R43" s="39">
        <f>X43+$H$102+$H$126+$H$135+$H$8</f>
        <v>0.29200000000000159</v>
      </c>
      <c r="S43" s="39">
        <f>Y43+$H$105+$H$126+$H$135+$H$8</f>
        <v>7.6509999999999998</v>
      </c>
      <c r="T43" s="5"/>
      <c r="U43" s="39">
        <f>$H$60+$H$78+$H$87+$H$189</f>
        <v>-1.2819999999999991</v>
      </c>
      <c r="V43" s="39">
        <f>0+$H$78+$H$87+$H$189</f>
        <v>3.4000000000000696E-2</v>
      </c>
      <c r="W43" s="39">
        <f>$H$17+$H$78+$H$87+$H$189</f>
        <v>2.7080000000000002</v>
      </c>
      <c r="X43" s="39">
        <f>$H$35+$H$78+$H$87+$H$189</f>
        <v>-0.97199999999999953</v>
      </c>
      <c r="Y43" s="39">
        <f>$H$53+$H$78+$H$87+$H$189</f>
        <v>6.6000000000000725E-2</v>
      </c>
      <c r="Z43" s="5"/>
      <c r="AA43" s="39">
        <f>U43+$H$96+$H$153+$H$171+$H$177</f>
        <v>-0.81799999999999917</v>
      </c>
      <c r="AB43" s="39">
        <f>V43+$H$96+$H$171+$H$177</f>
        <v>2.680000000000001</v>
      </c>
      <c r="AC43" s="39">
        <f>W43+$H$96+$H$171+$H$177+$H$144</f>
        <v>0.95700000000000074</v>
      </c>
      <c r="AD43" s="39">
        <f>X43+$H$96+$H$171+$H$177+$H$147</f>
        <v>0.1330000000000009</v>
      </c>
      <c r="AE43" s="39">
        <f>Y43+$H$96+$H$171+$H$177+$H$150</f>
        <v>0.38500000000000112</v>
      </c>
      <c r="AH43" s="19"/>
      <c r="AI43" s="18"/>
      <c r="AJ43" s="18"/>
      <c r="AK43" s="28"/>
      <c r="AL43" s="28"/>
      <c r="AM43" s="28"/>
      <c r="AN43" s="28"/>
      <c r="AO43" s="28"/>
      <c r="AP43" s="14"/>
      <c r="AQ43" s="28"/>
      <c r="AR43" s="28"/>
      <c r="AS43" s="28"/>
      <c r="AT43" s="28"/>
      <c r="AU43" s="28"/>
      <c r="AV43" s="14"/>
      <c r="AW43" s="28"/>
      <c r="AX43" s="28"/>
      <c r="AY43" s="28"/>
      <c r="AZ43" s="28"/>
      <c r="BA43" s="28"/>
    </row>
    <row r="44" spans="3:53" ht="15.75" x14ac:dyDescent="0.25">
      <c r="C44" s="4"/>
      <c r="D44" s="4"/>
      <c r="E44" s="7"/>
      <c r="F44" s="7"/>
      <c r="G44" s="7"/>
      <c r="H44" s="7"/>
      <c r="K44" s="4"/>
      <c r="L44" s="40"/>
      <c r="M44" s="9">
        <v>4</v>
      </c>
      <c r="N44" s="9"/>
      <c r="O44" s="39">
        <f>U44+$H$108+$H$126+$H$138+$H$8</f>
        <v>27.988000000000003</v>
      </c>
      <c r="P44" s="39">
        <f>V44+$H$126+$H$138+$H$8</f>
        <v>29.304000000000002</v>
      </c>
      <c r="Q44" s="39">
        <f>W44+$H$99+$H$126+$H$138+$H$8</f>
        <v>20.744</v>
      </c>
      <c r="R44" s="39">
        <f>X44+$H$102+$H$126+$H$138+$H$8</f>
        <v>21.977000000000004</v>
      </c>
      <c r="S44" s="39">
        <f>Y44+$H$105+$H$126+$H$138+$H$8</f>
        <v>29.336000000000002</v>
      </c>
      <c r="T44" s="5"/>
      <c r="U44" s="39">
        <f>$H$60+$H$78+$H$90+$H$189</f>
        <v>-1.4639999999999995</v>
      </c>
      <c r="V44" s="39">
        <f>0+$H$78+$H$90+$H$189</f>
        <v>-0.14799999999999969</v>
      </c>
      <c r="W44" s="39">
        <f>$H$17+$H$78+$H$90+$H$189</f>
        <v>2.5260000000000002</v>
      </c>
      <c r="X44" s="39">
        <f>$H$35+$H$78+$H$90+$H$189</f>
        <v>-1.1539999999999999</v>
      </c>
      <c r="Y44" s="39">
        <f>$H$53+$H$78+$H$90+$H$189</f>
        <v>-0.11599999999999966</v>
      </c>
      <c r="Z44" s="5"/>
      <c r="AA44" s="39">
        <f>U44+$H$96+$H$153+$H$171+$H$177</f>
        <v>-0.99999999999999956</v>
      </c>
      <c r="AB44" s="39">
        <f>V44+$H$96+$H$171+$H$177</f>
        <v>2.4980000000000007</v>
      </c>
      <c r="AC44" s="39">
        <f>W44+$H$96+$H$171+$H$177+$H$144</f>
        <v>0.77500000000000036</v>
      </c>
      <c r="AD44" s="39">
        <f>X44+$H$96+$H$171+$H$177+$H$147</f>
        <v>-4.8999999999999488E-2</v>
      </c>
      <c r="AE44" s="39">
        <f>Y44+$H$96+$H$171+$H$177+$H$150</f>
        <v>0.20300000000000074</v>
      </c>
      <c r="AH44" s="19"/>
      <c r="AI44" s="18"/>
      <c r="AJ44" s="18"/>
      <c r="AK44" s="28"/>
      <c r="AL44" s="28"/>
      <c r="AM44" s="28"/>
      <c r="AN44" s="28"/>
      <c r="AO44" s="28"/>
      <c r="AP44" s="14"/>
      <c r="AQ44" s="28"/>
      <c r="AR44" s="28"/>
      <c r="AS44" s="28"/>
      <c r="AT44" s="28"/>
      <c r="AU44" s="28"/>
      <c r="AV44" s="14"/>
      <c r="AW44" s="28"/>
      <c r="AX44" s="28"/>
      <c r="AY44" s="28"/>
      <c r="AZ44" s="28"/>
      <c r="BA44" s="28"/>
    </row>
    <row r="45" spans="3:53" ht="15.75" x14ac:dyDescent="0.25">
      <c r="C45" s="4"/>
      <c r="D45" s="4"/>
      <c r="E45" s="7"/>
      <c r="F45" s="7"/>
      <c r="G45" s="7"/>
      <c r="H45" s="7"/>
      <c r="K45" s="4"/>
      <c r="L45" s="40"/>
      <c r="M45" s="9">
        <v>5</v>
      </c>
      <c r="N45" s="9"/>
      <c r="O45" s="39">
        <f>U45+$H$108+$H$126+$H$141+$H$8</f>
        <v>27.341999999999999</v>
      </c>
      <c r="P45" s="39">
        <f>V45+$H$126+$H$141+$H$8</f>
        <v>28.658000000000001</v>
      </c>
      <c r="Q45" s="39">
        <f>W45+$H$99+$H$126+$H$141+$H$8</f>
        <v>20.097999999999999</v>
      </c>
      <c r="R45" s="39">
        <f>X45+$H$102+$H$126+$H$141+$H$8</f>
        <v>21.331</v>
      </c>
      <c r="S45" s="39">
        <f>Y45+$H$105+$H$126+$H$141+$H$8</f>
        <v>28.69</v>
      </c>
      <c r="T45" s="5"/>
      <c r="U45" s="39">
        <f>$H$60+$H$78+$H$93+$H$189</f>
        <v>-2.5009999999999994</v>
      </c>
      <c r="V45" s="39">
        <f>0+$H$78+$H$93+$H$189</f>
        <v>-1.1849999999999996</v>
      </c>
      <c r="W45" s="39">
        <f>$H$17+$H$78+$H$93+$H$189</f>
        <v>1.4890000000000008</v>
      </c>
      <c r="X45" s="39">
        <f>$H$35+$H$78+$H$93+$H$189</f>
        <v>-2.1909999999999998</v>
      </c>
      <c r="Y45" s="39">
        <f>$H$53+$H$78+$H$93+$H$189</f>
        <v>-1.1529999999999996</v>
      </c>
      <c r="Z45" s="5"/>
      <c r="AA45" s="39">
        <f>U45+$H$96+$H$153+$H$171+$H$177</f>
        <v>-2.0369999999999986</v>
      </c>
      <c r="AB45" s="39">
        <f>V45+$H$96+$H$171+$H$177</f>
        <v>1.4610000000000007</v>
      </c>
      <c r="AC45" s="39">
        <f>W45+$H$96+$H$171+$H$177+$H$144</f>
        <v>-0.26199999999999868</v>
      </c>
      <c r="AD45" s="39">
        <f>X45+$H$96+$H$171+$H$177+$H$147</f>
        <v>-1.0859999999999994</v>
      </c>
      <c r="AE45" s="39">
        <f>Y45+$H$96+$H$171+$H$177+$H$150</f>
        <v>-0.83399999999999919</v>
      </c>
      <c r="AH45" s="19"/>
      <c r="AI45" s="18"/>
      <c r="AJ45" s="18"/>
      <c r="AK45" s="28"/>
      <c r="AL45" s="28"/>
      <c r="AM45" s="28"/>
      <c r="AN45" s="28"/>
      <c r="AO45" s="28"/>
      <c r="AP45" s="14"/>
      <c r="AQ45" s="28"/>
      <c r="AR45" s="28"/>
      <c r="AS45" s="28"/>
      <c r="AT45" s="28"/>
      <c r="AU45" s="28"/>
      <c r="AV45" s="14"/>
      <c r="AW45" s="28"/>
      <c r="AX45" s="28"/>
      <c r="AY45" s="28"/>
      <c r="AZ45" s="28"/>
      <c r="BA45" s="28"/>
    </row>
    <row r="46" spans="3:53" ht="9" customHeight="1" x14ac:dyDescent="0.25">
      <c r="C46" s="4"/>
      <c r="D46" s="4"/>
      <c r="E46" s="7"/>
      <c r="F46" s="7"/>
      <c r="G46" s="7"/>
      <c r="H46" s="7"/>
      <c r="K46" s="4"/>
      <c r="L46" s="42"/>
      <c r="M46" s="9"/>
      <c r="N46" s="9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H46" s="16"/>
      <c r="AI46" s="18"/>
      <c r="AJ46" s="18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3:53" ht="15.75" x14ac:dyDescent="0.25">
      <c r="C47" s="4"/>
      <c r="D47" s="4"/>
      <c r="E47" s="8"/>
      <c r="F47" s="8"/>
      <c r="G47" s="8"/>
      <c r="H47" s="8"/>
      <c r="K47" s="4"/>
      <c r="L47" s="40"/>
      <c r="M47" s="9">
        <v>1</v>
      </c>
      <c r="N47" s="9"/>
      <c r="O47" s="39">
        <f>U47+$H$108+0+0+$H$8</f>
        <v>13.178000000000001</v>
      </c>
      <c r="P47" s="39">
        <f>V47+0+$H$8</f>
        <v>14.494</v>
      </c>
      <c r="Q47" s="39">
        <f>W47+$H$99+0+$H$8</f>
        <v>5.9339999999999993</v>
      </c>
      <c r="R47" s="39">
        <f>X47+$H$102+0+$H$8</f>
        <v>7.1669999999999998</v>
      </c>
      <c r="S47" s="39">
        <f>Y47+$H$105+0+$H$8</f>
        <v>14.526</v>
      </c>
      <c r="T47" s="5"/>
      <c r="U47" s="39">
        <f>$H$60+0+0+$H$189</f>
        <v>4.3180000000000005</v>
      </c>
      <c r="V47" s="39">
        <f>0+0+0+$H$189</f>
        <v>5.6340000000000003</v>
      </c>
      <c r="W47" s="39">
        <f>$H$17+0+0+$H$189</f>
        <v>8.3079999999999998</v>
      </c>
      <c r="X47" s="39">
        <f>$H$35+0+0+$H$189</f>
        <v>4.6280000000000001</v>
      </c>
      <c r="Y47" s="39">
        <f>$H$53+0+0+$H$189</f>
        <v>5.6660000000000004</v>
      </c>
      <c r="Z47" s="5"/>
      <c r="AA47" s="39">
        <f>U47+$H$96+$H$153+0</f>
        <v>-6.9999999999992291E-3</v>
      </c>
      <c r="AB47" s="39">
        <f>V47+$H$96+0+0</f>
        <v>3.4910000000000005</v>
      </c>
      <c r="AC47" s="39">
        <f>W47+$H$96+$H$144+0</f>
        <v>1.7679999999999998</v>
      </c>
      <c r="AD47" s="39">
        <f>X47+$H$96+$H$147+0</f>
        <v>0.94400000000000039</v>
      </c>
      <c r="AE47" s="39">
        <f>Y47+$H$96+$H$150+0</f>
        <v>1.1960000000000006</v>
      </c>
      <c r="AH47" s="19"/>
      <c r="AI47" s="18"/>
      <c r="AJ47" s="18"/>
      <c r="AK47" s="28"/>
      <c r="AL47" s="28"/>
      <c r="AM47" s="28"/>
      <c r="AN47" s="28"/>
      <c r="AO47" s="28"/>
      <c r="AP47" s="14"/>
      <c r="AQ47" s="28"/>
      <c r="AR47" s="28"/>
      <c r="AS47" s="28"/>
      <c r="AT47" s="28"/>
      <c r="AU47" s="28"/>
      <c r="AV47" s="14"/>
      <c r="AW47" s="28"/>
      <c r="AX47" s="28"/>
      <c r="AY47" s="28"/>
      <c r="AZ47" s="28"/>
      <c r="BA47" s="28"/>
    </row>
    <row r="48" spans="3:53" ht="15.75" x14ac:dyDescent="0.25">
      <c r="C48" s="4"/>
      <c r="D48" s="4"/>
      <c r="E48" s="8"/>
      <c r="F48" s="8"/>
      <c r="G48" s="8"/>
      <c r="H48" s="8"/>
      <c r="K48" s="4"/>
      <c r="L48" s="40"/>
      <c r="M48" s="9">
        <v>2</v>
      </c>
      <c r="N48" s="9"/>
      <c r="O48" s="39">
        <f>U48+$H$108+$H$132+$H$8</f>
        <v>4.8639999999999999</v>
      </c>
      <c r="P48" s="39">
        <f>V48+$H$132+$H$8</f>
        <v>6.18</v>
      </c>
      <c r="Q48" s="39">
        <f>W48+$H$99+$H$132+$H$8</f>
        <v>-2.379999999999999</v>
      </c>
      <c r="R48" s="39">
        <f>X48+$H$102+$H$132+$H$8</f>
        <v>-1.1470000000000002</v>
      </c>
      <c r="S48" s="39">
        <f>Y48+$H$105+$H$132+$H$8</f>
        <v>6.2119999999999997</v>
      </c>
      <c r="T48" s="5"/>
      <c r="U48" s="39">
        <f>$H$60+0+$H$84+$H$189</f>
        <v>2.6900000000000004</v>
      </c>
      <c r="V48" s="39">
        <f>0+0+$H$84+$H$189</f>
        <v>4.0060000000000002</v>
      </c>
      <c r="W48" s="39">
        <f>$H$17+0+$H$84+$H$189</f>
        <v>6.6800000000000006</v>
      </c>
      <c r="X48" s="39">
        <f>$H$35+0+$H$84+$H$189</f>
        <v>3.0000000000000004</v>
      </c>
      <c r="Y48" s="39">
        <f>$H$53+0+$H$84+$H$189</f>
        <v>4.0380000000000003</v>
      </c>
      <c r="Z48" s="5"/>
      <c r="AA48" s="39">
        <f>U48+$H$96+$H$153+$H$177</f>
        <v>-2.7429999999999994</v>
      </c>
      <c r="AB48" s="39">
        <f>V48+$H$96+$H$177</f>
        <v>0.75500000000000034</v>
      </c>
      <c r="AC48" s="39">
        <f>W48+$H$96+$H$177+$H$144</f>
        <v>-0.96799999999999953</v>
      </c>
      <c r="AD48" s="39">
        <f>X48+$H$96+$H$177+$H$147</f>
        <v>-1.7919999999999994</v>
      </c>
      <c r="AE48" s="39">
        <f>Y48+$H$96+$H$177+$H$150</f>
        <v>-1.5399999999999996</v>
      </c>
      <c r="AH48" s="19"/>
      <c r="AI48" s="18"/>
      <c r="AJ48" s="18"/>
      <c r="AK48" s="28"/>
      <c r="AL48" s="28"/>
      <c r="AM48" s="28"/>
      <c r="AN48" s="28"/>
      <c r="AO48" s="28"/>
      <c r="AP48" s="14"/>
      <c r="AQ48" s="28"/>
      <c r="AR48" s="28"/>
      <c r="AS48" s="28"/>
      <c r="AT48" s="28"/>
      <c r="AU48" s="28"/>
      <c r="AV48" s="14"/>
      <c r="AW48" s="28"/>
      <c r="AX48" s="28"/>
      <c r="AY48" s="28"/>
      <c r="AZ48" s="28"/>
      <c r="BA48" s="28"/>
    </row>
    <row r="49" spans="3:53" ht="15.75" x14ac:dyDescent="0.25">
      <c r="C49" s="4"/>
      <c r="D49" s="4"/>
      <c r="E49" s="8"/>
      <c r="F49" s="8"/>
      <c r="G49" s="8"/>
      <c r="H49" s="8"/>
      <c r="K49" s="4"/>
      <c r="L49" s="40" t="s">
        <v>82</v>
      </c>
      <c r="M49" s="9">
        <v>3</v>
      </c>
      <c r="N49" s="9"/>
      <c r="O49" s="39">
        <f>U49+$H$108+$H$135+$H$8</f>
        <v>-14.888999999999999</v>
      </c>
      <c r="P49" s="39">
        <f>V49+$H$135+$H$8</f>
        <v>-13.573</v>
      </c>
      <c r="Q49" s="39">
        <f>W49+$H$99+$H$135+$H$8</f>
        <v>-22.132999999999999</v>
      </c>
      <c r="R49" s="39">
        <f>X49+$H$102+$H$135+$H$8</f>
        <v>-20.9</v>
      </c>
      <c r="S49" s="39">
        <f>Y49+$H$105+$H$135+$H$8</f>
        <v>-13.541</v>
      </c>
      <c r="T49" s="5"/>
      <c r="U49" s="39">
        <f>$H$60+0+$H$87+$H$189</f>
        <v>3.5850000000000004</v>
      </c>
      <c r="V49" s="39">
        <f>0+0+$H$87+$H$189</f>
        <v>4.9010000000000007</v>
      </c>
      <c r="W49" s="39">
        <f>$H$17+0+$H$87+$H$189</f>
        <v>7.5750000000000002</v>
      </c>
      <c r="X49" s="39">
        <f>$H$35+0+$H$87+$H$189</f>
        <v>3.8950000000000005</v>
      </c>
      <c r="Y49" s="39">
        <f>$H$53+0+$H$87+$H$189</f>
        <v>4.9330000000000007</v>
      </c>
      <c r="Z49" s="5"/>
      <c r="AA49" s="39">
        <f>U49+$H$96+$H$153+$H$177</f>
        <v>-1.8479999999999994</v>
      </c>
      <c r="AB49" s="39">
        <f>V49+$H$96+$H$177</f>
        <v>1.6500000000000008</v>
      </c>
      <c r="AC49" s="39">
        <f>W49+$H$96+$H$177+$H$144</f>
        <v>-7.3000000000000398E-2</v>
      </c>
      <c r="AD49" s="39">
        <f>X49+$H$96+$H$177+$H$147</f>
        <v>-0.89699999999999935</v>
      </c>
      <c r="AE49" s="39">
        <f>Y49+$H$96+$H$177+$H$150</f>
        <v>-0.64499999999999913</v>
      </c>
      <c r="AH49" s="19"/>
      <c r="AI49" s="18"/>
      <c r="AJ49" s="18"/>
      <c r="AK49" s="28"/>
      <c r="AL49" s="28"/>
      <c r="AM49" s="28"/>
      <c r="AN49" s="28"/>
      <c r="AO49" s="28"/>
      <c r="AP49" s="14"/>
      <c r="AQ49" s="28"/>
      <c r="AR49" s="28"/>
      <c r="AS49" s="28"/>
      <c r="AT49" s="28"/>
      <c r="AU49" s="28"/>
      <c r="AV49" s="14"/>
      <c r="AW49" s="28"/>
      <c r="AX49" s="28"/>
      <c r="AY49" s="28"/>
      <c r="AZ49" s="28"/>
      <c r="BA49" s="28"/>
    </row>
    <row r="50" spans="3:53" ht="15.75" x14ac:dyDescent="0.25">
      <c r="C50" s="4"/>
      <c r="D50" s="4"/>
      <c r="E50" s="8"/>
      <c r="F50" s="8"/>
      <c r="G50" s="8"/>
      <c r="H50" s="8"/>
      <c r="K50" s="4"/>
      <c r="L50" s="40"/>
      <c r="M50" s="9">
        <v>4</v>
      </c>
      <c r="N50" s="9"/>
      <c r="O50" s="39">
        <f>U50+$H$108+$H$138+$H$8</f>
        <v>6.7960000000000003</v>
      </c>
      <c r="P50" s="39">
        <f>V50+$H$138+$H$8</f>
        <v>8.1120000000000001</v>
      </c>
      <c r="Q50" s="39">
        <f>W50+$H$99+$H$138+$H$8</f>
        <v>-0.4480000000000004</v>
      </c>
      <c r="R50" s="39">
        <f>X50+$H$102+$H$138+$H$8</f>
        <v>0.78500000000000014</v>
      </c>
      <c r="S50" s="39">
        <f>Y50+$H$105+$H$138+$H$8</f>
        <v>8.1440000000000001</v>
      </c>
      <c r="T50" s="5"/>
      <c r="U50" s="39">
        <f>$H$60+0+$H$90+$H$189</f>
        <v>3.4030000000000005</v>
      </c>
      <c r="V50" s="39">
        <f>0+0+$H$90+$H$189</f>
        <v>4.7190000000000003</v>
      </c>
      <c r="W50" s="39">
        <f>$H$17+0+$H$90+$H$189</f>
        <v>7.3930000000000007</v>
      </c>
      <c r="X50" s="39">
        <f>$H$35+0+$H$90+$H$189</f>
        <v>3.7130000000000001</v>
      </c>
      <c r="Y50" s="39">
        <f>$H$53+0+$H$90+$H$189</f>
        <v>4.7510000000000003</v>
      </c>
      <c r="Z50" s="5"/>
      <c r="AA50" s="39">
        <f>U50+$H$96+$H$153+$H$177</f>
        <v>-2.0299999999999994</v>
      </c>
      <c r="AB50" s="39">
        <f>V50+$H$96+$H$177</f>
        <v>1.4680000000000004</v>
      </c>
      <c r="AC50" s="39">
        <f>W50+$H$96+$H$177+$H$144</f>
        <v>-0.25499999999999901</v>
      </c>
      <c r="AD50" s="39">
        <f>X50+$H$96+$H$177+$H$147</f>
        <v>-1.0789999999999997</v>
      </c>
      <c r="AE50" s="39">
        <f>Y50+$H$96+$H$177+$H$150</f>
        <v>-0.82699999999999951</v>
      </c>
      <c r="AH50" s="19"/>
      <c r="AI50" s="18"/>
      <c r="AJ50" s="18"/>
      <c r="AK50" s="28"/>
      <c r="AL50" s="28"/>
      <c r="AM50" s="28"/>
      <c r="AN50" s="28"/>
      <c r="AO50" s="28"/>
      <c r="AP50" s="14"/>
      <c r="AQ50" s="28"/>
      <c r="AR50" s="28"/>
      <c r="AS50" s="28"/>
      <c r="AT50" s="28"/>
      <c r="AU50" s="28"/>
      <c r="AV50" s="14"/>
      <c r="AW50" s="28"/>
      <c r="AX50" s="28"/>
      <c r="AY50" s="28"/>
      <c r="AZ50" s="28"/>
      <c r="BA50" s="28"/>
    </row>
    <row r="51" spans="3:53" ht="15.75" x14ac:dyDescent="0.25">
      <c r="C51" s="4"/>
      <c r="D51" s="4"/>
      <c r="E51" s="8"/>
      <c r="F51" s="8"/>
      <c r="G51" s="8"/>
      <c r="H51" s="8"/>
      <c r="K51" s="4"/>
      <c r="L51" s="40"/>
      <c r="M51" s="9">
        <v>5</v>
      </c>
      <c r="N51" s="9"/>
      <c r="O51" s="39">
        <f>U51+$H$108+$H$141+$H$8</f>
        <v>6.15</v>
      </c>
      <c r="P51" s="39">
        <f>V51+$H$141+$H$8</f>
        <v>7.4660000000000002</v>
      </c>
      <c r="Q51" s="39">
        <f>W51+$H$99+$H$141+$H$8</f>
        <v>-1.0940000000000012</v>
      </c>
      <c r="R51" s="39">
        <f>X51+$H$102+$H$141+$H$8</f>
        <v>0.13899999999999935</v>
      </c>
      <c r="S51" s="39">
        <f>Y51+$H$105+$H$141+$H$8</f>
        <v>7.4980000000000002</v>
      </c>
      <c r="T51" s="5"/>
      <c r="U51" s="39">
        <f>$H$60+0+$H$93+$H$189</f>
        <v>2.3660000000000005</v>
      </c>
      <c r="V51" s="39">
        <f>0+0+$H$93+$H$189</f>
        <v>3.6820000000000004</v>
      </c>
      <c r="W51" s="39">
        <f>$H$17+0+$H$93+$H$189</f>
        <v>6.3559999999999999</v>
      </c>
      <c r="X51" s="39">
        <f>$H$35+0+$H$93+$H$189</f>
        <v>2.6760000000000002</v>
      </c>
      <c r="Y51" s="39">
        <f>$H$53+0+$H$93+$H$189</f>
        <v>3.7140000000000004</v>
      </c>
      <c r="Z51" s="5"/>
      <c r="AA51" s="39">
        <f>U51+$H$96+$H$153+$H$177</f>
        <v>-3.0669999999999993</v>
      </c>
      <c r="AB51" s="39">
        <f>V51+$H$96+$H$177</f>
        <v>0.43100000000000049</v>
      </c>
      <c r="AC51" s="39">
        <f>W51+$H$96+$H$177+$H$144</f>
        <v>-1.2920000000000003</v>
      </c>
      <c r="AD51" s="39">
        <f>X51+$H$96+$H$177+$H$147</f>
        <v>-2.1159999999999997</v>
      </c>
      <c r="AE51" s="39">
        <f>Y51+$H$96+$H$177+$H$150</f>
        <v>-1.8639999999999994</v>
      </c>
      <c r="AH51" s="19"/>
      <c r="AI51" s="18"/>
      <c r="AJ51" s="18"/>
      <c r="AK51" s="28"/>
      <c r="AL51" s="28"/>
      <c r="AM51" s="28"/>
      <c r="AN51" s="28"/>
      <c r="AO51" s="28"/>
      <c r="AP51" s="14"/>
      <c r="AQ51" s="28"/>
      <c r="AR51" s="28"/>
      <c r="AS51" s="28"/>
      <c r="AT51" s="28"/>
      <c r="AU51" s="28"/>
      <c r="AV51" s="14"/>
      <c r="AW51" s="28"/>
      <c r="AX51" s="28"/>
      <c r="AY51" s="28"/>
      <c r="AZ51" s="28"/>
      <c r="BA51" s="28"/>
    </row>
    <row r="52" spans="3:53" ht="9.75" customHeight="1" x14ac:dyDescent="0.25">
      <c r="C52" s="4"/>
      <c r="D52" s="4"/>
      <c r="E52" s="8"/>
      <c r="F52" s="8"/>
      <c r="G52" s="8"/>
      <c r="H52" s="8"/>
      <c r="K52" s="4"/>
      <c r="L52" s="42"/>
      <c r="M52" s="9"/>
      <c r="N52" s="9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H52" s="16"/>
      <c r="AI52" s="18"/>
      <c r="AJ52" s="18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3:53" ht="15.75" x14ac:dyDescent="0.25">
      <c r="C53" s="4" t="s">
        <v>8</v>
      </c>
      <c r="D53" s="4"/>
      <c r="E53" s="8">
        <v>1.212</v>
      </c>
      <c r="F53" s="8">
        <v>-1.359</v>
      </c>
      <c r="G53" s="8">
        <v>-3.0070000000000001</v>
      </c>
      <c r="H53" s="8">
        <v>3.2000000000000001E-2</v>
      </c>
      <c r="K53" s="4"/>
      <c r="L53" s="40"/>
      <c r="M53" s="9">
        <v>1</v>
      </c>
      <c r="N53" s="9"/>
      <c r="O53" s="39">
        <f>U53+$H$108+$H$129+0+$H$8</f>
        <v>9.1140000000000008</v>
      </c>
      <c r="P53" s="39">
        <f>V53+$H$129+0+$H$8</f>
        <v>10.43</v>
      </c>
      <c r="Q53" s="39">
        <f>W53+$H$99+$H$129+0+$H$8</f>
        <v>1.87</v>
      </c>
      <c r="R53" s="39">
        <f>X53+$H$102+$H$129+0+$H$8</f>
        <v>3.1029999999999998</v>
      </c>
      <c r="S53" s="39">
        <f>Y53+$H$105+$H$129+0+$H$8</f>
        <v>10.462</v>
      </c>
      <c r="T53" s="5"/>
      <c r="U53" s="39">
        <f>$H$60+$H$81+0+$H$189</f>
        <v>-0.8019999999999996</v>
      </c>
      <c r="V53" s="39">
        <f>0+$H$81+0+$H$189</f>
        <v>0.51400000000000023</v>
      </c>
      <c r="W53" s="39">
        <f>$H$17+$H$81+0+$H$189</f>
        <v>3.1880000000000002</v>
      </c>
      <c r="X53" s="39">
        <f>$H$35+$H$81+0+$H$189</f>
        <v>-0.49199999999999999</v>
      </c>
      <c r="Y53" s="39">
        <f>$H$53+$H$81+0+$H$189</f>
        <v>0.54600000000000026</v>
      </c>
      <c r="Z53" s="5"/>
      <c r="AA53" s="39">
        <f>U53+$H$96+$H$153+$H$174+0</f>
        <v>-3.7219999999999986</v>
      </c>
      <c r="AB53" s="39">
        <f>V53+$H$96+0+$H$174+0</f>
        <v>-0.22399999999999953</v>
      </c>
      <c r="AC53" s="39">
        <f>W53+$H$96+$H$144+$H$174+0</f>
        <v>-1.9469999999999998</v>
      </c>
      <c r="AD53" s="39">
        <f>X53+$H$96+$H$147+$H$174+0</f>
        <v>-2.7709999999999999</v>
      </c>
      <c r="AE53" s="39">
        <f>Y53+$H$96+$H$150+$H$174+0</f>
        <v>-2.5189999999999992</v>
      </c>
      <c r="AH53" s="19"/>
      <c r="AI53" s="18"/>
      <c r="AJ53" s="18"/>
      <c r="AK53" s="28"/>
      <c r="AL53" s="28"/>
      <c r="AM53" s="28"/>
      <c r="AN53" s="28"/>
      <c r="AO53" s="28"/>
      <c r="AP53" s="14"/>
      <c r="AQ53" s="28"/>
      <c r="AR53" s="28"/>
      <c r="AS53" s="28"/>
      <c r="AT53" s="28"/>
      <c r="AU53" s="28"/>
      <c r="AV53" s="14"/>
      <c r="AW53" s="28"/>
      <c r="AX53" s="28"/>
      <c r="AY53" s="28"/>
      <c r="AZ53" s="28"/>
      <c r="BA53" s="28"/>
    </row>
    <row r="54" spans="3:53" ht="15.75" x14ac:dyDescent="0.25">
      <c r="C54" s="4"/>
      <c r="D54" s="4"/>
      <c r="E54" s="8"/>
      <c r="F54" s="8"/>
      <c r="G54" s="8"/>
      <c r="H54" s="8"/>
      <c r="K54" s="4"/>
      <c r="L54" s="40"/>
      <c r="M54" s="9">
        <v>2</v>
      </c>
      <c r="N54" s="9"/>
      <c r="O54" s="39">
        <f>U54+$H$108+$H$129+$H$132+$H$8</f>
        <v>0.80000000000000071</v>
      </c>
      <c r="P54" s="39">
        <f>V54+$H$129+$H$132+$H$8</f>
        <v>2.1159999999999997</v>
      </c>
      <c r="Q54" s="39">
        <f>W54+$H$99+$H$129+$H$132+$H$8</f>
        <v>-6.4439999999999991</v>
      </c>
      <c r="R54" s="39">
        <f>X54+$H$102+$H$129+$H$132+$H$8</f>
        <v>-5.2109999999999985</v>
      </c>
      <c r="S54" s="39">
        <f>Y54+$H$105+$H$129+$H$132+$H$8</f>
        <v>2.1479999999999997</v>
      </c>
      <c r="T54" s="5"/>
      <c r="U54" s="39">
        <f>$H$60+$H$81+$H$84+$H$189</f>
        <v>-2.4299999999999997</v>
      </c>
      <c r="V54" s="39">
        <f>0+$H$81+$H$84+$H$189</f>
        <v>-1.1139999999999999</v>
      </c>
      <c r="W54" s="39">
        <f>$H$17+$H$81+$H$84+$H$189</f>
        <v>1.5600000000000005</v>
      </c>
      <c r="X54" s="39">
        <f>$H$35+$H$81+$H$84+$H$189</f>
        <v>-2.12</v>
      </c>
      <c r="Y54" s="39">
        <f>$H$53+$H$81+$H$84+$H$189</f>
        <v>-1.0819999999999999</v>
      </c>
      <c r="Z54" s="5"/>
      <c r="AA54" s="39">
        <f>U54+$H$96+$H$153+$H$174+$H$177</f>
        <v>-6.4579999999999984</v>
      </c>
      <c r="AB54" s="39">
        <f>V54+$H$96+$H$174+$H$177</f>
        <v>-2.96</v>
      </c>
      <c r="AC54" s="39">
        <f>W54+$H$96+$H$174+$H$177+$H$144</f>
        <v>-4.6829999999999998</v>
      </c>
      <c r="AD54" s="39">
        <f>X54+$H$96+$H$174+$H$177+$H$147</f>
        <v>-5.5069999999999997</v>
      </c>
      <c r="AE54" s="39">
        <f>Y54+$H$96+$H$174+$H$177+$H$150</f>
        <v>-5.2549999999999999</v>
      </c>
      <c r="AH54" s="19"/>
      <c r="AI54" s="18"/>
      <c r="AJ54" s="18"/>
      <c r="AK54" s="28"/>
      <c r="AL54" s="28"/>
      <c r="AM54" s="28"/>
      <c r="AN54" s="28"/>
      <c r="AO54" s="28"/>
      <c r="AP54" s="14"/>
      <c r="AQ54" s="28"/>
      <c r="AR54" s="28"/>
      <c r="AS54" s="28"/>
      <c r="AT54" s="28"/>
      <c r="AU54" s="28"/>
      <c r="AV54" s="14"/>
      <c r="AW54" s="28"/>
      <c r="AX54" s="28"/>
      <c r="AY54" s="28"/>
      <c r="AZ54" s="28"/>
      <c r="BA54" s="28"/>
    </row>
    <row r="55" spans="3:53" ht="15.75" x14ac:dyDescent="0.25">
      <c r="C55" s="4"/>
      <c r="D55" s="4"/>
      <c r="E55" s="8"/>
      <c r="F55" s="8"/>
      <c r="G55" s="8"/>
      <c r="H55" s="8"/>
      <c r="K55" s="4"/>
      <c r="L55" s="40" t="s">
        <v>83</v>
      </c>
      <c r="M55" s="9">
        <v>3</v>
      </c>
      <c r="N55" s="9"/>
      <c r="O55" s="39">
        <f>U55+$H$108+$H$129+$H$135+$H$8</f>
        <v>-18.952999999999999</v>
      </c>
      <c r="P55" s="39">
        <f>V55+$H$129+$H$135+$H$8</f>
        <v>-17.637</v>
      </c>
      <c r="Q55" s="39">
        <f>W55+$H$99+$H$129+$H$135+$H$8</f>
        <v>-26.197000000000003</v>
      </c>
      <c r="R55" s="39">
        <f>X55+$H$102+$H$129+$H$135+$H$8</f>
        <v>-24.963999999999999</v>
      </c>
      <c r="S55" s="39">
        <f>Y55+$H$105+$H$129+$H$135+$H$8</f>
        <v>-17.605</v>
      </c>
      <c r="T55" s="5"/>
      <c r="U55" s="39">
        <f>$H$60+$H$81+$H$87+$H$189</f>
        <v>-1.5349999999999993</v>
      </c>
      <c r="V55" s="39">
        <f>0+$H$81+$H$87+$H$189</f>
        <v>-0.21899999999999942</v>
      </c>
      <c r="W55" s="39">
        <f>$H$17+$H$81+$H$87+$H$189</f>
        <v>2.4550000000000001</v>
      </c>
      <c r="X55" s="39">
        <f>$H$35+$H$81+$H$87+$H$189</f>
        <v>-1.2249999999999996</v>
      </c>
      <c r="Y55" s="39">
        <f>$H$53+$H$81+$H$87+$H$189</f>
        <v>-0.18699999999999939</v>
      </c>
      <c r="Z55" s="5"/>
      <c r="AA55" s="39">
        <f>U55+$H$96+$H$153+$H$174+$H$177</f>
        <v>-5.5629999999999988</v>
      </c>
      <c r="AB55" s="39">
        <f>V55+$H$96+$H$174+$H$177</f>
        <v>-2.0649999999999995</v>
      </c>
      <c r="AC55" s="39">
        <f>W55+$H$96+$H$174+$H$177+$H$144</f>
        <v>-3.7880000000000003</v>
      </c>
      <c r="AD55" s="39">
        <f>X55+$H$96+$H$174+$H$177+$H$147</f>
        <v>-4.6120000000000001</v>
      </c>
      <c r="AE55" s="39">
        <f>Y55+$H$96+$H$174+$H$177+$H$150</f>
        <v>-4.3599999999999994</v>
      </c>
      <c r="AH55" s="19"/>
      <c r="AI55" s="18"/>
      <c r="AJ55" s="18"/>
      <c r="AK55" s="28"/>
      <c r="AL55" s="28"/>
      <c r="AM55" s="28"/>
      <c r="AN55" s="28"/>
      <c r="AO55" s="28"/>
      <c r="AP55" s="14"/>
      <c r="AQ55" s="28"/>
      <c r="AR55" s="28"/>
      <c r="AS55" s="28"/>
      <c r="AT55" s="28"/>
      <c r="AU55" s="28"/>
      <c r="AV55" s="14"/>
      <c r="AW55" s="28"/>
      <c r="AX55" s="28"/>
      <c r="AY55" s="28"/>
      <c r="AZ55" s="28"/>
      <c r="BA55" s="28"/>
    </row>
    <row r="56" spans="3:53" ht="15.75" x14ac:dyDescent="0.25">
      <c r="C56" s="4"/>
      <c r="D56" s="4"/>
      <c r="E56" s="8"/>
      <c r="F56" s="8"/>
      <c r="G56" s="8"/>
      <c r="H56" s="8"/>
      <c r="K56" s="4"/>
      <c r="L56" s="40"/>
      <c r="M56" s="9">
        <v>4</v>
      </c>
      <c r="N56" s="9"/>
      <c r="O56" s="39">
        <f>U56+$H$108+$H$129+$H$138+$H$8</f>
        <v>2.7320000000000002</v>
      </c>
      <c r="P56" s="39">
        <f>V56+$H$129+$H$138+$H$8</f>
        <v>4.048</v>
      </c>
      <c r="Q56" s="39">
        <f>W56+$H$99+$H$129+$H$138+$H$8</f>
        <v>-4.5120000000000005</v>
      </c>
      <c r="R56" s="39">
        <f>X56+$H$102+$H$129+$H$138+$H$8</f>
        <v>-3.2789999999999999</v>
      </c>
      <c r="S56" s="39">
        <f>Y56+$H$105+$H$129+$H$138+$H$8</f>
        <v>4.08</v>
      </c>
      <c r="T56" s="5"/>
      <c r="U56" s="39">
        <f>$H$60+$H$81+$H$90+$H$189</f>
        <v>-1.7169999999999996</v>
      </c>
      <c r="V56" s="39">
        <f>0+$H$81+$H$90+$H$189</f>
        <v>-0.4009999999999998</v>
      </c>
      <c r="W56" s="39">
        <f>$H$17+$H$81+$H$90+$H$189</f>
        <v>2.2730000000000001</v>
      </c>
      <c r="X56" s="39">
        <f>$H$35+$H$81+$H$90+$H$189</f>
        <v>-1.407</v>
      </c>
      <c r="Y56" s="39">
        <f>$H$53+$H$81+$H$90+$H$189</f>
        <v>-0.36899999999999977</v>
      </c>
      <c r="Z56" s="5"/>
      <c r="AA56" s="39">
        <f>U56+$H$96+$H$153+$H$174+$H$177</f>
        <v>-5.7449999999999992</v>
      </c>
      <c r="AB56" s="39">
        <f>V56+$H$96+$H$174+$H$177</f>
        <v>-2.2469999999999999</v>
      </c>
      <c r="AC56" s="39">
        <f>W56+$H$96+$H$174+$H$177+$H$144</f>
        <v>-3.9699999999999998</v>
      </c>
      <c r="AD56" s="39">
        <f>X56+$H$96+$H$174+$H$177+$H$147</f>
        <v>-4.7939999999999996</v>
      </c>
      <c r="AE56" s="39">
        <f>Y56+$H$96+$H$174+$H$177+$H$150</f>
        <v>-4.5419999999999998</v>
      </c>
      <c r="AH56" s="19"/>
      <c r="AI56" s="18"/>
      <c r="AJ56" s="18"/>
      <c r="AK56" s="28"/>
      <c r="AL56" s="28"/>
      <c r="AM56" s="28"/>
      <c r="AN56" s="28"/>
      <c r="AO56" s="28"/>
      <c r="AP56" s="14"/>
      <c r="AQ56" s="28"/>
      <c r="AR56" s="28"/>
      <c r="AS56" s="28"/>
      <c r="AT56" s="28"/>
      <c r="AU56" s="28"/>
      <c r="AV56" s="14"/>
      <c r="AW56" s="28"/>
      <c r="AX56" s="28"/>
      <c r="AY56" s="28"/>
      <c r="AZ56" s="28"/>
      <c r="BA56" s="28"/>
    </row>
    <row r="57" spans="3:53" ht="15.75" x14ac:dyDescent="0.25">
      <c r="C57" s="4"/>
      <c r="D57" s="4"/>
      <c r="E57" s="8"/>
      <c r="F57" s="8"/>
      <c r="G57" s="8"/>
      <c r="H57" s="8"/>
      <c r="K57" s="4"/>
      <c r="L57" s="40"/>
      <c r="M57" s="9">
        <v>5</v>
      </c>
      <c r="N57" s="9"/>
      <c r="O57" s="39">
        <f>U57+$H$108+$H$129+$H$141+$H$8</f>
        <v>2.0860000000000003</v>
      </c>
      <c r="P57" s="39">
        <f>V57+$H$129+$H$141+$H$8</f>
        <v>3.4020000000000001</v>
      </c>
      <c r="Q57" s="39">
        <f>W57+$H$99+$H$129+$H$141+$H$8</f>
        <v>-5.1580000000000013</v>
      </c>
      <c r="R57" s="39">
        <f>X57+$H$102+$H$129+$H$141+$H$8</f>
        <v>-3.9249999999999989</v>
      </c>
      <c r="S57" s="39">
        <f>Y57+$H$105+$H$129+$H$141+$H$8</f>
        <v>3.4340000000000002</v>
      </c>
      <c r="T57" s="5"/>
      <c r="U57" s="39">
        <f>$H$60+$H$81+$H$93+$H$189</f>
        <v>-2.7539999999999996</v>
      </c>
      <c r="V57" s="39">
        <f>0+$H$81+$H$93+$H$189</f>
        <v>-1.4379999999999997</v>
      </c>
      <c r="W57" s="39">
        <f>$H$17+$H$81+$H$93+$H$189</f>
        <v>1.2360000000000007</v>
      </c>
      <c r="X57" s="39">
        <f>$H$35+$H$81+$H$93+$H$189</f>
        <v>-2.4439999999999991</v>
      </c>
      <c r="Y57" s="39">
        <f>$H$53+$H$81+$H$93+$H$189</f>
        <v>-1.4059999999999997</v>
      </c>
      <c r="Z57" s="5"/>
      <c r="AA57" s="39">
        <f>U57+$H$96+$H$153+$H$174+$H$177</f>
        <v>-6.7819999999999983</v>
      </c>
      <c r="AB57" s="39">
        <f>V57+$H$96+$H$174+$H$177</f>
        <v>-3.2839999999999994</v>
      </c>
      <c r="AC57" s="39">
        <f>W57+$H$96+$H$174+$H$177+$H$144</f>
        <v>-5.0069999999999997</v>
      </c>
      <c r="AD57" s="39">
        <f>X57+$H$96+$H$174+$H$177+$H$147</f>
        <v>-5.8309999999999995</v>
      </c>
      <c r="AE57" s="39">
        <f>Y57+$H$96+$H$174+$H$177+$H$150</f>
        <v>-5.5789999999999988</v>
      </c>
      <c r="AH57" s="19"/>
      <c r="AI57" s="18"/>
      <c r="AJ57" s="18"/>
      <c r="AK57" s="28"/>
      <c r="AL57" s="28"/>
      <c r="AM57" s="28"/>
      <c r="AN57" s="28"/>
      <c r="AO57" s="28"/>
      <c r="AP57" s="14"/>
      <c r="AQ57" s="28"/>
      <c r="AR57" s="28"/>
      <c r="AS57" s="28"/>
      <c r="AT57" s="28"/>
      <c r="AU57" s="28"/>
      <c r="AV57" s="14"/>
      <c r="AW57" s="28"/>
      <c r="AX57" s="28"/>
      <c r="AY57" s="28"/>
      <c r="AZ57" s="28"/>
      <c r="BA57" s="28"/>
    </row>
    <row r="58" spans="3:53" ht="15.75" x14ac:dyDescent="0.25">
      <c r="C58" s="4"/>
      <c r="D58" s="4"/>
      <c r="E58" s="7">
        <v>-13.473000000000001</v>
      </c>
      <c r="F58" s="7">
        <v>-10.419</v>
      </c>
      <c r="G58" s="7">
        <v>-8.8989999999999991</v>
      </c>
      <c r="H58" s="7">
        <v>-7.1260000000000003</v>
      </c>
      <c r="K58" s="4"/>
      <c r="L58" s="4"/>
      <c r="M58" s="42"/>
      <c r="N58" s="42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4"/>
    </row>
    <row r="59" spans="3:53" ht="15.75" x14ac:dyDescent="0.25">
      <c r="C59" s="4"/>
      <c r="D59" s="4"/>
      <c r="E59" s="8"/>
      <c r="F59" s="8"/>
      <c r="G59" s="8"/>
      <c r="H59" s="8"/>
      <c r="K59" s="4"/>
      <c r="L59" s="4"/>
      <c r="M59" s="42"/>
      <c r="N59" s="42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4"/>
    </row>
    <row r="60" spans="3:53" ht="15.75" x14ac:dyDescent="0.25">
      <c r="C60" s="4" t="s">
        <v>9</v>
      </c>
      <c r="D60" s="4"/>
      <c r="E60" s="8">
        <v>-5.3680000000000003</v>
      </c>
      <c r="F60" s="8">
        <v>-3.88</v>
      </c>
      <c r="G60" s="8">
        <v>0.47899999999999998</v>
      </c>
      <c r="H60" s="8">
        <v>-1.3160000000000001</v>
      </c>
      <c r="M60" s="16"/>
      <c r="N60" s="16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3:53" ht="15.75" x14ac:dyDescent="0.25">
      <c r="C61" s="4"/>
      <c r="D61" s="4"/>
      <c r="E61" s="7">
        <v>-30.225000000000001</v>
      </c>
      <c r="F61" s="7">
        <v>-20.771000000000001</v>
      </c>
      <c r="G61" s="7">
        <v>-10.071</v>
      </c>
      <c r="H61" s="7">
        <v>-8.7479999999999993</v>
      </c>
      <c r="L61" s="17"/>
      <c r="M61" s="17"/>
      <c r="N61" s="17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17"/>
    </row>
    <row r="62" spans="3:53" ht="15.75" x14ac:dyDescent="0.25">
      <c r="C62" s="4"/>
      <c r="D62" s="4"/>
      <c r="E62" s="8"/>
      <c r="F62" s="8"/>
      <c r="G62" s="8"/>
      <c r="H62" s="8"/>
      <c r="L62" s="17"/>
      <c r="M62" s="17"/>
      <c r="N62" s="17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17"/>
    </row>
    <row r="63" spans="3:53" ht="15.75" x14ac:dyDescent="0.25">
      <c r="C63" s="4" t="s">
        <v>10</v>
      </c>
      <c r="D63" s="4"/>
      <c r="E63" s="8">
        <v>12.893000000000001</v>
      </c>
      <c r="F63" s="8">
        <v>-46.661000000000001</v>
      </c>
      <c r="G63" s="8">
        <v>-1.319</v>
      </c>
      <c r="H63" s="8">
        <v>-7.0179999999999998</v>
      </c>
      <c r="L63" s="17"/>
      <c r="M63" s="17"/>
      <c r="N63" s="17"/>
      <c r="O63" s="33"/>
      <c r="P63" s="33"/>
      <c r="Q63" s="33"/>
      <c r="R63" s="33"/>
      <c r="S63" s="24"/>
      <c r="T63" s="22"/>
      <c r="U63" s="33"/>
      <c r="V63" s="33"/>
      <c r="W63" s="33"/>
      <c r="X63" s="33"/>
      <c r="Y63" s="24"/>
      <c r="Z63" s="22"/>
      <c r="AA63" s="33"/>
      <c r="AB63" s="33"/>
      <c r="AC63" s="33"/>
      <c r="AD63" s="33"/>
      <c r="AE63" s="17"/>
    </row>
    <row r="64" spans="3:53" ht="15.75" x14ac:dyDescent="0.25">
      <c r="C64" s="4"/>
      <c r="D64" s="4"/>
      <c r="E64" s="7">
        <v>-32.118000000000002</v>
      </c>
      <c r="F64" s="7">
        <v>-25.806000000000001</v>
      </c>
      <c r="G64" s="7">
        <v>-10.654</v>
      </c>
      <c r="H64" s="7">
        <v>-12.090999999999999</v>
      </c>
      <c r="L64" s="17"/>
      <c r="M64" s="17"/>
      <c r="N64" s="17"/>
      <c r="O64" s="24"/>
      <c r="P64" s="24"/>
      <c r="Q64" s="24"/>
      <c r="R64" s="24"/>
      <c r="S64" s="24"/>
      <c r="T64" s="22"/>
      <c r="U64" s="24"/>
      <c r="V64" s="24"/>
      <c r="W64" s="24"/>
      <c r="X64" s="24"/>
      <c r="Y64" s="24"/>
      <c r="Z64" s="22"/>
      <c r="AA64" s="24"/>
      <c r="AB64" s="24"/>
      <c r="AC64" s="24"/>
      <c r="AD64" s="24"/>
      <c r="AE64" s="17"/>
    </row>
    <row r="65" spans="3:31" ht="15.75" x14ac:dyDescent="0.25">
      <c r="C65" s="4"/>
      <c r="D65" s="4"/>
      <c r="E65" s="8"/>
      <c r="F65" s="8"/>
      <c r="G65" s="8"/>
      <c r="H65" s="8"/>
      <c r="L65" s="17"/>
      <c r="M65" s="17"/>
      <c r="N65" s="17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17"/>
    </row>
    <row r="66" spans="3:31" ht="15.75" x14ac:dyDescent="0.25">
      <c r="C66" s="4" t="s">
        <v>11</v>
      </c>
      <c r="D66" s="4"/>
      <c r="E66" s="8">
        <v>-3.444</v>
      </c>
      <c r="F66" s="8">
        <v>-43.81</v>
      </c>
      <c r="G66" s="8">
        <v>-19.866</v>
      </c>
      <c r="H66" s="8">
        <v>-13.742000000000001</v>
      </c>
      <c r="L66" s="25"/>
      <c r="M66" s="17"/>
      <c r="N66" s="17"/>
      <c r="O66" s="23"/>
      <c r="P66" s="23"/>
      <c r="Q66" s="23"/>
      <c r="R66" s="23"/>
      <c r="S66" s="23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17"/>
    </row>
    <row r="67" spans="3:31" ht="15.75" x14ac:dyDescent="0.25">
      <c r="C67" s="4"/>
      <c r="D67" s="4"/>
      <c r="E67" s="7">
        <v>-23.308</v>
      </c>
      <c r="F67" s="7">
        <v>-17.899999999999999</v>
      </c>
      <c r="G67" s="7">
        <v>-9.0250000000000004</v>
      </c>
      <c r="H67" s="7">
        <v>-12.19</v>
      </c>
      <c r="L67" s="26"/>
      <c r="M67" s="27"/>
      <c r="N67" s="27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17"/>
    </row>
    <row r="68" spans="3:31" ht="15.75" x14ac:dyDescent="0.25">
      <c r="C68" s="4"/>
      <c r="D68" s="4"/>
      <c r="E68" s="8"/>
      <c r="F68" s="8"/>
      <c r="G68" s="8"/>
      <c r="H68" s="8"/>
      <c r="L68" s="25"/>
      <c r="M68" s="17"/>
      <c r="N68" s="17"/>
      <c r="O68" s="23"/>
      <c r="P68" s="23"/>
      <c r="Q68" s="23"/>
      <c r="R68" s="23"/>
      <c r="S68" s="23"/>
      <c r="T68" s="22"/>
      <c r="U68" s="23"/>
      <c r="V68" s="23"/>
      <c r="W68" s="23"/>
      <c r="X68" s="23"/>
      <c r="Y68" s="23"/>
      <c r="Z68" s="22"/>
      <c r="AA68" s="23"/>
      <c r="AB68" s="23"/>
      <c r="AC68" s="23"/>
      <c r="AD68" s="23"/>
      <c r="AE68" s="17"/>
    </row>
    <row r="69" spans="3:31" ht="15.75" x14ac:dyDescent="0.25">
      <c r="C69" s="4" t="s">
        <v>12</v>
      </c>
      <c r="D69" s="4"/>
      <c r="E69" s="8">
        <v>13.202</v>
      </c>
      <c r="F69" s="8">
        <v>-6.0990000000000002</v>
      </c>
      <c r="G69" s="8">
        <v>1.379</v>
      </c>
      <c r="H69" s="8">
        <v>-1.1359999999999999</v>
      </c>
      <c r="L69" s="26"/>
      <c r="M69" s="26"/>
      <c r="N69" s="26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17"/>
    </row>
    <row r="70" spans="3:31" ht="15.75" x14ac:dyDescent="0.25">
      <c r="C70" s="4"/>
      <c r="D70" s="4"/>
      <c r="E70" s="7">
        <v>-4.92</v>
      </c>
      <c r="F70" s="7">
        <v>-3.0960000000000001</v>
      </c>
      <c r="G70" s="7">
        <v>-2.556</v>
      </c>
      <c r="H70" s="7">
        <v>-2.2170000000000001</v>
      </c>
      <c r="L70" s="25"/>
      <c r="M70" s="26"/>
      <c r="N70" s="26"/>
      <c r="O70" s="23"/>
      <c r="P70" s="23"/>
      <c r="Q70" s="23"/>
      <c r="R70" s="23"/>
      <c r="S70" s="23"/>
      <c r="T70" s="22"/>
      <c r="U70" s="23"/>
      <c r="V70" s="23"/>
      <c r="W70" s="23"/>
      <c r="X70" s="23"/>
      <c r="Y70" s="23"/>
      <c r="Z70" s="22"/>
      <c r="AA70" s="23"/>
      <c r="AB70" s="23"/>
      <c r="AC70" s="23"/>
      <c r="AD70" s="23"/>
      <c r="AE70" s="17"/>
    </row>
    <row r="71" spans="3:31" ht="15.75" x14ac:dyDescent="0.25">
      <c r="C71" s="4"/>
      <c r="D71" s="4"/>
      <c r="E71" s="8"/>
      <c r="F71" s="8"/>
      <c r="G71" s="8"/>
      <c r="H71" s="8"/>
      <c r="L71" s="26"/>
      <c r="M71" s="26"/>
      <c r="N71" s="26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17"/>
    </row>
    <row r="72" spans="3:31" ht="15.75" x14ac:dyDescent="0.25">
      <c r="C72" s="4" t="s">
        <v>13</v>
      </c>
      <c r="D72" s="4"/>
      <c r="E72" s="8">
        <v>4.6790000000000003</v>
      </c>
      <c r="F72" s="8">
        <v>-0.75800000000000001</v>
      </c>
      <c r="G72" s="8">
        <v>3.8559999999999999</v>
      </c>
      <c r="H72" s="8">
        <v>1.0529999999999999</v>
      </c>
      <c r="L72" s="25"/>
      <c r="M72" s="26"/>
      <c r="N72" s="26"/>
      <c r="O72" s="23"/>
      <c r="P72" s="23"/>
      <c r="Q72" s="23"/>
      <c r="R72" s="23"/>
      <c r="S72" s="23"/>
      <c r="T72" s="22"/>
      <c r="U72" s="23"/>
      <c r="V72" s="23"/>
      <c r="W72" s="23"/>
      <c r="X72" s="23"/>
      <c r="Y72" s="23"/>
      <c r="Z72" s="22"/>
      <c r="AA72" s="23"/>
      <c r="AB72" s="23"/>
      <c r="AC72" s="23"/>
      <c r="AD72" s="23"/>
      <c r="AE72" s="17"/>
    </row>
    <row r="73" spans="3:31" ht="15.75" x14ac:dyDescent="0.25">
      <c r="C73" s="4"/>
      <c r="D73" s="4"/>
      <c r="E73" s="7">
        <v>-23.308</v>
      </c>
      <c r="F73" s="7">
        <v>-3.3530000000000002</v>
      </c>
      <c r="G73" s="7">
        <v>-9.0250000000000004</v>
      </c>
      <c r="H73" s="7">
        <v>-2.2669999999999999</v>
      </c>
      <c r="L73" s="26"/>
      <c r="M73" s="26"/>
      <c r="N73" s="26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17"/>
    </row>
    <row r="74" spans="3:31" ht="15.75" x14ac:dyDescent="0.25">
      <c r="C74" s="4"/>
      <c r="D74" s="4"/>
      <c r="E74" s="7"/>
      <c r="F74" s="7"/>
      <c r="G74" s="7"/>
      <c r="H74" s="7"/>
      <c r="L74" s="25"/>
      <c r="M74" s="26"/>
      <c r="N74" s="26"/>
      <c r="O74" s="23"/>
      <c r="P74" s="23"/>
      <c r="Q74" s="23"/>
      <c r="R74" s="23"/>
      <c r="S74" s="23"/>
      <c r="T74" s="22"/>
      <c r="U74" s="23"/>
      <c r="V74" s="23"/>
      <c r="W74" s="23"/>
      <c r="X74" s="23"/>
      <c r="Y74" s="23"/>
      <c r="Z74" s="22"/>
      <c r="AA74" s="23"/>
      <c r="AB74" s="23"/>
      <c r="AC74" s="23"/>
      <c r="AD74" s="23"/>
      <c r="AE74" s="17"/>
    </row>
    <row r="75" spans="3:31" ht="15.75" x14ac:dyDescent="0.25">
      <c r="C75" s="11" t="s">
        <v>14</v>
      </c>
      <c r="D75" s="4"/>
      <c r="E75" s="10">
        <v>3.8079999999999998</v>
      </c>
      <c r="F75" s="10">
        <v>-2.1859999999999999</v>
      </c>
      <c r="G75" s="10">
        <v>1.2609999999999999</v>
      </c>
      <c r="H75" s="10">
        <v>-6.367</v>
      </c>
      <c r="L75" s="26"/>
      <c r="M75" s="26"/>
      <c r="N75" s="26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17"/>
    </row>
    <row r="76" spans="3:31" ht="15.75" x14ac:dyDescent="0.25">
      <c r="C76" s="4"/>
      <c r="D76" s="4"/>
      <c r="E76" s="7">
        <v>-23.308</v>
      </c>
      <c r="F76" s="7">
        <v>-17.899999999999999</v>
      </c>
      <c r="G76" s="7">
        <v>-9.0250000000000004</v>
      </c>
      <c r="H76" s="7">
        <v>-12.19</v>
      </c>
      <c r="L76" s="25"/>
      <c r="M76" s="26"/>
      <c r="N76" s="26"/>
      <c r="O76" s="23"/>
      <c r="P76" s="23"/>
      <c r="Q76" s="23"/>
      <c r="R76" s="23"/>
      <c r="S76" s="23"/>
      <c r="T76" s="22"/>
      <c r="U76" s="23"/>
      <c r="V76" s="23"/>
      <c r="W76" s="23"/>
      <c r="X76" s="23"/>
      <c r="Y76" s="23"/>
      <c r="Z76" s="22"/>
      <c r="AA76" s="23"/>
      <c r="AB76" s="23"/>
      <c r="AC76" s="23"/>
      <c r="AD76" s="23"/>
      <c r="AE76" s="17"/>
    </row>
    <row r="77" spans="3:31" ht="15.75" x14ac:dyDescent="0.25">
      <c r="C77" s="4"/>
      <c r="D77" s="4"/>
      <c r="E77" s="8"/>
      <c r="F77" s="8"/>
      <c r="G77" s="8"/>
      <c r="H77" s="8"/>
      <c r="L77" s="26"/>
      <c r="M77" s="26"/>
      <c r="N77" s="26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17"/>
    </row>
    <row r="78" spans="3:31" ht="15.75" x14ac:dyDescent="0.25">
      <c r="C78" s="4" t="s">
        <v>15</v>
      </c>
      <c r="D78" s="4"/>
      <c r="E78" s="8">
        <v>5.1280000000000001</v>
      </c>
      <c r="F78" s="8">
        <v>-1.8089999999999999</v>
      </c>
      <c r="G78" s="8">
        <v>1.5589999999999999</v>
      </c>
      <c r="H78" s="8">
        <v>-4.867</v>
      </c>
      <c r="L78" s="25"/>
      <c r="M78" s="26"/>
      <c r="N78" s="26"/>
      <c r="O78" s="23"/>
      <c r="P78" s="23"/>
      <c r="Q78" s="23"/>
      <c r="R78" s="23"/>
      <c r="S78" s="23"/>
      <c r="T78" s="22"/>
      <c r="U78" s="23"/>
      <c r="V78" s="23"/>
      <c r="W78" s="23"/>
      <c r="X78" s="23"/>
      <c r="Y78" s="23"/>
      <c r="Z78" s="22"/>
      <c r="AA78" s="23"/>
      <c r="AB78" s="23"/>
      <c r="AC78" s="23"/>
      <c r="AD78" s="23"/>
      <c r="AE78" s="17"/>
    </row>
    <row r="79" spans="3:31" ht="15.75" x14ac:dyDescent="0.25">
      <c r="C79" s="4"/>
      <c r="D79" s="4"/>
      <c r="E79" s="7">
        <v>-12.6</v>
      </c>
      <c r="F79" s="7">
        <v>-13.065</v>
      </c>
      <c r="G79" s="7">
        <v>-4.3470000000000004</v>
      </c>
      <c r="H79" s="7">
        <v>-8.6199999999999992</v>
      </c>
      <c r="L79" s="26"/>
      <c r="M79" s="26"/>
      <c r="N79" s="26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17"/>
    </row>
    <row r="80" spans="3:31" ht="15.75" x14ac:dyDescent="0.25">
      <c r="C80" s="4"/>
      <c r="D80" s="4"/>
      <c r="E80" s="8"/>
      <c r="F80" s="8"/>
      <c r="G80" s="8"/>
      <c r="H80" s="8"/>
      <c r="L80" s="25"/>
      <c r="M80" s="26"/>
      <c r="N80" s="26"/>
      <c r="O80" s="23"/>
      <c r="P80" s="23"/>
      <c r="Q80" s="23"/>
      <c r="R80" s="23"/>
      <c r="S80" s="23"/>
      <c r="T80" s="22"/>
      <c r="U80" s="23"/>
      <c r="V80" s="23"/>
      <c r="W80" s="23"/>
      <c r="X80" s="23"/>
      <c r="Y80" s="23"/>
      <c r="Z80" s="22"/>
      <c r="AA80" s="23"/>
      <c r="AB80" s="23"/>
      <c r="AC80" s="23"/>
      <c r="AD80" s="23"/>
      <c r="AE80" s="17"/>
    </row>
    <row r="81" spans="3:31" ht="15.75" x14ac:dyDescent="0.25">
      <c r="C81" s="4" t="s">
        <v>16</v>
      </c>
      <c r="D81" s="4"/>
      <c r="E81" s="8">
        <v>4.3840000000000003</v>
      </c>
      <c r="F81" s="8">
        <v>-1.5620000000000001</v>
      </c>
      <c r="G81" s="8">
        <v>-4.5999999999999999E-2</v>
      </c>
      <c r="H81" s="8">
        <v>-5.12</v>
      </c>
      <c r="L81" s="17"/>
      <c r="M81" s="26"/>
      <c r="N81" s="26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17"/>
    </row>
    <row r="82" spans="3:31" ht="15.75" x14ac:dyDescent="0.25">
      <c r="C82" s="4"/>
      <c r="D82" s="4"/>
      <c r="E82" s="7">
        <v>-14.468999999999999</v>
      </c>
      <c r="F82" s="7">
        <v>-13.782999999999999</v>
      </c>
      <c r="G82" s="7">
        <v>-1.504</v>
      </c>
      <c r="H82" s="7">
        <v>-9.407</v>
      </c>
      <c r="L82" s="17"/>
      <c r="M82" s="26"/>
      <c r="N82" s="26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17"/>
    </row>
    <row r="83" spans="3:31" ht="15.75" x14ac:dyDescent="0.25">
      <c r="C83" s="4"/>
      <c r="D83" s="4"/>
      <c r="E83" s="8"/>
      <c r="F83" s="8"/>
      <c r="G83" s="8"/>
      <c r="H83" s="8"/>
      <c r="L83" s="17"/>
      <c r="M83" s="26"/>
      <c r="N83" s="26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17"/>
    </row>
    <row r="84" spans="3:31" ht="15.75" x14ac:dyDescent="0.25">
      <c r="C84" s="4" t="s">
        <v>17</v>
      </c>
      <c r="D84" s="4"/>
      <c r="E84" s="8">
        <v>-11.146000000000001</v>
      </c>
      <c r="F84" s="8">
        <v>2.6440000000000001</v>
      </c>
      <c r="G84" s="8">
        <v>2.835</v>
      </c>
      <c r="H84" s="8">
        <v>-1.6279999999999999</v>
      </c>
      <c r="L84" s="17"/>
      <c r="M84" s="17"/>
      <c r="N84" s="17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17"/>
    </row>
    <row r="85" spans="3:31" ht="15.75" x14ac:dyDescent="0.25">
      <c r="C85" s="4"/>
      <c r="D85" s="4"/>
      <c r="E85" s="7">
        <v>-19.11</v>
      </c>
      <c r="F85" s="7">
        <v>-13.391</v>
      </c>
      <c r="G85" s="7">
        <v>-7.3419999999999996</v>
      </c>
      <c r="H85" s="7">
        <v>-5.1840000000000002</v>
      </c>
      <c r="L85" s="17"/>
      <c r="M85" s="17"/>
      <c r="N85" s="17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17"/>
    </row>
    <row r="86" spans="3:31" ht="15.75" x14ac:dyDescent="0.25">
      <c r="C86" s="4"/>
      <c r="D86" s="4"/>
      <c r="E86" s="8"/>
      <c r="F86" s="8"/>
      <c r="G86" s="8"/>
      <c r="H86" s="8"/>
      <c r="L86" s="17"/>
      <c r="M86" s="17"/>
      <c r="N86" s="17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17"/>
    </row>
    <row r="87" spans="3:31" ht="15.75" x14ac:dyDescent="0.25">
      <c r="C87" s="4" t="s">
        <v>18</v>
      </c>
      <c r="D87" s="4"/>
      <c r="E87" s="8">
        <v>-10.144</v>
      </c>
      <c r="F87" s="8">
        <v>1.756</v>
      </c>
      <c r="G87" s="8">
        <v>1.0620000000000001</v>
      </c>
      <c r="H87" s="8">
        <v>-0.73299999999999998</v>
      </c>
      <c r="L87" s="17"/>
      <c r="M87" s="17"/>
      <c r="N87" s="17"/>
      <c r="O87" s="33"/>
      <c r="P87" s="33"/>
      <c r="Q87" s="33"/>
      <c r="R87" s="33"/>
      <c r="S87" s="24"/>
      <c r="T87" s="22"/>
      <c r="U87" s="33"/>
      <c r="V87" s="33"/>
      <c r="W87" s="33"/>
      <c r="X87" s="33"/>
      <c r="Y87" s="24"/>
      <c r="Z87" s="22"/>
      <c r="AA87" s="33"/>
      <c r="AB87" s="33"/>
      <c r="AC87" s="33"/>
      <c r="AD87" s="33"/>
      <c r="AE87" s="17"/>
    </row>
    <row r="88" spans="3:31" ht="15.75" x14ac:dyDescent="0.25">
      <c r="C88" s="4"/>
      <c r="D88" s="4"/>
      <c r="E88" s="7">
        <v>-19.356000000000002</v>
      </c>
      <c r="F88" s="7">
        <v>-16.940999999999999</v>
      </c>
      <c r="G88" s="7">
        <v>-4.9610000000000003</v>
      </c>
      <c r="H88" s="7">
        <v>-4.2770000000000001</v>
      </c>
      <c r="L88" s="17"/>
      <c r="M88" s="17"/>
      <c r="N88" s="17"/>
      <c r="O88" s="24"/>
      <c r="P88" s="24"/>
      <c r="Q88" s="24"/>
      <c r="R88" s="24"/>
      <c r="S88" s="24"/>
      <c r="T88" s="22"/>
      <c r="U88" s="24"/>
      <c r="V88" s="24"/>
      <c r="W88" s="24"/>
      <c r="X88" s="24"/>
      <c r="Y88" s="24"/>
      <c r="Z88" s="22"/>
      <c r="AA88" s="24"/>
      <c r="AB88" s="24"/>
      <c r="AC88" s="24"/>
      <c r="AD88" s="24"/>
      <c r="AE88" s="17"/>
    </row>
    <row r="89" spans="3:31" ht="15.75" x14ac:dyDescent="0.25">
      <c r="C89" s="4"/>
      <c r="D89" s="4"/>
      <c r="E89" s="8"/>
      <c r="F89" s="8"/>
      <c r="G89" s="8"/>
      <c r="H89" s="8"/>
      <c r="L89" s="17"/>
      <c r="M89" s="17"/>
      <c r="N89" s="17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17"/>
    </row>
    <row r="90" spans="3:31" ht="15.75" x14ac:dyDescent="0.25">
      <c r="C90" s="4" t="s">
        <v>19</v>
      </c>
      <c r="D90" s="4"/>
      <c r="E90" s="8">
        <v>-10.454000000000001</v>
      </c>
      <c r="F90" s="8">
        <v>2.5739999999999998</v>
      </c>
      <c r="G90" s="8">
        <v>1.002</v>
      </c>
      <c r="H90" s="8">
        <v>-0.91500000000000004</v>
      </c>
      <c r="L90" s="25"/>
      <c r="M90" s="17"/>
      <c r="N90" s="17"/>
      <c r="O90" s="23"/>
      <c r="P90" s="23"/>
      <c r="Q90" s="23"/>
      <c r="R90" s="23"/>
      <c r="S90" s="23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17"/>
    </row>
    <row r="91" spans="3:31" ht="15.75" x14ac:dyDescent="0.25">
      <c r="C91" s="4"/>
      <c r="D91" s="4"/>
      <c r="E91" s="7">
        <v>-19.888000000000002</v>
      </c>
      <c r="F91" s="7">
        <v>-16.282</v>
      </c>
      <c r="G91" s="7">
        <v>-2.367</v>
      </c>
      <c r="H91" s="7">
        <v>-2.0249999999999999</v>
      </c>
      <c r="L91" s="26"/>
      <c r="M91" s="27"/>
      <c r="N91" s="27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17"/>
    </row>
    <row r="92" spans="3:31" ht="15.75" x14ac:dyDescent="0.25">
      <c r="C92" s="4"/>
      <c r="D92" s="4"/>
      <c r="E92" s="8"/>
      <c r="F92" s="8"/>
      <c r="G92" s="8"/>
      <c r="H92" s="8"/>
      <c r="L92" s="25"/>
      <c r="M92" s="17"/>
      <c r="N92" s="17"/>
      <c r="O92" s="23"/>
      <c r="P92" s="23"/>
      <c r="Q92" s="23"/>
      <c r="R92" s="23"/>
      <c r="S92" s="23"/>
      <c r="T92" s="22"/>
      <c r="U92" s="23"/>
      <c r="V92" s="23"/>
      <c r="W92" s="23"/>
      <c r="X92" s="23"/>
      <c r="Y92" s="23"/>
      <c r="Z92" s="22"/>
      <c r="AA92" s="23"/>
      <c r="AB92" s="23"/>
      <c r="AC92" s="23"/>
      <c r="AD92" s="23"/>
      <c r="AE92" s="17"/>
    </row>
    <row r="93" spans="3:31" ht="15.75" x14ac:dyDescent="0.25">
      <c r="C93" s="4" t="s">
        <v>20</v>
      </c>
      <c r="D93" s="4"/>
      <c r="E93" s="8">
        <v>-6.5069999999999997</v>
      </c>
      <c r="F93" s="8">
        <v>2.8000000000000001E-2</v>
      </c>
      <c r="G93" s="8">
        <v>1.1819999999999999</v>
      </c>
      <c r="H93" s="8">
        <v>-1.952</v>
      </c>
      <c r="L93" s="26"/>
      <c r="M93" s="26"/>
      <c r="N93" s="26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17"/>
    </row>
    <row r="94" spans="3:31" ht="15.75" x14ac:dyDescent="0.25">
      <c r="C94" s="4"/>
      <c r="D94" s="4"/>
      <c r="E94" s="7">
        <v>-4.5960000000000001</v>
      </c>
      <c r="F94" s="7">
        <v>-2.9329999999999998</v>
      </c>
      <c r="G94" s="7">
        <v>-2.2839999999999998</v>
      </c>
      <c r="H94" s="7">
        <v>-1.952</v>
      </c>
      <c r="L94" s="25"/>
      <c r="M94" s="26"/>
      <c r="N94" s="26"/>
      <c r="O94" s="23"/>
      <c r="P94" s="23"/>
      <c r="Q94" s="23"/>
      <c r="R94" s="23"/>
      <c r="S94" s="23"/>
      <c r="T94" s="22"/>
      <c r="U94" s="23"/>
      <c r="V94" s="23"/>
      <c r="W94" s="23"/>
      <c r="X94" s="23"/>
      <c r="Y94" s="23"/>
      <c r="Z94" s="22"/>
      <c r="AA94" s="23"/>
      <c r="AB94" s="23"/>
      <c r="AC94" s="23"/>
      <c r="AD94" s="23"/>
      <c r="AE94" s="17"/>
    </row>
    <row r="95" spans="3:31" ht="15.75" x14ac:dyDescent="0.25">
      <c r="C95" s="4"/>
      <c r="D95" s="4"/>
      <c r="E95" s="8"/>
      <c r="F95" s="8"/>
      <c r="G95" s="8"/>
      <c r="H95" s="8"/>
      <c r="L95" s="26"/>
      <c r="M95" s="26"/>
      <c r="N95" s="26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17"/>
    </row>
    <row r="96" spans="3:31" ht="15.75" x14ac:dyDescent="0.25">
      <c r="C96" s="4" t="s">
        <v>21</v>
      </c>
      <c r="D96" s="4"/>
      <c r="E96" s="8">
        <v>-7.1920000000000002</v>
      </c>
      <c r="F96" s="8">
        <v>-2.6219999999999999</v>
      </c>
      <c r="G96" s="8">
        <v>-0.91600000000000004</v>
      </c>
      <c r="H96" s="8">
        <v>-2.1429999999999998</v>
      </c>
      <c r="L96" s="25"/>
      <c r="M96" s="26"/>
      <c r="N96" s="26"/>
      <c r="O96" s="23"/>
      <c r="P96" s="23"/>
      <c r="Q96" s="23"/>
      <c r="R96" s="23"/>
      <c r="S96" s="23"/>
      <c r="T96" s="22"/>
      <c r="U96" s="23"/>
      <c r="V96" s="23"/>
      <c r="W96" s="23"/>
      <c r="X96" s="23"/>
      <c r="Y96" s="23"/>
      <c r="Z96" s="22"/>
      <c r="AA96" s="23"/>
      <c r="AB96" s="23"/>
      <c r="AC96" s="23"/>
      <c r="AD96" s="23"/>
      <c r="AE96" s="17"/>
    </row>
    <row r="97" spans="3:31" ht="15.75" x14ac:dyDescent="0.25">
      <c r="C97" s="4"/>
      <c r="D97" s="4"/>
      <c r="E97" s="7">
        <v>-18.245000000000001</v>
      </c>
      <c r="F97" s="7">
        <v>-12.208</v>
      </c>
      <c r="G97" s="7">
        <v>-7.9489999999999998</v>
      </c>
      <c r="H97" s="7">
        <v>-6.891</v>
      </c>
      <c r="L97" s="26"/>
      <c r="M97" s="26"/>
      <c r="N97" s="26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17"/>
    </row>
    <row r="98" spans="3:31" ht="15.75" x14ac:dyDescent="0.25">
      <c r="C98" s="4"/>
      <c r="D98" s="4"/>
      <c r="E98" s="8"/>
      <c r="F98" s="8"/>
      <c r="G98" s="8"/>
      <c r="H98" s="8"/>
      <c r="L98" s="25"/>
      <c r="M98" s="26"/>
      <c r="N98" s="26"/>
      <c r="O98" s="23"/>
      <c r="P98" s="23"/>
      <c r="Q98" s="23"/>
      <c r="R98" s="23"/>
      <c r="S98" s="23"/>
      <c r="T98" s="22"/>
      <c r="U98" s="23"/>
      <c r="V98" s="23"/>
      <c r="W98" s="23"/>
      <c r="X98" s="23"/>
      <c r="Y98" s="23"/>
      <c r="Z98" s="22"/>
      <c r="AA98" s="23"/>
      <c r="AB98" s="23"/>
      <c r="AC98" s="23"/>
      <c r="AD98" s="23"/>
      <c r="AE98" s="17"/>
    </row>
    <row r="99" spans="3:31" ht="15.75" x14ac:dyDescent="0.25">
      <c r="C99" s="4" t="s">
        <v>22</v>
      </c>
      <c r="D99" s="4"/>
      <c r="E99" s="8">
        <v>9.5760000000000005</v>
      </c>
      <c r="F99" s="8">
        <v>-14.782999999999999</v>
      </c>
      <c r="G99" s="8">
        <v>0.70299999999999996</v>
      </c>
      <c r="H99" s="8">
        <v>-11.234</v>
      </c>
      <c r="L99" s="26"/>
      <c r="M99" s="26"/>
      <c r="N99" s="26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17"/>
    </row>
    <row r="100" spans="3:31" ht="15.75" x14ac:dyDescent="0.25">
      <c r="C100" s="4"/>
      <c r="D100" s="4"/>
      <c r="E100" s="7">
        <v>-32.19</v>
      </c>
      <c r="F100" s="7">
        <v>-22.036999999999999</v>
      </c>
      <c r="G100" s="7">
        <v>-11.638</v>
      </c>
      <c r="H100" s="7">
        <v>-10.368</v>
      </c>
      <c r="L100" s="25"/>
      <c r="M100" s="26"/>
      <c r="N100" s="26"/>
      <c r="O100" s="23"/>
      <c r="P100" s="23"/>
      <c r="Q100" s="23"/>
      <c r="R100" s="23"/>
      <c r="S100" s="23"/>
      <c r="T100" s="22"/>
      <c r="U100" s="23"/>
      <c r="V100" s="23"/>
      <c r="W100" s="23"/>
      <c r="X100" s="23"/>
      <c r="Y100" s="23"/>
      <c r="Z100" s="22"/>
      <c r="AA100" s="23"/>
      <c r="AB100" s="23"/>
      <c r="AC100" s="23"/>
      <c r="AD100" s="23"/>
      <c r="AE100" s="17"/>
    </row>
    <row r="101" spans="3:31" ht="15.75" x14ac:dyDescent="0.25">
      <c r="C101" s="4"/>
      <c r="D101" s="4"/>
      <c r="E101" s="7"/>
      <c r="F101" s="7"/>
      <c r="G101" s="7"/>
      <c r="H101" s="7"/>
      <c r="L101" s="26"/>
      <c r="M101" s="26"/>
      <c r="N101" s="26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17"/>
    </row>
    <row r="102" spans="3:31" ht="15.75" x14ac:dyDescent="0.25">
      <c r="C102" s="4" t="s">
        <v>23</v>
      </c>
      <c r="D102" s="4"/>
      <c r="E102" s="5">
        <v>1.7350000000000001</v>
      </c>
      <c r="F102" s="5">
        <v>0.56100000000000005</v>
      </c>
      <c r="G102" s="5">
        <v>1.409</v>
      </c>
      <c r="H102" s="5">
        <v>-6.3209999999999997</v>
      </c>
      <c r="L102" s="25"/>
      <c r="M102" s="26"/>
      <c r="N102" s="26"/>
      <c r="O102" s="23"/>
      <c r="P102" s="23"/>
      <c r="Q102" s="23"/>
      <c r="R102" s="23"/>
      <c r="S102" s="23"/>
      <c r="T102" s="22"/>
      <c r="U102" s="23"/>
      <c r="V102" s="23"/>
      <c r="W102" s="23"/>
      <c r="X102" s="23"/>
      <c r="Y102" s="23"/>
      <c r="Z102" s="22"/>
      <c r="AA102" s="23"/>
      <c r="AB102" s="23"/>
      <c r="AC102" s="23"/>
      <c r="AD102" s="23"/>
      <c r="AE102" s="17"/>
    </row>
    <row r="103" spans="3:31" ht="15.75" x14ac:dyDescent="0.25">
      <c r="C103" s="4"/>
      <c r="D103" s="4"/>
      <c r="E103" s="12">
        <v>-16.094999999999999</v>
      </c>
      <c r="F103" s="12">
        <v>-11.904</v>
      </c>
      <c r="G103" s="12">
        <v>-9.3409999999999993</v>
      </c>
      <c r="H103" s="12">
        <v>-7.5519999999999996</v>
      </c>
      <c r="I103" s="13"/>
      <c r="J103" s="13"/>
      <c r="L103" s="26"/>
      <c r="M103" s="26"/>
      <c r="N103" s="26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17"/>
    </row>
    <row r="104" spans="3:31" ht="15.75" x14ac:dyDescent="0.25">
      <c r="C104" s="4"/>
      <c r="D104" s="4"/>
      <c r="E104" s="7"/>
      <c r="F104" s="7"/>
      <c r="G104" s="7"/>
      <c r="H104" s="7"/>
      <c r="L104" s="25"/>
      <c r="M104" s="26"/>
      <c r="N104" s="26"/>
      <c r="O104" s="23"/>
      <c r="P104" s="23"/>
      <c r="Q104" s="23"/>
      <c r="R104" s="23"/>
      <c r="S104" s="23"/>
      <c r="T104" s="22"/>
      <c r="U104" s="23"/>
      <c r="V104" s="23"/>
      <c r="W104" s="23"/>
      <c r="X104" s="23"/>
      <c r="Y104" s="23"/>
      <c r="Z104" s="22"/>
      <c r="AA104" s="23"/>
      <c r="AB104" s="23"/>
      <c r="AC104" s="23"/>
      <c r="AD104" s="23"/>
      <c r="AE104" s="17"/>
    </row>
    <row r="105" spans="3:31" ht="15.75" x14ac:dyDescent="0.25">
      <c r="C105" s="4" t="s">
        <v>24</v>
      </c>
      <c r="D105" s="4"/>
      <c r="E105" s="5">
        <v>0</v>
      </c>
      <c r="F105" s="9">
        <v>0</v>
      </c>
      <c r="G105" s="9">
        <v>0</v>
      </c>
      <c r="H105" s="9">
        <v>0</v>
      </c>
      <c r="L105" s="17"/>
      <c r="M105" s="26"/>
      <c r="N105" s="26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17"/>
    </row>
    <row r="106" spans="3:31" ht="15.75" x14ac:dyDescent="0.25">
      <c r="C106" s="4"/>
      <c r="D106" s="4"/>
      <c r="E106" s="12">
        <v>0</v>
      </c>
      <c r="F106" s="12">
        <v>0</v>
      </c>
      <c r="G106" s="12">
        <v>0</v>
      </c>
      <c r="H106" s="12">
        <v>0</v>
      </c>
      <c r="L106" s="17"/>
      <c r="M106" s="26"/>
      <c r="N106" s="26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17"/>
    </row>
    <row r="107" spans="3:31" ht="15.75" x14ac:dyDescent="0.25">
      <c r="C107" s="4"/>
      <c r="D107" s="4"/>
      <c r="E107" s="7"/>
      <c r="F107" s="7"/>
      <c r="G107" s="7"/>
      <c r="H107" s="7"/>
      <c r="L107" s="17"/>
      <c r="M107" s="26"/>
      <c r="N107" s="26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17"/>
    </row>
    <row r="108" spans="3:31" ht="15.75" x14ac:dyDescent="0.25">
      <c r="C108" s="4" t="s">
        <v>25</v>
      </c>
      <c r="D108" s="4"/>
      <c r="E108" s="5">
        <v>0</v>
      </c>
      <c r="F108" s="9">
        <v>0</v>
      </c>
      <c r="G108" s="9">
        <v>0</v>
      </c>
      <c r="H108" s="9">
        <v>0</v>
      </c>
      <c r="L108" s="17"/>
      <c r="M108" s="17"/>
      <c r="N108" s="17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17"/>
    </row>
    <row r="109" spans="3:31" ht="15.75" x14ac:dyDescent="0.25">
      <c r="C109" s="4"/>
      <c r="D109" s="4"/>
      <c r="E109" s="12">
        <v>0</v>
      </c>
      <c r="F109" s="12">
        <v>0</v>
      </c>
      <c r="G109" s="12">
        <v>0</v>
      </c>
      <c r="H109" s="12">
        <v>0</v>
      </c>
      <c r="L109" s="17"/>
      <c r="M109" s="17"/>
      <c r="N109" s="17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17"/>
    </row>
    <row r="110" spans="3:31" ht="15.75" x14ac:dyDescent="0.25">
      <c r="C110" s="4"/>
      <c r="D110" s="4"/>
      <c r="E110" s="7"/>
      <c r="F110" s="7"/>
      <c r="G110" s="7"/>
      <c r="H110" s="7"/>
      <c r="L110" s="17"/>
      <c r="M110" s="17"/>
      <c r="N110" s="17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17"/>
    </row>
    <row r="111" spans="3:31" ht="15.75" x14ac:dyDescent="0.25">
      <c r="C111" s="4" t="s">
        <v>26</v>
      </c>
      <c r="D111" s="4"/>
      <c r="E111" s="5">
        <v>-53.286999999999999</v>
      </c>
      <c r="F111" s="5">
        <v>42.008000000000003</v>
      </c>
      <c r="G111" s="5">
        <v>-6.7370000000000001</v>
      </c>
      <c r="H111" s="5">
        <v>-4.0759999999999996</v>
      </c>
      <c r="L111" s="17"/>
      <c r="M111" s="17"/>
      <c r="N111" s="17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17"/>
    </row>
    <row r="112" spans="3:31" ht="15.75" x14ac:dyDescent="0.25">
      <c r="C112" s="4"/>
      <c r="D112" s="4"/>
      <c r="E112" s="12">
        <v>-35.045000000000002</v>
      </c>
      <c r="F112" s="12">
        <v>-27.652999999999999</v>
      </c>
      <c r="G112" s="12">
        <v>-13.42</v>
      </c>
      <c r="H112" s="12">
        <v>-13.788</v>
      </c>
      <c r="L112" s="17"/>
      <c r="M112" s="17"/>
      <c r="N112" s="17"/>
      <c r="O112" s="33"/>
      <c r="P112" s="33"/>
      <c r="Q112" s="33"/>
      <c r="R112" s="33"/>
      <c r="S112" s="24"/>
      <c r="T112" s="22"/>
      <c r="U112" s="33"/>
      <c r="V112" s="33"/>
      <c r="W112" s="33"/>
      <c r="X112" s="33"/>
      <c r="Y112" s="24"/>
      <c r="Z112" s="22"/>
      <c r="AA112" s="33"/>
      <c r="AB112" s="33"/>
      <c r="AC112" s="33"/>
      <c r="AD112" s="33"/>
      <c r="AE112" s="17"/>
    </row>
    <row r="113" spans="3:31" ht="15.75" x14ac:dyDescent="0.25">
      <c r="C113" s="4"/>
      <c r="D113" s="4"/>
      <c r="E113" s="7"/>
      <c r="F113" s="7"/>
      <c r="G113" s="7"/>
      <c r="H113" s="7"/>
      <c r="L113" s="17"/>
      <c r="M113" s="17"/>
      <c r="N113" s="17"/>
      <c r="O113" s="24"/>
      <c r="P113" s="24"/>
      <c r="Q113" s="24"/>
      <c r="R113" s="24"/>
      <c r="S113" s="24"/>
      <c r="T113" s="22"/>
      <c r="U113" s="24"/>
      <c r="V113" s="24"/>
      <c r="W113" s="24"/>
      <c r="X113" s="24"/>
      <c r="Y113" s="24"/>
      <c r="Z113" s="22"/>
      <c r="AA113" s="24"/>
      <c r="AB113" s="24"/>
      <c r="AC113" s="24"/>
      <c r="AD113" s="24"/>
      <c r="AE113" s="17"/>
    </row>
    <row r="114" spans="3:31" ht="15.75" x14ac:dyDescent="0.25">
      <c r="C114" s="4" t="s">
        <v>27</v>
      </c>
      <c r="D114" s="4"/>
      <c r="E114" s="5">
        <v>9.8309999999999995</v>
      </c>
      <c r="F114" s="5">
        <v>45.994999999999997</v>
      </c>
      <c r="G114" s="9">
        <v>0</v>
      </c>
      <c r="H114" s="9">
        <v>0</v>
      </c>
      <c r="L114" s="17"/>
      <c r="M114" s="17"/>
      <c r="N114" s="17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17"/>
    </row>
    <row r="115" spans="3:31" ht="15.75" x14ac:dyDescent="0.25">
      <c r="C115" s="4"/>
      <c r="D115" s="4"/>
      <c r="E115" s="12">
        <v>-27.829000000000001</v>
      </c>
      <c r="F115" s="12">
        <v>-20.306000000000001</v>
      </c>
      <c r="G115" s="12">
        <v>0</v>
      </c>
      <c r="H115" s="12">
        <v>0</v>
      </c>
      <c r="L115" s="25"/>
      <c r="M115" s="17"/>
      <c r="N115" s="17"/>
      <c r="O115" s="23"/>
      <c r="P115" s="23"/>
      <c r="Q115" s="23"/>
      <c r="R115" s="23"/>
      <c r="S115" s="23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17"/>
    </row>
    <row r="116" spans="3:31" ht="15.75" x14ac:dyDescent="0.25">
      <c r="C116" s="4"/>
      <c r="D116" s="4"/>
      <c r="E116" s="7"/>
      <c r="F116" s="7"/>
      <c r="G116" s="7"/>
      <c r="H116" s="7"/>
      <c r="L116" s="26"/>
      <c r="M116" s="27"/>
      <c r="N116" s="27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17"/>
    </row>
    <row r="117" spans="3:31" ht="15.75" x14ac:dyDescent="0.25">
      <c r="C117" s="4" t="s">
        <v>28</v>
      </c>
      <c r="D117" s="4"/>
      <c r="E117" s="5">
        <v>0</v>
      </c>
      <c r="F117" s="9">
        <v>0</v>
      </c>
      <c r="G117" s="9">
        <v>0</v>
      </c>
      <c r="H117" s="9">
        <v>0</v>
      </c>
      <c r="L117" s="25"/>
      <c r="M117" s="17"/>
      <c r="N117" s="17"/>
      <c r="O117" s="23"/>
      <c r="P117" s="23"/>
      <c r="Q117" s="23"/>
      <c r="R117" s="23"/>
      <c r="S117" s="23"/>
      <c r="T117" s="22"/>
      <c r="U117" s="23"/>
      <c r="V117" s="23"/>
      <c r="W117" s="23"/>
      <c r="X117" s="23"/>
      <c r="Y117" s="23"/>
      <c r="Z117" s="22"/>
      <c r="AA117" s="23"/>
      <c r="AB117" s="23"/>
      <c r="AC117" s="23"/>
      <c r="AD117" s="23"/>
      <c r="AE117" s="17"/>
    </row>
    <row r="118" spans="3:31" ht="15.75" x14ac:dyDescent="0.25">
      <c r="C118" s="4"/>
      <c r="D118" s="4"/>
      <c r="E118" s="12">
        <v>0</v>
      </c>
      <c r="F118" s="12">
        <v>0</v>
      </c>
      <c r="G118" s="12">
        <v>0</v>
      </c>
      <c r="H118" s="12">
        <v>0</v>
      </c>
      <c r="L118" s="26"/>
      <c r="M118" s="26"/>
      <c r="N118" s="26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17"/>
    </row>
    <row r="119" spans="3:31" ht="15.75" x14ac:dyDescent="0.25">
      <c r="C119" s="4"/>
      <c r="D119" s="4"/>
      <c r="E119" s="7"/>
      <c r="F119" s="7"/>
      <c r="G119" s="7"/>
      <c r="H119" s="7"/>
      <c r="L119" s="25"/>
      <c r="M119" s="26"/>
      <c r="N119" s="26"/>
      <c r="O119" s="23"/>
      <c r="P119" s="23"/>
      <c r="Q119" s="23"/>
      <c r="R119" s="23"/>
      <c r="S119" s="23"/>
      <c r="T119" s="22"/>
      <c r="U119" s="23"/>
      <c r="V119" s="23"/>
      <c r="W119" s="23"/>
      <c r="X119" s="23"/>
      <c r="Y119" s="23"/>
      <c r="Z119" s="22"/>
      <c r="AA119" s="23"/>
      <c r="AB119" s="23"/>
      <c r="AC119" s="23"/>
      <c r="AD119" s="23"/>
      <c r="AE119" s="17"/>
    </row>
    <row r="120" spans="3:31" ht="15.75" x14ac:dyDescent="0.25">
      <c r="C120" s="4" t="s">
        <v>29</v>
      </c>
      <c r="D120" s="4"/>
      <c r="E120" s="5">
        <v>0</v>
      </c>
      <c r="F120" s="9">
        <v>0</v>
      </c>
      <c r="G120" s="9">
        <v>0</v>
      </c>
      <c r="H120" s="9">
        <v>0</v>
      </c>
      <c r="L120" s="26"/>
      <c r="M120" s="26"/>
      <c r="N120" s="26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17"/>
    </row>
    <row r="121" spans="3:31" ht="15.75" x14ac:dyDescent="0.25">
      <c r="C121" s="4"/>
      <c r="D121" s="4"/>
      <c r="E121" s="12">
        <v>0</v>
      </c>
      <c r="F121" s="12">
        <v>0</v>
      </c>
      <c r="G121" s="12">
        <v>0</v>
      </c>
      <c r="H121" s="12">
        <v>0</v>
      </c>
      <c r="L121" s="25"/>
      <c r="M121" s="26"/>
      <c r="N121" s="26"/>
      <c r="O121" s="23"/>
      <c r="P121" s="23"/>
      <c r="Q121" s="23"/>
      <c r="R121" s="23"/>
      <c r="S121" s="23"/>
      <c r="T121" s="22"/>
      <c r="U121" s="23"/>
      <c r="V121" s="23"/>
      <c r="W121" s="23"/>
      <c r="X121" s="23"/>
      <c r="Y121" s="23"/>
      <c r="Z121" s="22"/>
      <c r="AA121" s="23"/>
      <c r="AB121" s="23"/>
      <c r="AC121" s="23"/>
      <c r="AD121" s="23"/>
      <c r="AE121" s="17"/>
    </row>
    <row r="122" spans="3:31" ht="15.75" x14ac:dyDescent="0.25">
      <c r="C122" s="4"/>
      <c r="D122" s="4"/>
      <c r="E122" s="7"/>
      <c r="F122" s="7"/>
      <c r="G122" s="7"/>
      <c r="H122" s="7"/>
      <c r="L122" s="26"/>
      <c r="M122" s="26"/>
      <c r="N122" s="26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17"/>
    </row>
    <row r="123" spans="3:31" ht="15.75" x14ac:dyDescent="0.25">
      <c r="C123" s="4" t="s">
        <v>30</v>
      </c>
      <c r="D123" s="4"/>
      <c r="E123" s="5">
        <v>-11.526</v>
      </c>
      <c r="F123" s="5">
        <v>19.544</v>
      </c>
      <c r="G123" s="5">
        <v>4.4669999999999996</v>
      </c>
      <c r="H123" s="5">
        <v>0.52200000000000002</v>
      </c>
      <c r="L123" s="25"/>
      <c r="M123" s="26"/>
      <c r="N123" s="26"/>
      <c r="O123" s="23"/>
      <c r="P123" s="23"/>
      <c r="Q123" s="23"/>
      <c r="R123" s="23"/>
      <c r="S123" s="23"/>
      <c r="T123" s="22"/>
      <c r="U123" s="23"/>
      <c r="V123" s="23"/>
      <c r="W123" s="23"/>
      <c r="X123" s="23"/>
      <c r="Y123" s="23"/>
      <c r="Z123" s="22"/>
      <c r="AA123" s="23"/>
      <c r="AB123" s="23"/>
      <c r="AC123" s="23"/>
      <c r="AD123" s="23"/>
      <c r="AE123" s="17"/>
    </row>
    <row r="124" spans="3:31" ht="15.75" x14ac:dyDescent="0.25">
      <c r="C124" s="4"/>
      <c r="D124" s="4"/>
      <c r="E124" s="12">
        <v>-26.923999999999999</v>
      </c>
      <c r="F124" s="12">
        <v>-22.294</v>
      </c>
      <c r="G124" s="12">
        <v>-13.712</v>
      </c>
      <c r="H124" s="12">
        <v>-14.173999999999999</v>
      </c>
      <c r="L124" s="26"/>
      <c r="M124" s="26"/>
      <c r="N124" s="26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17"/>
    </row>
    <row r="125" spans="3:31" ht="15.75" x14ac:dyDescent="0.25">
      <c r="C125" s="4"/>
      <c r="D125" s="4"/>
      <c r="E125" s="7"/>
      <c r="F125" s="7"/>
      <c r="G125" s="7"/>
      <c r="H125" s="7"/>
      <c r="L125" s="25"/>
      <c r="M125" s="26"/>
      <c r="N125" s="26"/>
      <c r="O125" s="23"/>
      <c r="P125" s="23"/>
      <c r="Q125" s="23"/>
      <c r="R125" s="23"/>
      <c r="S125" s="23"/>
      <c r="T125" s="22"/>
      <c r="U125" s="23"/>
      <c r="V125" s="23"/>
      <c r="W125" s="23"/>
      <c r="X125" s="23"/>
      <c r="Y125" s="23"/>
      <c r="Z125" s="22"/>
      <c r="AA125" s="23"/>
      <c r="AB125" s="23"/>
      <c r="AC125" s="23"/>
      <c r="AD125" s="23"/>
      <c r="AE125" s="17"/>
    </row>
    <row r="126" spans="3:31" ht="15.75" x14ac:dyDescent="0.25">
      <c r="C126" s="4" t="s">
        <v>31</v>
      </c>
      <c r="D126" s="4"/>
      <c r="E126" s="5">
        <v>-27.001000000000001</v>
      </c>
      <c r="F126" s="5">
        <v>10.243</v>
      </c>
      <c r="G126" s="8">
        <v>-9.81</v>
      </c>
      <c r="H126" s="5">
        <v>26.059000000000001</v>
      </c>
      <c r="L126" s="26"/>
      <c r="M126" s="26"/>
      <c r="N126" s="26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17"/>
    </row>
    <row r="127" spans="3:31" ht="15.75" x14ac:dyDescent="0.25">
      <c r="C127" s="4"/>
      <c r="D127" s="4"/>
      <c r="E127" s="12">
        <v>-19.027999999999999</v>
      </c>
      <c r="F127" s="12">
        <v>-16.623000000000001</v>
      </c>
      <c r="G127" s="12">
        <v>-10.382999999999999</v>
      </c>
      <c r="H127" s="12">
        <v>-13.664</v>
      </c>
      <c r="L127" s="25"/>
      <c r="M127" s="26"/>
      <c r="N127" s="26"/>
      <c r="O127" s="23"/>
      <c r="P127" s="23"/>
      <c r="Q127" s="23"/>
      <c r="R127" s="23"/>
      <c r="S127" s="23"/>
      <c r="T127" s="22"/>
      <c r="U127" s="23"/>
      <c r="V127" s="23"/>
      <c r="W127" s="23"/>
      <c r="X127" s="23"/>
      <c r="Y127" s="23"/>
      <c r="Z127" s="22"/>
      <c r="AA127" s="23"/>
      <c r="AB127" s="23"/>
      <c r="AC127" s="23"/>
      <c r="AD127" s="23"/>
      <c r="AE127" s="17"/>
    </row>
    <row r="128" spans="3:31" ht="15.75" x14ac:dyDescent="0.25">
      <c r="C128" s="4"/>
      <c r="D128" s="4"/>
      <c r="E128" s="7"/>
      <c r="F128" s="7"/>
      <c r="G128" s="7"/>
      <c r="H128" s="7"/>
      <c r="L128" s="26"/>
      <c r="M128" s="26"/>
      <c r="N128" s="26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17"/>
    </row>
    <row r="129" spans="3:31" ht="15.75" x14ac:dyDescent="0.25">
      <c r="C129" s="4" t="s">
        <v>32</v>
      </c>
      <c r="D129" s="4"/>
      <c r="E129" s="5">
        <v>4.0309999999999997</v>
      </c>
      <c r="F129" s="8">
        <v>0.55000000000000004</v>
      </c>
      <c r="G129" s="5">
        <v>-5.7729999999999997</v>
      </c>
      <c r="H129" s="5">
        <v>1.056</v>
      </c>
      <c r="L129" s="25"/>
      <c r="M129" s="26"/>
      <c r="N129" s="26"/>
      <c r="O129" s="23"/>
      <c r="P129" s="23"/>
      <c r="Q129" s="23"/>
      <c r="R129" s="23"/>
      <c r="S129" s="23"/>
      <c r="T129" s="22"/>
      <c r="U129" s="23"/>
      <c r="V129" s="23"/>
      <c r="W129" s="23"/>
      <c r="X129" s="23"/>
      <c r="Y129" s="23"/>
      <c r="Z129" s="22"/>
      <c r="AA129" s="23"/>
      <c r="AB129" s="23"/>
      <c r="AC129" s="23"/>
      <c r="AD129" s="23"/>
      <c r="AE129" s="17"/>
    </row>
    <row r="130" spans="3:31" ht="15.75" x14ac:dyDescent="0.25">
      <c r="C130" s="4"/>
      <c r="D130" s="4"/>
      <c r="E130" s="12">
        <v>-17.295999999999999</v>
      </c>
      <c r="F130" s="12">
        <v>-15.321</v>
      </c>
      <c r="G130" s="12">
        <v>-6.1749999999999998</v>
      </c>
      <c r="H130" s="12">
        <v>-10.929</v>
      </c>
      <c r="L130" s="17"/>
      <c r="M130" s="26"/>
      <c r="N130" s="26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3:31" ht="15.75" x14ac:dyDescent="0.25">
      <c r="C131" s="4"/>
      <c r="D131" s="4"/>
      <c r="E131" s="7"/>
      <c r="F131" s="7"/>
      <c r="G131" s="7"/>
      <c r="H131" s="7"/>
      <c r="L131" s="17"/>
      <c r="M131" s="26"/>
      <c r="N131" s="26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3:31" ht="15.75" x14ac:dyDescent="0.25">
      <c r="C132" s="4" t="s">
        <v>33</v>
      </c>
      <c r="D132" s="4"/>
      <c r="E132" s="5">
        <v>-32.719000000000001</v>
      </c>
      <c r="F132" s="5">
        <v>-3.1890000000000001</v>
      </c>
      <c r="G132" s="5">
        <v>1.984</v>
      </c>
      <c r="H132" s="5">
        <v>-6.6859999999999999</v>
      </c>
      <c r="M132" s="16"/>
      <c r="N132" s="16"/>
    </row>
    <row r="133" spans="3:31" ht="15.75" x14ac:dyDescent="0.25">
      <c r="C133" s="4"/>
      <c r="D133" s="4"/>
      <c r="E133" s="12">
        <v>-21.396000000000001</v>
      </c>
      <c r="F133" s="12">
        <v>-14.97</v>
      </c>
      <c r="G133" s="12">
        <v>-9.7629999999999999</v>
      </c>
      <c r="H133" s="12">
        <v>-9.0289999999999999</v>
      </c>
    </row>
    <row r="134" spans="3:31" ht="15.75" x14ac:dyDescent="0.25">
      <c r="C134" s="4"/>
      <c r="D134" s="4"/>
      <c r="E134" s="7"/>
      <c r="F134" s="7"/>
      <c r="G134" s="7"/>
      <c r="H134" s="7"/>
    </row>
    <row r="135" spans="3:31" ht="15.75" x14ac:dyDescent="0.25">
      <c r="C135" s="4" t="s">
        <v>34</v>
      </c>
      <c r="D135" s="4"/>
      <c r="E135" s="5">
        <v>43.085000000000001</v>
      </c>
      <c r="F135" s="5">
        <v>-3.7669999999999999</v>
      </c>
      <c r="G135" s="5">
        <v>0.23799999999999999</v>
      </c>
      <c r="H135" s="5">
        <v>-27.334</v>
      </c>
    </row>
    <row r="136" spans="3:31" ht="15.75" x14ac:dyDescent="0.25">
      <c r="C136" s="4"/>
      <c r="D136" s="4"/>
      <c r="E136" s="12">
        <v>-22.765999999999998</v>
      </c>
      <c r="F136" s="12">
        <v>-19.402999999999999</v>
      </c>
      <c r="G136" s="12">
        <v>-8.8409999999999993</v>
      </c>
      <c r="H136" s="12" t="s">
        <v>66</v>
      </c>
    </row>
    <row r="137" spans="3:31" ht="15.75" x14ac:dyDescent="0.25">
      <c r="C137" s="4"/>
      <c r="D137" s="4"/>
      <c r="E137" s="7"/>
      <c r="F137" s="7"/>
      <c r="G137" s="7"/>
      <c r="H137" s="7"/>
    </row>
    <row r="138" spans="3:31" ht="15.75" x14ac:dyDescent="0.25">
      <c r="C138" s="4" t="s">
        <v>35</v>
      </c>
      <c r="D138" s="4"/>
      <c r="E138" s="5">
        <v>18.861000000000001</v>
      </c>
      <c r="F138" s="5">
        <v>-1.5489999999999999</v>
      </c>
      <c r="G138" s="5">
        <v>-5.1749999999999998</v>
      </c>
      <c r="H138" s="5">
        <v>-5.4669999999999996</v>
      </c>
    </row>
    <row r="139" spans="3:31" ht="15.75" x14ac:dyDescent="0.25">
      <c r="C139" s="4"/>
      <c r="D139" s="4"/>
      <c r="E139" s="12">
        <v>-23.623000000000001</v>
      </c>
      <c r="F139" s="12">
        <v>-18.919</v>
      </c>
      <c r="G139" s="12">
        <v>-7.7910000000000004</v>
      </c>
      <c r="H139" s="12">
        <v>-6.7960000000000003</v>
      </c>
    </row>
    <row r="140" spans="3:31" ht="15.75" x14ac:dyDescent="0.25">
      <c r="C140" s="4"/>
      <c r="D140" s="4"/>
      <c r="E140" s="7"/>
      <c r="F140" s="7"/>
      <c r="G140" s="7"/>
      <c r="H140" s="7"/>
    </row>
    <row r="141" spans="3:31" ht="15.75" x14ac:dyDescent="0.25">
      <c r="C141" s="4" t="s">
        <v>36</v>
      </c>
      <c r="D141" s="4"/>
      <c r="E141" s="5">
        <v>22.242000000000001</v>
      </c>
      <c r="F141" s="5">
        <v>0.61799999999999999</v>
      </c>
      <c r="G141" s="5">
        <v>-9.0129999999999999</v>
      </c>
      <c r="H141" s="5">
        <v>-5.0759999999999996</v>
      </c>
    </row>
    <row r="142" spans="3:31" ht="15.75" x14ac:dyDescent="0.25">
      <c r="C142" s="4"/>
      <c r="D142" s="4"/>
      <c r="E142" s="12">
        <v>-14.717000000000001</v>
      </c>
      <c r="F142" s="12">
        <v>-12.568</v>
      </c>
      <c r="G142" s="12">
        <v>-10.114000000000001</v>
      </c>
      <c r="H142" s="12">
        <v>-6.7220000000000004</v>
      </c>
    </row>
    <row r="143" spans="3:31" ht="15.75" x14ac:dyDescent="0.25">
      <c r="C143" s="4"/>
      <c r="D143" s="4"/>
      <c r="E143" s="7"/>
      <c r="F143" s="7"/>
      <c r="G143" s="7"/>
      <c r="H143" s="7"/>
    </row>
    <row r="144" spans="3:31" ht="15.75" x14ac:dyDescent="0.25">
      <c r="C144" s="4" t="s">
        <v>37</v>
      </c>
      <c r="D144" s="4"/>
      <c r="E144" s="5">
        <v>8.7799999999999994</v>
      </c>
      <c r="F144" s="5">
        <v>2.762</v>
      </c>
      <c r="G144" s="5">
        <v>3.903</v>
      </c>
      <c r="H144" s="5">
        <v>-4.3970000000000002</v>
      </c>
    </row>
    <row r="145" spans="3:8" ht="15.75" x14ac:dyDescent="0.25">
      <c r="C145" s="4"/>
      <c r="D145" s="4"/>
      <c r="E145" s="12">
        <v>-30.082999999999998</v>
      </c>
      <c r="F145" s="12">
        <v>-20.689</v>
      </c>
      <c r="G145" s="12">
        <v>-10.132999999999999</v>
      </c>
      <c r="H145" s="12">
        <v>-8.7769999999999992</v>
      </c>
    </row>
    <row r="146" spans="3:8" ht="15.75" x14ac:dyDescent="0.25">
      <c r="C146" s="4"/>
      <c r="D146" s="4"/>
      <c r="E146" s="7"/>
      <c r="F146" s="7"/>
      <c r="G146" s="7"/>
      <c r="H146" s="7"/>
    </row>
    <row r="147" spans="3:8" ht="15.75" x14ac:dyDescent="0.25">
      <c r="C147" s="4" t="s">
        <v>38</v>
      </c>
      <c r="D147" s="4"/>
      <c r="E147" s="5">
        <v>7.4050000000000002</v>
      </c>
      <c r="F147" s="5">
        <v>4.077</v>
      </c>
      <c r="G147" s="5">
        <v>2.0379999999999998</v>
      </c>
      <c r="H147" s="5">
        <v>-1.5409999999999999</v>
      </c>
    </row>
    <row r="148" spans="3:8" ht="15.75" x14ac:dyDescent="0.25">
      <c r="C148" s="4"/>
      <c r="D148" s="4"/>
      <c r="E148" s="12">
        <v>-12.808999999999999</v>
      </c>
      <c r="F148" s="12">
        <v>-9.1210000000000004</v>
      </c>
      <c r="G148" s="12">
        <v>-7.2140000000000004</v>
      </c>
      <c r="H148" s="12">
        <v>-6.2430000000000003</v>
      </c>
    </row>
    <row r="149" spans="3:8" ht="15.75" x14ac:dyDescent="0.25">
      <c r="C149" s="4"/>
      <c r="D149" s="4"/>
      <c r="E149" s="7"/>
      <c r="F149" s="7"/>
      <c r="G149" s="7"/>
      <c r="H149" s="7"/>
    </row>
    <row r="150" spans="3:8" ht="15.75" x14ac:dyDescent="0.25">
      <c r="C150" s="4" t="s">
        <v>39</v>
      </c>
      <c r="D150" s="4"/>
      <c r="E150" s="5">
        <v>-0.81200000000000006</v>
      </c>
      <c r="F150" s="5">
        <v>6.306</v>
      </c>
      <c r="G150" s="5">
        <v>3.4460000000000002</v>
      </c>
      <c r="H150" s="5">
        <v>-2.327</v>
      </c>
    </row>
    <row r="151" spans="3:8" ht="15.75" x14ac:dyDescent="0.25">
      <c r="C151" s="4"/>
      <c r="D151" s="4"/>
      <c r="E151" s="12">
        <v>-14.154999999999999</v>
      </c>
      <c r="F151" s="12">
        <v>-10.795999999999999</v>
      </c>
      <c r="G151" s="12">
        <v>-9.1720000000000006</v>
      </c>
      <c r="H151" s="12">
        <v>-7.37</v>
      </c>
    </row>
    <row r="152" spans="3:8" ht="15.75" x14ac:dyDescent="0.25">
      <c r="C152" s="4"/>
      <c r="D152" s="4"/>
      <c r="E152" s="7"/>
      <c r="F152" s="7"/>
      <c r="G152" s="7"/>
      <c r="H152" s="7"/>
    </row>
    <row r="153" spans="3:8" ht="15.75" x14ac:dyDescent="0.25">
      <c r="C153" s="4" t="s">
        <v>40</v>
      </c>
      <c r="D153" s="4"/>
      <c r="E153" s="5">
        <v>5.6859999999999999</v>
      </c>
      <c r="F153" s="8">
        <v>5</v>
      </c>
      <c r="G153" s="8">
        <v>0.11</v>
      </c>
      <c r="H153" s="5">
        <v>-2.1819999999999999</v>
      </c>
    </row>
    <row r="154" spans="3:8" ht="15.75" x14ac:dyDescent="0.25">
      <c r="C154" s="4"/>
      <c r="D154" s="4"/>
      <c r="E154" s="12">
        <v>-30.312000000000001</v>
      </c>
      <c r="F154" s="12">
        <v>-20.824000000000002</v>
      </c>
      <c r="G154" s="12">
        <v>-10.148999999999999</v>
      </c>
      <c r="H154" s="12">
        <v>-8.81</v>
      </c>
    </row>
    <row r="155" spans="3:8" ht="15.75" x14ac:dyDescent="0.25">
      <c r="C155" s="4"/>
      <c r="D155" s="4"/>
      <c r="E155" s="7"/>
      <c r="F155" s="7"/>
      <c r="G155" s="7"/>
      <c r="H155" s="7"/>
    </row>
    <row r="156" spans="3:8" ht="15.75" x14ac:dyDescent="0.25">
      <c r="C156" s="4" t="s">
        <v>41</v>
      </c>
      <c r="D156" s="4"/>
      <c r="E156" s="5">
        <v>-11.519</v>
      </c>
      <c r="F156" s="5">
        <v>45.439</v>
      </c>
      <c r="G156" s="5">
        <v>0.45500000000000002</v>
      </c>
      <c r="H156" s="5">
        <v>6.9269999999999996</v>
      </c>
    </row>
    <row r="157" spans="3:8" ht="15.75" x14ac:dyDescent="0.25">
      <c r="C157" s="4"/>
      <c r="D157" s="4"/>
      <c r="E157" s="12">
        <v>-32.915999999999997</v>
      </c>
      <c r="F157" s="12">
        <v>-26.201000000000001</v>
      </c>
      <c r="G157" s="12">
        <v>-11.289</v>
      </c>
      <c r="H157" s="12">
        <v>-12.534000000000001</v>
      </c>
    </row>
    <row r="158" spans="3:8" ht="15.75" x14ac:dyDescent="0.25">
      <c r="C158" s="4"/>
      <c r="D158" s="4"/>
      <c r="E158" s="4"/>
      <c r="F158" s="4"/>
      <c r="G158" s="4"/>
      <c r="H158" s="4"/>
    </row>
    <row r="159" spans="3:8" ht="15.75" x14ac:dyDescent="0.25">
      <c r="C159" s="4" t="s">
        <v>42</v>
      </c>
      <c r="D159" s="4"/>
      <c r="E159" s="5">
        <v>5.8860000000000001</v>
      </c>
      <c r="F159" s="5">
        <v>45.991</v>
      </c>
      <c r="G159" s="5">
        <v>18.975999999999999</v>
      </c>
      <c r="H159" s="5">
        <v>10.303000000000001</v>
      </c>
    </row>
    <row r="160" spans="3:8" ht="15.75" x14ac:dyDescent="0.25">
      <c r="C160" s="4"/>
      <c r="D160" s="4"/>
      <c r="E160" s="12">
        <v>-23.863</v>
      </c>
      <c r="F160" s="12">
        <v>-18.218</v>
      </c>
      <c r="G160" s="12">
        <v>-9.3409999999999993</v>
      </c>
      <c r="H160" s="12">
        <v>-12.382</v>
      </c>
    </row>
    <row r="161" spans="3:8" ht="15.75" x14ac:dyDescent="0.25">
      <c r="C161" s="4"/>
      <c r="D161" s="4"/>
      <c r="E161" s="4"/>
      <c r="F161" s="4"/>
      <c r="G161" s="4"/>
      <c r="H161" s="4"/>
    </row>
    <row r="162" spans="3:8" ht="15.75" x14ac:dyDescent="0.25">
      <c r="C162" s="4" t="s">
        <v>43</v>
      </c>
      <c r="D162" s="4"/>
      <c r="E162" s="5">
        <v>0</v>
      </c>
      <c r="F162" s="9">
        <v>0</v>
      </c>
      <c r="G162" s="9">
        <v>0</v>
      </c>
      <c r="H162" s="9">
        <v>0</v>
      </c>
    </row>
    <row r="163" spans="3:8" ht="15.75" x14ac:dyDescent="0.25">
      <c r="C163" s="4"/>
      <c r="D163" s="4"/>
      <c r="E163" s="12">
        <v>0</v>
      </c>
      <c r="F163" s="12">
        <v>0</v>
      </c>
      <c r="G163" s="12">
        <v>0</v>
      </c>
      <c r="H163" s="12">
        <v>0</v>
      </c>
    </row>
    <row r="164" spans="3:8" ht="15.75" x14ac:dyDescent="0.25">
      <c r="C164" s="4"/>
      <c r="D164" s="4"/>
      <c r="E164" s="4"/>
      <c r="F164" s="4"/>
      <c r="G164" s="4"/>
      <c r="H164" s="4"/>
    </row>
    <row r="165" spans="3:8" ht="15.75" x14ac:dyDescent="0.25">
      <c r="C165" s="4" t="s">
        <v>44</v>
      </c>
      <c r="D165" s="4"/>
      <c r="E165" s="5">
        <v>21.366</v>
      </c>
      <c r="F165" s="9">
        <v>0</v>
      </c>
      <c r="G165" s="5">
        <v>-2.032</v>
      </c>
      <c r="H165" s="8">
        <v>6.52</v>
      </c>
    </row>
    <row r="166" spans="3:8" ht="15.75" x14ac:dyDescent="0.25">
      <c r="C166" s="4"/>
      <c r="D166" s="4"/>
      <c r="E166" s="12">
        <v>-23.847000000000001</v>
      </c>
      <c r="F166" s="12">
        <v>0</v>
      </c>
      <c r="G166" s="12">
        <v>-9.24</v>
      </c>
      <c r="H166" s="12">
        <v>-12.382</v>
      </c>
    </row>
    <row r="167" spans="3:8" ht="15.75" x14ac:dyDescent="0.25">
      <c r="C167" s="4"/>
      <c r="D167" s="4"/>
      <c r="E167" s="4"/>
      <c r="F167" s="4"/>
      <c r="G167" s="4"/>
      <c r="H167" s="4"/>
    </row>
    <row r="168" spans="3:8" ht="15.75" x14ac:dyDescent="0.25">
      <c r="C168" s="4" t="s">
        <v>45</v>
      </c>
      <c r="D168" s="4"/>
      <c r="E168" s="5">
        <v>-0.35099999999999998</v>
      </c>
      <c r="F168" s="5">
        <v>3.6880000000000002</v>
      </c>
      <c r="G168" s="8">
        <v>-0.23</v>
      </c>
      <c r="H168" s="8">
        <v>2.98</v>
      </c>
    </row>
    <row r="169" spans="3:8" ht="15.75" x14ac:dyDescent="0.25">
      <c r="C169" s="4"/>
      <c r="D169" s="4"/>
      <c r="E169" s="12">
        <v>-23.783000000000001</v>
      </c>
      <c r="F169" s="12">
        <v>-18.172999999999998</v>
      </c>
      <c r="G169" s="12">
        <v>-9.3320000000000007</v>
      </c>
      <c r="H169" s="12">
        <v>-8.8049999999999997</v>
      </c>
    </row>
    <row r="170" spans="3:8" ht="15.75" x14ac:dyDescent="0.25">
      <c r="C170" s="4"/>
      <c r="D170" s="4"/>
      <c r="E170" s="4"/>
      <c r="F170" s="4"/>
      <c r="G170" s="4"/>
      <c r="H170" s="4"/>
    </row>
    <row r="171" spans="3:8" ht="15.75" x14ac:dyDescent="0.25">
      <c r="C171" s="4" t="s">
        <v>46</v>
      </c>
      <c r="D171" s="4"/>
      <c r="E171" s="5">
        <v>-7.3940000000000001</v>
      </c>
      <c r="F171" s="5">
        <v>3.7730000000000001</v>
      </c>
      <c r="G171" s="5">
        <v>2.1909999999999998</v>
      </c>
      <c r="H171" s="5">
        <v>5.8970000000000002</v>
      </c>
    </row>
    <row r="172" spans="3:8" ht="15.75" x14ac:dyDescent="0.25">
      <c r="C172" s="4"/>
      <c r="D172" s="4"/>
      <c r="E172" s="12">
        <v>-13.249000000000001</v>
      </c>
      <c r="F172" s="12">
        <v>-13.331</v>
      </c>
      <c r="G172" s="12">
        <v>-4.62</v>
      </c>
      <c r="H172" s="12">
        <v>-9.4960000000000004</v>
      </c>
    </row>
    <row r="173" spans="3:8" ht="15.75" x14ac:dyDescent="0.25">
      <c r="C173" s="4"/>
      <c r="D173" s="4"/>
      <c r="E173" s="4"/>
      <c r="F173" s="4"/>
      <c r="G173" s="4"/>
      <c r="H173" s="4"/>
    </row>
    <row r="174" spans="3:8" ht="15.75" x14ac:dyDescent="0.25">
      <c r="C174" s="4" t="s">
        <v>47</v>
      </c>
      <c r="D174" s="4"/>
      <c r="E174" s="8">
        <v>-4.55</v>
      </c>
      <c r="F174" s="8">
        <v>0.54</v>
      </c>
      <c r="G174" s="9">
        <v>0</v>
      </c>
      <c r="H174" s="5">
        <v>1.405</v>
      </c>
    </row>
    <row r="175" spans="3:8" ht="15.75" x14ac:dyDescent="0.25">
      <c r="C175" s="4"/>
      <c r="D175" s="4"/>
      <c r="E175" s="12">
        <v>-14.781000000000001</v>
      </c>
      <c r="F175" s="12">
        <v>-13.914</v>
      </c>
      <c r="G175" s="12">
        <v>0</v>
      </c>
      <c r="H175" s="12">
        <v>-5.08</v>
      </c>
    </row>
    <row r="176" spans="3:8" ht="15.75" x14ac:dyDescent="0.25">
      <c r="C176" s="4"/>
      <c r="D176" s="4"/>
      <c r="E176" s="4"/>
      <c r="F176" s="4"/>
      <c r="G176" s="4"/>
      <c r="H176" s="4"/>
    </row>
    <row r="177" spans="3:15" ht="15.75" x14ac:dyDescent="0.25">
      <c r="C177" s="4" t="s">
        <v>48</v>
      </c>
      <c r="D177" s="4"/>
      <c r="E177" s="5">
        <v>13.222</v>
      </c>
      <c r="F177" s="5">
        <v>-0.84899999999999998</v>
      </c>
      <c r="G177" s="8">
        <v>0.14000000000000001</v>
      </c>
      <c r="H177" s="5">
        <v>-1.1080000000000001</v>
      </c>
    </row>
    <row r="178" spans="3:15" ht="15.75" x14ac:dyDescent="0.25">
      <c r="C178" s="4"/>
      <c r="D178" s="4"/>
      <c r="E178" s="12">
        <v>-18.972000000000001</v>
      </c>
      <c r="F178" s="12">
        <v>-13.314</v>
      </c>
      <c r="G178" s="12">
        <v>-7.2380000000000004</v>
      </c>
      <c r="H178" s="12">
        <v>-4.1379999999999999</v>
      </c>
    </row>
    <row r="179" spans="3:15" ht="15.75" x14ac:dyDescent="0.25">
      <c r="C179" s="4"/>
      <c r="D179" s="4"/>
      <c r="E179" s="4"/>
      <c r="F179" s="4"/>
      <c r="G179" s="4"/>
      <c r="H179" s="4"/>
    </row>
    <row r="180" spans="3:15" ht="15.75" x14ac:dyDescent="0.25">
      <c r="C180" s="4" t="s">
        <v>49</v>
      </c>
      <c r="D180" s="4"/>
      <c r="E180" s="5">
        <v>5.5739999999999998</v>
      </c>
      <c r="F180" s="5">
        <v>-0.66900000000000004</v>
      </c>
      <c r="G180" s="8">
        <v>0.75</v>
      </c>
      <c r="H180" s="9">
        <v>0</v>
      </c>
    </row>
    <row r="181" spans="3:15" ht="15.75" x14ac:dyDescent="0.25">
      <c r="C181" s="4"/>
      <c r="D181" s="4"/>
      <c r="E181" s="12">
        <v>-19.173999999999999</v>
      </c>
      <c r="F181" s="12">
        <v>-16.856999999999999</v>
      </c>
      <c r="G181" s="12">
        <v>-4.7960000000000003</v>
      </c>
      <c r="H181" s="12">
        <v>0</v>
      </c>
    </row>
    <row r="182" spans="3:15" ht="15.75" x14ac:dyDescent="0.25">
      <c r="C182" s="4"/>
      <c r="D182" s="4"/>
      <c r="E182" s="4"/>
      <c r="F182" s="4"/>
      <c r="G182" s="4"/>
      <c r="H182" s="4"/>
    </row>
    <row r="183" spans="3:15" ht="15.75" x14ac:dyDescent="0.25">
      <c r="C183" s="4" t="s">
        <v>50</v>
      </c>
      <c r="D183" s="4"/>
      <c r="E183" s="5">
        <v>5.6449999999999996</v>
      </c>
      <c r="F183" s="5">
        <v>-3.1309999999999998</v>
      </c>
      <c r="G183" s="9">
        <v>0</v>
      </c>
      <c r="H183" s="9">
        <v>0</v>
      </c>
    </row>
    <row r="184" spans="3:15" ht="15.75" x14ac:dyDescent="0.25">
      <c r="C184" s="4"/>
      <c r="D184" s="4"/>
      <c r="E184" s="12">
        <v>-19.707000000000001</v>
      </c>
      <c r="F184" s="12">
        <v>-16.206</v>
      </c>
      <c r="G184" s="12">
        <v>0</v>
      </c>
      <c r="H184" s="12">
        <v>0</v>
      </c>
    </row>
    <row r="185" spans="3:15" ht="15.75" x14ac:dyDescent="0.25">
      <c r="C185" s="4"/>
      <c r="D185" s="4"/>
      <c r="E185" s="4"/>
      <c r="F185" s="4"/>
      <c r="G185" s="4"/>
      <c r="H185" s="4"/>
    </row>
    <row r="186" spans="3:15" ht="15.75" x14ac:dyDescent="0.25">
      <c r="C186" s="4" t="s">
        <v>51</v>
      </c>
      <c r="D186" s="4"/>
      <c r="E186" s="5">
        <v>0</v>
      </c>
      <c r="F186" s="9">
        <v>0</v>
      </c>
      <c r="G186" s="9">
        <v>0</v>
      </c>
      <c r="H186" s="9">
        <v>0</v>
      </c>
    </row>
    <row r="187" spans="3:15" ht="15.75" x14ac:dyDescent="0.25">
      <c r="C187" s="4"/>
      <c r="D187" s="4"/>
      <c r="E187" s="12">
        <v>0</v>
      </c>
      <c r="F187" s="12">
        <v>0</v>
      </c>
      <c r="G187" s="12">
        <v>0</v>
      </c>
      <c r="H187" s="12">
        <v>0</v>
      </c>
    </row>
    <row r="188" spans="3:15" ht="15.75" x14ac:dyDescent="0.25">
      <c r="C188" s="4"/>
      <c r="D188" s="4"/>
      <c r="E188" s="4"/>
      <c r="F188" s="4"/>
      <c r="G188" s="4"/>
      <c r="H188" s="4"/>
    </row>
    <row r="189" spans="3:15" ht="15.75" x14ac:dyDescent="0.25">
      <c r="C189" s="4" t="s">
        <v>52</v>
      </c>
      <c r="D189" s="4"/>
      <c r="E189" s="5">
        <v>6.8170000000000002</v>
      </c>
      <c r="F189" s="5">
        <v>0.79200000000000004</v>
      </c>
      <c r="G189" s="5">
        <v>-1.7330000000000001</v>
      </c>
      <c r="H189" s="5">
        <v>5.6340000000000003</v>
      </c>
      <c r="I189" s="4"/>
      <c r="J189" s="4"/>
      <c r="K189" s="4"/>
      <c r="L189" s="4"/>
      <c r="O189" s="4"/>
    </row>
    <row r="190" spans="3:15" ht="15.75" x14ac:dyDescent="0.25">
      <c r="C190" s="4"/>
      <c r="D190" s="4"/>
      <c r="E190" s="12">
        <v>-18.367000000000001</v>
      </c>
      <c r="F190" s="12">
        <v>-12.282</v>
      </c>
      <c r="G190" s="12">
        <v>-8.1110000000000007</v>
      </c>
      <c r="H190" s="12">
        <v>-6.9530000000000003</v>
      </c>
      <c r="I190" s="4"/>
      <c r="J190" s="4"/>
      <c r="K190" s="4"/>
      <c r="L190" s="4"/>
      <c r="O190" s="4"/>
    </row>
    <row r="191" spans="3:15" ht="15.75" x14ac:dyDescent="0.25">
      <c r="C191" s="4"/>
      <c r="D191" s="4"/>
      <c r="E191" s="5"/>
      <c r="F191" s="4"/>
      <c r="G191" s="4"/>
      <c r="H191" s="4"/>
      <c r="I191" s="4"/>
      <c r="J191" s="4"/>
      <c r="K191" s="4"/>
      <c r="L191" s="4"/>
      <c r="O191" s="4"/>
    </row>
    <row r="192" spans="3:15" ht="15.75" x14ac:dyDescent="0.25">
      <c r="C192" s="1" t="s">
        <v>53</v>
      </c>
      <c r="D192" s="1"/>
      <c r="E192" s="3">
        <v>188</v>
      </c>
      <c r="F192" s="3">
        <v>177</v>
      </c>
      <c r="G192" s="3">
        <v>170</v>
      </c>
      <c r="H192" s="3">
        <v>171</v>
      </c>
      <c r="I192" s="4"/>
      <c r="J192" s="4"/>
      <c r="K192" s="4"/>
      <c r="L192" s="4"/>
      <c r="M192" s="4"/>
      <c r="N192" s="4"/>
      <c r="O192" s="4"/>
    </row>
    <row r="193" spans="3:15" ht="15.75" x14ac:dyDescent="0.25">
      <c r="C193" s="4" t="s">
        <v>54</v>
      </c>
      <c r="D193" s="4"/>
      <c r="E193" s="5">
        <v>0.60899999999999999</v>
      </c>
      <c r="F193" s="5">
        <v>0.46100000000000002</v>
      </c>
      <c r="G193" s="5">
        <v>0.187</v>
      </c>
      <c r="H193" s="5">
        <v>0.28799999999999998</v>
      </c>
      <c r="I193" s="4"/>
      <c r="J193" s="4"/>
      <c r="K193" s="4"/>
      <c r="L193" s="4"/>
      <c r="M193" s="4"/>
      <c r="N193" s="4"/>
      <c r="O193" s="4"/>
    </row>
    <row r="194" spans="3:15" ht="15.75" x14ac:dyDescent="0.25">
      <c r="C194" s="4" t="s">
        <v>55</v>
      </c>
      <c r="D194" s="4"/>
      <c r="E194" s="5">
        <v>0.499</v>
      </c>
      <c r="F194" s="5">
        <v>0.30199999999999999</v>
      </c>
      <c r="G194" s="5">
        <v>-4.9000000000000002E-2</v>
      </c>
      <c r="H194" s="5">
        <v>8.3000000000000004E-2</v>
      </c>
      <c r="I194" s="4"/>
      <c r="J194" s="4"/>
      <c r="K194" s="4"/>
      <c r="L194" s="4"/>
      <c r="M194" s="4"/>
      <c r="N194" s="4"/>
      <c r="O194" s="4"/>
    </row>
    <row r="195" spans="3:15" ht="15.75" x14ac:dyDescent="0.25">
      <c r="C195" s="4" t="s">
        <v>56</v>
      </c>
      <c r="D195" s="4"/>
      <c r="E195" s="5" t="s">
        <v>58</v>
      </c>
      <c r="F195" s="5" t="s">
        <v>62</v>
      </c>
      <c r="G195" s="5" t="s">
        <v>64</v>
      </c>
      <c r="H195" s="5" t="s">
        <v>67</v>
      </c>
      <c r="I195" s="4"/>
      <c r="J195" s="4"/>
      <c r="K195" s="4"/>
      <c r="L195" s="4"/>
      <c r="M195" s="4"/>
      <c r="N195" s="4"/>
      <c r="O195" s="4"/>
    </row>
    <row r="196" spans="3:15" ht="15.75" x14ac:dyDescent="0.25">
      <c r="C196" s="4" t="s">
        <v>57</v>
      </c>
      <c r="D196" s="4"/>
      <c r="E196" s="5" t="s">
        <v>59</v>
      </c>
      <c r="F196" s="5" t="s">
        <v>63</v>
      </c>
      <c r="G196" s="5" t="s">
        <v>65</v>
      </c>
      <c r="H196" s="5" t="s">
        <v>68</v>
      </c>
      <c r="I196" s="4"/>
      <c r="J196" s="4"/>
      <c r="K196" s="4"/>
      <c r="L196" s="4"/>
      <c r="M196" s="4"/>
      <c r="N196" s="4"/>
      <c r="O196" s="4"/>
    </row>
    <row r="197" spans="3:15" ht="15.75" x14ac:dyDescent="0.25">
      <c r="C197" s="1" t="s">
        <v>61</v>
      </c>
      <c r="D197" s="1"/>
      <c r="E197" s="3" t="s">
        <v>60</v>
      </c>
      <c r="F197" s="3" t="s">
        <v>60</v>
      </c>
      <c r="G197" s="3" t="s">
        <v>60</v>
      </c>
      <c r="H197" s="1" t="s">
        <v>60</v>
      </c>
      <c r="I197" s="4"/>
      <c r="J197" s="4"/>
      <c r="K197" s="4"/>
      <c r="L197" s="4"/>
      <c r="M197" s="4"/>
      <c r="N197" s="4"/>
      <c r="O197" s="4"/>
    </row>
    <row r="198" spans="3:15" ht="15.75" x14ac:dyDescent="0.25">
      <c r="F198" s="14"/>
      <c r="M198" s="4"/>
      <c r="N198" s="4"/>
    </row>
    <row r="199" spans="3:15" ht="15.75" x14ac:dyDescent="0.25">
      <c r="M199" s="4"/>
      <c r="N199" s="4"/>
    </row>
    <row r="200" spans="3:15" ht="15.75" x14ac:dyDescent="0.25">
      <c r="M200" s="4"/>
      <c r="N200" s="4"/>
    </row>
  </sheetData>
  <mergeCells count="20">
    <mergeCell ref="O110:AD110"/>
    <mergeCell ref="O112:R112"/>
    <mergeCell ref="U112:X112"/>
    <mergeCell ref="AA112:AD112"/>
    <mergeCell ref="U8:Y8"/>
    <mergeCell ref="AA8:AE8"/>
    <mergeCell ref="O8:S8"/>
    <mergeCell ref="O61:AD61"/>
    <mergeCell ref="O63:R63"/>
    <mergeCell ref="U63:X63"/>
    <mergeCell ref="AA63:AD63"/>
    <mergeCell ref="O85:AD85"/>
    <mergeCell ref="O87:R87"/>
    <mergeCell ref="U87:X87"/>
    <mergeCell ref="AA87:AD87"/>
    <mergeCell ref="L6:AE6"/>
    <mergeCell ref="AH6:BA6"/>
    <mergeCell ref="AK8:AO8"/>
    <mergeCell ref="AQ8:AU8"/>
    <mergeCell ref="AW8:BA8"/>
  </mergeCells>
  <conditionalFormatting sqref="O11:S15">
    <cfRule type="colorScale" priority="51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O11:AD5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:AE5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S21">
    <cfRule type="colorScale" priority="48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O11:A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S27">
    <cfRule type="colorScale" priority="46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O29:S33">
    <cfRule type="colorScale" priority="45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O35:S39">
    <cfRule type="colorScale" priority="44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O41:S45">
    <cfRule type="colorScale" priority="43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O47:S51">
    <cfRule type="colorScale" priority="42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O53:S57">
    <cfRule type="colorScale" priority="41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O23:S5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:AE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:AE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:AE2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:AE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5:AE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1:AE4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7:AE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3:AE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1:AO15">
    <cfRule type="colorScale" priority="29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16:AZ57 AL11:AZ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1:BA5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:AO21">
    <cfRule type="colorScale" priority="26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16:BA57 AL11:BA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3:AO27">
    <cfRule type="colorScale" priority="25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29:AO33">
    <cfRule type="colorScale" priority="24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35:AO39">
    <cfRule type="colorScale" priority="23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41:AO45">
    <cfRule type="colorScale" priority="22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47:AO51">
    <cfRule type="colorScale" priority="21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53:AO57">
    <cfRule type="colorScale" priority="20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23:AO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1:BA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7:BA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3:BA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9:BA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5:BA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1:BA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7:BA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53:BA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15">
    <cfRule type="colorScale" priority="9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12:AK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1">
    <cfRule type="colorScale" priority="3">
      <colorScale>
        <cfvo type="min"/>
        <cfvo type="percentile" val="50"/>
        <cfvo type="max"/>
        <color rgb="FFFF0000"/>
        <color theme="2"/>
        <color rgb="FF00B050"/>
      </colorScale>
    </cfRule>
  </conditionalFormatting>
  <conditionalFormatting sqref="A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Bates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Rawson Welch</dc:creator>
  <cp:lastModifiedBy>Rawson Welch</cp:lastModifiedBy>
  <dcterms:created xsi:type="dcterms:W3CDTF">2024-04-13T17:37:54Z</dcterms:created>
  <dcterms:modified xsi:type="dcterms:W3CDTF">2024-04-14T02:28:26Z</dcterms:modified>
</cp:coreProperties>
</file>