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t\OneDrive - McGill University\Winter 2018\ECSE 211\Lab3\"/>
    </mc:Choice>
  </mc:AlternateContent>
  <xr:revisionPtr revIDLastSave="191" documentId="842DE845BF35C1851BEEC8C3309D4DCFD746FE67" xr6:coauthVersionLast="28" xr6:coauthVersionMax="28" xr10:uidLastSave="{4D248F8B-9960-4FB9-8A4A-2F08E1D87C0E}"/>
  <bookViews>
    <workbookView xWindow="0" yWindow="0" windowWidth="19200" windowHeight="7080" xr2:uid="{1933698B-42FA-4140-99FF-7B8709601A23}"/>
  </bookViews>
  <sheets>
    <sheet name="Sheet1" sheetId="1" r:id="rId1"/>
    <sheet name="Sheet2" sheetId="2" r:id="rId2"/>
    <sheet name="Sheet3" sheetId="3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D20" i="1" l="1"/>
  <c r="D19" i="1"/>
  <c r="F26" i="3" l="1"/>
  <c r="F25" i="3"/>
  <c r="F24" i="3"/>
  <c r="F23" i="3"/>
  <c r="F22" i="3"/>
  <c r="F21" i="3"/>
  <c r="H29" i="3"/>
  <c r="H28" i="3"/>
  <c r="H27" i="3"/>
  <c r="H26" i="3"/>
  <c r="H25" i="3"/>
  <c r="H24" i="3"/>
  <c r="H23" i="3"/>
  <c r="H22" i="3"/>
  <c r="H21" i="3"/>
  <c r="H20" i="3"/>
  <c r="F14" i="3"/>
  <c r="G14" i="3"/>
  <c r="F13" i="3"/>
  <c r="G13" i="3"/>
  <c r="F12" i="3"/>
  <c r="F11" i="3"/>
  <c r="H11" i="3"/>
  <c r="G11" i="3"/>
  <c r="G10" i="3"/>
  <c r="F10" i="3"/>
  <c r="F9" i="3"/>
  <c r="G9" i="3"/>
  <c r="H6" i="3"/>
  <c r="H7" i="3"/>
  <c r="H8" i="3"/>
  <c r="H9" i="3"/>
  <c r="H10" i="3"/>
  <c r="H12" i="3"/>
  <c r="H13" i="3"/>
  <c r="H14" i="3"/>
  <c r="H5" i="3"/>
  <c r="H5" i="2"/>
  <c r="G8" i="3"/>
  <c r="F8" i="3"/>
  <c r="G7" i="3"/>
  <c r="F7" i="3"/>
  <c r="G6" i="3"/>
  <c r="F6" i="3"/>
  <c r="G5" i="3"/>
  <c r="F5" i="3"/>
  <c r="F44" i="2"/>
  <c r="F43" i="2"/>
  <c r="F42" i="2"/>
  <c r="H38" i="2"/>
  <c r="H39" i="2"/>
  <c r="H40" i="2"/>
  <c r="H41" i="2"/>
  <c r="H42" i="2"/>
  <c r="H43" i="2"/>
  <c r="H44" i="2"/>
  <c r="H37" i="2"/>
  <c r="F37" i="2"/>
  <c r="H36" i="2"/>
  <c r="F36" i="2"/>
  <c r="H35" i="2"/>
  <c r="H29" i="2"/>
  <c r="F35" i="2"/>
  <c r="F28" i="2"/>
  <c r="F27" i="2"/>
  <c r="F26" i="2"/>
  <c r="F25" i="2"/>
  <c r="F24" i="2"/>
  <c r="F23" i="2"/>
  <c r="F22" i="2"/>
  <c r="H21" i="2"/>
  <c r="H22" i="2"/>
  <c r="H23" i="2"/>
  <c r="H24" i="2"/>
  <c r="H25" i="2"/>
  <c r="H26" i="2"/>
  <c r="H27" i="2"/>
  <c r="H28" i="2"/>
  <c r="F21" i="2"/>
  <c r="H20" i="2"/>
  <c r="F14" i="2"/>
  <c r="F13" i="2"/>
  <c r="G12" i="2"/>
  <c r="F11" i="2"/>
  <c r="H10" i="2"/>
  <c r="H11" i="2"/>
  <c r="H12" i="2"/>
  <c r="H13" i="2"/>
  <c r="H14" i="2"/>
  <c r="G9" i="2"/>
  <c r="F9" i="2"/>
  <c r="H8" i="2"/>
  <c r="H9" i="2"/>
  <c r="G8" i="2"/>
  <c r="F8" i="2"/>
  <c r="H7" i="2"/>
  <c r="G7" i="2"/>
  <c r="F7" i="2"/>
  <c r="H6" i="2"/>
  <c r="G6" i="2"/>
  <c r="F6" i="2"/>
  <c r="I6" i="1"/>
  <c r="I13" i="1"/>
  <c r="I7" i="1"/>
  <c r="I8" i="1"/>
  <c r="I9" i="1"/>
  <c r="I10" i="1"/>
  <c r="I11" i="1"/>
  <c r="I12" i="1"/>
  <c r="I14" i="1"/>
  <c r="I5" i="1"/>
  <c r="E6" i="1"/>
  <c r="E7" i="1"/>
  <c r="E8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<sst xmlns="http://schemas.openxmlformats.org/spreadsheetml/2006/main" count="71" uniqueCount="24">
  <si>
    <t>Waypoints (2,1), (1,1), (1,2), and (2,0)</t>
  </si>
  <si>
    <t>Test</t>
  </si>
  <si>
    <t>Battery Voltage</t>
  </si>
  <si>
    <t>Final waypoint X</t>
  </si>
  <si>
    <t>Final waypoint Y</t>
  </si>
  <si>
    <t>Robot final X</t>
  </si>
  <si>
    <t>Robot final Y</t>
  </si>
  <si>
    <t>Euclidean error</t>
  </si>
  <si>
    <t>comments</t>
  </si>
  <si>
    <t>always off by quite a lot at the third waypoint but endup at the right place anyway, better results when starting a bit of to the right</t>
  </si>
  <si>
    <t>Waypoints (1,0), (2,1), (2,2), (0,2)and (1,1) map3</t>
  </si>
  <si>
    <t>without obstacle</t>
  </si>
  <si>
    <t>Waypoints (0,2), (1,1), (2,2), (2,1)and (1,0) map1</t>
  </si>
  <si>
    <t>changed wheel radius to 2.18, track to 12.5</t>
  </si>
  <si>
    <t>robot right on top of the final point</t>
  </si>
  <si>
    <t>Waypoints (1,1), (0,2), (2,2), (2,1)and (1,0) map2</t>
  </si>
  <si>
    <t>robot does not move exactly in a straight line, goes towards left but ended up exactly on the waypoint</t>
  </si>
  <si>
    <t>Waypoints (0,1), (1,2), (1,0), (2,1)and (2,2) map4</t>
  </si>
  <si>
    <t>with obstacle</t>
  </si>
  <si>
    <t>radius</t>
  </si>
  <si>
    <t>track</t>
  </si>
  <si>
    <t>robot is a lot off after avoided the block, but return to the point at the end</t>
  </si>
  <si>
    <t>changed the port used for left and right motors</t>
  </si>
  <si>
    <t>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</si>
</sst>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4DC9-9897-40B5-BCA7-A139CA4D73BC}">
  <dimension ref="B2:J20"/>
  <sheetViews>
    <sheetView tabSelected="1" topLeftCell="A8" workbookViewId="0">
      <selection activeCell="F18" sqref="F18"/>
    </sheetView>
  </sheetViews>
  <sheetFormatPr defaultRowHeight="14.5" x14ac:dyDescent="0.35"/>
  <cols>
    <col min="4" max="4" width="13.54296875" bestFit="1" customWidth="1"/>
    <col min="5" max="5" width="16" customWidth="1"/>
    <col min="6" max="6" width="20.1796875" bestFit="1" customWidth="1"/>
    <col min="7" max="8" width="11.453125" bestFit="1" customWidth="1"/>
    <col min="9" max="9" width="13.54296875" bestFit="1" customWidth="1"/>
  </cols>
  <sheetData>
    <row r="2" spans="2:10" x14ac:dyDescent="0.35">
      <c r="B2" t="s">
        <v>0</v>
      </c>
    </row>
    <row r="4" spans="2:10" x14ac:dyDescent="0.3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2:10" x14ac:dyDescent="0.35">
      <c r="C5">
        <v>1</v>
      </c>
      <c r="D5">
        <v>7.7</v>
      </c>
      <c r="E5">
        <f>30.48*2</f>
        <v>60.96</v>
      </c>
      <c r="F5">
        <v>0</v>
      </c>
      <c r="G5">
        <v>57.66</v>
      </c>
      <c r="H5">
        <v>-4.5</v>
      </c>
      <c r="I5">
        <f>SQRT((E5-G5)^2+(F5-H5)^2)</f>
        <v>5.580322571321485</v>
      </c>
    </row>
    <row r="6" spans="2:10" x14ac:dyDescent="0.35">
      <c r="C6">
        <v>2</v>
      </c>
      <c r="D6">
        <v>7.7</v>
      </c>
      <c r="E6">
        <f t="shared" ref="E6:E14" si="0">30.48*2</f>
        <v>60.96</v>
      </c>
      <c r="F6">
        <v>0</v>
      </c>
      <c r="G6">
        <v>59</v>
      </c>
      <c r="H6">
        <v>-2</v>
      </c>
      <c r="I6">
        <f t="shared" ref="I6:I14" si="1">SQRT((E6-G6)^2+(F6-H6)^2)</f>
        <v>2.8002856997099426</v>
      </c>
    </row>
    <row r="7" spans="2:10" x14ac:dyDescent="0.35">
      <c r="C7">
        <v>3</v>
      </c>
      <c r="D7">
        <v>7.6</v>
      </c>
      <c r="E7">
        <f t="shared" si="0"/>
        <v>60.96</v>
      </c>
      <c r="F7">
        <v>0</v>
      </c>
      <c r="G7">
        <v>56.9</v>
      </c>
      <c r="H7">
        <v>-3</v>
      </c>
      <c r="I7">
        <f t="shared" si="1"/>
        <v>5.0481283660382505</v>
      </c>
    </row>
    <row r="8" spans="2:10" x14ac:dyDescent="0.35">
      <c r="C8">
        <v>4</v>
      </c>
      <c r="D8">
        <v>7.6</v>
      </c>
      <c r="E8">
        <f t="shared" si="0"/>
        <v>60.96</v>
      </c>
      <c r="F8">
        <v>0</v>
      </c>
      <c r="G8">
        <v>57.8</v>
      </c>
      <c r="H8">
        <v>-3</v>
      </c>
      <c r="I8">
        <f t="shared" si="1"/>
        <v>4.3572468371667936</v>
      </c>
    </row>
    <row r="9" spans="2:10" x14ac:dyDescent="0.35">
      <c r="C9">
        <v>5</v>
      </c>
      <c r="D9">
        <v>7.6</v>
      </c>
      <c r="E9">
        <f t="shared" si="0"/>
        <v>60.96</v>
      </c>
      <c r="F9">
        <v>0</v>
      </c>
      <c r="G9">
        <v>58</v>
      </c>
      <c r="H9">
        <v>-1</v>
      </c>
      <c r="I9">
        <f t="shared" si="1"/>
        <v>3.1243559336285625</v>
      </c>
    </row>
    <row r="10" spans="2:10" x14ac:dyDescent="0.35">
      <c r="C10">
        <v>6</v>
      </c>
      <c r="D10">
        <v>7.7</v>
      </c>
      <c r="E10">
        <f t="shared" si="0"/>
        <v>60.96</v>
      </c>
      <c r="F10">
        <v>0</v>
      </c>
      <c r="G10">
        <v>56.5</v>
      </c>
      <c r="H10">
        <v>-2</v>
      </c>
      <c r="I10">
        <f t="shared" si="1"/>
        <v>4.8879034360347182</v>
      </c>
    </row>
    <row r="11" spans="2:10" x14ac:dyDescent="0.35">
      <c r="C11">
        <v>7</v>
      </c>
      <c r="D11">
        <v>7.8</v>
      </c>
      <c r="E11">
        <f t="shared" si="0"/>
        <v>60.96</v>
      </c>
      <c r="F11">
        <v>0</v>
      </c>
      <c r="G11">
        <v>57</v>
      </c>
      <c r="H11">
        <v>-2</v>
      </c>
      <c r="I11">
        <f t="shared" si="1"/>
        <v>4.4363949328255261</v>
      </c>
    </row>
    <row r="12" spans="2:10" x14ac:dyDescent="0.35">
      <c r="C12">
        <v>8</v>
      </c>
      <c r="D12">
        <v>7.6</v>
      </c>
      <c r="E12">
        <f t="shared" si="0"/>
        <v>60.96</v>
      </c>
      <c r="F12">
        <v>0</v>
      </c>
      <c r="G12">
        <v>58</v>
      </c>
      <c r="H12">
        <v>-0.5</v>
      </c>
      <c r="I12">
        <f t="shared" si="1"/>
        <v>3.0019327107715132</v>
      </c>
    </row>
    <row r="13" spans="2:10" x14ac:dyDescent="0.35">
      <c r="C13">
        <v>9</v>
      </c>
      <c r="D13">
        <v>7.5</v>
      </c>
      <c r="E13">
        <f t="shared" si="0"/>
        <v>60.96</v>
      </c>
      <c r="F13">
        <v>0</v>
      </c>
      <c r="G13">
        <v>61</v>
      </c>
      <c r="H13">
        <v>0.5</v>
      </c>
      <c r="I13">
        <f t="shared" si="1"/>
        <v>0.50159744815937801</v>
      </c>
      <c r="J13" t="s">
        <v>9</v>
      </c>
    </row>
    <row r="14" spans="2:10" x14ac:dyDescent="0.35">
      <c r="C14">
        <v>10</v>
      </c>
      <c r="D14">
        <v>7.5</v>
      </c>
      <c r="E14">
        <f t="shared" si="0"/>
        <v>60.96</v>
      </c>
      <c r="F14">
        <v>0</v>
      </c>
      <c r="G14">
        <v>61</v>
      </c>
      <c r="H14">
        <v>0.2</v>
      </c>
      <c r="I14">
        <f t="shared" si="1"/>
        <v>0.20396078054371125</v>
      </c>
    </row>
    <row r="18" spans="4:6" x14ac:dyDescent="0.35">
      <c r="F18">
        <f>SUM(I5:I14)</f>
        <v>33.942128716199882</v>
      </c>
    </row>
    <row r="19" spans="4:6" x14ac:dyDescent="0.35">
      <c r="D19">
        <f>AVERAGE(I5:I14)</f>
        <v>3.3942128716199882</v>
      </c>
    </row>
    <row r="20" spans="4:6" x14ac:dyDescent="0.35">
      <c r="D20">
        <f>STDEV(I5:I14)</f>
        <v>1.8524335292105778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4A7-AF99-4C91-AC3D-5DCE4717D384}">
  <dimension ref="A1:I59"/>
  <sheetViews>
    <sheetView topLeftCell="A5" workbookViewId="0">
      <selection activeCell="D17" sqref="D17"/>
    </sheetView>
  </sheetViews>
  <sheetFormatPr defaultRowHeight="14.5" x14ac:dyDescent="0.35"/>
  <cols>
    <col min="3" max="3" width="13.7265625" customWidth="1"/>
    <col min="4" max="4" width="16.26953125" customWidth="1"/>
    <col min="5" max="5" width="17.453125" customWidth="1"/>
    <col min="6" max="6" width="13" customWidth="1"/>
    <col min="7" max="7" width="14.1796875" customWidth="1"/>
    <col min="8" max="8" width="19.54296875" customWidth="1"/>
  </cols>
  <sheetData>
    <row r="1" spans="1:8" x14ac:dyDescent="0.35">
      <c r="A1" t="s">
        <v>10</v>
      </c>
    </row>
    <row r="2" spans="1:8" x14ac:dyDescent="0.35">
      <c r="A2" t="s">
        <v>11</v>
      </c>
    </row>
    <row r="4" spans="1:8" x14ac:dyDescent="0.3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5">
      <c r="B5">
        <v>1</v>
      </c>
      <c r="C5">
        <v>8</v>
      </c>
      <c r="D5">
        <v>30.48</v>
      </c>
      <c r="E5">
        <v>30.48</v>
      </c>
      <c r="F5">
        <v>33</v>
      </c>
      <c r="G5">
        <v>30.48</v>
      </c>
      <c r="H5">
        <f>SQRT((D5-F5)^2+(E5-G5)^2)</f>
        <v>2.5199999999999996</v>
      </c>
    </row>
    <row r="6" spans="1:8" x14ac:dyDescent="0.35">
      <c r="B6">
        <v>2</v>
      </c>
      <c r="C6">
        <v>8</v>
      </c>
      <c r="D6">
        <v>30.48</v>
      </c>
      <c r="E6">
        <v>30.48</v>
      </c>
      <c r="F6">
        <f>30.48+3.5</f>
        <v>33.980000000000004</v>
      </c>
      <c r="G6">
        <f>30.48+0.5</f>
        <v>30.98</v>
      </c>
      <c r="H6">
        <f>SQRT((D6-F6)^2+(E6-G6)^2)</f>
        <v>3.5355339059327413</v>
      </c>
    </row>
    <row r="7" spans="1:8" x14ac:dyDescent="0.35">
      <c r="B7">
        <v>3</v>
      </c>
      <c r="C7">
        <v>7.9</v>
      </c>
      <c r="D7">
        <v>30.48</v>
      </c>
      <c r="E7">
        <v>30.48</v>
      </c>
      <c r="F7">
        <f>30.48+1.8</f>
        <v>32.28</v>
      </c>
      <c r="G7">
        <f>30.48+0.2</f>
        <v>30.68</v>
      </c>
      <c r="H7">
        <f>SQRT((D7-F7)^2+(E7-G7)^2)</f>
        <v>1.8110770276274839</v>
      </c>
    </row>
    <row r="8" spans="1:8" x14ac:dyDescent="0.35">
      <c r="B8">
        <v>4</v>
      </c>
      <c r="C8">
        <v>7.8</v>
      </c>
      <c r="D8">
        <v>30.48</v>
      </c>
      <c r="E8">
        <v>30.48</v>
      </c>
      <c r="F8">
        <f>30.48+1.5</f>
        <v>31.98</v>
      </c>
      <c r="G8">
        <f>30.48+0.4</f>
        <v>30.88</v>
      </c>
      <c r="H8">
        <f t="shared" ref="H8:H14" si="0">SQRT((D8-F8)^2+(E8-G8)^2)</f>
        <v>1.552417469626002</v>
      </c>
    </row>
    <row r="9" spans="1:8" x14ac:dyDescent="0.35">
      <c r="B9">
        <v>5</v>
      </c>
      <c r="C9">
        <v>7.8</v>
      </c>
      <c r="D9">
        <v>30.48</v>
      </c>
      <c r="E9">
        <v>30.48</v>
      </c>
      <c r="F9">
        <f>30.48+4.2</f>
        <v>34.68</v>
      </c>
      <c r="G9">
        <f>30.48+0.5</f>
        <v>30.98</v>
      </c>
      <c r="H9">
        <f t="shared" si="0"/>
        <v>4.2296571965113197</v>
      </c>
    </row>
    <row r="10" spans="1:8" x14ac:dyDescent="0.35">
      <c r="B10">
        <v>6</v>
      </c>
      <c r="C10">
        <v>7.9</v>
      </c>
      <c r="D10">
        <v>30.48</v>
      </c>
      <c r="E10">
        <v>30.48</v>
      </c>
      <c r="F10">
        <v>34.479999999999997</v>
      </c>
      <c r="G10">
        <v>30.48</v>
      </c>
      <c r="H10">
        <f t="shared" si="0"/>
        <v>3.9999999999999964</v>
      </c>
    </row>
    <row r="11" spans="1:8" x14ac:dyDescent="0.35">
      <c r="B11">
        <v>7</v>
      </c>
      <c r="C11">
        <v>7.9</v>
      </c>
      <c r="D11">
        <v>30.48</v>
      </c>
      <c r="E11">
        <v>30.48</v>
      </c>
      <c r="F11">
        <f>30.48+3.6</f>
        <v>34.08</v>
      </c>
      <c r="G11">
        <v>30.48</v>
      </c>
      <c r="H11">
        <f t="shared" si="0"/>
        <v>3.5999999999999979</v>
      </c>
    </row>
    <row r="12" spans="1:8" x14ac:dyDescent="0.35">
      <c r="B12">
        <v>8</v>
      </c>
      <c r="C12">
        <v>7.8</v>
      </c>
      <c r="D12">
        <v>30.48</v>
      </c>
      <c r="E12">
        <v>30.48</v>
      </c>
      <c r="F12">
        <v>39.479999999999997</v>
      </c>
      <c r="G12">
        <f>30.48-0.2</f>
        <v>30.28</v>
      </c>
      <c r="H12">
        <f t="shared" si="0"/>
        <v>9.002221947941516</v>
      </c>
    </row>
    <row r="13" spans="1:8" x14ac:dyDescent="0.35">
      <c r="B13">
        <v>9</v>
      </c>
      <c r="C13">
        <v>7.8</v>
      </c>
      <c r="D13">
        <v>30.48</v>
      </c>
      <c r="E13">
        <v>30.48</v>
      </c>
      <c r="F13">
        <f>30.48+3.2</f>
        <v>33.68</v>
      </c>
      <c r="G13">
        <v>30.48</v>
      </c>
      <c r="H13">
        <f t="shared" si="0"/>
        <v>3.1999999999999993</v>
      </c>
    </row>
    <row r="14" spans="1:8" x14ac:dyDescent="0.35">
      <c r="B14">
        <v>10</v>
      </c>
      <c r="C14">
        <v>7.8</v>
      </c>
      <c r="D14">
        <v>30.48</v>
      </c>
      <c r="E14">
        <v>30.48</v>
      </c>
      <c r="F14">
        <f>30.48+1.2</f>
        <v>31.68</v>
      </c>
      <c r="G14">
        <v>30.28</v>
      </c>
      <c r="H14">
        <f t="shared" si="0"/>
        <v>1.2165525060596432</v>
      </c>
    </row>
    <row r="16" spans="1:8" x14ac:dyDescent="0.35">
      <c r="A16" t="s">
        <v>12</v>
      </c>
    </row>
    <row r="17" spans="1:9" x14ac:dyDescent="0.35">
      <c r="A17" t="s">
        <v>11</v>
      </c>
    </row>
    <row r="19" spans="1:9" x14ac:dyDescent="0.3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9" x14ac:dyDescent="0.35">
      <c r="B20">
        <v>1</v>
      </c>
      <c r="C20">
        <v>7.9</v>
      </c>
      <c r="D20">
        <v>30.48</v>
      </c>
      <c r="E20">
        <v>0</v>
      </c>
      <c r="F20">
        <v>30.38</v>
      </c>
      <c r="G20">
        <v>1.9</v>
      </c>
      <c r="H20">
        <f>SQRT((D20-F20)^2+(E20-G20)^2)</f>
        <v>1.9026297590440449</v>
      </c>
    </row>
    <row r="21" spans="1:9" x14ac:dyDescent="0.35">
      <c r="B21">
        <v>2</v>
      </c>
      <c r="C21">
        <v>7.8</v>
      </c>
      <c r="D21">
        <v>30.48</v>
      </c>
      <c r="E21">
        <v>0</v>
      </c>
      <c r="F21">
        <f>30.48-9</f>
        <v>21.48</v>
      </c>
      <c r="G21">
        <v>4</v>
      </c>
      <c r="H21">
        <f t="shared" ref="H21:H28" si="1">SQRT((D21-F21)^2+(E21-G21)^2)</f>
        <v>9.8488578017961039</v>
      </c>
    </row>
    <row r="22" spans="1:9" x14ac:dyDescent="0.35">
      <c r="B22">
        <v>3</v>
      </c>
      <c r="C22">
        <v>7.7</v>
      </c>
      <c r="D22">
        <v>30.48</v>
      </c>
      <c r="E22">
        <v>0</v>
      </c>
      <c r="F22">
        <f>30.48-8.3</f>
        <v>22.18</v>
      </c>
      <c r="G22">
        <v>-2.2000000000000002</v>
      </c>
      <c r="H22">
        <f t="shared" si="1"/>
        <v>8.5866174946832245</v>
      </c>
    </row>
    <row r="23" spans="1:9" x14ac:dyDescent="0.35">
      <c r="B23">
        <v>4</v>
      </c>
      <c r="C23">
        <v>7.7</v>
      </c>
      <c r="D23">
        <v>30.48</v>
      </c>
      <c r="E23">
        <v>0</v>
      </c>
      <c r="F23">
        <f>30.48-1.8</f>
        <v>28.68</v>
      </c>
      <c r="G23">
        <v>-2</v>
      </c>
      <c r="H23">
        <f t="shared" si="1"/>
        <v>2.6907248094147422</v>
      </c>
      <c r="I23" t="s">
        <v>13</v>
      </c>
    </row>
    <row r="24" spans="1:9" x14ac:dyDescent="0.35">
      <c r="B24">
        <v>5</v>
      </c>
      <c r="C24">
        <v>7.7</v>
      </c>
      <c r="D24">
        <v>30.48</v>
      </c>
      <c r="E24">
        <v>0</v>
      </c>
      <c r="F24">
        <f>30.48-1.5</f>
        <v>28.98</v>
      </c>
      <c r="G24">
        <v>-1.5</v>
      </c>
      <c r="H24">
        <f t="shared" si="1"/>
        <v>2.1213203435596424</v>
      </c>
    </row>
    <row r="25" spans="1:9" x14ac:dyDescent="0.35">
      <c r="B25">
        <v>6</v>
      </c>
      <c r="C25">
        <v>7.7</v>
      </c>
      <c r="D25">
        <v>30.48</v>
      </c>
      <c r="E25">
        <v>0</v>
      </c>
      <c r="F25">
        <f>30.48-0.5</f>
        <v>29.98</v>
      </c>
      <c r="G25">
        <v>-1</v>
      </c>
      <c r="H25">
        <f t="shared" si="1"/>
        <v>1.1180339887498949</v>
      </c>
    </row>
    <row r="26" spans="1:9" x14ac:dyDescent="0.35">
      <c r="B26">
        <v>7</v>
      </c>
      <c r="C26">
        <v>7.7</v>
      </c>
      <c r="D26">
        <v>30.48</v>
      </c>
      <c r="E26">
        <v>0</v>
      </c>
      <c r="F26">
        <f>30.48-0.5</f>
        <v>29.98</v>
      </c>
      <c r="G26">
        <v>-0.5</v>
      </c>
      <c r="H26">
        <f t="shared" si="1"/>
        <v>0.70710678118654757</v>
      </c>
      <c r="I26" t="s">
        <v>14</v>
      </c>
    </row>
    <row r="27" spans="1:9" x14ac:dyDescent="0.35">
      <c r="B27">
        <v>8</v>
      </c>
      <c r="C27">
        <v>7.8</v>
      </c>
      <c r="D27">
        <v>30.48</v>
      </c>
      <c r="E27">
        <v>0</v>
      </c>
      <c r="F27">
        <f>30.48-2</f>
        <v>28.48</v>
      </c>
      <c r="G27">
        <v>0.2</v>
      </c>
      <c r="H27">
        <f t="shared" si="1"/>
        <v>2.0099751242241779</v>
      </c>
    </row>
    <row r="28" spans="1:9" x14ac:dyDescent="0.35">
      <c r="B28">
        <v>9</v>
      </c>
      <c r="C28">
        <v>7.7</v>
      </c>
      <c r="D28">
        <v>30.48</v>
      </c>
      <c r="E28">
        <v>0</v>
      </c>
      <c r="F28">
        <f>30.48-2</f>
        <v>28.48</v>
      </c>
      <c r="G28">
        <v>1</v>
      </c>
      <c r="H28">
        <f t="shared" si="1"/>
        <v>2.2360679774997898</v>
      </c>
    </row>
    <row r="29" spans="1:9" x14ac:dyDescent="0.35">
      <c r="B29">
        <v>10</v>
      </c>
      <c r="C29">
        <v>7.7</v>
      </c>
      <c r="D29">
        <v>30.48</v>
      </c>
      <c r="E29">
        <v>0</v>
      </c>
      <c r="F29">
        <v>31.48</v>
      </c>
      <c r="G29">
        <v>1.5</v>
      </c>
      <c r="H29">
        <f>SQRT((D29-F29)^2+(E29-G29)^2)</f>
        <v>1.8027756377319946</v>
      </c>
    </row>
    <row r="31" spans="1:9" x14ac:dyDescent="0.35">
      <c r="A31" t="s">
        <v>15</v>
      </c>
    </row>
    <row r="32" spans="1:9" x14ac:dyDescent="0.35">
      <c r="A32" t="s">
        <v>11</v>
      </c>
    </row>
    <row r="34" spans="1:9" x14ac:dyDescent="0.35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9" x14ac:dyDescent="0.35">
      <c r="B35">
        <v>1</v>
      </c>
      <c r="C35">
        <v>7.7</v>
      </c>
      <c r="D35">
        <v>30.48</v>
      </c>
      <c r="E35">
        <v>0</v>
      </c>
      <c r="F35">
        <f>30.48+1.7</f>
        <v>32.18</v>
      </c>
      <c r="G35">
        <v>-0.4</v>
      </c>
      <c r="H35">
        <f>SQRT((D35-F35)^2+(E35-G35)^2)</f>
        <v>1.7464249196572974</v>
      </c>
    </row>
    <row r="36" spans="1:9" x14ac:dyDescent="0.35">
      <c r="B36">
        <v>2</v>
      </c>
      <c r="C36">
        <v>7.6</v>
      </c>
      <c r="D36">
        <v>30.48</v>
      </c>
      <c r="E36">
        <v>0</v>
      </c>
      <c r="F36">
        <f>30.48-0.5</f>
        <v>29.98</v>
      </c>
      <c r="G36">
        <v>-0.8</v>
      </c>
      <c r="H36">
        <f>SQRT((D36-F36)^2+(E36-G36)^2)</f>
        <v>0.94339811320566047</v>
      </c>
    </row>
    <row r="37" spans="1:9" x14ac:dyDescent="0.35">
      <c r="B37">
        <v>3</v>
      </c>
      <c r="C37">
        <v>7.7</v>
      </c>
      <c r="D37">
        <v>30.48</v>
      </c>
      <c r="E37">
        <v>0</v>
      </c>
      <c r="F37">
        <f>30.48-2.8</f>
        <v>27.68</v>
      </c>
      <c r="G37">
        <v>0.8</v>
      </c>
      <c r="H37">
        <f>SQRT((D37-F37)^2+(E37-G37)^2)</f>
        <v>2.9120439557122082</v>
      </c>
    </row>
    <row r="38" spans="1:9" x14ac:dyDescent="0.35">
      <c r="B38">
        <v>4</v>
      </c>
      <c r="C38">
        <v>8</v>
      </c>
      <c r="D38">
        <v>30.48</v>
      </c>
      <c r="E38">
        <v>0</v>
      </c>
      <c r="F38">
        <v>32.479999999999997</v>
      </c>
      <c r="G38">
        <v>-0.5</v>
      </c>
      <c r="H38">
        <f t="shared" ref="H38:H44" si="2">SQRT((D38-F38)^2+(E38-G38)^2)</f>
        <v>2.0615528128088267</v>
      </c>
    </row>
    <row r="39" spans="1:9" x14ac:dyDescent="0.35">
      <c r="B39">
        <v>5</v>
      </c>
      <c r="C39">
        <v>8</v>
      </c>
      <c r="D39">
        <v>30.48</v>
      </c>
      <c r="E39">
        <v>0</v>
      </c>
      <c r="F39">
        <v>30.46</v>
      </c>
      <c r="G39">
        <v>-0.8</v>
      </c>
      <c r="H39">
        <f t="shared" si="2"/>
        <v>0.80024996094970235</v>
      </c>
    </row>
    <row r="40" spans="1:9" x14ac:dyDescent="0.35">
      <c r="B40">
        <v>6</v>
      </c>
      <c r="C40">
        <v>8</v>
      </c>
      <c r="D40">
        <v>30.48</v>
      </c>
      <c r="E40">
        <v>0</v>
      </c>
      <c r="F40">
        <v>30.48</v>
      </c>
      <c r="G40">
        <v>0</v>
      </c>
      <c r="H40">
        <f t="shared" si="2"/>
        <v>0</v>
      </c>
      <c r="I40" t="s">
        <v>16</v>
      </c>
    </row>
    <row r="41" spans="1:9" x14ac:dyDescent="0.35">
      <c r="B41">
        <v>7</v>
      </c>
      <c r="C41">
        <v>8</v>
      </c>
      <c r="D41">
        <v>30.48</v>
      </c>
      <c r="E41">
        <v>0</v>
      </c>
      <c r="F41">
        <v>30.98</v>
      </c>
      <c r="G41">
        <v>-1</v>
      </c>
      <c r="H41">
        <f t="shared" si="2"/>
        <v>1.1180339887498949</v>
      </c>
    </row>
    <row r="42" spans="1:9" x14ac:dyDescent="0.35">
      <c r="B42">
        <v>8</v>
      </c>
      <c r="C42">
        <v>8</v>
      </c>
      <c r="D42">
        <v>30.48</v>
      </c>
      <c r="E42">
        <v>0</v>
      </c>
      <c r="F42">
        <f>30.48+0.8</f>
        <v>31.28</v>
      </c>
      <c r="G42">
        <v>-0.1</v>
      </c>
      <c r="H42">
        <f t="shared" si="2"/>
        <v>0.80622577482985569</v>
      </c>
    </row>
    <row r="43" spans="1:9" x14ac:dyDescent="0.35">
      <c r="B43">
        <v>9</v>
      </c>
      <c r="C43">
        <v>8</v>
      </c>
      <c r="D43">
        <v>30.48</v>
      </c>
      <c r="E43">
        <v>0</v>
      </c>
      <c r="F43">
        <f>30.48+1.1</f>
        <v>31.580000000000002</v>
      </c>
      <c r="G43">
        <v>-0.2</v>
      </c>
      <c r="H43">
        <f t="shared" si="2"/>
        <v>1.1180339887498962</v>
      </c>
    </row>
    <row r="44" spans="1:9" x14ac:dyDescent="0.35">
      <c r="B44">
        <v>10</v>
      </c>
      <c r="C44">
        <v>8</v>
      </c>
      <c r="D44">
        <v>30.48</v>
      </c>
      <c r="E44">
        <v>0</v>
      </c>
      <c r="F44">
        <f>30.48+1.6</f>
        <v>32.08</v>
      </c>
      <c r="G44">
        <v>-0.8</v>
      </c>
      <c r="H44">
        <f t="shared" si="2"/>
        <v>1.7888543819998299</v>
      </c>
    </row>
    <row r="46" spans="1:9" x14ac:dyDescent="0.35">
      <c r="A46" t="s">
        <v>17</v>
      </c>
    </row>
    <row r="47" spans="1:9" x14ac:dyDescent="0.35">
      <c r="A47" t="s">
        <v>11</v>
      </c>
    </row>
    <row r="49" spans="2:8" x14ac:dyDescent="0.35"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2:8" x14ac:dyDescent="0.35">
      <c r="B50">
        <v>1</v>
      </c>
      <c r="C50">
        <v>7.9</v>
      </c>
      <c r="D50">
        <v>60.96</v>
      </c>
      <c r="E50">
        <v>60.96</v>
      </c>
    </row>
    <row r="51" spans="2:8" x14ac:dyDescent="0.35">
      <c r="B51">
        <v>2</v>
      </c>
    </row>
    <row r="52" spans="2:8" x14ac:dyDescent="0.35">
      <c r="B52">
        <v>3</v>
      </c>
    </row>
    <row r="53" spans="2:8" x14ac:dyDescent="0.35">
      <c r="B53">
        <v>4</v>
      </c>
    </row>
    <row r="54" spans="2:8" x14ac:dyDescent="0.35">
      <c r="B54">
        <v>5</v>
      </c>
    </row>
    <row r="55" spans="2:8" x14ac:dyDescent="0.35">
      <c r="B55">
        <v>6</v>
      </c>
    </row>
    <row r="56" spans="2:8" x14ac:dyDescent="0.35">
      <c r="B56">
        <v>7</v>
      </c>
    </row>
    <row r="57" spans="2:8" x14ac:dyDescent="0.35">
      <c r="B57">
        <v>8</v>
      </c>
    </row>
    <row r="58" spans="2:8" x14ac:dyDescent="0.35">
      <c r="B58">
        <v>9</v>
      </c>
    </row>
    <row r="59" spans="2:8" x14ac:dyDescent="0.35">
      <c r="B5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6F2F-CDE9-4E34-B682-B0C313F50034}">
  <dimension ref="A1:K29"/>
  <sheetViews>
    <sheetView workbookViewId="0">
      <selection activeCell="C29" sqref="C29"/>
    </sheetView>
  </sheetViews>
  <sheetFormatPr defaultRowHeight="14.5" x14ac:dyDescent="0.35"/>
  <cols>
    <col min="4" max="4" width="17.26953125" customWidth="1"/>
    <col min="5" max="5" width="13.26953125" customWidth="1"/>
    <col min="6" max="6" width="12.54296875" customWidth="1"/>
    <col min="7" max="7" width="12.453125" customWidth="1"/>
    <col min="8" max="8" width="15.7265625" customWidth="1"/>
  </cols>
  <sheetData>
    <row r="1" spans="1:11" x14ac:dyDescent="0.35">
      <c r="A1" t="s">
        <v>10</v>
      </c>
    </row>
    <row r="2" spans="1:11" x14ac:dyDescent="0.35">
      <c r="A2" t="s">
        <v>18</v>
      </c>
    </row>
    <row r="4" spans="1:11" x14ac:dyDescent="0.3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19</v>
      </c>
      <c r="J4" t="s">
        <v>20</v>
      </c>
    </row>
    <row r="5" spans="1:11" x14ac:dyDescent="0.35">
      <c r="B5">
        <v>1</v>
      </c>
      <c r="C5">
        <v>7.6</v>
      </c>
      <c r="D5">
        <v>30.48</v>
      </c>
      <c r="E5">
        <v>30.48</v>
      </c>
      <c r="F5">
        <f>30.48-1</f>
        <v>29.48</v>
      </c>
      <c r="G5">
        <f>30.48+1.8</f>
        <v>32.28</v>
      </c>
      <c r="H5">
        <f>SQRT((D5-F5)^2+(E5-G5)^2)</f>
        <v>2.0591260281974004</v>
      </c>
      <c r="I5">
        <v>2.15</v>
      </c>
      <c r="J5">
        <v>12</v>
      </c>
    </row>
    <row r="6" spans="1:11" x14ac:dyDescent="0.35">
      <c r="B6">
        <v>2</v>
      </c>
      <c r="C6">
        <v>7.6</v>
      </c>
      <c r="D6">
        <v>30.48</v>
      </c>
      <c r="E6">
        <v>30.48</v>
      </c>
      <c r="F6">
        <f>30.48-0.5</f>
        <v>29.98</v>
      </c>
      <c r="G6">
        <f>30.48+2.6</f>
        <v>33.08</v>
      </c>
      <c r="H6">
        <f t="shared" ref="H6:H14" si="0">SQRT((D6-F6)^2+(E6-G6)^2)</f>
        <v>2.6476404589747431</v>
      </c>
      <c r="I6">
        <v>2.15</v>
      </c>
      <c r="J6">
        <v>12.2</v>
      </c>
      <c r="K6" t="s">
        <v>21</v>
      </c>
    </row>
    <row r="7" spans="1:11" x14ac:dyDescent="0.35">
      <c r="B7">
        <v>3</v>
      </c>
      <c r="C7">
        <v>7.6</v>
      </c>
      <c r="D7">
        <v>30.48</v>
      </c>
      <c r="E7">
        <v>30.48</v>
      </c>
      <c r="F7">
        <f>30.48-2.3</f>
        <v>28.18</v>
      </c>
      <c r="G7">
        <f>30.48+1.7</f>
        <v>32.18</v>
      </c>
      <c r="H7">
        <f t="shared" si="0"/>
        <v>2.8600699292150185</v>
      </c>
      <c r="I7">
        <v>2.1800000000000002</v>
      </c>
      <c r="J7">
        <v>12.2</v>
      </c>
      <c r="K7" t="s">
        <v>22</v>
      </c>
    </row>
    <row r="8" spans="1:11" x14ac:dyDescent="0.35">
      <c r="B8">
        <v>4</v>
      </c>
      <c r="C8">
        <v>7.5</v>
      </c>
      <c r="D8">
        <v>30.48</v>
      </c>
      <c r="E8">
        <v>30.48</v>
      </c>
      <c r="F8">
        <f>30.48-0.5</f>
        <v>29.98</v>
      </c>
      <c r="G8">
        <f>30.48-2.5</f>
        <v>27.98</v>
      </c>
      <c r="H8">
        <f t="shared" si="0"/>
        <v>2.5495097567963922</v>
      </c>
      <c r="I8">
        <v>2.1800000000000002</v>
      </c>
      <c r="J8">
        <v>12.5</v>
      </c>
    </row>
    <row r="9" spans="1:11" x14ac:dyDescent="0.35">
      <c r="B9">
        <v>5</v>
      </c>
      <c r="C9">
        <v>7.8</v>
      </c>
      <c r="D9">
        <v>30.48</v>
      </c>
      <c r="E9">
        <v>30.48</v>
      </c>
      <c r="F9">
        <f>30.48-1.1</f>
        <v>29.38</v>
      </c>
      <c r="G9">
        <f>30.48-3.3</f>
        <v>27.18</v>
      </c>
      <c r="H9">
        <f t="shared" si="0"/>
        <v>3.4785054261852184</v>
      </c>
      <c r="I9">
        <v>2.1800000000000002</v>
      </c>
      <c r="J9">
        <v>12.5</v>
      </c>
    </row>
    <row r="10" spans="1:11" x14ac:dyDescent="0.35">
      <c r="B10">
        <v>6</v>
      </c>
      <c r="C10">
        <v>7.7</v>
      </c>
      <c r="D10">
        <v>30.48</v>
      </c>
      <c r="E10">
        <v>30.48</v>
      </c>
      <c r="F10">
        <f>30.48-1.6</f>
        <v>28.88</v>
      </c>
      <c r="G10">
        <f>30.48-1.7</f>
        <v>28.78</v>
      </c>
      <c r="H10">
        <f t="shared" si="0"/>
        <v>2.334523505985751</v>
      </c>
      <c r="I10">
        <v>2.1800000000000002</v>
      </c>
      <c r="J10">
        <v>12.5</v>
      </c>
    </row>
    <row r="11" spans="1:11" x14ac:dyDescent="0.35">
      <c r="B11">
        <v>7</v>
      </c>
      <c r="C11">
        <v>7.8</v>
      </c>
      <c r="D11">
        <v>30.48</v>
      </c>
      <c r="E11">
        <v>30.48</v>
      </c>
      <c r="F11">
        <f>30.48-0.3</f>
        <v>30.18</v>
      </c>
      <c r="G11">
        <f>30.48-0.8</f>
        <v>29.68</v>
      </c>
      <c r="H11">
        <f t="shared" si="0"/>
        <v>0.85440037453175399</v>
      </c>
      <c r="I11">
        <v>2.1800000000000002</v>
      </c>
      <c r="J11">
        <v>12.3</v>
      </c>
    </row>
    <row r="12" spans="1:11" x14ac:dyDescent="0.35">
      <c r="B12">
        <v>8</v>
      </c>
      <c r="C12">
        <v>7.6</v>
      </c>
      <c r="D12">
        <v>30.48</v>
      </c>
      <c r="E12">
        <v>30.48</v>
      </c>
      <c r="F12">
        <f>30.48-1.4</f>
        <v>29.080000000000002</v>
      </c>
      <c r="G12">
        <v>30.28</v>
      </c>
      <c r="H12">
        <f t="shared" si="0"/>
        <v>1.4142135623730936</v>
      </c>
      <c r="I12">
        <v>2.1800000000000002</v>
      </c>
      <c r="J12">
        <v>12.3</v>
      </c>
    </row>
    <row r="13" spans="1:11" x14ac:dyDescent="0.35">
      <c r="B13">
        <v>9</v>
      </c>
      <c r="C13">
        <v>7.6</v>
      </c>
      <c r="D13">
        <v>30.48</v>
      </c>
      <c r="E13">
        <v>30.48</v>
      </c>
      <c r="F13">
        <f>30.48-1.1</f>
        <v>29.38</v>
      </c>
      <c r="G13">
        <f>30.48-1.9</f>
        <v>28.580000000000002</v>
      </c>
      <c r="H13">
        <f t="shared" si="0"/>
        <v>2.1954498400100144</v>
      </c>
      <c r="I13">
        <v>2.1800000000000002</v>
      </c>
      <c r="J13">
        <v>12.25</v>
      </c>
    </row>
    <row r="14" spans="1:11" x14ac:dyDescent="0.35">
      <c r="B14">
        <v>10</v>
      </c>
      <c r="C14">
        <v>7.5</v>
      </c>
      <c r="D14">
        <v>30.48</v>
      </c>
      <c r="E14">
        <v>30.48</v>
      </c>
      <c r="F14">
        <f>30.48-1.1</f>
        <v>29.38</v>
      </c>
      <c r="G14">
        <f>30.48-2.1</f>
        <v>28.38</v>
      </c>
      <c r="H14">
        <f t="shared" si="0"/>
        <v>2.3706539182259418</v>
      </c>
      <c r="I14">
        <v>2.1800000000000002</v>
      </c>
      <c r="J14">
        <v>12.25</v>
      </c>
    </row>
    <row r="16" spans="1:11" x14ac:dyDescent="0.35">
      <c r="A16" t="s">
        <v>12</v>
      </c>
    </row>
    <row r="17" spans="1:10" x14ac:dyDescent="0.35">
      <c r="A17" t="s">
        <v>23</v>
      </c>
    </row>
    <row r="19" spans="1:10" x14ac:dyDescent="0.3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10" x14ac:dyDescent="0.35">
      <c r="B20">
        <v>1</v>
      </c>
      <c r="C20">
        <v>7.9</v>
      </c>
      <c r="D20">
        <v>30.48</v>
      </c>
      <c r="E20">
        <v>0</v>
      </c>
      <c r="F20">
        <v>30.38</v>
      </c>
      <c r="G20">
        <v>1.9</v>
      </c>
      <c r="H20">
        <f>SQRT((D20-F20)^2+(E20-G20)^2)</f>
        <v>1.9026297590440449</v>
      </c>
      <c r="I20">
        <v>2.1800000000000002</v>
      </c>
      <c r="J20">
        <v>12.25</v>
      </c>
    </row>
    <row r="21" spans="1:10" x14ac:dyDescent="0.35">
      <c r="B21">
        <v>2</v>
      </c>
      <c r="C21">
        <v>7.6</v>
      </c>
      <c r="D21">
        <v>30.48</v>
      </c>
      <c r="E21">
        <v>0</v>
      </c>
      <c r="F21">
        <f>30.48+1.1</f>
        <v>31.580000000000002</v>
      </c>
      <c r="G21">
        <v>-0.3</v>
      </c>
      <c r="H21">
        <f t="shared" ref="H21:H28" si="1">SQRT((D21-F21)^2+(E21-G21)^2)</f>
        <v>1.1401754250991394</v>
      </c>
      <c r="I21">
        <v>2.1800000000000002</v>
      </c>
      <c r="J21">
        <v>12.25</v>
      </c>
    </row>
    <row r="22" spans="1:10" x14ac:dyDescent="0.35">
      <c r="B22">
        <v>3</v>
      </c>
      <c r="C22">
        <v>7.5</v>
      </c>
      <c r="D22">
        <v>30.48</v>
      </c>
      <c r="E22">
        <v>0</v>
      </c>
      <c r="F22">
        <f>30.48+2.3</f>
        <v>32.78</v>
      </c>
      <c r="G22">
        <v>-0.6</v>
      </c>
      <c r="H22">
        <f t="shared" si="1"/>
        <v>2.3769728648009436</v>
      </c>
      <c r="I22">
        <v>2.1800000000000002</v>
      </c>
      <c r="J22">
        <v>12.25</v>
      </c>
    </row>
    <row r="23" spans="1:10" x14ac:dyDescent="0.35">
      <c r="B23">
        <v>4</v>
      </c>
      <c r="C23">
        <v>7.5</v>
      </c>
      <c r="D23">
        <v>30.48</v>
      </c>
      <c r="E23">
        <v>0</v>
      </c>
      <c r="F23">
        <f>30.48+1.8</f>
        <v>32.28</v>
      </c>
      <c r="G23">
        <v>0.5</v>
      </c>
      <c r="H23">
        <f t="shared" si="1"/>
        <v>1.868154169226941</v>
      </c>
      <c r="I23">
        <v>2.1800000000000002</v>
      </c>
      <c r="J23">
        <v>12.25</v>
      </c>
    </row>
    <row r="24" spans="1:10" x14ac:dyDescent="0.35">
      <c r="B24">
        <v>5</v>
      </c>
      <c r="C24">
        <v>7.6</v>
      </c>
      <c r="D24">
        <v>30.48</v>
      </c>
      <c r="E24">
        <v>0</v>
      </c>
      <c r="F24">
        <f>30.48+3.6</f>
        <v>34.08</v>
      </c>
      <c r="G24">
        <v>0</v>
      </c>
      <c r="H24">
        <f t="shared" si="1"/>
        <v>3.5999999999999979</v>
      </c>
      <c r="I24">
        <v>2.1800000000000002</v>
      </c>
      <c r="J24">
        <v>12.25</v>
      </c>
    </row>
    <row r="25" spans="1:10" x14ac:dyDescent="0.35">
      <c r="B25">
        <v>6</v>
      </c>
      <c r="C25">
        <v>7.7</v>
      </c>
      <c r="D25">
        <v>30.48</v>
      </c>
      <c r="E25">
        <v>0</v>
      </c>
      <c r="F25">
        <f>30.48-1.1</f>
        <v>29.38</v>
      </c>
      <c r="G25">
        <v>-0.1</v>
      </c>
      <c r="H25">
        <f t="shared" si="1"/>
        <v>1.1045361017187274</v>
      </c>
    </row>
    <row r="26" spans="1:10" x14ac:dyDescent="0.35">
      <c r="B26">
        <v>7</v>
      </c>
      <c r="C26">
        <v>7.6</v>
      </c>
      <c r="D26">
        <v>30.48</v>
      </c>
      <c r="E26">
        <v>0</v>
      </c>
      <c r="F26">
        <f>30.48-1.8</f>
        <v>28.68</v>
      </c>
      <c r="G26">
        <v>1.5</v>
      </c>
      <c r="H26">
        <f t="shared" si="1"/>
        <v>2.3430749027719968</v>
      </c>
    </row>
    <row r="27" spans="1:10" x14ac:dyDescent="0.35">
      <c r="B27">
        <v>8</v>
      </c>
      <c r="C27">
        <v>7.6</v>
      </c>
      <c r="D27">
        <v>30.48</v>
      </c>
      <c r="E27">
        <v>0</v>
      </c>
      <c r="F27">
        <v>30.46</v>
      </c>
      <c r="G27">
        <v>1.9</v>
      </c>
      <c r="H27">
        <f t="shared" si="1"/>
        <v>1.9001052602421793</v>
      </c>
    </row>
    <row r="28" spans="1:10" x14ac:dyDescent="0.35">
      <c r="B28">
        <v>9</v>
      </c>
      <c r="C28">
        <v>7.6</v>
      </c>
      <c r="D28">
        <v>30.48</v>
      </c>
      <c r="E28">
        <v>0</v>
      </c>
      <c r="F28">
        <v>30.18</v>
      </c>
      <c r="G28">
        <v>-0.3</v>
      </c>
      <c r="H28">
        <f t="shared" si="1"/>
        <v>0.42426406871192901</v>
      </c>
    </row>
    <row r="29" spans="1:10" x14ac:dyDescent="0.35">
      <c r="B29">
        <v>10</v>
      </c>
      <c r="D29">
        <v>30.48</v>
      </c>
      <c r="E29">
        <v>0</v>
      </c>
      <c r="H29">
        <f>SQRT((D29-F29)^2+(E29-G29)^2)</f>
        <v>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Gagnon</dc:creator>
  <cp:keywords/>
  <dc:description/>
  <cp:lastModifiedBy>René Gagnon</cp:lastModifiedBy>
  <cp:revision/>
  <dcterms:created xsi:type="dcterms:W3CDTF">2018-02-02T17:01:04Z</dcterms:created>
  <dcterms:modified xsi:type="dcterms:W3CDTF">2018-02-06T23:36:02Z</dcterms:modified>
  <cp:category/>
  <cp:contentStatus/>
</cp:coreProperties>
</file>