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Эрали ўғли Шерал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8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1" i="8" l="1"/>
  <c r="X11" i="8"/>
  <c r="W11" i="8"/>
  <c r="R11" i="8"/>
  <c r="U11" i="8" s="1"/>
  <c r="P11" i="8"/>
  <c r="O11" i="8"/>
  <c r="Q11" i="8" s="1"/>
  <c r="T11" i="8" s="1"/>
  <c r="N11" i="8"/>
  <c r="S11" i="8" s="1"/>
  <c r="V11" i="8" s="1"/>
  <c r="M11" i="8"/>
  <c r="L11" i="8"/>
  <c r="K11" i="8"/>
  <c r="J11" i="8"/>
  <c r="I11" i="8"/>
  <c r="H11" i="8"/>
  <c r="Y10" i="8"/>
  <c r="X10" i="8"/>
  <c r="W10" i="8"/>
  <c r="P10" i="8"/>
  <c r="R10" i="8" s="1"/>
  <c r="U10" i="8" s="1"/>
  <c r="O10" i="8"/>
  <c r="Q10" i="8" s="1"/>
  <c r="T10" i="8" s="1"/>
  <c r="N10" i="8"/>
  <c r="S10" i="8" s="1"/>
  <c r="V10" i="8" s="1"/>
  <c r="M10" i="8"/>
  <c r="L10" i="8"/>
  <c r="K10" i="8"/>
  <c r="J10" i="8"/>
  <c r="I10" i="8"/>
  <c r="H10" i="8"/>
  <c r="Y9" i="8"/>
  <c r="X9" i="8"/>
  <c r="W9" i="8"/>
  <c r="R9" i="8"/>
  <c r="U9" i="8" s="1"/>
  <c r="P9" i="8"/>
  <c r="O9" i="8"/>
  <c r="N9" i="8"/>
  <c r="S9" i="8" s="1"/>
  <c r="V9" i="8" s="1"/>
  <c r="M9" i="8"/>
  <c r="Q9" i="8" s="1"/>
  <c r="T9" i="8" s="1"/>
  <c r="L9" i="8"/>
  <c r="K9" i="8"/>
  <c r="J9" i="8"/>
  <c r="I9" i="8"/>
  <c r="H9" i="8"/>
  <c r="C12" i="8"/>
  <c r="C12" i="1" l="1"/>
  <c r="M11" i="1"/>
  <c r="N11" i="1" s="1"/>
  <c r="Q11" i="1" s="1"/>
  <c r="P11" i="1"/>
  <c r="S11" i="1"/>
  <c r="V11" i="1" s="1"/>
  <c r="T11" i="1"/>
  <c r="W11" i="1" s="1"/>
  <c r="U11" i="1"/>
  <c r="X11" i="1" s="1"/>
  <c r="A21" i="2"/>
  <c r="A11" i="2"/>
  <c r="O11" i="1" l="1"/>
  <c r="R11" i="1" s="1"/>
  <c r="D9" i="2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H13" i="1"/>
  <c r="H14" i="1" s="1"/>
  <c r="E13" i="1"/>
  <c r="E14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<sst xmlns="http://schemas.openxmlformats.org/spreadsheetml/2006/main" count="171" uniqueCount="73">
  <si>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</si>
  <si>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</si>
  <si>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</si>
  <si>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</si>
  <si>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</si>
  <si>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</si>
  <si>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</si>
  <si>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</si>
  <si>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</si>
  <si>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</si>
  <si>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</si>
  <si>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</si>
  <si>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</si>
  <si>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</si>
  <si>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</si>
  <si>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</si>
  <si>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</si>
  <si>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</si>
  <si>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</si>
  <si>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</si>
  <si>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</si>
  <si>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</si>
  <si>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</si>
  <si>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</si>
  <si>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</si>
  <si>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</si>
  <si>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</si>
  <si>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</si>
  <si>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</si>
  <si>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</si>
  <si>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</si>
  <si>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</si>
  <si>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</si>
  <si>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</si>
  <si>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</si>
  <si>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</si>
  <si>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</si>
  <si>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</si>
  <si>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</si>
  <si>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</si>
  <si>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</si>
  <si>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</si>
  <si>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</si>
  <si>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</si>
  <si>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</si>
  <si>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</si>
  <si>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</si>
  <si>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</si>
  <si>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</si>
  <si>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</si>
  <si>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</si>
  <si>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</si>
  <si>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</si>
  <si>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</si>
  <si>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</si>
  <si>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</si>
  <si>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</si>
  <si>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</si>
  <si>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</si>
  <si>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</si>
  <si>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</si>
  <si>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</si>
  <si>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</si>
  <si>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</si>
  <si>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</si>
  <si>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</si>
  <si>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</si>
  <si>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</si>
  <si>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</si>
  <si>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</si>
  <si>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</si>
  <si>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Тўда худуди Эрали ўғли Шерали фермер хўжалиги томонидан суғорилиб экиладиган </t>
  </si>
  <si>
    <t xml:space="preserve">Фарғона вилояти Риштон тумани Тўда худуди Етти ўғлон бахти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</si>
</sst>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>
        <v>49</v>
      </c>
      <c r="C9" s="42">
        <v>5</v>
      </c>
      <c r="D9" s="7" t="s">
        <v>70</v>
      </c>
      <c r="E9" s="41">
        <v>2.68</v>
      </c>
      <c r="F9" s="39">
        <v>1.25</v>
      </c>
      <c r="G9" s="31" t="s">
        <v>55</v>
      </c>
      <c r="H9" s="7">
        <v>273</v>
      </c>
      <c r="I9" s="39">
        <v>0.69059999999999999</v>
      </c>
      <c r="J9" s="29" t="s">
        <v>57</v>
      </c>
      <c r="K9" s="7">
        <v>1.2</v>
      </c>
      <c r="L9" s="32" t="s">
        <v>21</v>
      </c>
      <c r="M9" s="8">
        <f>+Y9*Z9</f>
        <v>7.7165999999999997</v>
      </c>
      <c r="N9" s="9">
        <f>M9*F9*0.7</f>
        <v>6.7520249999999997</v>
      </c>
      <c r="O9" s="9">
        <f>M9*I9*0.5</f>
        <v>2.6645419799999996</v>
      </c>
      <c r="P9" s="9">
        <f>M9*C9</f>
        <v>38.582999999999998</v>
      </c>
      <c r="Q9" s="9">
        <f>N9*C9</f>
        <v>33.760125000000002</v>
      </c>
      <c r="R9" s="9">
        <f>O9*C9</f>
        <v>13.322709899999998</v>
      </c>
      <c r="S9" s="9">
        <f>+AA9*Z9</f>
        <v>4.8485969999999998</v>
      </c>
      <c r="T9" s="9">
        <f>S9*F9*0.7</f>
        <v>4.2425223749999992</v>
      </c>
      <c r="U9" s="9">
        <f>S9*I9*0.3</f>
        <v>1.0045323264599999</v>
      </c>
      <c r="V9" s="9">
        <f>S9*C9</f>
        <v>24.242984999999997</v>
      </c>
      <c r="W9" s="9">
        <f>T9*C9</f>
        <v>21.212611874999997</v>
      </c>
      <c r="X9" s="9">
        <f>U9*C9</f>
        <v>5.0226616322999993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49</v>
      </c>
      <c r="C10" s="42">
        <v>5</v>
      </c>
      <c r="D10" s="7" t="s">
        <v>70</v>
      </c>
      <c r="E10" s="41">
        <v>7.55</v>
      </c>
      <c r="F10" s="39">
        <v>1.25</v>
      </c>
      <c r="G10" s="31" t="s">
        <v>55</v>
      </c>
      <c r="H10" s="7">
        <v>304</v>
      </c>
      <c r="I10" s="39">
        <v>0.61250000000000004</v>
      </c>
      <c r="J10" s="30" t="s">
        <v>56</v>
      </c>
      <c r="K10" s="40">
        <v>0.3</v>
      </c>
      <c r="L10" s="31" t="s">
        <v>55</v>
      </c>
      <c r="M10" s="8">
        <f t="shared" ref="M10" si="0">+Y10*Z10</f>
        <v>7.7165999999999997</v>
      </c>
      <c r="N10" s="9">
        <f t="shared" ref="N10" si="1">M10*F10*0.7</f>
        <v>6.7520249999999997</v>
      </c>
      <c r="O10" s="9">
        <f t="shared" ref="O10" si="2">M10*I10*0.5</f>
        <v>2.3632087500000001</v>
      </c>
      <c r="P10" s="9">
        <f t="shared" ref="P10" si="3">M10*C10</f>
        <v>38.582999999999998</v>
      </c>
      <c r="Q10" s="9">
        <f t="shared" ref="Q10" si="4">N10*C10</f>
        <v>33.760125000000002</v>
      </c>
      <c r="R10" s="9">
        <f t="shared" ref="R10" si="5">O10*C10</f>
        <v>11.81604375</v>
      </c>
      <c r="S10" s="9">
        <f t="shared" ref="S10" si="6">+AA10*Z10</f>
        <v>4.8485969999999998</v>
      </c>
      <c r="T10" s="9">
        <f t="shared" ref="T10" si="7">S10*F10*0.7</f>
        <v>4.2425223749999992</v>
      </c>
      <c r="U10" s="9">
        <f t="shared" ref="U10" si="8">S10*I10*0.3</f>
        <v>0.89092969874999994</v>
      </c>
      <c r="V10" s="9">
        <f t="shared" ref="V10" si="9">S10*C10</f>
        <v>24.242984999999997</v>
      </c>
      <c r="W10" s="9">
        <f t="shared" ref="W10" si="10">T10*C10</f>
        <v>21.212611874999997</v>
      </c>
      <c r="X10" s="9">
        <f t="shared" ref="X10" si="11">U10*C10</f>
        <v>4.4546484937499997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49</v>
      </c>
      <c r="C11" s="42">
        <v>5</v>
      </c>
      <c r="D11" s="7" t="s">
        <v>70</v>
      </c>
      <c r="E11" s="41">
        <v>3.7</v>
      </c>
      <c r="F11" s="39">
        <v>1.25</v>
      </c>
      <c r="G11" s="31" t="s">
        <v>55</v>
      </c>
      <c r="H11" s="7">
        <v>82</v>
      </c>
      <c r="I11" s="39">
        <v>1.1688000000000001</v>
      </c>
      <c r="J11" s="31" t="s">
        <v>55</v>
      </c>
      <c r="K11" s="40">
        <v>0.6</v>
      </c>
      <c r="L11" s="31" t="s">
        <v>55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4.5095810400000005</v>
      </c>
      <c r="P11" s="9">
        <f t="shared" ref="P11" si="15">M11*C11</f>
        <v>38.582999999999998</v>
      </c>
      <c r="Q11" s="9">
        <f t="shared" ref="Q11" si="16">N11*C11</f>
        <v>33.760125000000002</v>
      </c>
      <c r="R11" s="9">
        <f t="shared" ref="R11" si="17">O11*C11</f>
        <v>22.547905200000002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1.7001120520799999</v>
      </c>
      <c r="V11" s="9">
        <f t="shared" ref="V11" si="21">S11*C11</f>
        <v>24.242984999999997</v>
      </c>
      <c r="W11" s="9">
        <f t="shared" ref="W11" si="22">T11*C11</f>
        <v>21.212611874999997</v>
      </c>
      <c r="X11" s="9">
        <f t="shared" ref="X11" si="23">U11*C11</f>
        <v>8.5005602604000003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C12" s="34">
        <f>SUM(C9:C11)</f>
        <v>15</v>
      </c>
      <c r="F12" s="12"/>
      <c r="G12" s="1"/>
      <c r="AC12" s="32" t="s">
        <v>21</v>
      </c>
    </row>
    <row r="13" spans="1:33" ht="19.5" customHeight="1">
      <c r="E13" s="1">
        <f>SUM(E9:E12)</f>
        <v>13.93</v>
      </c>
      <c r="F13" s="12"/>
      <c r="G13" s="1"/>
      <c r="H13" s="1">
        <f>SUM(H9:H12)</f>
        <v>659</v>
      </c>
      <c r="K13" s="1">
        <f>SUM(K9:K12)</f>
        <v>2.1</v>
      </c>
      <c r="AC13" s="33" t="s">
        <v>60</v>
      </c>
      <c r="AG13" s="1">
        <v>300</v>
      </c>
    </row>
    <row r="14" spans="1:33">
      <c r="E14" s="1">
        <f>+E13/3</f>
        <v>4.6433333333333335</v>
      </c>
      <c r="F14" s="12"/>
      <c r="G14" s="1"/>
      <c r="H14" s="1">
        <f>+H13/3</f>
        <v>219.66666666666666</v>
      </c>
      <c r="K14" s="1">
        <f>+K13/3</f>
        <v>0.70000000000000007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G29" sqref="G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15</v>
      </c>
      <c r="C9" s="20">
        <v>15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4.6433333333333335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tr">
        <f>A1</f>
        <v xml:space="preserve">Фарғона вилояти Риштон тумани Тўда худуди Эрали ўғли Шерали фермер хўжалиги томонидан суғорилиб экиладиган 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15</v>
      </c>
      <c r="C19" s="20">
        <v>5</v>
      </c>
      <c r="D19" s="21">
        <f>+C19/B19%</f>
        <v>33.333333333333336</v>
      </c>
      <c r="E19" s="20"/>
      <c r="F19" s="21">
        <f>+E19/B19%</f>
        <v>0</v>
      </c>
      <c r="G19" s="22">
        <v>5</v>
      </c>
      <c r="H19" s="21">
        <f>G19/B19*100</f>
        <v>33.333333333333329</v>
      </c>
      <c r="I19" s="22">
        <v>5</v>
      </c>
      <c r="J19" s="21">
        <f>+I19/B19%</f>
        <v>33.333333333333336</v>
      </c>
      <c r="K19" s="22"/>
      <c r="L19" s="21">
        <f>+K19/B19%</f>
        <v>0</v>
      </c>
      <c r="M19" s="21">
        <f>+Жадвал!H14</f>
        <v>219.66666666666666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tr">
        <f>A1</f>
        <v xml:space="preserve">Фарғона вилояти Риштон тумани Тўда худуди Эрали ўғли Шерали фермер хўжалиги томонидан суғорилиб экиладиган 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15</v>
      </c>
      <c r="C29" s="20">
        <v>10</v>
      </c>
      <c r="D29" s="21">
        <f>+C29/B29%</f>
        <v>66.666666666666671</v>
      </c>
      <c r="E29" s="20">
        <v>5</v>
      </c>
      <c r="F29" s="21">
        <f>+E29/B29%</f>
        <v>33.333333333333336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+Жадвал!K14</f>
        <v>0.70000000000000007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49</v>
      </c>
      <c r="C9" s="42">
        <v>5</v>
      </c>
      <c r="D9" s="7" t="s">
        <v>70</v>
      </c>
      <c r="E9" s="9">
        <v>38.582999999999998</v>
      </c>
      <c r="F9" s="9">
        <v>33.760125000000002</v>
      </c>
      <c r="G9" s="9">
        <v>13.322709899999998</v>
      </c>
      <c r="H9" s="46">
        <f t="shared" ref="H9:H11" si="0">+F9*0.7</f>
        <v>23.632087500000001</v>
      </c>
      <c r="I9" s="46">
        <f t="shared" ref="I9:I11" si="1">+G9*0.5</f>
        <v>6.6613549499999989</v>
      </c>
      <c r="J9" s="46">
        <f t="shared" ref="J9:J11" si="2">+E9*0.25</f>
        <v>9.6457499999999996</v>
      </c>
      <c r="K9" s="46">
        <f t="shared" ref="K9:K11" si="3">+F9*0.15</f>
        <v>5.0640187499999998</v>
      </c>
      <c r="L9" s="46">
        <f t="shared" ref="L9:L11" si="4">+E9*0.25</f>
        <v>9.6457499999999996</v>
      </c>
      <c r="M9" s="46">
        <f t="shared" ref="M9:M11" si="5">+E9*0.25</f>
        <v>9.6457499999999996</v>
      </c>
      <c r="N9" s="46">
        <f t="shared" ref="N9:N11" si="6">+G9*0.5</f>
        <v>6.6613549499999989</v>
      </c>
      <c r="O9" s="46">
        <f t="shared" ref="O9:O11" si="7">+E9*0.25</f>
        <v>9.6457499999999996</v>
      </c>
      <c r="P9" s="46">
        <f t="shared" ref="P9:P11" si="8">+F9*0.15</f>
        <v>5.0640187499999998</v>
      </c>
      <c r="Q9" s="47">
        <f t="shared" ref="Q9:Q11" si="9">+O9+M9+L9+J9</f>
        <v>38.582999999999998</v>
      </c>
      <c r="R9" s="48">
        <f t="shared" ref="R9:R11" si="10">+P9+K9+H9</f>
        <v>33.760125000000002</v>
      </c>
      <c r="S9" s="48">
        <f t="shared" ref="S9:S11" si="11">+N9+I9</f>
        <v>13.322709899999998</v>
      </c>
      <c r="T9" s="49">
        <f t="shared" ref="T9:V11" si="12">+Q9-E9</f>
        <v>0</v>
      </c>
      <c r="U9" s="49">
        <f t="shared" si="12"/>
        <v>0</v>
      </c>
      <c r="V9" s="49">
        <f t="shared" si="12"/>
        <v>0</v>
      </c>
      <c r="W9" s="47">
        <f t="shared" ref="W9:W11" si="13">+E9/C9</f>
        <v>7.7165999999999997</v>
      </c>
      <c r="X9" s="47">
        <f t="shared" ref="X9:X11" si="14">+F9/C9</f>
        <v>6.7520250000000006</v>
      </c>
      <c r="Y9" s="47">
        <f t="shared" ref="Y9:Y11" si="15">+G9/C9</f>
        <v>2.6645419799999996</v>
      </c>
    </row>
    <row r="10" spans="1:25" s="10" customFormat="1" ht="19.5" customHeight="1">
      <c r="A10" s="6">
        <v>2</v>
      </c>
      <c r="B10" s="25">
        <v>49</v>
      </c>
      <c r="C10" s="42">
        <v>5</v>
      </c>
      <c r="D10" s="7" t="s">
        <v>70</v>
      </c>
      <c r="E10" s="9">
        <v>38.582999999999998</v>
      </c>
      <c r="F10" s="9">
        <v>33.760125000000002</v>
      </c>
      <c r="G10" s="9">
        <v>11.81604375</v>
      </c>
      <c r="H10" s="46">
        <f t="shared" si="0"/>
        <v>23.632087500000001</v>
      </c>
      <c r="I10" s="46">
        <f t="shared" si="1"/>
        <v>5.9080218750000002</v>
      </c>
      <c r="J10" s="46">
        <f t="shared" si="2"/>
        <v>9.6457499999999996</v>
      </c>
      <c r="K10" s="46">
        <f t="shared" si="3"/>
        <v>5.0640187499999998</v>
      </c>
      <c r="L10" s="46">
        <f t="shared" si="4"/>
        <v>9.6457499999999996</v>
      </c>
      <c r="M10" s="46">
        <f t="shared" si="5"/>
        <v>9.6457499999999996</v>
      </c>
      <c r="N10" s="46">
        <f t="shared" si="6"/>
        <v>5.9080218750000002</v>
      </c>
      <c r="O10" s="46">
        <f t="shared" si="7"/>
        <v>9.6457499999999996</v>
      </c>
      <c r="P10" s="46">
        <f t="shared" si="8"/>
        <v>5.0640187499999998</v>
      </c>
      <c r="Q10" s="47">
        <f t="shared" si="9"/>
        <v>38.582999999999998</v>
      </c>
      <c r="R10" s="48">
        <f t="shared" si="10"/>
        <v>33.760125000000002</v>
      </c>
      <c r="S10" s="48">
        <f t="shared" si="11"/>
        <v>11.81604375</v>
      </c>
      <c r="T10" s="49">
        <f t="shared" si="12"/>
        <v>0</v>
      </c>
      <c r="U10" s="49">
        <f t="shared" si="12"/>
        <v>0</v>
      </c>
      <c r="V10" s="49">
        <f t="shared" si="12"/>
        <v>0</v>
      </c>
      <c r="W10" s="47">
        <f t="shared" si="13"/>
        <v>7.7165999999999997</v>
      </c>
      <c r="X10" s="47">
        <f t="shared" si="14"/>
        <v>6.7520250000000006</v>
      </c>
      <c r="Y10" s="47">
        <f t="shared" si="15"/>
        <v>2.3632087500000001</v>
      </c>
    </row>
    <row r="11" spans="1:25" s="10" customFormat="1" ht="19.5" customHeight="1">
      <c r="A11" s="6">
        <v>3</v>
      </c>
      <c r="B11" s="25">
        <v>49</v>
      </c>
      <c r="C11" s="42">
        <v>5</v>
      </c>
      <c r="D11" s="7" t="s">
        <v>70</v>
      </c>
      <c r="E11" s="9">
        <v>38.582999999999998</v>
      </c>
      <c r="F11" s="9">
        <v>33.760125000000002</v>
      </c>
      <c r="G11" s="9">
        <v>22.547905200000002</v>
      </c>
      <c r="H11" s="46">
        <f t="shared" si="0"/>
        <v>23.632087500000001</v>
      </c>
      <c r="I11" s="46">
        <f t="shared" si="1"/>
        <v>11.273952600000001</v>
      </c>
      <c r="J11" s="46">
        <f t="shared" si="2"/>
        <v>9.6457499999999996</v>
      </c>
      <c r="K11" s="46">
        <f t="shared" si="3"/>
        <v>5.0640187499999998</v>
      </c>
      <c r="L11" s="46">
        <f t="shared" si="4"/>
        <v>9.6457499999999996</v>
      </c>
      <c r="M11" s="46">
        <f t="shared" si="5"/>
        <v>9.6457499999999996</v>
      </c>
      <c r="N11" s="46">
        <f t="shared" si="6"/>
        <v>11.273952600000001</v>
      </c>
      <c r="O11" s="46">
        <f t="shared" si="7"/>
        <v>9.6457499999999996</v>
      </c>
      <c r="P11" s="46">
        <f t="shared" si="8"/>
        <v>5.0640187499999998</v>
      </c>
      <c r="Q11" s="47">
        <f t="shared" si="9"/>
        <v>38.582999999999998</v>
      </c>
      <c r="R11" s="48">
        <f t="shared" si="10"/>
        <v>33.760125000000002</v>
      </c>
      <c r="S11" s="48">
        <f t="shared" si="11"/>
        <v>22.547905200000002</v>
      </c>
      <c r="T11" s="49">
        <f t="shared" si="12"/>
        <v>0</v>
      </c>
      <c r="U11" s="49">
        <f t="shared" si="12"/>
        <v>0</v>
      </c>
      <c r="V11" s="49">
        <f t="shared" si="12"/>
        <v>0</v>
      </c>
      <c r="W11" s="47">
        <f t="shared" si="13"/>
        <v>7.7165999999999997</v>
      </c>
      <c r="X11" s="47">
        <f t="shared" si="14"/>
        <v>6.7520250000000006</v>
      </c>
      <c r="Y11" s="47">
        <f t="shared" si="15"/>
        <v>4.5095810400000005</v>
      </c>
    </row>
    <row r="12" spans="1:25" ht="19.5" customHeight="1">
      <c r="C12" s="34">
        <f>SUM(C9:C11)</f>
        <v>15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2023-04-03T16:03:06Z</dcterms:modified>
</cp:coreProperties>
</file>