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Мухаммаджон набираси Бехруз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6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2" i="6" l="1"/>
  <c r="X12" i="6"/>
  <c r="W12" i="6"/>
  <c r="R12" i="6"/>
  <c r="U12" i="6" s="1"/>
  <c r="P12" i="6"/>
  <c r="O12" i="6"/>
  <c r="Q12" i="6" s="1"/>
  <c r="T12" i="6" s="1"/>
  <c r="N12" i="6"/>
  <c r="S12" i="6" s="1"/>
  <c r="V12" i="6" s="1"/>
  <c r="M12" i="6"/>
  <c r="L12" i="6"/>
  <c r="K12" i="6"/>
  <c r="J12" i="6"/>
  <c r="I12" i="6"/>
  <c r="H12" i="6"/>
  <c r="Y11" i="6"/>
  <c r="X11" i="6"/>
  <c r="W11" i="6"/>
  <c r="S11" i="6"/>
  <c r="V11" i="6" s="1"/>
  <c r="P11" i="6"/>
  <c r="R11" i="6" s="1"/>
  <c r="U11" i="6" s="1"/>
  <c r="O11" i="6"/>
  <c r="Q11" i="6" s="1"/>
  <c r="T11" i="6" s="1"/>
  <c r="N11" i="6"/>
  <c r="M11" i="6"/>
  <c r="L11" i="6"/>
  <c r="K11" i="6"/>
  <c r="J11" i="6"/>
  <c r="I11" i="6"/>
  <c r="H11" i="6"/>
  <c r="Y10" i="6"/>
  <c r="X10" i="6"/>
  <c r="W10" i="6"/>
  <c r="R10" i="6"/>
  <c r="U10" i="6" s="1"/>
  <c r="P10" i="6"/>
  <c r="O10" i="6"/>
  <c r="N10" i="6"/>
  <c r="S10" i="6" s="1"/>
  <c r="V10" i="6" s="1"/>
  <c r="M10" i="6"/>
  <c r="Q10" i="6" s="1"/>
  <c r="T10" i="6" s="1"/>
  <c r="L10" i="6"/>
  <c r="K10" i="6"/>
  <c r="J10" i="6"/>
  <c r="I10" i="6"/>
  <c r="H10" i="6"/>
  <c r="Y9" i="6"/>
  <c r="X9" i="6"/>
  <c r="W9" i="6"/>
  <c r="S9" i="6"/>
  <c r="V9" i="6" s="1"/>
  <c r="P9" i="6"/>
  <c r="R9" i="6" s="1"/>
  <c r="U9" i="6" s="1"/>
  <c r="O9" i="6"/>
  <c r="Q9" i="6" s="1"/>
  <c r="T9" i="6" s="1"/>
  <c r="N9" i="6"/>
  <c r="M9" i="6"/>
  <c r="L9" i="6"/>
  <c r="K9" i="6"/>
  <c r="J9" i="6"/>
  <c r="I9" i="6"/>
  <c r="H9" i="6"/>
  <c r="C13" i="6"/>
  <c r="A21" i="2" l="1"/>
  <c r="A11" i="2"/>
  <c r="E14" i="1" l="1"/>
  <c r="E15" i="1" s="1"/>
  <c r="H14" i="1"/>
  <c r="H15" i="1" s="1"/>
  <c r="C13" i="1"/>
  <c r="M11" i="1"/>
  <c r="N11" i="1" s="1"/>
  <c r="Q11" i="1" s="1"/>
  <c r="S11" i="1"/>
  <c r="U11" i="1" s="1"/>
  <c r="X11" i="1" s="1"/>
  <c r="T11" i="1"/>
  <c r="W11" i="1" s="1"/>
  <c r="M12" i="1"/>
  <c r="N12" i="1" s="1"/>
  <c r="Q12" i="1" s="1"/>
  <c r="S12" i="1"/>
  <c r="U12" i="1" s="1"/>
  <c r="X12" i="1" s="1"/>
  <c r="T12" i="1"/>
  <c r="W12" i="1" s="1"/>
  <c r="P12" i="1" l="1"/>
  <c r="O12" i="1"/>
  <c r="R12" i="1" s="1"/>
  <c r="P11" i="1"/>
  <c r="O11" i="1"/>
  <c r="R11" i="1" s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4" i="1" l="1"/>
  <c r="K15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<sst xmlns="http://schemas.openxmlformats.org/spreadsheetml/2006/main" count="184" uniqueCount="73">
  <si>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</si>
  <si>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</si>
  <si>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</si>
  <si>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</si>
  <si>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</si>
  <si>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</si>
  <si>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</si>
  <si>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</si>
  <si>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</si>
  <si>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</si>
  <si>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</si>
  <si>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</si>
  <si>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</si>
  <si>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</si>
  <si>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</si>
  <si>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</si>
  <si>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</si>
  <si>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</si>
  <si>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</si>
  <si>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</si>
  <si>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</si>
  <si>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</si>
  <si>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</si>
  <si>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</si>
  <si>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</si>
  <si>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</si>
  <si>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</si>
  <si>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</si>
  <si>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</si>
  <si>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</si>
  <si>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</si>
  <si>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</si>
  <si>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</si>
  <si>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</si>
  <si>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</si>
  <si>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</si>
  <si>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</si>
  <si>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</si>
  <si>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</si>
  <si>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</si>
  <si>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</si>
  <si>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</si>
  <si>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</si>
  <si>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</si>
  <si>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</si>
  <si>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</si>
  <si>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</si>
  <si>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</si>
  <si>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</si>
  <si>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</si>
  <si>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</si>
  <si>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</si>
  <si>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</si>
  <si>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</si>
  <si>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</si>
  <si>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</si>
  <si>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</si>
  <si>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</si>
  <si>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</si>
  <si>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</si>
  <si>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</si>
  <si>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</si>
  <si>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</si>
  <si>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</si>
  <si>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</si>
  <si>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</si>
  <si>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</si>
  <si>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</si>
  <si>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</si>
  <si>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</si>
  <si>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Ёшлик худуди Мухаммаджон набираси Бехруз фермер хўжалиги томонидан суғорилиб экиладиган </t>
  </si>
  <si>
    <t>96-98</t>
  </si>
  <si>
    <t>ўртача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</si>
</sst>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D11" sqref="D1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57</v>
      </c>
      <c r="W8" s="61"/>
      <c r="X8" s="61"/>
    </row>
    <row r="9" spans="1:33" s="10" customFormat="1" ht="19.5" customHeight="1">
      <c r="A9" s="6">
        <v>1</v>
      </c>
      <c r="B9" s="25" t="s">
        <v>71</v>
      </c>
      <c r="C9" s="41">
        <v>5</v>
      </c>
      <c r="D9" s="7" t="s">
        <v>69</v>
      </c>
      <c r="E9" s="40">
        <v>7.97</v>
      </c>
      <c r="F9" s="38">
        <v>1.2444999999999999</v>
      </c>
      <c r="G9" s="30" t="s">
        <v>55</v>
      </c>
      <c r="H9" s="7">
        <v>88</v>
      </c>
      <c r="I9" s="38">
        <v>1.1531</v>
      </c>
      <c r="J9" s="30" t="s">
        <v>55</v>
      </c>
      <c r="K9" s="7">
        <v>0.9</v>
      </c>
      <c r="L9" s="31" t="s">
        <v>21</v>
      </c>
      <c r="M9" s="8">
        <f>+Y9*Z9</f>
        <v>7.7165999999999997</v>
      </c>
      <c r="N9" s="9">
        <f>M9*F9*0.7</f>
        <v>6.7223160899999996</v>
      </c>
      <c r="O9" s="9">
        <f>M9*I9*0.5</f>
        <v>4.4490057299999997</v>
      </c>
      <c r="P9" s="9">
        <f>M9*C9</f>
        <v>38.582999999999998</v>
      </c>
      <c r="Q9" s="9">
        <f>N9*C9</f>
        <v>33.611580449999998</v>
      </c>
      <c r="R9" s="9">
        <f>O9*C9</f>
        <v>22.245028649999998</v>
      </c>
      <c r="S9" s="9">
        <f>+AA9*Z9</f>
        <v>4.8485969999999998</v>
      </c>
      <c r="T9" s="9">
        <f>S9*F9*0.7</f>
        <v>4.2238552765499993</v>
      </c>
      <c r="U9" s="9">
        <f>S9*I9*0.3</f>
        <v>1.67727516021</v>
      </c>
      <c r="V9" s="9">
        <f>S9*C9</f>
        <v>24.242984999999997</v>
      </c>
      <c r="W9" s="9">
        <f>T9*C9</f>
        <v>21.119276382749995</v>
      </c>
      <c r="X9" s="9">
        <f>U9*C9</f>
        <v>8.3863758010500007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 t="s">
        <v>71</v>
      </c>
      <c r="C10" s="41">
        <v>5</v>
      </c>
      <c r="D10" s="7" t="s">
        <v>69</v>
      </c>
      <c r="E10" s="40">
        <v>10.52</v>
      </c>
      <c r="F10" s="38">
        <v>1.1990000000000001</v>
      </c>
      <c r="G10" s="30" t="s">
        <v>55</v>
      </c>
      <c r="H10" s="7">
        <v>91</v>
      </c>
      <c r="I10" s="38">
        <v>1.1469</v>
      </c>
      <c r="J10" s="30" t="s">
        <v>55</v>
      </c>
      <c r="K10" s="39">
        <v>1.6</v>
      </c>
      <c r="L10" s="51" t="s">
        <v>72</v>
      </c>
      <c r="M10" s="8">
        <f t="shared" ref="M10" si="0">+Y10*Z10</f>
        <v>7.7165999999999997</v>
      </c>
      <c r="N10" s="9">
        <f t="shared" ref="N10" si="1">M10*F10*0.7</f>
        <v>6.4765423800000006</v>
      </c>
      <c r="O10" s="9">
        <f t="shared" ref="O10" si="2">M10*I10*0.5</f>
        <v>4.4250842700000002</v>
      </c>
      <c r="P10" s="9">
        <f t="shared" ref="P10" si="3">M10*C10</f>
        <v>38.582999999999998</v>
      </c>
      <c r="Q10" s="9">
        <f t="shared" ref="Q10" si="4">N10*C10</f>
        <v>32.382711900000004</v>
      </c>
      <c r="R10" s="9">
        <f t="shared" ref="R10" si="5">O10*C10</f>
        <v>22.12542135</v>
      </c>
      <c r="S10" s="9">
        <f t="shared" ref="S10" si="6">+AA10*Z10</f>
        <v>4.8485969999999998</v>
      </c>
      <c r="T10" s="9">
        <f t="shared" ref="T10" si="7">S10*F10*0.7</f>
        <v>4.0694274621000002</v>
      </c>
      <c r="U10" s="9">
        <f t="shared" ref="U10" si="8">S10*I10*0.3</f>
        <v>1.6682567697899999</v>
      </c>
      <c r="V10" s="9">
        <f t="shared" ref="V10" si="9">S10*C10</f>
        <v>24.242984999999997</v>
      </c>
      <c r="W10" s="9">
        <f t="shared" ref="W10" si="10">T10*C10</f>
        <v>20.347137310500003</v>
      </c>
      <c r="X10" s="9">
        <f t="shared" ref="X10" si="11">U10*C10</f>
        <v>8.341283848949999</v>
      </c>
      <c r="Y10" s="27">
        <v>6</v>
      </c>
      <c r="Z10" s="10">
        <v>1.2861</v>
      </c>
      <c r="AA10" s="10">
        <v>3.77</v>
      </c>
      <c r="AC10" s="51" t="s">
        <v>72</v>
      </c>
    </row>
    <row r="11" spans="1:33" s="10" customFormat="1" ht="19.5" customHeight="1">
      <c r="A11" s="6">
        <v>3</v>
      </c>
      <c r="B11" s="25" t="s">
        <v>71</v>
      </c>
      <c r="C11" s="41">
        <v>5</v>
      </c>
      <c r="D11" s="7" t="s">
        <v>69</v>
      </c>
      <c r="E11" s="40">
        <v>8.1310000000000002</v>
      </c>
      <c r="F11" s="38">
        <v>1.2406999999999999</v>
      </c>
      <c r="G11" s="30" t="s">
        <v>55</v>
      </c>
      <c r="H11" s="7">
        <v>80</v>
      </c>
      <c r="I11" s="38">
        <v>1.175</v>
      </c>
      <c r="J11" s="30" t="s">
        <v>55</v>
      </c>
      <c r="K11" s="39">
        <v>2</v>
      </c>
      <c r="L11" s="29" t="s">
        <v>56</v>
      </c>
      <c r="M11" s="8">
        <f t="shared" ref="M11:M12" si="12">+Y11*Z11</f>
        <v>7.7165999999999997</v>
      </c>
      <c r="N11" s="9">
        <f t="shared" ref="N11:N12" si="13">M11*F11*0.7</f>
        <v>6.7017899339999989</v>
      </c>
      <c r="O11" s="9">
        <f t="shared" ref="O11:O12" si="14">M11*I11*0.5</f>
        <v>4.5335025</v>
      </c>
      <c r="P11" s="9">
        <f t="shared" ref="P11:P12" si="15">M11*C11</f>
        <v>38.582999999999998</v>
      </c>
      <c r="Q11" s="9">
        <f t="shared" ref="Q11:Q12" si="16">N11*C11</f>
        <v>33.508949669999993</v>
      </c>
      <c r="R11" s="9">
        <f t="shared" ref="R11:R12" si="17">O11*C11</f>
        <v>22.667512500000001</v>
      </c>
      <c r="S11" s="9">
        <f t="shared" ref="S11:S12" si="18">+AA11*Z11</f>
        <v>4.8485969999999998</v>
      </c>
      <c r="T11" s="9">
        <f t="shared" ref="T11:T12" si="19">S11*F11*0.7</f>
        <v>4.2109580085299996</v>
      </c>
      <c r="U11" s="9">
        <f t="shared" ref="U11:U12" si="20">S11*I11*0.3</f>
        <v>1.7091304425</v>
      </c>
      <c r="V11" s="9">
        <f t="shared" ref="V11:V12" si="21">S11*C11</f>
        <v>24.242984999999997</v>
      </c>
      <c r="W11" s="9">
        <f t="shared" ref="W11:W12" si="22">T11*C11</f>
        <v>21.054790042649998</v>
      </c>
      <c r="X11" s="9">
        <f t="shared" ref="X11:X12" si="23">U11*C11</f>
        <v>8.5456522125000003</v>
      </c>
      <c r="Y11" s="27">
        <v>6</v>
      </c>
      <c r="Z11" s="10">
        <v>1.2861</v>
      </c>
      <c r="AA11" s="10">
        <v>3.77</v>
      </c>
      <c r="AC11" s="30" t="s">
        <v>55</v>
      </c>
    </row>
    <row r="12" spans="1:33" ht="19.5" customHeight="1">
      <c r="A12" s="6">
        <v>4</v>
      </c>
      <c r="B12" s="25" t="s">
        <v>71</v>
      </c>
      <c r="C12" s="41">
        <v>4</v>
      </c>
      <c r="D12" s="7" t="s">
        <v>69</v>
      </c>
      <c r="E12" s="40">
        <v>9.3650000000000002</v>
      </c>
      <c r="F12" s="38">
        <v>1.2197</v>
      </c>
      <c r="G12" s="30" t="s">
        <v>55</v>
      </c>
      <c r="H12" s="7">
        <v>84</v>
      </c>
      <c r="I12" s="38">
        <v>1.1625000000000001</v>
      </c>
      <c r="J12" s="30" t="s">
        <v>55</v>
      </c>
      <c r="K12" s="39">
        <v>1.8</v>
      </c>
      <c r="L12" s="29" t="s">
        <v>56</v>
      </c>
      <c r="M12" s="8">
        <f t="shared" si="12"/>
        <v>7.7165999999999997</v>
      </c>
      <c r="N12" s="9">
        <f t="shared" si="13"/>
        <v>6.5883559139999992</v>
      </c>
      <c r="O12" s="9">
        <f t="shared" si="14"/>
        <v>4.4852737500000002</v>
      </c>
      <c r="P12" s="9">
        <f t="shared" si="15"/>
        <v>30.866399999999999</v>
      </c>
      <c r="Q12" s="9">
        <f t="shared" si="16"/>
        <v>26.353423655999997</v>
      </c>
      <c r="R12" s="9">
        <f t="shared" si="17"/>
        <v>17.941095000000001</v>
      </c>
      <c r="S12" s="9">
        <f t="shared" si="18"/>
        <v>4.8485969999999998</v>
      </c>
      <c r="T12" s="9">
        <f t="shared" si="19"/>
        <v>4.1396836326299997</v>
      </c>
      <c r="U12" s="9">
        <f t="shared" si="20"/>
        <v>1.6909482037499999</v>
      </c>
      <c r="V12" s="9">
        <f t="shared" si="21"/>
        <v>19.394387999999999</v>
      </c>
      <c r="W12" s="9">
        <f t="shared" si="22"/>
        <v>16.558734530519999</v>
      </c>
      <c r="X12" s="9">
        <f t="shared" si="23"/>
        <v>6.7637928149999995</v>
      </c>
      <c r="Y12" s="27">
        <v>6</v>
      </c>
      <c r="Z12" s="10">
        <v>1.2861</v>
      </c>
      <c r="AA12" s="10">
        <v>3.77</v>
      </c>
      <c r="AC12" s="31" t="s">
        <v>21</v>
      </c>
    </row>
    <row r="13" spans="1:33" ht="19.5" customHeight="1">
      <c r="C13" s="33">
        <f>SUM(C9:C12)</f>
        <v>19</v>
      </c>
      <c r="F13" s="12"/>
      <c r="G13" s="1"/>
      <c r="AC13" s="32" t="s">
        <v>59</v>
      </c>
      <c r="AG13" s="1">
        <v>300</v>
      </c>
    </row>
    <row r="14" spans="1:33">
      <c r="E14" s="33">
        <f>SUM(E9:E13)</f>
        <v>35.985999999999997</v>
      </c>
      <c r="F14" s="12"/>
      <c r="G14" s="1"/>
      <c r="H14" s="1">
        <f>SUM(H9:H13)</f>
        <v>343</v>
      </c>
      <c r="K14" s="1">
        <f>SUM(K9:K13)</f>
        <v>6.3</v>
      </c>
    </row>
    <row r="15" spans="1:33">
      <c r="E15" s="1">
        <f>+E14/4</f>
        <v>8.9964999999999993</v>
      </c>
      <c r="F15" s="12"/>
      <c r="G15" s="1"/>
      <c r="H15" s="1">
        <f>+H14/4</f>
        <v>85.75</v>
      </c>
      <c r="K15" s="1">
        <f>+K14/4</f>
        <v>1.575</v>
      </c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I24" sqref="I24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19</v>
      </c>
      <c r="C9" s="20">
        <v>19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+Жадвал!E15</f>
        <v>8.9964999999999993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62" t="str">
        <f>A1</f>
        <v xml:space="preserve">Фарғона вилояти Риштон тумани Ёшлик худуди Мухаммаджон набираси Бехруз фермер хўжалиги томонидан суғорилиб экиладиган 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5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5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5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5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5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19</v>
      </c>
      <c r="C19" s="20">
        <v>19</v>
      </c>
      <c r="D19" s="21">
        <f>+C19/B19%</f>
        <v>100</v>
      </c>
      <c r="E19" s="20"/>
      <c r="F19" s="21">
        <f>+E19/B19%</f>
        <v>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+Жадвал!H15</f>
        <v>85.75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62" t="str">
        <f>A1</f>
        <v xml:space="preserve">Фарғона вилояти Риштон тумани Ёшлик худуди Мухаммаджон набираси Бехруз фермер хўжалиги томонидан суғорилиб экиладиган 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5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5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5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5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5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19</v>
      </c>
      <c r="C29" s="20"/>
      <c r="D29" s="21">
        <f>+C29/B29%</f>
        <v>0</v>
      </c>
      <c r="E29" s="20">
        <v>5</v>
      </c>
      <c r="F29" s="21">
        <f>+E29/B29%</f>
        <v>26.315789473684209</v>
      </c>
      <c r="G29" s="22">
        <v>5</v>
      </c>
      <c r="H29" s="21">
        <f>+G29/B29%</f>
        <v>26.315789473684209</v>
      </c>
      <c r="I29" s="26">
        <v>9</v>
      </c>
      <c r="J29" s="21">
        <f>+I29/B29%</f>
        <v>47.368421052631575</v>
      </c>
      <c r="K29" s="22"/>
      <c r="L29" s="21">
        <f>+K29/B29%</f>
        <v>0</v>
      </c>
      <c r="M29" s="24">
        <f>+Жадвал!K15</f>
        <v>1.575</v>
      </c>
      <c r="N29" s="34">
        <f>+L29+J29+H29+F29+D29</f>
        <v>99.999999999999986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H13" sqref="G13:H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140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60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61</v>
      </c>
      <c r="I7" s="92"/>
      <c r="J7" s="50" t="s">
        <v>62</v>
      </c>
      <c r="K7" s="42" t="s">
        <v>63</v>
      </c>
      <c r="L7" s="50" t="s">
        <v>64</v>
      </c>
      <c r="M7" s="92" t="s">
        <v>65</v>
      </c>
      <c r="N7" s="92"/>
      <c r="O7" s="92" t="s">
        <v>66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5" s="10" customFormat="1" ht="19.5" customHeight="1">
      <c r="A9" s="6">
        <v>1</v>
      </c>
      <c r="B9" s="25" t="s">
        <v>71</v>
      </c>
      <c r="C9" s="41">
        <v>5</v>
      </c>
      <c r="D9" s="7" t="s">
        <v>69</v>
      </c>
      <c r="E9" s="9">
        <v>38.582999999999998</v>
      </c>
      <c r="F9" s="9">
        <v>33.611580449999998</v>
      </c>
      <c r="G9" s="9">
        <v>22.245028649999998</v>
      </c>
      <c r="H9" s="45">
        <f t="shared" ref="H9:H12" si="0">+F9*0.7</f>
        <v>23.528106314999999</v>
      </c>
      <c r="I9" s="45">
        <f t="shared" ref="I9:I12" si="1">+G9*0.5</f>
        <v>11.122514324999999</v>
      </c>
      <c r="J9" s="45">
        <f t="shared" ref="J9:J12" si="2">+E9*0.25</f>
        <v>9.6457499999999996</v>
      </c>
      <c r="K9" s="45">
        <f t="shared" ref="K9:K12" si="3">+F9*0.15</f>
        <v>5.0417370674999997</v>
      </c>
      <c r="L9" s="45">
        <f t="shared" ref="L9:L12" si="4">+E9*0.25</f>
        <v>9.6457499999999996</v>
      </c>
      <c r="M9" s="45">
        <f t="shared" ref="M9:M12" si="5">+E9*0.25</f>
        <v>9.6457499999999996</v>
      </c>
      <c r="N9" s="45">
        <f t="shared" ref="N9:N12" si="6">+G9*0.5</f>
        <v>11.122514324999999</v>
      </c>
      <c r="O9" s="45">
        <f t="shared" ref="O9:O12" si="7">+E9*0.25</f>
        <v>9.6457499999999996</v>
      </c>
      <c r="P9" s="45">
        <f t="shared" ref="P9:P12" si="8">+F9*0.15</f>
        <v>5.0417370674999997</v>
      </c>
      <c r="Q9" s="46">
        <f t="shared" ref="Q9:Q12" si="9">+O9+M9+L9+J9</f>
        <v>38.582999999999998</v>
      </c>
      <c r="R9" s="47">
        <f t="shared" ref="R9:R12" si="10">+P9+K9+H9</f>
        <v>33.611580449999998</v>
      </c>
      <c r="S9" s="47">
        <f t="shared" ref="S9:S12" si="11">+N9+I9</f>
        <v>22.245028649999998</v>
      </c>
      <c r="T9" s="48">
        <f t="shared" ref="T9:V12" si="12">+Q9-E9</f>
        <v>0</v>
      </c>
      <c r="U9" s="48">
        <f t="shared" si="12"/>
        <v>0</v>
      </c>
      <c r="V9" s="48">
        <f t="shared" si="12"/>
        <v>0</v>
      </c>
      <c r="W9" s="46">
        <f t="shared" ref="W9:W12" si="13">+E9/C9</f>
        <v>7.7165999999999997</v>
      </c>
      <c r="X9" s="46">
        <f t="shared" ref="X9:X12" si="14">+F9/C9</f>
        <v>6.7223160899999996</v>
      </c>
      <c r="Y9" s="46">
        <f t="shared" ref="Y9:Y12" si="15">+G9/C9</f>
        <v>4.4490057299999997</v>
      </c>
    </row>
    <row r="10" spans="1:25" s="10" customFormat="1" ht="19.5" customHeight="1">
      <c r="A10" s="6">
        <v>2</v>
      </c>
      <c r="B10" s="25" t="s">
        <v>71</v>
      </c>
      <c r="C10" s="41">
        <v>5</v>
      </c>
      <c r="D10" s="7" t="s">
        <v>69</v>
      </c>
      <c r="E10" s="9">
        <v>38.582999999999998</v>
      </c>
      <c r="F10" s="9">
        <v>32.382711900000004</v>
      </c>
      <c r="G10" s="9">
        <v>22.12542135</v>
      </c>
      <c r="H10" s="45">
        <f t="shared" si="0"/>
        <v>22.66789833</v>
      </c>
      <c r="I10" s="45">
        <f t="shared" si="1"/>
        <v>11.062710675</v>
      </c>
      <c r="J10" s="45">
        <f t="shared" si="2"/>
        <v>9.6457499999999996</v>
      </c>
      <c r="K10" s="45">
        <f t="shared" si="3"/>
        <v>4.8574067850000002</v>
      </c>
      <c r="L10" s="45">
        <f t="shared" si="4"/>
        <v>9.6457499999999996</v>
      </c>
      <c r="M10" s="45">
        <f t="shared" si="5"/>
        <v>9.6457499999999996</v>
      </c>
      <c r="N10" s="45">
        <f t="shared" si="6"/>
        <v>11.062710675</v>
      </c>
      <c r="O10" s="45">
        <f t="shared" si="7"/>
        <v>9.6457499999999996</v>
      </c>
      <c r="P10" s="45">
        <f t="shared" si="8"/>
        <v>4.8574067850000002</v>
      </c>
      <c r="Q10" s="46">
        <f t="shared" si="9"/>
        <v>38.582999999999998</v>
      </c>
      <c r="R10" s="47">
        <f t="shared" si="10"/>
        <v>32.382711900000004</v>
      </c>
      <c r="S10" s="47">
        <f t="shared" si="11"/>
        <v>22.12542135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6.4765423800000006</v>
      </c>
      <c r="Y10" s="46">
        <f t="shared" si="15"/>
        <v>4.4250842700000002</v>
      </c>
    </row>
    <row r="11" spans="1:25" s="10" customFormat="1" ht="19.5" customHeight="1">
      <c r="A11" s="6">
        <v>3</v>
      </c>
      <c r="B11" s="25" t="s">
        <v>71</v>
      </c>
      <c r="C11" s="41">
        <v>5</v>
      </c>
      <c r="D11" s="7" t="s">
        <v>69</v>
      </c>
      <c r="E11" s="9">
        <v>38.582999999999998</v>
      </c>
      <c r="F11" s="9">
        <v>33.508949669999993</v>
      </c>
      <c r="G11" s="9">
        <v>22.667512500000001</v>
      </c>
      <c r="H11" s="45">
        <f t="shared" si="0"/>
        <v>23.456264768999993</v>
      </c>
      <c r="I11" s="45">
        <f t="shared" si="1"/>
        <v>11.33375625</v>
      </c>
      <c r="J11" s="45">
        <f t="shared" si="2"/>
        <v>9.6457499999999996</v>
      </c>
      <c r="K11" s="45">
        <f t="shared" si="3"/>
        <v>5.0263424504999987</v>
      </c>
      <c r="L11" s="45">
        <f t="shared" si="4"/>
        <v>9.6457499999999996</v>
      </c>
      <c r="M11" s="45">
        <f t="shared" si="5"/>
        <v>9.6457499999999996</v>
      </c>
      <c r="N11" s="45">
        <f t="shared" si="6"/>
        <v>11.33375625</v>
      </c>
      <c r="O11" s="45">
        <f t="shared" si="7"/>
        <v>9.6457499999999996</v>
      </c>
      <c r="P11" s="45">
        <f t="shared" si="8"/>
        <v>5.0263424504999987</v>
      </c>
      <c r="Q11" s="46">
        <f t="shared" si="9"/>
        <v>38.582999999999998</v>
      </c>
      <c r="R11" s="47">
        <f t="shared" si="10"/>
        <v>33.508949669999993</v>
      </c>
      <c r="S11" s="47">
        <f t="shared" si="11"/>
        <v>22.667512500000001</v>
      </c>
      <c r="T11" s="48">
        <f t="shared" si="12"/>
        <v>0</v>
      </c>
      <c r="U11" s="48">
        <f t="shared" si="12"/>
        <v>0</v>
      </c>
      <c r="V11" s="48">
        <f t="shared" si="12"/>
        <v>0</v>
      </c>
      <c r="W11" s="46">
        <f t="shared" si="13"/>
        <v>7.7165999999999997</v>
      </c>
      <c r="X11" s="46">
        <f t="shared" si="14"/>
        <v>6.7017899339999989</v>
      </c>
      <c r="Y11" s="46">
        <f t="shared" si="15"/>
        <v>4.5335025</v>
      </c>
    </row>
    <row r="12" spans="1:25" ht="19.5" customHeight="1">
      <c r="A12" s="6">
        <v>4</v>
      </c>
      <c r="B12" s="25" t="s">
        <v>71</v>
      </c>
      <c r="C12" s="41">
        <v>4</v>
      </c>
      <c r="D12" s="7" t="s">
        <v>69</v>
      </c>
      <c r="E12" s="9">
        <v>30.866399999999999</v>
      </c>
      <c r="F12" s="9">
        <v>26.353423655999997</v>
      </c>
      <c r="G12" s="9">
        <v>17.941095000000001</v>
      </c>
      <c r="H12" s="45">
        <f t="shared" si="0"/>
        <v>18.447396559199998</v>
      </c>
      <c r="I12" s="45">
        <f t="shared" si="1"/>
        <v>8.9705475000000003</v>
      </c>
      <c r="J12" s="45">
        <f t="shared" si="2"/>
        <v>7.7165999999999997</v>
      </c>
      <c r="K12" s="45">
        <f t="shared" si="3"/>
        <v>3.9530135483999995</v>
      </c>
      <c r="L12" s="45">
        <f t="shared" si="4"/>
        <v>7.7165999999999997</v>
      </c>
      <c r="M12" s="45">
        <f t="shared" si="5"/>
        <v>7.7165999999999997</v>
      </c>
      <c r="N12" s="45">
        <f t="shared" si="6"/>
        <v>8.9705475000000003</v>
      </c>
      <c r="O12" s="45">
        <f t="shared" si="7"/>
        <v>7.7165999999999997</v>
      </c>
      <c r="P12" s="45">
        <f t="shared" si="8"/>
        <v>3.9530135483999995</v>
      </c>
      <c r="Q12" s="46">
        <f t="shared" si="9"/>
        <v>30.866399999999999</v>
      </c>
      <c r="R12" s="47">
        <f t="shared" si="10"/>
        <v>26.353423655999997</v>
      </c>
      <c r="S12" s="47">
        <f t="shared" si="11"/>
        <v>17.941095000000001</v>
      </c>
      <c r="T12" s="48">
        <f t="shared" si="12"/>
        <v>0</v>
      </c>
      <c r="U12" s="48">
        <f t="shared" si="12"/>
        <v>0</v>
      </c>
      <c r="V12" s="48">
        <f t="shared" si="12"/>
        <v>0</v>
      </c>
      <c r="W12" s="46">
        <f t="shared" si="13"/>
        <v>7.7165999999999997</v>
      </c>
      <c r="X12" s="46">
        <f t="shared" si="14"/>
        <v>6.5883559139999992</v>
      </c>
      <c r="Y12" s="46">
        <f t="shared" si="15"/>
        <v>4.4852737500000002</v>
      </c>
    </row>
    <row r="13" spans="1:25" ht="19.5" customHeight="1">
      <c r="C13" s="33">
        <f>SUM(C9:C12)</f>
        <v>19</v>
      </c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E15" s="12"/>
      <c r="F15" s="1"/>
      <c r="G15" s="1"/>
      <c r="I15" s="1"/>
      <c r="J15" s="1"/>
      <c r="L15" s="1"/>
    </row>
    <row r="16" spans="1:25">
      <c r="E16" s="12"/>
      <c r="F16" s="1"/>
      <c r="G16" s="1"/>
      <c r="I16" s="1"/>
      <c r="J16" s="1"/>
      <c r="L16" s="1"/>
    </row>
    <row r="17" spans="1:32">
      <c r="E17" s="12"/>
      <c r="F17" s="1"/>
      <c r="G17" s="1"/>
      <c r="I17" s="1"/>
      <c r="J17" s="1"/>
      <c r="L17" s="1"/>
    </row>
    <row r="18" spans="1:32">
      <c r="E18" s="12"/>
      <c r="F18" s="1"/>
      <c r="G18" s="1"/>
      <c r="I18" s="1"/>
      <c r="J18" s="1"/>
      <c r="L18" s="1"/>
    </row>
    <row r="19" spans="1:32">
      <c r="E19" s="12"/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32" s="10" customFormat="1">
      <c r="A21" s="1"/>
      <c r="B21" s="1"/>
      <c r="C21" s="1"/>
      <c r="D21" s="1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32" s="10" customFormat="1">
      <c r="A22" s="1"/>
      <c r="B22" s="1"/>
      <c r="C22" s="1"/>
      <c r="D22" s="1"/>
      <c r="E22" s="1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6:G6"/>
    <mergeCell ref="G7:G8"/>
    <mergeCell ref="F7:F8"/>
    <mergeCell ref="E7:E8"/>
    <mergeCell ref="H6:P6"/>
    <mergeCell ref="H7:I7"/>
    <mergeCell ref="M7:N7"/>
    <mergeCell ref="O7:P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2023-04-03T06:22:11Z</dcterms:modified>
</cp:coreProperties>
</file>