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Иқболжон Эргашев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3" i="5" l="1"/>
  <c r="X13" i="5"/>
  <c r="W13" i="5"/>
  <c r="R13" i="5"/>
  <c r="U13" i="5" s="1"/>
  <c r="P13" i="5"/>
  <c r="O13" i="5"/>
  <c r="Q13" i="5" s="1"/>
  <c r="T13" i="5" s="1"/>
  <c r="N13" i="5"/>
  <c r="S13" i="5" s="1"/>
  <c r="V13" i="5" s="1"/>
  <c r="M13" i="5"/>
  <c r="L13" i="5"/>
  <c r="K13" i="5"/>
  <c r="J13" i="5"/>
  <c r="I13" i="5"/>
  <c r="H13" i="5"/>
  <c r="Y12" i="5"/>
  <c r="X12" i="5"/>
  <c r="W12" i="5"/>
  <c r="S12" i="5"/>
  <c r="V12" i="5" s="1"/>
  <c r="P12" i="5"/>
  <c r="R12" i="5" s="1"/>
  <c r="U12" i="5" s="1"/>
  <c r="O12" i="5"/>
  <c r="Q12" i="5" s="1"/>
  <c r="T12" i="5" s="1"/>
  <c r="N12" i="5"/>
  <c r="M12" i="5"/>
  <c r="L12" i="5"/>
  <c r="K12" i="5"/>
  <c r="J12" i="5"/>
  <c r="I12" i="5"/>
  <c r="H12" i="5"/>
  <c r="Y11" i="5"/>
  <c r="X11" i="5"/>
  <c r="W11" i="5"/>
  <c r="R11" i="5"/>
  <c r="U11" i="5" s="1"/>
  <c r="P11" i="5"/>
  <c r="O11" i="5"/>
  <c r="N11" i="5"/>
  <c r="S11" i="5" s="1"/>
  <c r="V11" i="5" s="1"/>
  <c r="M11" i="5"/>
  <c r="Q11" i="5" s="1"/>
  <c r="T11" i="5" s="1"/>
  <c r="L11" i="5"/>
  <c r="K11" i="5"/>
  <c r="J11" i="5"/>
  <c r="I11" i="5"/>
  <c r="H11" i="5"/>
  <c r="Y10" i="5"/>
  <c r="X10" i="5"/>
  <c r="W10" i="5"/>
  <c r="S10" i="5"/>
  <c r="V10" i="5" s="1"/>
  <c r="P10" i="5"/>
  <c r="R10" i="5" s="1"/>
  <c r="U10" i="5" s="1"/>
  <c r="O10" i="5"/>
  <c r="Q10" i="5" s="1"/>
  <c r="T10" i="5" s="1"/>
  <c r="N10" i="5"/>
  <c r="M10" i="5"/>
  <c r="L10" i="5"/>
  <c r="K10" i="5"/>
  <c r="J10" i="5"/>
  <c r="I10" i="5"/>
  <c r="H10" i="5"/>
  <c r="Y9" i="5"/>
  <c r="X9" i="5"/>
  <c r="W9" i="5"/>
  <c r="R9" i="5"/>
  <c r="U9" i="5" s="1"/>
  <c r="P9" i="5"/>
  <c r="O9" i="5"/>
  <c r="N9" i="5"/>
  <c r="S9" i="5" s="1"/>
  <c r="V9" i="5" s="1"/>
  <c r="M9" i="5"/>
  <c r="Q9" i="5" s="1"/>
  <c r="T9" i="5" s="1"/>
  <c r="L9" i="5"/>
  <c r="K9" i="5"/>
  <c r="J9" i="5"/>
  <c r="I9" i="5"/>
  <c r="H9" i="5"/>
  <c r="C14" i="5"/>
  <c r="A21" i="2"/>
  <c r="A11" i="2"/>
  <c r="E15" i="1" l="1"/>
  <c r="E16" i="1" s="1"/>
  <c r="H15" i="1"/>
  <c r="H16" i="1" s="1"/>
  <c r="C14" i="1"/>
  <c r="M11" i="1"/>
  <c r="N11" i="1" s="1"/>
  <c r="Q11" i="1" s="1"/>
  <c r="O11" i="1"/>
  <c r="R11" i="1" s="1"/>
  <c r="P11" i="1"/>
  <c r="S11" i="1"/>
  <c r="U11" i="1" s="1"/>
  <c r="X11" i="1" s="1"/>
  <c r="T11" i="1"/>
  <c r="W11" i="1" s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N13" i="1" s="1"/>
  <c r="Q13" i="1" s="1"/>
  <c r="O13" i="1"/>
  <c r="R13" i="1" s="1"/>
  <c r="P13" i="1"/>
  <c r="S13" i="1"/>
  <c r="U13" i="1" s="1"/>
  <c r="X13" i="1" s="1"/>
  <c r="T13" i="1"/>
  <c r="W13" i="1" s="1"/>
  <c r="V13" i="1" l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5" i="1" l="1"/>
  <c r="K16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<sst xmlns="http://schemas.openxmlformats.org/spreadsheetml/2006/main" count="181" uniqueCount="71">
  <si>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</si>
  <si>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</si>
  <si>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</si>
  <si>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</si>
  <si>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</si>
  <si>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</si>
  <si>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</si>
  <si>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</si>
  <si>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</si>
  <si>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</si>
  <si>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</si>
  <si>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</si>
  <si>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</si>
  <si>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</si>
  <si>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</si>
  <si>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</si>
  <si>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</si>
  <si>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</si>
  <si>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</si>
  <si>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</si>
  <si>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</si>
  <si>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</si>
  <si>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</si>
  <si>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</si>
  <si>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</si>
  <si>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</si>
  <si>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</si>
  <si>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</si>
  <si>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</si>
  <si>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</si>
  <si>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</si>
  <si>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</si>
  <si>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</si>
  <si>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</si>
  <si>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</si>
  <si>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</si>
  <si>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</si>
  <si>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</si>
  <si>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</si>
  <si>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</si>
  <si>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</si>
  <si>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</si>
  <si>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</si>
  <si>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</si>
  <si>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</si>
  <si>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</si>
  <si>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</si>
  <si>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</si>
  <si>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</si>
  <si>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</si>
  <si>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</si>
  <si>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</si>
  <si>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</si>
  <si>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</si>
  <si>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</si>
  <si>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</si>
  <si>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</si>
  <si>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</si>
  <si>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</si>
  <si>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</si>
  <si>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</si>
  <si>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</si>
  <si>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</si>
  <si>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</si>
  <si>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</si>
  <si>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</si>
  <si>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</si>
  <si>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</si>
  <si>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</si>
  <si>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</si>
  <si>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Ёшлик худуди Иқболжон Эргашев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</si>
</sst>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J25" sqref="J2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59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59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8"/>
      <c r="B8" s="51"/>
      <c r="C8" s="51"/>
      <c r="D8" s="51"/>
      <c r="E8" s="51"/>
      <c r="F8" s="51"/>
      <c r="G8" s="59"/>
      <c r="H8" s="51"/>
      <c r="I8" s="51"/>
      <c r="J8" s="51"/>
      <c r="K8" s="51"/>
      <c r="L8" s="51"/>
      <c r="M8" s="5">
        <v>6</v>
      </c>
      <c r="N8" s="5"/>
      <c r="O8" s="6"/>
      <c r="P8" s="60" t="s">
        <v>20</v>
      </c>
      <c r="Q8" s="60"/>
      <c r="R8" s="60"/>
      <c r="S8" s="5">
        <v>3.77</v>
      </c>
      <c r="T8" s="5"/>
      <c r="U8" s="6"/>
      <c r="V8" s="60" t="s">
        <v>57</v>
      </c>
      <c r="W8" s="60"/>
      <c r="X8" s="60"/>
    </row>
    <row r="9" spans="1:33" s="10" customFormat="1" ht="19.5" customHeight="1">
      <c r="A9" s="6">
        <v>1</v>
      </c>
      <c r="B9" s="25">
        <v>106</v>
      </c>
      <c r="C9" s="41">
        <v>5</v>
      </c>
      <c r="D9" s="7" t="s">
        <v>69</v>
      </c>
      <c r="E9" s="40">
        <v>6.84</v>
      </c>
      <c r="F9" s="38">
        <v>1.25</v>
      </c>
      <c r="G9" s="30" t="s">
        <v>55</v>
      </c>
      <c r="H9" s="7">
        <v>87</v>
      </c>
      <c r="I9" s="38">
        <v>1.1563000000000001</v>
      </c>
      <c r="J9" s="30" t="s">
        <v>55</v>
      </c>
      <c r="K9" s="7">
        <v>1.5</v>
      </c>
      <c r="L9" s="31" t="s">
        <v>21</v>
      </c>
      <c r="M9" s="8">
        <f>+Y9*Z9</f>
        <v>7.7165999999999997</v>
      </c>
      <c r="N9" s="9">
        <f>M9*F9*0.7</f>
        <v>6.7520249999999997</v>
      </c>
      <c r="O9" s="9">
        <f>M9*I9*0.5</f>
        <v>4.4613522900000007</v>
      </c>
      <c r="P9" s="9">
        <f>M9*C9</f>
        <v>38.582999999999998</v>
      </c>
      <c r="Q9" s="9">
        <f>N9*C9</f>
        <v>33.760125000000002</v>
      </c>
      <c r="R9" s="9">
        <f>O9*C9</f>
        <v>22.306761450000003</v>
      </c>
      <c r="S9" s="9">
        <f>+AA9*Z9</f>
        <v>4.8485969999999998</v>
      </c>
      <c r="T9" s="9">
        <f>S9*F9*0.7</f>
        <v>4.2425223749999992</v>
      </c>
      <c r="U9" s="9">
        <f>S9*I9*0.3</f>
        <v>1.68192981333</v>
      </c>
      <c r="V9" s="9">
        <f>S9*C9</f>
        <v>24.242984999999997</v>
      </c>
      <c r="W9" s="9">
        <f>T9*C9</f>
        <v>21.212611874999997</v>
      </c>
      <c r="X9" s="9">
        <f>U9*C9</f>
        <v>8.409649066650001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106</v>
      </c>
      <c r="C10" s="41">
        <v>5</v>
      </c>
      <c r="D10" s="7" t="s">
        <v>69</v>
      </c>
      <c r="E10" s="40">
        <v>8.35</v>
      </c>
      <c r="F10" s="38">
        <v>1.2367999999999999</v>
      </c>
      <c r="G10" s="30" t="s">
        <v>55</v>
      </c>
      <c r="H10" s="7">
        <v>81</v>
      </c>
      <c r="I10" s="38">
        <v>1.1718999999999999</v>
      </c>
      <c r="J10" s="30" t="s">
        <v>55</v>
      </c>
      <c r="K10" s="39">
        <v>1.1000000000000001</v>
      </c>
      <c r="L10" s="31" t="s">
        <v>21</v>
      </c>
      <c r="M10" s="8">
        <f t="shared" ref="M10" si="0">+Y10*Z10</f>
        <v>7.7165999999999997</v>
      </c>
      <c r="N10" s="9">
        <f t="shared" ref="N10" si="1">M10*F10*0.7</f>
        <v>6.680723615999999</v>
      </c>
      <c r="O10" s="9">
        <f t="shared" ref="O10" si="2">M10*I10*0.5</f>
        <v>4.5215417699999998</v>
      </c>
      <c r="P10" s="9">
        <f t="shared" ref="P10" si="3">M10*C10</f>
        <v>38.582999999999998</v>
      </c>
      <c r="Q10" s="9">
        <f t="shared" ref="Q10" si="4">N10*C10</f>
        <v>33.403618079999994</v>
      </c>
      <c r="R10" s="9">
        <f t="shared" ref="R10" si="5">O10*C10</f>
        <v>22.607708849999998</v>
      </c>
      <c r="S10" s="9">
        <f t="shared" ref="S10" si="6">+AA10*Z10</f>
        <v>4.8485969999999998</v>
      </c>
      <c r="T10" s="9">
        <f t="shared" ref="T10" si="7">S10*F10*0.7</f>
        <v>4.1977213387199992</v>
      </c>
      <c r="U10" s="9">
        <f t="shared" ref="U10" si="8">S10*I10*0.3</f>
        <v>1.7046212472899998</v>
      </c>
      <c r="V10" s="9">
        <f t="shared" ref="V10" si="9">S10*C10</f>
        <v>24.242984999999997</v>
      </c>
      <c r="W10" s="9">
        <f t="shared" ref="W10" si="10">T10*C10</f>
        <v>20.988606693599998</v>
      </c>
      <c r="X10" s="9">
        <f t="shared" ref="X10" si="11">U10*C10</f>
        <v>8.5231062364499994</v>
      </c>
      <c r="Y10" s="27">
        <v>6</v>
      </c>
      <c r="Z10" s="10">
        <v>1.2861</v>
      </c>
      <c r="AA10" s="10">
        <v>3.77</v>
      </c>
      <c r="AC10" s="31" t="s">
        <v>21</v>
      </c>
    </row>
    <row r="11" spans="1:33" s="10" customFormat="1" ht="19.5" customHeight="1">
      <c r="A11" s="6">
        <v>3</v>
      </c>
      <c r="B11" s="25">
        <v>113</v>
      </c>
      <c r="C11" s="41">
        <v>5</v>
      </c>
      <c r="D11" s="7" t="s">
        <v>69</v>
      </c>
      <c r="E11" s="40">
        <v>2.59</v>
      </c>
      <c r="F11" s="38">
        <v>1.25</v>
      </c>
      <c r="G11" s="30" t="s">
        <v>55</v>
      </c>
      <c r="H11" s="7">
        <v>119</v>
      </c>
      <c r="I11" s="38">
        <v>1.075</v>
      </c>
      <c r="J11" s="31" t="s">
        <v>21</v>
      </c>
      <c r="K11" s="39">
        <v>0.9</v>
      </c>
      <c r="L11" s="31" t="s">
        <v>21</v>
      </c>
      <c r="M11" s="8">
        <f t="shared" ref="M11:M13" si="12">+Y11*Z11</f>
        <v>7.7165999999999997</v>
      </c>
      <c r="N11" s="9">
        <f t="shared" ref="N11:N13" si="13">M11*F11*0.7</f>
        <v>6.7520249999999997</v>
      </c>
      <c r="O11" s="9">
        <f t="shared" ref="O11:O13" si="14">M11*I11*0.5</f>
        <v>4.1476724999999997</v>
      </c>
      <c r="P11" s="9">
        <f t="shared" ref="P11:P13" si="15">M11*C11</f>
        <v>38.582999999999998</v>
      </c>
      <c r="Q11" s="9">
        <f t="shared" ref="Q11:Q13" si="16">N11*C11</f>
        <v>33.760125000000002</v>
      </c>
      <c r="R11" s="9">
        <f t="shared" ref="R11:R13" si="17">O11*C11</f>
        <v>20.738362499999997</v>
      </c>
      <c r="S11" s="9">
        <f t="shared" ref="S11:S13" si="18">+AA11*Z11</f>
        <v>4.8485969999999998</v>
      </c>
      <c r="T11" s="9">
        <f t="shared" ref="T11:T13" si="19">S11*F11*0.7</f>
        <v>4.2425223749999992</v>
      </c>
      <c r="U11" s="9">
        <f t="shared" ref="U11:U13" si="20">S11*I11*0.3</f>
        <v>1.5636725324999998</v>
      </c>
      <c r="V11" s="9">
        <f t="shared" ref="V11:V13" si="21">S11*C11</f>
        <v>24.242984999999997</v>
      </c>
      <c r="W11" s="9">
        <f t="shared" ref="W11:W13" si="22">T11*C11</f>
        <v>21.212611874999997</v>
      </c>
      <c r="X11" s="9">
        <f t="shared" ref="X11:X13" si="23">U11*C11</f>
        <v>7.8183626624999993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A12" s="6">
        <v>4</v>
      </c>
      <c r="B12" s="25">
        <v>113</v>
      </c>
      <c r="C12" s="41">
        <v>5</v>
      </c>
      <c r="D12" s="7" t="s">
        <v>69</v>
      </c>
      <c r="E12" s="40">
        <v>3.46</v>
      </c>
      <c r="F12" s="38">
        <v>1.25</v>
      </c>
      <c r="G12" s="30" t="s">
        <v>55</v>
      </c>
      <c r="H12" s="7">
        <v>102</v>
      </c>
      <c r="I12" s="38">
        <v>1.1188</v>
      </c>
      <c r="J12" s="31" t="s">
        <v>21</v>
      </c>
      <c r="K12" s="39">
        <v>1.2</v>
      </c>
      <c r="L12" s="31" t="s">
        <v>21</v>
      </c>
      <c r="M12" s="8">
        <f t="shared" si="12"/>
        <v>7.7165999999999997</v>
      </c>
      <c r="N12" s="9">
        <f t="shared" si="13"/>
        <v>6.7520249999999997</v>
      </c>
      <c r="O12" s="9">
        <f t="shared" si="14"/>
        <v>4.3166660400000003</v>
      </c>
      <c r="P12" s="9">
        <f t="shared" si="15"/>
        <v>38.582999999999998</v>
      </c>
      <c r="Q12" s="9">
        <f t="shared" si="16"/>
        <v>33.760125000000002</v>
      </c>
      <c r="R12" s="9">
        <f t="shared" si="17"/>
        <v>21.583330200000002</v>
      </c>
      <c r="S12" s="9">
        <f t="shared" si="18"/>
        <v>4.8485969999999998</v>
      </c>
      <c r="T12" s="9">
        <f t="shared" si="19"/>
        <v>4.2425223749999992</v>
      </c>
      <c r="U12" s="9">
        <f t="shared" si="20"/>
        <v>1.6273830970799998</v>
      </c>
      <c r="V12" s="9">
        <f t="shared" si="21"/>
        <v>24.242984999999997</v>
      </c>
      <c r="W12" s="9">
        <f t="shared" si="22"/>
        <v>21.212611874999997</v>
      </c>
      <c r="X12" s="9">
        <f t="shared" si="23"/>
        <v>8.1369154853999994</v>
      </c>
      <c r="Y12" s="27">
        <v>6</v>
      </c>
      <c r="Z12" s="10">
        <v>1.2861</v>
      </c>
      <c r="AA12" s="10">
        <v>3.77</v>
      </c>
      <c r="AC12" s="31" t="s">
        <v>21</v>
      </c>
    </row>
    <row r="13" spans="1:33" ht="19.5" customHeight="1">
      <c r="A13" s="6">
        <v>5</v>
      </c>
      <c r="B13" s="25">
        <v>113</v>
      </c>
      <c r="C13" s="41">
        <v>6</v>
      </c>
      <c r="D13" s="7" t="s">
        <v>69</v>
      </c>
      <c r="E13" s="40">
        <v>9.77</v>
      </c>
      <c r="F13" s="38">
        <v>1.212</v>
      </c>
      <c r="G13" s="30" t="s">
        <v>55</v>
      </c>
      <c r="H13" s="7">
        <v>82</v>
      </c>
      <c r="I13" s="38">
        <v>1.1688000000000001</v>
      </c>
      <c r="J13" s="30" t="s">
        <v>55</v>
      </c>
      <c r="K13" s="39">
        <v>0.4</v>
      </c>
      <c r="L13" s="30" t="s">
        <v>55</v>
      </c>
      <c r="M13" s="8">
        <f t="shared" si="12"/>
        <v>7.7165999999999997</v>
      </c>
      <c r="N13" s="9">
        <f t="shared" si="13"/>
        <v>6.5467634399999994</v>
      </c>
      <c r="O13" s="9">
        <f t="shared" si="14"/>
        <v>4.5095810400000005</v>
      </c>
      <c r="P13" s="9">
        <f t="shared" si="15"/>
        <v>46.299599999999998</v>
      </c>
      <c r="Q13" s="9">
        <f t="shared" si="16"/>
        <v>39.280580639999997</v>
      </c>
      <c r="R13" s="9">
        <f t="shared" si="17"/>
        <v>27.057486240000003</v>
      </c>
      <c r="S13" s="9">
        <f t="shared" si="18"/>
        <v>4.8485969999999998</v>
      </c>
      <c r="T13" s="9">
        <f t="shared" si="19"/>
        <v>4.1135496947999997</v>
      </c>
      <c r="U13" s="9">
        <f t="shared" si="20"/>
        <v>1.7001120520799999</v>
      </c>
      <c r="V13" s="9">
        <f t="shared" si="21"/>
        <v>29.091581999999999</v>
      </c>
      <c r="W13" s="9">
        <f t="shared" si="22"/>
        <v>24.681298168799998</v>
      </c>
      <c r="X13" s="9">
        <f t="shared" si="23"/>
        <v>10.20067231248</v>
      </c>
      <c r="Y13" s="27">
        <v>6</v>
      </c>
      <c r="Z13" s="10">
        <v>1.2861</v>
      </c>
      <c r="AA13" s="10">
        <v>3.77</v>
      </c>
      <c r="AC13" s="32" t="s">
        <v>59</v>
      </c>
      <c r="AG13" s="1">
        <v>300</v>
      </c>
    </row>
    <row r="14" spans="1:33">
      <c r="C14" s="33">
        <f>SUM(C9:C13)</f>
        <v>26</v>
      </c>
      <c r="F14" s="12"/>
      <c r="G14" s="1"/>
    </row>
    <row r="15" spans="1:33">
      <c r="E15" s="33">
        <f>SUM(E9:E14)</f>
        <v>31.01</v>
      </c>
      <c r="F15" s="12"/>
      <c r="G15" s="1"/>
      <c r="H15" s="1">
        <f>SUM(H9:H14)</f>
        <v>471</v>
      </c>
      <c r="K15" s="1">
        <f>SUM(K9:K14)</f>
        <v>5.1000000000000005</v>
      </c>
    </row>
    <row r="16" spans="1:33">
      <c r="E16" s="1">
        <f>+E15/5</f>
        <v>6.202</v>
      </c>
      <c r="F16" s="12"/>
      <c r="G16" s="1"/>
      <c r="H16" s="1">
        <f>+H15/5</f>
        <v>94.2</v>
      </c>
      <c r="K16" s="1">
        <f>+K15/5</f>
        <v>1.02</v>
      </c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C29" sqref="C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4"/>
      <c r="O1" s="14"/>
      <c r="P1" s="14"/>
      <c r="Q1" s="14"/>
    </row>
    <row r="2" spans="1:17" ht="15.75" customHeight="1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5"/>
    </row>
    <row r="3" spans="1:17" ht="15.75" customHeight="1">
      <c r="A3" s="62" t="s">
        <v>23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26</v>
      </c>
      <c r="C9" s="20">
        <v>26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+Жадвал!E16</f>
        <v>6.202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1" t="str">
        <f>A1</f>
        <v xml:space="preserve">Фарғона вилояти Риштон тумани Ёшлик худуди Иқболжон Эргашев фермер хўжалиги томонидан суғорилиб экиладиган 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35"/>
    </row>
    <row r="12" spans="1:17" ht="18.75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5"/>
    </row>
    <row r="13" spans="1:17" ht="18.75">
      <c r="A13" s="62" t="s">
        <v>23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5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5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5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26</v>
      </c>
      <c r="C19" s="20">
        <v>16</v>
      </c>
      <c r="D19" s="21">
        <f>+C19/B19%</f>
        <v>61.538461538461533</v>
      </c>
      <c r="E19" s="20">
        <v>10</v>
      </c>
      <c r="F19" s="21">
        <f>+E19/B19%</f>
        <v>38.46153846153846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+Жадвал!H16</f>
        <v>94.2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1" t="str">
        <f>A1</f>
        <v xml:space="preserve">Фарғона вилояти Риштон тумани Ёшлик худуди Иқболжон Эргашев фермер хўжалиги томонидан суғорилиб экиладиган 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5"/>
    </row>
    <row r="22" spans="1:14" ht="18.75">
      <c r="A22" s="62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35"/>
    </row>
    <row r="23" spans="1:14" ht="18.75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5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5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5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26</v>
      </c>
      <c r="C29" s="20">
        <v>6</v>
      </c>
      <c r="D29" s="21">
        <f>+C29/B29%</f>
        <v>23.076923076923077</v>
      </c>
      <c r="E29" s="20">
        <v>20</v>
      </c>
      <c r="F29" s="21">
        <f>+E29/B29%</f>
        <v>76.92307692307692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+Жадвал!K16</f>
        <v>1.02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7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60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61</v>
      </c>
      <c r="I7" s="91"/>
      <c r="J7" s="50" t="s">
        <v>62</v>
      </c>
      <c r="K7" s="42" t="s">
        <v>63</v>
      </c>
      <c r="L7" s="50" t="s">
        <v>64</v>
      </c>
      <c r="M7" s="91" t="s">
        <v>65</v>
      </c>
      <c r="N7" s="91"/>
      <c r="O7" s="91" t="s">
        <v>66</v>
      </c>
      <c r="P7" s="91"/>
    </row>
    <row r="8" spans="1:25" ht="22.5" customHeight="1">
      <c r="A8" s="58"/>
      <c r="B8" s="51"/>
      <c r="C8" s="51"/>
      <c r="D8" s="51"/>
      <c r="E8" s="90"/>
      <c r="F8" s="90"/>
      <c r="G8" s="90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>
        <v>106</v>
      </c>
      <c r="C9" s="41">
        <v>5</v>
      </c>
      <c r="D9" s="7" t="s">
        <v>69</v>
      </c>
      <c r="E9" s="9">
        <v>38.582999999999998</v>
      </c>
      <c r="F9" s="9">
        <v>33.760125000000002</v>
      </c>
      <c r="G9" s="9">
        <v>22.306761450000003</v>
      </c>
      <c r="H9" s="45">
        <f t="shared" ref="H9:H13" si="0">+F9*0.7</f>
        <v>23.632087500000001</v>
      </c>
      <c r="I9" s="45">
        <f t="shared" ref="I9:I13" si="1">+G9*0.5</f>
        <v>11.153380725000002</v>
      </c>
      <c r="J9" s="45">
        <f t="shared" ref="J9:J13" si="2">+E9*0.25</f>
        <v>9.6457499999999996</v>
      </c>
      <c r="K9" s="45">
        <f t="shared" ref="K9:K13" si="3">+F9*0.15</f>
        <v>5.0640187499999998</v>
      </c>
      <c r="L9" s="45">
        <f t="shared" ref="L9:L13" si="4">+E9*0.25</f>
        <v>9.6457499999999996</v>
      </c>
      <c r="M9" s="45">
        <f t="shared" ref="M9:M13" si="5">+E9*0.25</f>
        <v>9.6457499999999996</v>
      </c>
      <c r="N9" s="45">
        <f t="shared" ref="N9:N13" si="6">+G9*0.5</f>
        <v>11.153380725000002</v>
      </c>
      <c r="O9" s="45">
        <f t="shared" ref="O9:O13" si="7">+E9*0.25</f>
        <v>9.6457499999999996</v>
      </c>
      <c r="P9" s="45">
        <f t="shared" ref="P9:P13" si="8">+F9*0.15</f>
        <v>5.0640187499999998</v>
      </c>
      <c r="Q9" s="46">
        <f t="shared" ref="Q9:Q13" si="9">+O9+M9+L9+J9</f>
        <v>38.582999999999998</v>
      </c>
      <c r="R9" s="47">
        <f t="shared" ref="R9:R13" si="10">+P9+K9+H9</f>
        <v>33.760125000000002</v>
      </c>
      <c r="S9" s="47">
        <f t="shared" ref="S9:S13" si="11">+N9+I9</f>
        <v>22.306761450000003</v>
      </c>
      <c r="T9" s="48">
        <f t="shared" ref="T9:V13" si="12">+Q9-E9</f>
        <v>0</v>
      </c>
      <c r="U9" s="48">
        <f t="shared" si="12"/>
        <v>0</v>
      </c>
      <c r="V9" s="48">
        <f t="shared" si="12"/>
        <v>0</v>
      </c>
      <c r="W9" s="46">
        <f t="shared" ref="W9:W13" si="13">+E9/C9</f>
        <v>7.7165999999999997</v>
      </c>
      <c r="X9" s="46">
        <f t="shared" ref="X9:X13" si="14">+F9/C9</f>
        <v>6.7520250000000006</v>
      </c>
      <c r="Y9" s="46">
        <f t="shared" ref="Y9:Y13" si="15">+G9/C9</f>
        <v>4.4613522900000007</v>
      </c>
    </row>
    <row r="10" spans="1:25" s="10" customFormat="1" ht="19.5" customHeight="1">
      <c r="A10" s="6">
        <v>2</v>
      </c>
      <c r="B10" s="25">
        <v>106</v>
      </c>
      <c r="C10" s="41">
        <v>5</v>
      </c>
      <c r="D10" s="7" t="s">
        <v>69</v>
      </c>
      <c r="E10" s="9">
        <v>38.582999999999998</v>
      </c>
      <c r="F10" s="9">
        <v>33.403618079999994</v>
      </c>
      <c r="G10" s="9">
        <v>22.607708849999998</v>
      </c>
      <c r="H10" s="45">
        <f t="shared" si="0"/>
        <v>23.382532655999995</v>
      </c>
      <c r="I10" s="45">
        <f t="shared" si="1"/>
        <v>11.303854424999999</v>
      </c>
      <c r="J10" s="45">
        <f t="shared" si="2"/>
        <v>9.6457499999999996</v>
      </c>
      <c r="K10" s="45">
        <f t="shared" si="3"/>
        <v>5.0105427119999986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11.303854424999999</v>
      </c>
      <c r="O10" s="45">
        <f t="shared" si="7"/>
        <v>9.6457499999999996</v>
      </c>
      <c r="P10" s="45">
        <f t="shared" si="8"/>
        <v>5.0105427119999986</v>
      </c>
      <c r="Q10" s="46">
        <f t="shared" si="9"/>
        <v>38.582999999999998</v>
      </c>
      <c r="R10" s="47">
        <f t="shared" si="10"/>
        <v>33.403618079999994</v>
      </c>
      <c r="S10" s="47">
        <f t="shared" si="11"/>
        <v>22.607708849999998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6.680723615999999</v>
      </c>
      <c r="Y10" s="46">
        <f t="shared" si="15"/>
        <v>4.5215417699999998</v>
      </c>
    </row>
    <row r="11" spans="1:25" s="10" customFormat="1" ht="19.5" customHeight="1">
      <c r="A11" s="6">
        <v>3</v>
      </c>
      <c r="B11" s="25">
        <v>113</v>
      </c>
      <c r="C11" s="41">
        <v>5</v>
      </c>
      <c r="D11" s="7" t="s">
        <v>69</v>
      </c>
      <c r="E11" s="9">
        <v>38.582999999999998</v>
      </c>
      <c r="F11" s="9">
        <v>33.760125000000002</v>
      </c>
      <c r="G11" s="9">
        <v>20.738362499999997</v>
      </c>
      <c r="H11" s="45">
        <f t="shared" si="0"/>
        <v>23.632087500000001</v>
      </c>
      <c r="I11" s="45">
        <f t="shared" si="1"/>
        <v>10.369181249999999</v>
      </c>
      <c r="J11" s="45">
        <f t="shared" si="2"/>
        <v>9.6457499999999996</v>
      </c>
      <c r="K11" s="45">
        <f t="shared" si="3"/>
        <v>5.0640187499999998</v>
      </c>
      <c r="L11" s="45">
        <f t="shared" si="4"/>
        <v>9.6457499999999996</v>
      </c>
      <c r="M11" s="45">
        <f t="shared" si="5"/>
        <v>9.6457499999999996</v>
      </c>
      <c r="N11" s="45">
        <f t="shared" si="6"/>
        <v>10.369181249999999</v>
      </c>
      <c r="O11" s="45">
        <f t="shared" si="7"/>
        <v>9.6457499999999996</v>
      </c>
      <c r="P11" s="45">
        <f t="shared" si="8"/>
        <v>5.0640187499999998</v>
      </c>
      <c r="Q11" s="46">
        <f t="shared" si="9"/>
        <v>38.582999999999998</v>
      </c>
      <c r="R11" s="47">
        <f t="shared" si="10"/>
        <v>33.760125000000002</v>
      </c>
      <c r="S11" s="47">
        <f t="shared" si="11"/>
        <v>20.738362499999997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6.7520250000000006</v>
      </c>
      <c r="Y11" s="46">
        <f t="shared" si="15"/>
        <v>4.1476724999999997</v>
      </c>
    </row>
    <row r="12" spans="1:25" ht="19.5" customHeight="1">
      <c r="A12" s="6">
        <v>4</v>
      </c>
      <c r="B12" s="25">
        <v>113</v>
      </c>
      <c r="C12" s="41">
        <v>5</v>
      </c>
      <c r="D12" s="7" t="s">
        <v>69</v>
      </c>
      <c r="E12" s="9">
        <v>38.582999999999998</v>
      </c>
      <c r="F12" s="9">
        <v>33.760125000000002</v>
      </c>
      <c r="G12" s="9">
        <v>21.583330200000002</v>
      </c>
      <c r="H12" s="45">
        <f t="shared" si="0"/>
        <v>23.632087500000001</v>
      </c>
      <c r="I12" s="45">
        <f t="shared" si="1"/>
        <v>10.791665100000001</v>
      </c>
      <c r="J12" s="45">
        <f t="shared" si="2"/>
        <v>9.6457499999999996</v>
      </c>
      <c r="K12" s="45">
        <f t="shared" si="3"/>
        <v>5.0640187499999998</v>
      </c>
      <c r="L12" s="45">
        <f t="shared" si="4"/>
        <v>9.6457499999999996</v>
      </c>
      <c r="M12" s="45">
        <f t="shared" si="5"/>
        <v>9.6457499999999996</v>
      </c>
      <c r="N12" s="45">
        <f t="shared" si="6"/>
        <v>10.791665100000001</v>
      </c>
      <c r="O12" s="45">
        <f t="shared" si="7"/>
        <v>9.6457499999999996</v>
      </c>
      <c r="P12" s="45">
        <f t="shared" si="8"/>
        <v>5.0640187499999998</v>
      </c>
      <c r="Q12" s="46">
        <f t="shared" si="9"/>
        <v>38.582999999999998</v>
      </c>
      <c r="R12" s="47">
        <f t="shared" si="10"/>
        <v>33.760125000000002</v>
      </c>
      <c r="S12" s="47">
        <f t="shared" si="11"/>
        <v>21.583330200000002</v>
      </c>
      <c r="T12" s="48">
        <f t="shared" si="12"/>
        <v>0</v>
      </c>
      <c r="U12" s="48">
        <f t="shared" si="12"/>
        <v>0</v>
      </c>
      <c r="V12" s="48">
        <f t="shared" si="12"/>
        <v>0</v>
      </c>
      <c r="W12" s="46">
        <f t="shared" si="13"/>
        <v>7.7165999999999997</v>
      </c>
      <c r="X12" s="46">
        <f t="shared" si="14"/>
        <v>6.7520250000000006</v>
      </c>
      <c r="Y12" s="46">
        <f t="shared" si="15"/>
        <v>4.3166660400000003</v>
      </c>
    </row>
    <row r="13" spans="1:25" ht="19.5" customHeight="1">
      <c r="A13" s="6">
        <v>5</v>
      </c>
      <c r="B13" s="25">
        <v>113</v>
      </c>
      <c r="C13" s="41">
        <v>6</v>
      </c>
      <c r="D13" s="7" t="s">
        <v>69</v>
      </c>
      <c r="E13" s="9">
        <v>46.299599999999998</v>
      </c>
      <c r="F13" s="9">
        <v>39.280580639999997</v>
      </c>
      <c r="G13" s="9">
        <v>27.057486240000003</v>
      </c>
      <c r="H13" s="45">
        <f t="shared" si="0"/>
        <v>27.496406447999995</v>
      </c>
      <c r="I13" s="45">
        <f t="shared" si="1"/>
        <v>13.528743120000001</v>
      </c>
      <c r="J13" s="45">
        <f t="shared" si="2"/>
        <v>11.5749</v>
      </c>
      <c r="K13" s="45">
        <f t="shared" si="3"/>
        <v>5.8920870959999991</v>
      </c>
      <c r="L13" s="45">
        <f t="shared" si="4"/>
        <v>11.5749</v>
      </c>
      <c r="M13" s="45">
        <f t="shared" si="5"/>
        <v>11.5749</v>
      </c>
      <c r="N13" s="45">
        <f t="shared" si="6"/>
        <v>13.528743120000001</v>
      </c>
      <c r="O13" s="45">
        <f t="shared" si="7"/>
        <v>11.5749</v>
      </c>
      <c r="P13" s="45">
        <f t="shared" si="8"/>
        <v>5.8920870959999991</v>
      </c>
      <c r="Q13" s="46">
        <f t="shared" si="9"/>
        <v>46.299599999999998</v>
      </c>
      <c r="R13" s="47">
        <f t="shared" si="10"/>
        <v>39.280580639999997</v>
      </c>
      <c r="S13" s="47">
        <f t="shared" si="11"/>
        <v>27.057486240000003</v>
      </c>
      <c r="T13" s="48">
        <f t="shared" si="12"/>
        <v>0</v>
      </c>
      <c r="U13" s="48">
        <f t="shared" si="12"/>
        <v>0</v>
      </c>
      <c r="V13" s="48">
        <f t="shared" si="12"/>
        <v>0</v>
      </c>
      <c r="W13" s="46">
        <f t="shared" si="13"/>
        <v>7.7165999999999997</v>
      </c>
      <c r="X13" s="46">
        <f t="shared" si="14"/>
        <v>6.5467634399999994</v>
      </c>
      <c r="Y13" s="46">
        <f t="shared" si="15"/>
        <v>4.5095810400000005</v>
      </c>
    </row>
    <row r="14" spans="1:25">
      <c r="C14" s="33">
        <f>SUM(C9:C13)</f>
        <v>26</v>
      </c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2023-04-03T06:02:00Z</dcterms:modified>
</cp:coreProperties>
</file>