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Боймирза хосилдор ер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4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0" i="4" l="1"/>
  <c r="X10" i="4"/>
  <c r="W10" i="4"/>
  <c r="P10" i="4"/>
  <c r="R10" i="4" s="1"/>
  <c r="U10" i="4" s="1"/>
  <c r="O10" i="4"/>
  <c r="N10" i="4"/>
  <c r="S10" i="4" s="1"/>
  <c r="V10" i="4" s="1"/>
  <c r="M10" i="4"/>
  <c r="Q10" i="4" s="1"/>
  <c r="T10" i="4" s="1"/>
  <c r="L10" i="4"/>
  <c r="K10" i="4"/>
  <c r="J10" i="4"/>
  <c r="I10" i="4"/>
  <c r="H10" i="4"/>
  <c r="Y9" i="4"/>
  <c r="X9" i="4"/>
  <c r="W9" i="4"/>
  <c r="S9" i="4"/>
  <c r="V9" i="4" s="1"/>
  <c r="P9" i="4"/>
  <c r="R9" i="4" s="1"/>
  <c r="U9" i="4" s="1"/>
  <c r="O9" i="4"/>
  <c r="Q9" i="4" s="1"/>
  <c r="T9" i="4" s="1"/>
  <c r="N9" i="4"/>
  <c r="M9" i="4"/>
  <c r="L9" i="4"/>
  <c r="K9" i="4"/>
  <c r="J9" i="4"/>
  <c r="I9" i="4"/>
  <c r="H9" i="4"/>
  <c r="C11" i="4"/>
  <c r="E13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2" i="1" l="1"/>
  <c r="K13" i="1" s="1"/>
  <c r="M29" i="2" l="1"/>
  <c r="C11" i="1"/>
  <c r="F9" i="2" l="1"/>
  <c r="B29" i="2"/>
  <c r="B19" i="2"/>
  <c r="L19" i="2" s="1"/>
  <c r="H12" i="1"/>
  <c r="H13" i="1" s="1"/>
  <c r="E12" i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<sst xmlns="http://schemas.openxmlformats.org/spreadsheetml/2006/main" count="172" uniqueCount="74">
  <si>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</si>
  <si>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</si>
  <si>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</si>
  <si>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</si>
  <si>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</si>
  <si>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</si>
  <si>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</si>
  <si>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</si>
  <si>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</si>
  <si>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</si>
  <si>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</si>
  <si>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</si>
  <si>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</si>
  <si>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</si>
  <si>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</si>
  <si>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</si>
  <si>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</si>
  <si>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</si>
  <si>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</si>
  <si>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</si>
  <si>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</si>
  <si>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</si>
  <si>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</si>
  <si>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</si>
  <si>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</si>
  <si>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</si>
  <si>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</si>
  <si>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</si>
  <si>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</si>
  <si>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</si>
  <si>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</si>
  <si>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</si>
  <si>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</si>
  <si>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</si>
  <si>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</si>
  <si>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</si>
  <si>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</si>
  <si>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</si>
  <si>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</si>
  <si>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</si>
  <si>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</si>
  <si>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</si>
  <si>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</si>
  <si>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</si>
  <si>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</si>
  <si>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</si>
  <si>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</si>
  <si>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</si>
  <si>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</si>
  <si>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</si>
  <si>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</si>
  <si>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</si>
  <si>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</si>
  <si>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</si>
  <si>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</si>
  <si>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</si>
  <si>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</si>
  <si>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</si>
  <si>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</si>
  <si>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</si>
  <si>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</si>
  <si>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</si>
  <si>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</si>
  <si>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</si>
  <si>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</si>
  <si>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</si>
  <si>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</si>
  <si>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</si>
  <si>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</si>
  <si>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</si>
  <si>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Ёшдик худуди Боймирза хосилдор ери фермер хўжалиги томонидан суғорилиб экиладиган </t>
  </si>
  <si>
    <t xml:space="preserve">Фарғона вилояти Риштон тумани Ёшдик худуди Боймирза хосилдор ери  фермер хўжалиги томонидан суғорилиб экиладиган </t>
  </si>
  <si>
    <t>пахта</t>
  </si>
  <si>
    <t>221-223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</si>
</sst>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S15" sqref="N15:S34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33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33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33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33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33" s="10" customFormat="1" ht="19.5" customHeight="1">
      <c r="A9" s="6">
        <v>1</v>
      </c>
      <c r="B9" s="25" t="s">
        <v>73</v>
      </c>
      <c r="C9" s="42">
        <v>5</v>
      </c>
      <c r="D9" s="7" t="s">
        <v>72</v>
      </c>
      <c r="E9" s="41">
        <v>8.6489999999999991</v>
      </c>
      <c r="F9" s="39">
        <v>1.2329000000000001</v>
      </c>
      <c r="G9" s="31" t="s">
        <v>55</v>
      </c>
      <c r="H9" s="7">
        <v>92</v>
      </c>
      <c r="I9" s="39">
        <v>1.1437999999999999</v>
      </c>
      <c r="J9" s="31" t="s">
        <v>55</v>
      </c>
      <c r="K9" s="7">
        <v>0.3</v>
      </c>
      <c r="L9" s="31" t="s">
        <v>55</v>
      </c>
      <c r="M9" s="8">
        <f>+Y9*Z9</f>
        <v>7.7165999999999997</v>
      </c>
      <c r="N9" s="9">
        <f>M9*F9*0.7</f>
        <v>6.6596572979999999</v>
      </c>
      <c r="O9" s="9">
        <f>M9*I9*0.5</f>
        <v>4.41312354</v>
      </c>
      <c r="P9" s="9">
        <f>M9*C9</f>
        <v>38.582999999999998</v>
      </c>
      <c r="Q9" s="9">
        <f>N9*C9</f>
        <v>33.298286490000002</v>
      </c>
      <c r="R9" s="9">
        <f>O9*C9</f>
        <v>22.065617700000001</v>
      </c>
      <c r="S9" s="9">
        <f>+AA9*Z9</f>
        <v>4.8485969999999998</v>
      </c>
      <c r="T9" s="9">
        <f>S9*F9*0.7</f>
        <v>4.1844846689099997</v>
      </c>
      <c r="U9" s="9">
        <f>S9*I9*0.3</f>
        <v>1.6637475745799997</v>
      </c>
      <c r="V9" s="9">
        <f>S9*C9</f>
        <v>24.242984999999997</v>
      </c>
      <c r="W9" s="9">
        <f>T9*C9</f>
        <v>20.922423344549998</v>
      </c>
      <c r="X9" s="9">
        <f>U9*C9</f>
        <v>8.3187378728999981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 t="s">
        <v>73</v>
      </c>
      <c r="C10" s="42">
        <v>7</v>
      </c>
      <c r="D10" s="7" t="s">
        <v>72</v>
      </c>
      <c r="E10" s="41">
        <v>21.91</v>
      </c>
      <c r="F10" s="39">
        <v>1.0102</v>
      </c>
      <c r="G10" s="32" t="s">
        <v>21</v>
      </c>
      <c r="H10" s="7">
        <v>87</v>
      </c>
      <c r="I10" s="39">
        <v>1.1563000000000001</v>
      </c>
      <c r="J10" s="31" t="s">
        <v>55</v>
      </c>
      <c r="K10" s="40">
        <v>0.2</v>
      </c>
      <c r="L10" s="31" t="s">
        <v>55</v>
      </c>
      <c r="M10" s="8">
        <f t="shared" ref="M10" si="0">+Y10*Z10</f>
        <v>7.7165999999999997</v>
      </c>
      <c r="N10" s="9">
        <f t="shared" ref="N10" si="1">M10*F10*0.7</f>
        <v>5.4567165239999991</v>
      </c>
      <c r="O10" s="9">
        <f t="shared" ref="O10" si="2">M10*I10*0.5</f>
        <v>4.4613522900000007</v>
      </c>
      <c r="P10" s="9">
        <f t="shared" ref="P10" si="3">M10*C10</f>
        <v>54.016199999999998</v>
      </c>
      <c r="Q10" s="9">
        <f t="shared" ref="Q10" si="4">N10*C10</f>
        <v>38.197015667999992</v>
      </c>
      <c r="R10" s="9">
        <f t="shared" ref="R10" si="5">O10*C10</f>
        <v>31.229466030000005</v>
      </c>
      <c r="S10" s="9">
        <f t="shared" ref="S10" si="6">+AA10*Z10</f>
        <v>4.8485969999999998</v>
      </c>
      <c r="T10" s="9">
        <f t="shared" ref="T10" si="7">S10*F10*0.7</f>
        <v>3.4286368825799998</v>
      </c>
      <c r="U10" s="9">
        <f t="shared" ref="U10" si="8">S10*I10*0.3</f>
        <v>1.68192981333</v>
      </c>
      <c r="V10" s="9">
        <f t="shared" ref="V10" si="9">S10*C10</f>
        <v>33.940179000000001</v>
      </c>
      <c r="W10" s="9">
        <f t="shared" ref="W10" si="10">T10*C10</f>
        <v>24.000458178059997</v>
      </c>
      <c r="X10" s="9">
        <f t="shared" ref="X10" si="11">U10*C10</f>
        <v>11.773508693309999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1"/>
      <c r="B11" s="1"/>
      <c r="C11" s="34">
        <f>SUM(C9:C10)</f>
        <v>12</v>
      </c>
      <c r="D11" s="1"/>
      <c r="E11" s="1"/>
      <c r="F11" s="12"/>
      <c r="G11" s="1"/>
      <c r="H11" s="1"/>
      <c r="J11" s="12"/>
      <c r="K11" s="1"/>
      <c r="L11" s="12"/>
      <c r="M11" s="34"/>
      <c r="N11" s="34"/>
      <c r="O11" s="34"/>
      <c r="P11" s="1"/>
      <c r="Q11" s="1"/>
      <c r="R11" s="1"/>
      <c r="S11" s="34"/>
      <c r="T11" s="34"/>
      <c r="U11" s="34"/>
      <c r="V11" s="1"/>
      <c r="W11" s="1"/>
      <c r="X11" s="1"/>
      <c r="Y11" s="1"/>
      <c r="Z11" s="1"/>
      <c r="AA11" s="1"/>
      <c r="AC11" s="31" t="s">
        <v>55</v>
      </c>
    </row>
    <row r="12" spans="1:33" ht="19.5" customHeight="1">
      <c r="E12" s="1">
        <f>SUM(E9:E11)</f>
        <v>30.558999999999997</v>
      </c>
      <c r="F12" s="12"/>
      <c r="G12" s="1"/>
      <c r="H12" s="1">
        <f>SUM(H9:H11)</f>
        <v>179</v>
      </c>
      <c r="K12" s="1">
        <f>SUM(K9:K11)</f>
        <v>0.5</v>
      </c>
      <c r="AC12" s="32" t="s">
        <v>21</v>
      </c>
    </row>
    <row r="13" spans="1:33" ht="19.5" customHeight="1">
      <c r="E13" s="1">
        <f>+E12/2</f>
        <v>15.279499999999999</v>
      </c>
      <c r="F13" s="12"/>
      <c r="G13" s="1"/>
      <c r="H13" s="1">
        <f>+H12/2</f>
        <v>89.5</v>
      </c>
      <c r="K13" s="1">
        <f>+K12/2</f>
        <v>0.25</v>
      </c>
      <c r="AC13" s="33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E19" sqref="E1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12</v>
      </c>
      <c r="C9" s="20">
        <v>5</v>
      </c>
      <c r="D9" s="21">
        <f>+C9/B9%</f>
        <v>41.666666666666671</v>
      </c>
      <c r="E9" s="20">
        <v>7</v>
      </c>
      <c r="F9" s="21">
        <f>E9/B9*100</f>
        <v>58.333333333333336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+Жадвал!E13</f>
        <v>15.279499999999999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2" t="s">
        <v>71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6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6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6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6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6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12</v>
      </c>
      <c r="C19" s="20">
        <v>12</v>
      </c>
      <c r="D19" s="21">
        <f>+C19/B19%</f>
        <v>100</v>
      </c>
      <c r="E19" s="20"/>
      <c r="F19" s="21">
        <f>+E19/B19%</f>
        <v>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+Жадвал!H13</f>
        <v>89.5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2" t="s">
        <v>70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6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6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6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6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6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12</v>
      </c>
      <c r="C29" s="20">
        <v>12</v>
      </c>
      <c r="D29" s="21">
        <f>+C29/B29%</f>
        <v>100</v>
      </c>
      <c r="E29" s="20"/>
      <c r="F29" s="21">
        <f>+E29/B29%</f>
        <v>0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+Жадвал!K13</f>
        <v>0.25</v>
      </c>
      <c r="N29" s="35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C11" sqref="C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71093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9" t="s">
        <v>16</v>
      </c>
      <c r="F6" s="59"/>
      <c r="G6" s="59"/>
      <c r="H6" s="59" t="s">
        <v>61</v>
      </c>
      <c r="I6" s="59"/>
      <c r="J6" s="59"/>
      <c r="K6" s="59"/>
      <c r="L6" s="59"/>
      <c r="M6" s="59"/>
      <c r="N6" s="59"/>
      <c r="O6" s="59"/>
      <c r="P6" s="59"/>
    </row>
    <row r="7" spans="1:25" ht="60" customHeight="1">
      <c r="A7" s="59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44" t="s">
        <v>63</v>
      </c>
      <c r="K7" s="45" t="s">
        <v>64</v>
      </c>
      <c r="L7" s="44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9"/>
      <c r="B8" s="52"/>
      <c r="C8" s="52"/>
      <c r="D8" s="52"/>
      <c r="E8" s="91"/>
      <c r="F8" s="91"/>
      <c r="G8" s="91"/>
      <c r="H8" s="44" t="s">
        <v>68</v>
      </c>
      <c r="I8" s="44" t="s">
        <v>69</v>
      </c>
      <c r="J8" s="44" t="s">
        <v>17</v>
      </c>
      <c r="K8" s="44" t="s">
        <v>68</v>
      </c>
      <c r="L8" s="44" t="s">
        <v>17</v>
      </c>
      <c r="M8" s="44" t="s">
        <v>17</v>
      </c>
      <c r="N8" s="44" t="s">
        <v>69</v>
      </c>
      <c r="O8" s="44" t="s">
        <v>17</v>
      </c>
      <c r="P8" s="44" t="s">
        <v>68</v>
      </c>
      <c r="Q8" s="46" t="s">
        <v>17</v>
      </c>
      <c r="R8" s="46" t="s">
        <v>68</v>
      </c>
      <c r="S8" s="46" t="s">
        <v>69</v>
      </c>
      <c r="T8" s="47"/>
      <c r="U8" s="47"/>
      <c r="V8" s="47"/>
      <c r="W8" s="46" t="s">
        <v>17</v>
      </c>
      <c r="X8" s="46" t="s">
        <v>68</v>
      </c>
      <c r="Y8" s="46" t="s">
        <v>69</v>
      </c>
    </row>
    <row r="9" spans="1:25" s="10" customFormat="1" ht="19.5" customHeight="1">
      <c r="A9" s="6">
        <v>1</v>
      </c>
      <c r="B9" s="25" t="s">
        <v>73</v>
      </c>
      <c r="C9" s="42">
        <v>5</v>
      </c>
      <c r="D9" s="7" t="s">
        <v>72</v>
      </c>
      <c r="E9" s="9">
        <v>38.582999999999998</v>
      </c>
      <c r="F9" s="9">
        <v>33.298286490000002</v>
      </c>
      <c r="G9" s="9">
        <v>22.065617700000001</v>
      </c>
      <c r="H9" s="48">
        <f t="shared" ref="H9:H10" si="0">+F9*0.7</f>
        <v>23.308800543</v>
      </c>
      <c r="I9" s="48">
        <f t="shared" ref="I9:I10" si="1">+G9*0.5</f>
        <v>11.03280885</v>
      </c>
      <c r="J9" s="48">
        <f t="shared" ref="J9:J10" si="2">+E9*0.25</f>
        <v>9.6457499999999996</v>
      </c>
      <c r="K9" s="48">
        <f t="shared" ref="K9:K10" si="3">+F9*0.15</f>
        <v>4.9947429735000002</v>
      </c>
      <c r="L9" s="48">
        <f t="shared" ref="L9:L10" si="4">+E9*0.25</f>
        <v>9.6457499999999996</v>
      </c>
      <c r="M9" s="48">
        <f t="shared" ref="M9:M10" si="5">+E9*0.25</f>
        <v>9.6457499999999996</v>
      </c>
      <c r="N9" s="48">
        <f t="shared" ref="N9:N10" si="6">+G9*0.5</f>
        <v>11.03280885</v>
      </c>
      <c r="O9" s="48">
        <f t="shared" ref="O9:O10" si="7">+E9*0.25</f>
        <v>9.6457499999999996</v>
      </c>
      <c r="P9" s="48">
        <f t="shared" ref="P9:P10" si="8">+F9*0.15</f>
        <v>4.9947429735000002</v>
      </c>
      <c r="Q9" s="49">
        <f t="shared" ref="Q9:Q10" si="9">+O9+M9+L9+J9</f>
        <v>38.582999999999998</v>
      </c>
      <c r="R9" s="50">
        <f t="shared" ref="R9:R10" si="10">+P9+K9+H9</f>
        <v>33.298286490000002</v>
      </c>
      <c r="S9" s="50">
        <f t="shared" ref="S9:S10" si="11">+N9+I9</f>
        <v>22.065617700000001</v>
      </c>
      <c r="T9" s="51">
        <f t="shared" ref="T9:V10" si="12">+Q9-E9</f>
        <v>0</v>
      </c>
      <c r="U9" s="51">
        <f t="shared" si="12"/>
        <v>0</v>
      </c>
      <c r="V9" s="51">
        <f t="shared" si="12"/>
        <v>0</v>
      </c>
      <c r="W9" s="49">
        <f t="shared" ref="W9:W10" si="13">+E9/C9</f>
        <v>7.7165999999999997</v>
      </c>
      <c r="X9" s="49">
        <f t="shared" ref="X9:X10" si="14">+F9/C9</f>
        <v>6.6596572980000008</v>
      </c>
      <c r="Y9" s="49">
        <f t="shared" ref="Y9:Y10" si="15">+G9/C9</f>
        <v>4.41312354</v>
      </c>
    </row>
    <row r="10" spans="1:25" s="10" customFormat="1" ht="19.5" customHeight="1">
      <c r="A10" s="6">
        <v>2</v>
      </c>
      <c r="B10" s="25" t="s">
        <v>73</v>
      </c>
      <c r="C10" s="42">
        <v>7</v>
      </c>
      <c r="D10" s="7" t="s">
        <v>72</v>
      </c>
      <c r="E10" s="9">
        <v>54.016199999999998</v>
      </c>
      <c r="F10" s="9">
        <v>38.197015667999992</v>
      </c>
      <c r="G10" s="9">
        <v>31.229466030000005</v>
      </c>
      <c r="H10" s="48">
        <f t="shared" si="0"/>
        <v>26.737910967599994</v>
      </c>
      <c r="I10" s="48">
        <f t="shared" si="1"/>
        <v>15.614733015000002</v>
      </c>
      <c r="J10" s="48">
        <f t="shared" si="2"/>
        <v>13.504049999999999</v>
      </c>
      <c r="K10" s="48">
        <f t="shared" si="3"/>
        <v>5.7295523501999988</v>
      </c>
      <c r="L10" s="48">
        <f t="shared" si="4"/>
        <v>13.504049999999999</v>
      </c>
      <c r="M10" s="48">
        <f t="shared" si="5"/>
        <v>13.504049999999999</v>
      </c>
      <c r="N10" s="48">
        <f t="shared" si="6"/>
        <v>15.614733015000002</v>
      </c>
      <c r="O10" s="48">
        <f t="shared" si="7"/>
        <v>13.504049999999999</v>
      </c>
      <c r="P10" s="48">
        <f t="shared" si="8"/>
        <v>5.7295523501999988</v>
      </c>
      <c r="Q10" s="49">
        <f t="shared" si="9"/>
        <v>54.016199999999998</v>
      </c>
      <c r="R10" s="50">
        <f t="shared" si="10"/>
        <v>38.197015667999992</v>
      </c>
      <c r="S10" s="50">
        <f t="shared" si="11"/>
        <v>31.229466030000005</v>
      </c>
      <c r="T10" s="51">
        <f t="shared" si="12"/>
        <v>0</v>
      </c>
      <c r="U10" s="51">
        <f t="shared" si="12"/>
        <v>0</v>
      </c>
      <c r="V10" s="51">
        <f t="shared" si="12"/>
        <v>0</v>
      </c>
      <c r="W10" s="49">
        <f t="shared" si="13"/>
        <v>7.7165999999999997</v>
      </c>
      <c r="X10" s="49">
        <f t="shared" si="14"/>
        <v>5.4567165239999991</v>
      </c>
      <c r="Y10" s="49">
        <f t="shared" si="15"/>
        <v>4.4613522900000007</v>
      </c>
    </row>
    <row r="11" spans="1:25" s="10" customFormat="1" ht="19.5" customHeight="1">
      <c r="A11" s="1"/>
      <c r="B11" s="1"/>
      <c r="C11" s="34">
        <f>SUM(C9:C10)</f>
        <v>12</v>
      </c>
      <c r="D11" s="1"/>
      <c r="E11" s="1"/>
      <c r="F11" s="1"/>
      <c r="G11" s="1"/>
      <c r="H11" s="34"/>
      <c r="I11" s="34"/>
      <c r="J11" s="34"/>
      <c r="K11" s="1"/>
      <c r="L11" s="1"/>
      <c r="M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2023-03-31T06:56:15Z</dcterms:modified>
</cp:coreProperties>
</file>