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Саховатли Абдумалик даласи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6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1" i="6" l="1"/>
  <c r="X11" i="6"/>
  <c r="W11" i="6"/>
  <c r="R11" i="6"/>
  <c r="U11" i="6" s="1"/>
  <c r="P11" i="6"/>
  <c r="O11" i="6"/>
  <c r="Q11" i="6" s="1"/>
  <c r="T11" i="6" s="1"/>
  <c r="N11" i="6"/>
  <c r="S11" i="6" s="1"/>
  <c r="V11" i="6" s="1"/>
  <c r="M11" i="6"/>
  <c r="L11" i="6"/>
  <c r="K11" i="6"/>
  <c r="J11" i="6"/>
  <c r="I11" i="6"/>
  <c r="H11" i="6"/>
  <c r="Y10" i="6"/>
  <c r="X10" i="6"/>
  <c r="W10" i="6"/>
  <c r="P10" i="6"/>
  <c r="R10" i="6" s="1"/>
  <c r="U10" i="6" s="1"/>
  <c r="O10" i="6"/>
  <c r="N10" i="6"/>
  <c r="S10" i="6" s="1"/>
  <c r="V10" i="6" s="1"/>
  <c r="M10" i="6"/>
  <c r="L10" i="6"/>
  <c r="Q10" i="6" s="1"/>
  <c r="T10" i="6" s="1"/>
  <c r="K10" i="6"/>
  <c r="J10" i="6"/>
  <c r="I10" i="6"/>
  <c r="H10" i="6"/>
  <c r="Y9" i="6"/>
  <c r="X9" i="6"/>
  <c r="W9" i="6"/>
  <c r="R9" i="6"/>
  <c r="U9" i="6" s="1"/>
  <c r="P9" i="6"/>
  <c r="O9" i="6"/>
  <c r="Q9" i="6" s="1"/>
  <c r="T9" i="6" s="1"/>
  <c r="N9" i="6"/>
  <c r="S9" i="6" s="1"/>
  <c r="V9" i="6" s="1"/>
  <c r="M9" i="6"/>
  <c r="L9" i="6"/>
  <c r="K9" i="6"/>
  <c r="J9" i="6"/>
  <c r="I9" i="6"/>
  <c r="H9" i="6"/>
  <c r="C12" i="6"/>
  <c r="A21" i="2" l="1"/>
  <c r="A11" i="2"/>
  <c r="E13" i="1" l="1"/>
  <c r="E14" i="1" s="1"/>
  <c r="H13" i="1"/>
  <c r="H14" i="1" s="1"/>
  <c r="C12" i="1"/>
  <c r="M11" i="1"/>
  <c r="N11" i="1" s="1"/>
  <c r="Q11" i="1" s="1"/>
  <c r="S11" i="1"/>
  <c r="U11" i="1" s="1"/>
  <c r="X11" i="1" s="1"/>
  <c r="T11" i="1"/>
  <c r="W11" i="1" s="1"/>
  <c r="P11" i="1" l="1"/>
  <c r="O11" i="1"/>
  <c r="R11" i="1" s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3" i="1" l="1"/>
  <c r="K14" i="1" s="1"/>
  <c r="M29" i="2" l="1"/>
  <c r="F9" i="2" l="1"/>
  <c r="B29" i="2"/>
  <c r="B19" i="2"/>
  <c r="L19" i="2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<sst xmlns="http://schemas.openxmlformats.org/spreadsheetml/2006/main" count="177" uniqueCount="74">
  <si>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</si>
  <si>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</si>
  <si>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</si>
  <si>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</si>
  <si>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</si>
  <si>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</si>
  <si>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</si>
  <si>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</si>
  <si>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</si>
  <si>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</si>
  <si>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</si>
  <si>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</si>
  <si>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</si>
  <si>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</si>
  <si>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</si>
  <si>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</si>
  <si>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</si>
  <si>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</si>
  <si>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</si>
  <si>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</si>
  <si>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</si>
  <si>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</si>
  <si>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</si>
  <si>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</si>
  <si>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</si>
  <si>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</si>
  <si>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</si>
  <si>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</si>
  <si>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</si>
  <si>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</si>
  <si>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</si>
  <si>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</si>
  <si>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</si>
  <si>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</si>
  <si>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</si>
  <si>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</si>
  <si>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</si>
  <si>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</si>
  <si>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</si>
  <si>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</si>
  <si>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</si>
  <si>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</si>
  <si>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</si>
  <si>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</si>
  <si>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</si>
  <si>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</si>
  <si>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</si>
  <si>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</si>
  <si>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</si>
  <si>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</si>
  <si>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</si>
  <si>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</si>
  <si>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</si>
  <si>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</si>
  <si>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</si>
  <si>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</si>
  <si>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</si>
  <si>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</si>
  <si>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</si>
  <si>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</si>
  <si>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</si>
  <si>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</si>
  <si>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</si>
  <si>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</si>
  <si>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</si>
  <si>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</si>
  <si>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</si>
  <si>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</si>
  <si>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</si>
  <si>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</si>
  <si>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 xml:space="preserve">Фарғона вилояти Риштон тумани Ёшлик худуди Саховатли Абдумалик даласи фермер хўжалиги томонидан суғорилиб экиладиган </t>
  </si>
  <si>
    <t>318-323</t>
  </si>
  <si>
    <t>318-324</t>
  </si>
  <si>
    <t>318-325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</si>
</sst>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sqref="A1:X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4" t="s">
        <v>70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33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33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33" ht="12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5" t="s">
        <v>2</v>
      </c>
      <c r="N5" s="56"/>
      <c r="O5" s="56"/>
      <c r="P5" s="56"/>
      <c r="Q5" s="56"/>
      <c r="R5" s="57"/>
      <c r="S5" s="58" t="s">
        <v>3</v>
      </c>
      <c r="T5" s="58"/>
      <c r="U5" s="58"/>
      <c r="V5" s="58"/>
      <c r="W5" s="58"/>
      <c r="X5" s="59"/>
    </row>
    <row r="6" spans="1:33" ht="50.25" customHeight="1">
      <c r="A6" s="52" t="s">
        <v>4</v>
      </c>
      <c r="B6" s="51" t="s">
        <v>5</v>
      </c>
      <c r="C6" s="51" t="s">
        <v>6</v>
      </c>
      <c r="D6" s="51" t="s">
        <v>7</v>
      </c>
      <c r="E6" s="51" t="s">
        <v>8</v>
      </c>
      <c r="F6" s="51" t="s">
        <v>9</v>
      </c>
      <c r="G6" s="60" t="s">
        <v>10</v>
      </c>
      <c r="H6" s="51" t="s">
        <v>11</v>
      </c>
      <c r="I6" s="51" t="s">
        <v>9</v>
      </c>
      <c r="J6" s="51" t="s">
        <v>12</v>
      </c>
      <c r="K6" s="51" t="s">
        <v>13</v>
      </c>
      <c r="L6" s="51" t="s">
        <v>14</v>
      </c>
      <c r="M6" s="52" t="s">
        <v>15</v>
      </c>
      <c r="N6" s="52"/>
      <c r="O6" s="52"/>
      <c r="P6" s="52" t="s">
        <v>16</v>
      </c>
      <c r="Q6" s="52"/>
      <c r="R6" s="52"/>
      <c r="S6" s="52" t="s">
        <v>15</v>
      </c>
      <c r="T6" s="52"/>
      <c r="U6" s="52"/>
      <c r="V6" s="52" t="s">
        <v>16</v>
      </c>
      <c r="W6" s="52"/>
      <c r="X6" s="52"/>
    </row>
    <row r="7" spans="1:33" ht="60" customHeight="1">
      <c r="A7" s="52"/>
      <c r="B7" s="51"/>
      <c r="C7" s="51"/>
      <c r="D7" s="51"/>
      <c r="E7" s="51"/>
      <c r="F7" s="51"/>
      <c r="G7" s="60"/>
      <c r="H7" s="51"/>
      <c r="I7" s="51"/>
      <c r="J7" s="51"/>
      <c r="K7" s="51"/>
      <c r="L7" s="51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8" t="s">
        <v>58</v>
      </c>
    </row>
    <row r="8" spans="1:33" ht="22.5" customHeight="1">
      <c r="A8" s="52"/>
      <c r="B8" s="51"/>
      <c r="C8" s="51"/>
      <c r="D8" s="51"/>
      <c r="E8" s="51"/>
      <c r="F8" s="51"/>
      <c r="G8" s="60"/>
      <c r="H8" s="51"/>
      <c r="I8" s="51"/>
      <c r="J8" s="51"/>
      <c r="K8" s="51"/>
      <c r="L8" s="51"/>
      <c r="M8" s="5">
        <v>6</v>
      </c>
      <c r="N8" s="5"/>
      <c r="O8" s="6"/>
      <c r="P8" s="53" t="s">
        <v>20</v>
      </c>
      <c r="Q8" s="53"/>
      <c r="R8" s="53"/>
      <c r="S8" s="5">
        <v>3.77</v>
      </c>
      <c r="T8" s="5"/>
      <c r="U8" s="6"/>
      <c r="V8" s="53" t="s">
        <v>57</v>
      </c>
      <c r="W8" s="53"/>
      <c r="X8" s="53"/>
    </row>
    <row r="9" spans="1:33" s="10" customFormat="1" ht="19.5" customHeight="1">
      <c r="A9" s="6">
        <v>1</v>
      </c>
      <c r="B9" s="25" t="s">
        <v>71</v>
      </c>
      <c r="C9" s="41">
        <v>5</v>
      </c>
      <c r="D9" s="7" t="s">
        <v>69</v>
      </c>
      <c r="E9" s="40">
        <v>14.36</v>
      </c>
      <c r="F9" s="38">
        <v>1.1361000000000001</v>
      </c>
      <c r="G9" s="30" t="s">
        <v>55</v>
      </c>
      <c r="H9" s="7">
        <v>99</v>
      </c>
      <c r="I9" s="38">
        <v>1.125</v>
      </c>
      <c r="J9" s="30" t="s">
        <v>55</v>
      </c>
      <c r="K9" s="7">
        <v>0.8</v>
      </c>
      <c r="L9" s="30" t="s">
        <v>55</v>
      </c>
      <c r="M9" s="8">
        <f>+Y9*Z9</f>
        <v>7.7165999999999997</v>
      </c>
      <c r="N9" s="9">
        <f>M9*F9*0.7</f>
        <v>6.1367804819999998</v>
      </c>
      <c r="O9" s="9">
        <f>M9*I9*0.5</f>
        <v>4.3405874999999998</v>
      </c>
      <c r="P9" s="9">
        <f>M9*C9</f>
        <v>38.582999999999998</v>
      </c>
      <c r="Q9" s="9">
        <f>N9*C9</f>
        <v>30.683902409999998</v>
      </c>
      <c r="R9" s="9">
        <f>O9*C9</f>
        <v>21.702937499999997</v>
      </c>
      <c r="S9" s="9">
        <f>+AA9*Z9</f>
        <v>4.8485969999999998</v>
      </c>
      <c r="T9" s="9">
        <f>S9*F9*0.7</f>
        <v>3.85594373619</v>
      </c>
      <c r="U9" s="9">
        <f>S9*I9*0.3</f>
        <v>1.6364014874999999</v>
      </c>
      <c r="V9" s="9">
        <f>S9*C9</f>
        <v>24.242984999999997</v>
      </c>
      <c r="W9" s="9">
        <f>T9*C9</f>
        <v>19.279718680950001</v>
      </c>
      <c r="X9" s="9">
        <f>U9*C9</f>
        <v>8.1820074374999994</v>
      </c>
      <c r="Y9" s="27">
        <v>6</v>
      </c>
      <c r="Z9" s="10">
        <v>1.2861</v>
      </c>
      <c r="AA9" s="10">
        <v>3.77</v>
      </c>
      <c r="AB9" s="11"/>
      <c r="AC9" s="29" t="s">
        <v>56</v>
      </c>
    </row>
    <row r="10" spans="1:33" s="10" customFormat="1" ht="19.5" customHeight="1">
      <c r="A10" s="6">
        <v>2</v>
      </c>
      <c r="B10" s="25" t="s">
        <v>72</v>
      </c>
      <c r="C10" s="41">
        <v>5</v>
      </c>
      <c r="D10" s="7" t="s">
        <v>69</v>
      </c>
      <c r="E10" s="40">
        <v>15.25</v>
      </c>
      <c r="F10" s="38">
        <v>1.1213</v>
      </c>
      <c r="G10" s="31" t="s">
        <v>21</v>
      </c>
      <c r="H10" s="7">
        <v>93</v>
      </c>
      <c r="I10" s="38">
        <v>1.1406000000000001</v>
      </c>
      <c r="J10" s="30" t="s">
        <v>55</v>
      </c>
      <c r="K10" s="39">
        <v>1.8</v>
      </c>
      <c r="L10" s="29" t="s">
        <v>56</v>
      </c>
      <c r="M10" s="8">
        <f t="shared" ref="M10" si="0">+Y10*Z10</f>
        <v>7.7165999999999997</v>
      </c>
      <c r="N10" s="9">
        <f t="shared" ref="N10" si="1">M10*F10*0.7</f>
        <v>6.0568365059999998</v>
      </c>
      <c r="O10" s="9">
        <f t="shared" ref="O10" si="2">M10*I10*0.5</f>
        <v>4.4007769799999998</v>
      </c>
      <c r="P10" s="9">
        <f t="shared" ref="P10" si="3">M10*C10</f>
        <v>38.582999999999998</v>
      </c>
      <c r="Q10" s="9">
        <f t="shared" ref="Q10" si="4">N10*C10</f>
        <v>30.284182529999999</v>
      </c>
      <c r="R10" s="9">
        <f t="shared" ref="R10" si="5">O10*C10</f>
        <v>22.003884899999999</v>
      </c>
      <c r="S10" s="9">
        <f t="shared" ref="S10" si="6">+AA10*Z10</f>
        <v>4.8485969999999998</v>
      </c>
      <c r="T10" s="9">
        <f t="shared" ref="T10" si="7">S10*F10*0.7</f>
        <v>3.8057122712699996</v>
      </c>
      <c r="U10" s="9">
        <f t="shared" ref="U10" si="8">S10*I10*0.3</f>
        <v>1.6590929214599999</v>
      </c>
      <c r="V10" s="9">
        <f t="shared" ref="V10" si="9">S10*C10</f>
        <v>24.242984999999997</v>
      </c>
      <c r="W10" s="9">
        <f t="shared" ref="W10" si="10">T10*C10</f>
        <v>19.028561356349996</v>
      </c>
      <c r="X10" s="9">
        <f t="shared" ref="X10" si="11">U10*C10</f>
        <v>8.2954646072999996</v>
      </c>
      <c r="Y10" s="27">
        <v>6</v>
      </c>
      <c r="Z10" s="10">
        <v>1.2861</v>
      </c>
      <c r="AA10" s="10">
        <v>3.77</v>
      </c>
      <c r="AC10" s="31" t="s">
        <v>21</v>
      </c>
    </row>
    <row r="11" spans="1:33" s="10" customFormat="1" ht="19.5" customHeight="1">
      <c r="A11" s="6">
        <v>3</v>
      </c>
      <c r="B11" s="25" t="s">
        <v>73</v>
      </c>
      <c r="C11" s="41">
        <v>4</v>
      </c>
      <c r="D11" s="7" t="s">
        <v>69</v>
      </c>
      <c r="E11" s="40">
        <v>8.3699999999999992</v>
      </c>
      <c r="F11" s="38">
        <v>1.2367999999999999</v>
      </c>
      <c r="G11" s="30" t="s">
        <v>55</v>
      </c>
      <c r="H11" s="7">
        <v>101</v>
      </c>
      <c r="I11" s="38">
        <v>1.1218999999999999</v>
      </c>
      <c r="J11" s="31" t="s">
        <v>21</v>
      </c>
      <c r="K11" s="39">
        <v>1.2</v>
      </c>
      <c r="L11" s="31" t="s">
        <v>21</v>
      </c>
      <c r="M11" s="8">
        <f t="shared" ref="M11" si="12">+Y11*Z11</f>
        <v>7.7165999999999997</v>
      </c>
      <c r="N11" s="9">
        <f t="shared" ref="N11" si="13">M11*F11*0.7</f>
        <v>6.680723615999999</v>
      </c>
      <c r="O11" s="9">
        <f t="shared" ref="O11" si="14">M11*I11*0.5</f>
        <v>4.3286267699999996</v>
      </c>
      <c r="P11" s="9">
        <f t="shared" ref="P11" si="15">M11*C11</f>
        <v>30.866399999999999</v>
      </c>
      <c r="Q11" s="9">
        <f t="shared" ref="Q11" si="16">N11*C11</f>
        <v>26.722894463999996</v>
      </c>
      <c r="R11" s="9">
        <f t="shared" ref="R11" si="17">O11*C11</f>
        <v>17.314507079999998</v>
      </c>
      <c r="S11" s="9">
        <f t="shared" ref="S11" si="18">+AA11*Z11</f>
        <v>4.8485969999999998</v>
      </c>
      <c r="T11" s="9">
        <f t="shared" ref="T11" si="19">S11*F11*0.7</f>
        <v>4.1977213387199992</v>
      </c>
      <c r="U11" s="9">
        <f t="shared" ref="U11" si="20">S11*I11*0.3</f>
        <v>1.6318922922899999</v>
      </c>
      <c r="V11" s="9">
        <f t="shared" ref="V11" si="21">S11*C11</f>
        <v>19.394387999999999</v>
      </c>
      <c r="W11" s="9">
        <f t="shared" ref="W11" si="22">T11*C11</f>
        <v>16.790885354879997</v>
      </c>
      <c r="X11" s="9">
        <f t="shared" ref="X11" si="23">U11*C11</f>
        <v>6.5275691691599995</v>
      </c>
      <c r="Y11" s="27">
        <v>6</v>
      </c>
      <c r="Z11" s="10">
        <v>1.2861</v>
      </c>
      <c r="AA11" s="10">
        <v>3.77</v>
      </c>
      <c r="AC11" s="30" t="s">
        <v>55</v>
      </c>
    </row>
    <row r="12" spans="1:33" ht="19.5" customHeight="1">
      <c r="C12" s="33">
        <f>SUM(C9:C11)</f>
        <v>14</v>
      </c>
      <c r="F12" s="12"/>
      <c r="G12" s="1"/>
      <c r="AC12" s="31" t="s">
        <v>21</v>
      </c>
    </row>
    <row r="13" spans="1:33" ht="19.5" customHeight="1">
      <c r="E13" s="33">
        <f>SUM(E9:E12)</f>
        <v>37.979999999999997</v>
      </c>
      <c r="F13" s="12"/>
      <c r="G13" s="1"/>
      <c r="H13" s="1">
        <f>SUM(H9:H12)</f>
        <v>293</v>
      </c>
      <c r="K13" s="1">
        <f>SUM(K9:K12)</f>
        <v>3.8</v>
      </c>
      <c r="AC13" s="32" t="s">
        <v>59</v>
      </c>
      <c r="AG13" s="1">
        <v>300</v>
      </c>
    </row>
    <row r="14" spans="1:33">
      <c r="E14" s="1">
        <f>+E13/3</f>
        <v>12.659999999999998</v>
      </c>
      <c r="F14" s="12"/>
      <c r="G14" s="1"/>
      <c r="H14" s="1">
        <f>+H13/3</f>
        <v>97.666666666666671</v>
      </c>
      <c r="K14" s="1">
        <f>+K13/3</f>
        <v>1.2666666666666666</v>
      </c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J29" sqref="J2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7" t="s">
        <v>70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14"/>
      <c r="O1" s="14"/>
      <c r="P1" s="14"/>
      <c r="Q1" s="14"/>
    </row>
    <row r="2" spans="1:17" ht="15.75" customHeight="1">
      <c r="A2" s="88" t="s">
        <v>22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15"/>
    </row>
    <row r="3" spans="1:17" ht="15.75" customHeight="1">
      <c r="A3" s="88" t="s">
        <v>23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15"/>
    </row>
    <row r="4" spans="1:17" ht="15.75" thickBot="1"/>
    <row r="5" spans="1:17" ht="19.5" thickBot="1">
      <c r="A5" s="61" t="s">
        <v>4</v>
      </c>
      <c r="B5" s="61" t="s">
        <v>24</v>
      </c>
      <c r="C5" s="64" t="s">
        <v>25</v>
      </c>
      <c r="D5" s="65"/>
      <c r="E5" s="65"/>
      <c r="F5" s="65"/>
      <c r="G5" s="65"/>
      <c r="H5" s="65"/>
      <c r="I5" s="65"/>
      <c r="J5" s="65"/>
      <c r="K5" s="65"/>
      <c r="L5" s="66"/>
      <c r="M5" s="61" t="s">
        <v>26</v>
      </c>
    </row>
    <row r="6" spans="1:17" ht="18.75" customHeight="1">
      <c r="A6" s="62"/>
      <c r="B6" s="62"/>
      <c r="C6" s="67" t="s">
        <v>27</v>
      </c>
      <c r="D6" s="68"/>
      <c r="E6" s="69" t="s">
        <v>28</v>
      </c>
      <c r="F6" s="70"/>
      <c r="G6" s="71" t="s">
        <v>29</v>
      </c>
      <c r="H6" s="72"/>
      <c r="I6" s="73" t="s">
        <v>30</v>
      </c>
      <c r="J6" s="74"/>
      <c r="K6" s="75" t="s">
        <v>31</v>
      </c>
      <c r="L6" s="76"/>
      <c r="M6" s="62"/>
    </row>
    <row r="7" spans="1:17" ht="28.5" customHeight="1" thickBot="1">
      <c r="A7" s="62"/>
      <c r="B7" s="62"/>
      <c r="C7" s="77" t="s">
        <v>32</v>
      </c>
      <c r="D7" s="78"/>
      <c r="E7" s="79" t="s">
        <v>33</v>
      </c>
      <c r="F7" s="80"/>
      <c r="G7" s="81" t="s">
        <v>34</v>
      </c>
      <c r="H7" s="82"/>
      <c r="I7" s="83" t="s">
        <v>35</v>
      </c>
      <c r="J7" s="84"/>
      <c r="K7" s="85" t="s">
        <v>36</v>
      </c>
      <c r="L7" s="86"/>
      <c r="M7" s="63"/>
    </row>
    <row r="8" spans="1:17" ht="19.5" thickBot="1">
      <c r="A8" s="63"/>
      <c r="B8" s="63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14</v>
      </c>
      <c r="C9" s="20">
        <v>9</v>
      </c>
      <c r="D9" s="21">
        <f>+C9/B9%</f>
        <v>64.285714285714278</v>
      </c>
      <c r="E9" s="20">
        <v>5</v>
      </c>
      <c r="F9" s="21">
        <f>E9/B9*100</f>
        <v>35.714285714285715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+Жадвал!E14</f>
        <v>12.659999999999998</v>
      </c>
      <c r="N9" s="34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5"/>
    </row>
    <row r="11" spans="1:17" ht="18.75">
      <c r="A11" s="87" t="str">
        <f>A1</f>
        <v xml:space="preserve">Фарғона вилояти Риштон тумани Ёшлик худуди Саховатли Абдумалик даласи фермер хўжалиги томонидан суғорилиб экиладиган 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35"/>
    </row>
    <row r="12" spans="1:17" ht="18.75">
      <c r="A12" s="88" t="s">
        <v>40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35"/>
    </row>
    <row r="13" spans="1:17" ht="18.75">
      <c r="A13" s="88" t="s">
        <v>23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35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5"/>
    </row>
    <row r="15" spans="1:17" ht="19.5" thickBot="1">
      <c r="A15" s="61" t="s">
        <v>4</v>
      </c>
      <c r="B15" s="61" t="s">
        <v>24</v>
      </c>
      <c r="C15" s="64" t="s">
        <v>41</v>
      </c>
      <c r="D15" s="65"/>
      <c r="E15" s="65"/>
      <c r="F15" s="65"/>
      <c r="G15" s="65"/>
      <c r="H15" s="65"/>
      <c r="I15" s="65"/>
      <c r="J15" s="65"/>
      <c r="K15" s="65"/>
      <c r="L15" s="66"/>
      <c r="M15" s="61" t="s">
        <v>26</v>
      </c>
      <c r="N15" s="35"/>
    </row>
    <row r="16" spans="1:17" ht="18.75" customHeight="1">
      <c r="A16" s="62"/>
      <c r="B16" s="62"/>
      <c r="C16" s="67" t="s">
        <v>27</v>
      </c>
      <c r="D16" s="68"/>
      <c r="E16" s="69" t="s">
        <v>28</v>
      </c>
      <c r="F16" s="70"/>
      <c r="G16" s="71" t="s">
        <v>29</v>
      </c>
      <c r="H16" s="72"/>
      <c r="I16" s="73" t="s">
        <v>30</v>
      </c>
      <c r="J16" s="74"/>
      <c r="K16" s="75" t="s">
        <v>31</v>
      </c>
      <c r="L16" s="76"/>
      <c r="M16" s="62"/>
      <c r="N16" s="35"/>
    </row>
    <row r="17" spans="1:14" ht="30" customHeight="1" thickBot="1">
      <c r="A17" s="62"/>
      <c r="B17" s="62"/>
      <c r="C17" s="77" t="s">
        <v>42</v>
      </c>
      <c r="D17" s="78"/>
      <c r="E17" s="79" t="s">
        <v>43</v>
      </c>
      <c r="F17" s="80"/>
      <c r="G17" s="81" t="s">
        <v>44</v>
      </c>
      <c r="H17" s="82"/>
      <c r="I17" s="83" t="s">
        <v>45</v>
      </c>
      <c r="J17" s="84"/>
      <c r="K17" s="85" t="s">
        <v>46</v>
      </c>
      <c r="L17" s="86"/>
      <c r="M17" s="63"/>
      <c r="N17" s="35"/>
    </row>
    <row r="18" spans="1:14" ht="19.5" thickBot="1">
      <c r="A18" s="63"/>
      <c r="B18" s="63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14</v>
      </c>
      <c r="C19" s="20">
        <v>10</v>
      </c>
      <c r="D19" s="21">
        <f>+C19/B19%</f>
        <v>71.428571428571416</v>
      </c>
      <c r="E19" s="20">
        <v>4</v>
      </c>
      <c r="F19" s="21">
        <f>+E19/B19%</f>
        <v>28.571428571428569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+Жадвал!H14</f>
        <v>97.666666666666671</v>
      </c>
      <c r="N19" s="34">
        <f>+L19+J19+H19+F19+D19</f>
        <v>99.999999999999986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5"/>
    </row>
    <row r="21" spans="1:14" ht="18.75">
      <c r="A21" s="87" t="str">
        <f>A1</f>
        <v xml:space="preserve">Фарғона вилояти Риштон тумани Ёшлик худуди Саховатли Абдумалик даласи фермер хўжалиги томонидан суғорилиб экиладиган 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35"/>
    </row>
    <row r="22" spans="1:14" ht="18.75">
      <c r="A22" s="88" t="s">
        <v>47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35"/>
    </row>
    <row r="23" spans="1:14" ht="18.75">
      <c r="A23" s="88" t="s">
        <v>23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35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5"/>
    </row>
    <row r="25" spans="1:14" ht="19.5" thickBot="1">
      <c r="A25" s="61" t="s">
        <v>4</v>
      </c>
      <c r="B25" s="61" t="s">
        <v>24</v>
      </c>
      <c r="C25" s="64" t="s">
        <v>48</v>
      </c>
      <c r="D25" s="65"/>
      <c r="E25" s="65"/>
      <c r="F25" s="65"/>
      <c r="G25" s="65"/>
      <c r="H25" s="65"/>
      <c r="I25" s="65"/>
      <c r="J25" s="65"/>
      <c r="K25" s="65"/>
      <c r="L25" s="66"/>
      <c r="M25" s="61" t="s">
        <v>49</v>
      </c>
      <c r="N25" s="35"/>
    </row>
    <row r="26" spans="1:14" ht="18.75" customHeight="1">
      <c r="A26" s="62"/>
      <c r="B26" s="62"/>
      <c r="C26" s="67" t="s">
        <v>27</v>
      </c>
      <c r="D26" s="68"/>
      <c r="E26" s="69" t="s">
        <v>28</v>
      </c>
      <c r="F26" s="70"/>
      <c r="G26" s="71" t="s">
        <v>29</v>
      </c>
      <c r="H26" s="72"/>
      <c r="I26" s="73" t="s">
        <v>30</v>
      </c>
      <c r="J26" s="74"/>
      <c r="K26" s="75" t="s">
        <v>31</v>
      </c>
      <c r="L26" s="76"/>
      <c r="M26" s="62"/>
      <c r="N26" s="35"/>
    </row>
    <row r="27" spans="1:14" ht="27.75" customHeight="1" thickBot="1">
      <c r="A27" s="62"/>
      <c r="B27" s="62"/>
      <c r="C27" s="77" t="s">
        <v>50</v>
      </c>
      <c r="D27" s="78"/>
      <c r="E27" s="79" t="s">
        <v>51</v>
      </c>
      <c r="F27" s="80"/>
      <c r="G27" s="81" t="s">
        <v>52</v>
      </c>
      <c r="H27" s="82"/>
      <c r="I27" s="83" t="s">
        <v>53</v>
      </c>
      <c r="J27" s="84"/>
      <c r="K27" s="85" t="s">
        <v>54</v>
      </c>
      <c r="L27" s="86"/>
      <c r="M27" s="63"/>
      <c r="N27" s="35"/>
    </row>
    <row r="28" spans="1:14" ht="19.5" thickBot="1">
      <c r="A28" s="63"/>
      <c r="B28" s="63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14</v>
      </c>
      <c r="C29" s="20">
        <v>5</v>
      </c>
      <c r="D29" s="21">
        <f>+C29/B29%</f>
        <v>35.714285714285708</v>
      </c>
      <c r="E29" s="20">
        <v>4</v>
      </c>
      <c r="F29" s="21">
        <f>+E29/B29%</f>
        <v>28.571428571428569</v>
      </c>
      <c r="G29" s="22"/>
      <c r="H29" s="21">
        <f>+G29/B29%</f>
        <v>0</v>
      </c>
      <c r="I29" s="26">
        <v>5</v>
      </c>
      <c r="J29" s="21">
        <f>+I29/B29%</f>
        <v>35.714285714285708</v>
      </c>
      <c r="K29" s="22"/>
      <c r="L29" s="21">
        <f>+K29/B29%</f>
        <v>0</v>
      </c>
      <c r="M29" s="24">
        <f>+Жадвал!K14</f>
        <v>1.2666666666666666</v>
      </c>
      <c r="N29" s="34">
        <f>+L29+J29+H29+F29+D29</f>
        <v>99.999999999999986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H9" sqref="H9:Y1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8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4" t="s">
        <v>70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5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5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5" ht="12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2" t="s">
        <v>4</v>
      </c>
      <c r="B6" s="51" t="s">
        <v>5</v>
      </c>
      <c r="C6" s="51" t="s">
        <v>6</v>
      </c>
      <c r="D6" s="51" t="s">
        <v>7</v>
      </c>
      <c r="E6" s="52" t="s">
        <v>16</v>
      </c>
      <c r="F6" s="52"/>
      <c r="G6" s="52"/>
      <c r="H6" s="52" t="s">
        <v>60</v>
      </c>
      <c r="I6" s="52"/>
      <c r="J6" s="52"/>
      <c r="K6" s="52"/>
      <c r="L6" s="52"/>
      <c r="M6" s="52"/>
      <c r="N6" s="52"/>
      <c r="O6" s="52"/>
      <c r="P6" s="52"/>
    </row>
    <row r="7" spans="1:25" ht="60" customHeight="1">
      <c r="A7" s="52"/>
      <c r="B7" s="51"/>
      <c r="C7" s="51"/>
      <c r="D7" s="51"/>
      <c r="E7" s="89" t="s">
        <v>17</v>
      </c>
      <c r="F7" s="89" t="s">
        <v>18</v>
      </c>
      <c r="G7" s="89" t="s">
        <v>19</v>
      </c>
      <c r="H7" s="91" t="s">
        <v>61</v>
      </c>
      <c r="I7" s="91"/>
      <c r="J7" s="50" t="s">
        <v>62</v>
      </c>
      <c r="K7" s="42" t="s">
        <v>63</v>
      </c>
      <c r="L7" s="50" t="s">
        <v>64</v>
      </c>
      <c r="M7" s="91" t="s">
        <v>65</v>
      </c>
      <c r="N7" s="91"/>
      <c r="O7" s="91" t="s">
        <v>66</v>
      </c>
      <c r="P7" s="91"/>
    </row>
    <row r="8" spans="1:25" ht="22.5" customHeight="1">
      <c r="A8" s="52"/>
      <c r="B8" s="51"/>
      <c r="C8" s="51"/>
      <c r="D8" s="51"/>
      <c r="E8" s="90"/>
      <c r="F8" s="90"/>
      <c r="G8" s="90"/>
      <c r="H8" s="50" t="s">
        <v>67</v>
      </c>
      <c r="I8" s="50" t="s">
        <v>68</v>
      </c>
      <c r="J8" s="50" t="s">
        <v>17</v>
      </c>
      <c r="K8" s="50" t="s">
        <v>67</v>
      </c>
      <c r="L8" s="50" t="s">
        <v>17</v>
      </c>
      <c r="M8" s="50" t="s">
        <v>17</v>
      </c>
      <c r="N8" s="50" t="s">
        <v>68</v>
      </c>
      <c r="O8" s="50" t="s">
        <v>17</v>
      </c>
      <c r="P8" s="50" t="s">
        <v>67</v>
      </c>
      <c r="Q8" s="43" t="s">
        <v>17</v>
      </c>
      <c r="R8" s="43" t="s">
        <v>67</v>
      </c>
      <c r="S8" s="43" t="s">
        <v>68</v>
      </c>
      <c r="T8" s="44"/>
      <c r="U8" s="44"/>
      <c r="V8" s="44"/>
      <c r="W8" s="43" t="s">
        <v>17</v>
      </c>
      <c r="X8" s="43" t="s">
        <v>67</v>
      </c>
      <c r="Y8" s="43" t="s">
        <v>68</v>
      </c>
    </row>
    <row r="9" spans="1:25" s="10" customFormat="1" ht="19.5" customHeight="1">
      <c r="A9" s="6">
        <v>1</v>
      </c>
      <c r="B9" s="25" t="s">
        <v>71</v>
      </c>
      <c r="C9" s="41">
        <v>5</v>
      </c>
      <c r="D9" s="7" t="s">
        <v>69</v>
      </c>
      <c r="E9" s="9">
        <v>38.582999999999998</v>
      </c>
      <c r="F9" s="9">
        <v>30.683902409999998</v>
      </c>
      <c r="G9" s="9">
        <v>21.702937499999997</v>
      </c>
      <c r="H9" s="45">
        <f t="shared" ref="H9:H11" si="0">+F9*0.7</f>
        <v>21.478731686999996</v>
      </c>
      <c r="I9" s="45">
        <f t="shared" ref="I9:I11" si="1">+G9*0.5</f>
        <v>10.851468749999999</v>
      </c>
      <c r="J9" s="45">
        <f t="shared" ref="J9:J11" si="2">+E9*0.25</f>
        <v>9.6457499999999996</v>
      </c>
      <c r="K9" s="45">
        <f t="shared" ref="K9:K11" si="3">+F9*0.15</f>
        <v>4.6025853614999992</v>
      </c>
      <c r="L9" s="45">
        <f t="shared" ref="L9:L11" si="4">+E9*0.25</f>
        <v>9.6457499999999996</v>
      </c>
      <c r="M9" s="45">
        <f t="shared" ref="M9:M11" si="5">+E9*0.25</f>
        <v>9.6457499999999996</v>
      </c>
      <c r="N9" s="45">
        <f t="shared" ref="N9:N11" si="6">+G9*0.5</f>
        <v>10.851468749999999</v>
      </c>
      <c r="O9" s="45">
        <f t="shared" ref="O9:O11" si="7">+E9*0.25</f>
        <v>9.6457499999999996</v>
      </c>
      <c r="P9" s="45">
        <f t="shared" ref="P9:P11" si="8">+F9*0.15</f>
        <v>4.6025853614999992</v>
      </c>
      <c r="Q9" s="46">
        <f t="shared" ref="Q9:Q11" si="9">+O9+M9+L9+J9</f>
        <v>38.582999999999998</v>
      </c>
      <c r="R9" s="47">
        <f t="shared" ref="R9:R11" si="10">+P9+K9+H9</f>
        <v>30.683902409999995</v>
      </c>
      <c r="S9" s="47">
        <f t="shared" ref="S9:S11" si="11">+N9+I9</f>
        <v>21.702937499999997</v>
      </c>
      <c r="T9" s="48">
        <f t="shared" ref="T9:V11" si="12">+Q9-E9</f>
        <v>0</v>
      </c>
      <c r="U9" s="48">
        <f t="shared" si="12"/>
        <v>0</v>
      </c>
      <c r="V9" s="48">
        <f t="shared" si="12"/>
        <v>0</v>
      </c>
      <c r="W9" s="46">
        <f t="shared" ref="W9:W11" si="13">+E9/C9</f>
        <v>7.7165999999999997</v>
      </c>
      <c r="X9" s="46">
        <f t="shared" ref="X9:X11" si="14">+F9/C9</f>
        <v>6.1367804819999998</v>
      </c>
      <c r="Y9" s="46">
        <f t="shared" ref="Y9:Y11" si="15">+G9/C9</f>
        <v>4.3405874999999998</v>
      </c>
    </row>
    <row r="10" spans="1:25" s="10" customFormat="1" ht="19.5" customHeight="1">
      <c r="A10" s="6">
        <v>2</v>
      </c>
      <c r="B10" s="25" t="s">
        <v>72</v>
      </c>
      <c r="C10" s="41">
        <v>5</v>
      </c>
      <c r="D10" s="7" t="s">
        <v>69</v>
      </c>
      <c r="E10" s="9">
        <v>38.582999999999998</v>
      </c>
      <c r="F10" s="9">
        <v>30.284182529999999</v>
      </c>
      <c r="G10" s="9">
        <v>22.003884899999999</v>
      </c>
      <c r="H10" s="45">
        <f t="shared" si="0"/>
        <v>21.198927770999997</v>
      </c>
      <c r="I10" s="45">
        <f t="shared" si="1"/>
        <v>11.00194245</v>
      </c>
      <c r="J10" s="45">
        <f t="shared" si="2"/>
        <v>9.6457499999999996</v>
      </c>
      <c r="K10" s="45">
        <f t="shared" si="3"/>
        <v>4.5426273794999998</v>
      </c>
      <c r="L10" s="45">
        <f t="shared" si="4"/>
        <v>9.6457499999999996</v>
      </c>
      <c r="M10" s="45">
        <f t="shared" si="5"/>
        <v>9.6457499999999996</v>
      </c>
      <c r="N10" s="45">
        <f t="shared" si="6"/>
        <v>11.00194245</v>
      </c>
      <c r="O10" s="45">
        <f t="shared" si="7"/>
        <v>9.6457499999999996</v>
      </c>
      <c r="P10" s="45">
        <f t="shared" si="8"/>
        <v>4.5426273794999998</v>
      </c>
      <c r="Q10" s="46">
        <f t="shared" si="9"/>
        <v>38.582999999999998</v>
      </c>
      <c r="R10" s="47">
        <f t="shared" si="10"/>
        <v>30.284182529999995</v>
      </c>
      <c r="S10" s="47">
        <f t="shared" si="11"/>
        <v>22.003884899999999</v>
      </c>
      <c r="T10" s="48">
        <f t="shared" si="12"/>
        <v>0</v>
      </c>
      <c r="U10" s="48">
        <f t="shared" si="12"/>
        <v>0</v>
      </c>
      <c r="V10" s="48">
        <f t="shared" si="12"/>
        <v>0</v>
      </c>
      <c r="W10" s="46">
        <f t="shared" si="13"/>
        <v>7.7165999999999997</v>
      </c>
      <c r="X10" s="46">
        <f t="shared" si="14"/>
        <v>6.0568365059999998</v>
      </c>
      <c r="Y10" s="46">
        <f t="shared" si="15"/>
        <v>4.4007769799999998</v>
      </c>
    </row>
    <row r="11" spans="1:25" s="10" customFormat="1" ht="19.5" customHeight="1">
      <c r="A11" s="6">
        <v>3</v>
      </c>
      <c r="B11" s="25" t="s">
        <v>73</v>
      </c>
      <c r="C11" s="41">
        <v>4</v>
      </c>
      <c r="D11" s="7" t="s">
        <v>69</v>
      </c>
      <c r="E11" s="9">
        <v>30.866399999999999</v>
      </c>
      <c r="F11" s="9">
        <v>26.722894463999996</v>
      </c>
      <c r="G11" s="9">
        <v>17.314507079999998</v>
      </c>
      <c r="H11" s="45">
        <f t="shared" si="0"/>
        <v>18.706026124799997</v>
      </c>
      <c r="I11" s="45">
        <f t="shared" si="1"/>
        <v>8.6572535399999992</v>
      </c>
      <c r="J11" s="45">
        <f t="shared" si="2"/>
        <v>7.7165999999999997</v>
      </c>
      <c r="K11" s="45">
        <f t="shared" si="3"/>
        <v>4.0084341695999992</v>
      </c>
      <c r="L11" s="45">
        <f t="shared" si="4"/>
        <v>7.7165999999999997</v>
      </c>
      <c r="M11" s="45">
        <f t="shared" si="5"/>
        <v>7.7165999999999997</v>
      </c>
      <c r="N11" s="45">
        <f t="shared" si="6"/>
        <v>8.6572535399999992</v>
      </c>
      <c r="O11" s="45">
        <f t="shared" si="7"/>
        <v>7.7165999999999997</v>
      </c>
      <c r="P11" s="45">
        <f t="shared" si="8"/>
        <v>4.0084341695999992</v>
      </c>
      <c r="Q11" s="46">
        <f t="shared" si="9"/>
        <v>30.866399999999999</v>
      </c>
      <c r="R11" s="47">
        <f t="shared" si="10"/>
        <v>26.722894463999996</v>
      </c>
      <c r="S11" s="47">
        <f t="shared" si="11"/>
        <v>17.314507079999998</v>
      </c>
      <c r="T11" s="48">
        <f t="shared" si="12"/>
        <v>0</v>
      </c>
      <c r="U11" s="48">
        <f t="shared" si="12"/>
        <v>0</v>
      </c>
      <c r="V11" s="48">
        <f t="shared" si="12"/>
        <v>0</v>
      </c>
      <c r="W11" s="46">
        <f t="shared" si="13"/>
        <v>7.7165999999999997</v>
      </c>
      <c r="X11" s="46">
        <f t="shared" si="14"/>
        <v>6.680723615999999</v>
      </c>
      <c r="Y11" s="46">
        <f t="shared" si="15"/>
        <v>4.3286267699999996</v>
      </c>
    </row>
    <row r="12" spans="1:25" ht="19.5" customHeight="1">
      <c r="C12" s="33">
        <f>SUM(C9:C11)</f>
        <v>14</v>
      </c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G7:G8"/>
    <mergeCell ref="F7:F8"/>
    <mergeCell ref="E7:E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2023-04-04T03:16:57Z</dcterms:modified>
</cp:coreProperties>
</file>