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Ўн оға ин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'4'!$A$6:$D$10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4" l="1"/>
  <c r="I10" i="4"/>
  <c r="J10" i="4"/>
  <c r="L10" i="4"/>
  <c r="Q10" i="4" s="1"/>
  <c r="T10" i="4" s="1"/>
  <c r="M10" i="4"/>
  <c r="O10" i="4"/>
  <c r="R10" i="4"/>
  <c r="U10" i="4" s="1"/>
  <c r="S10" i="4"/>
  <c r="V10" i="4"/>
  <c r="W10" i="4"/>
  <c r="X10" i="4"/>
  <c r="Y10" i="4"/>
  <c r="H11" i="4"/>
  <c r="R11" i="4" s="1"/>
  <c r="U11" i="4" s="1"/>
  <c r="I11" i="4"/>
  <c r="J11" i="4"/>
  <c r="L11" i="4"/>
  <c r="M11" i="4"/>
  <c r="O11" i="4"/>
  <c r="Q11" i="4" s="1"/>
  <c r="T11" i="4" s="1"/>
  <c r="S11" i="4"/>
  <c r="V11" i="4" s="1"/>
  <c r="W11" i="4"/>
  <c r="X11" i="4"/>
  <c r="Y11" i="4"/>
  <c r="Y9" i="4"/>
  <c r="X9" i="4"/>
  <c r="W9" i="4"/>
  <c r="S9" i="4"/>
  <c r="V9" i="4" s="1"/>
  <c r="R9" i="4"/>
  <c r="U9" i="4" s="1"/>
  <c r="O9" i="4"/>
  <c r="Q9" i="4" s="1"/>
  <c r="T9" i="4" s="1"/>
  <c r="M9" i="4"/>
  <c r="L9" i="4"/>
  <c r="J9" i="4"/>
  <c r="I9" i="4"/>
  <c r="H9" i="4"/>
  <c r="C12" i="4"/>
  <c r="H14" i="1"/>
  <c r="K14" i="1"/>
  <c r="E14" i="1" l="1"/>
  <c r="C12" i="1"/>
  <c r="M11" i="1"/>
  <c r="N11" i="1" s="1"/>
  <c r="Q11" i="1" s="1"/>
  <c r="O11" i="1"/>
  <c r="R11" i="1" s="1"/>
  <c r="P11" i="1"/>
  <c r="S11" i="1"/>
  <c r="U11" i="1" s="1"/>
  <c r="X11" i="1" s="1"/>
  <c r="T11" i="1"/>
  <c r="W11" i="1" s="1"/>
  <c r="V11" i="1" l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M29" i="2" l="1"/>
  <c r="F9" i="2" l="1"/>
  <c r="B29" i="2"/>
  <c r="B19" i="2"/>
  <c r="L19" i="2" s="1"/>
  <c r="H13" i="1"/>
  <c r="E13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<sst xmlns="http://schemas.openxmlformats.org/spreadsheetml/2006/main" count="173" uniqueCount="73">
  <si>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</si>
  <si>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</si>
  <si>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</si>
  <si>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</si>
  <si>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</si>
  <si>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</si>
  <si>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</si>
  <si>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</si>
  <si>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</si>
  <si>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</si>
  <si>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</si>
  <si>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</si>
  <si>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</si>
  <si>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</si>
  <si>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</si>
  <si>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</si>
  <si>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</si>
  <si>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</si>
  <si>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</si>
  <si>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</si>
  <si>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</si>
  <si>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</si>
  <si>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</si>
  <si>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</si>
  <si>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</si>
  <si>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</si>
  <si>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</si>
  <si>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</si>
  <si>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</si>
  <si>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</si>
  <si>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</si>
  <si>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</si>
  <si>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</si>
  <si>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</si>
  <si>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</si>
  <si>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</si>
  <si>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</si>
  <si>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</si>
  <si>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</si>
  <si>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</si>
  <si>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</si>
  <si>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</si>
  <si>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</si>
  <si>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</si>
  <si>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</si>
  <si>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</si>
  <si>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</si>
  <si>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</si>
  <si>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</si>
  <si>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</si>
  <si>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</si>
  <si>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</si>
  <si>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</si>
  <si>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</si>
  <si>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</si>
  <si>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</si>
  <si>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</si>
  <si>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</si>
  <si>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</si>
  <si>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</si>
  <si>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</si>
  <si>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</si>
  <si>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</si>
  <si>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</si>
  <si>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</si>
  <si>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</si>
  <si>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</si>
  <si>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</si>
  <si>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</si>
  <si>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</si>
  <si>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</si>
  <si>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М.Келдиев худуди Ўн оға ини фермер хўжалиги томонидан суғорилиб экиладиган </t>
  </si>
  <si>
    <t xml:space="preserve">Фарғона вилояти Риштон тумани М.Келдиев худуди Ўн оға ини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</si>
</sst>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>
        <v>391</v>
      </c>
      <c r="C9" s="42">
        <v>5</v>
      </c>
      <c r="D9" s="7" t="s">
        <v>61</v>
      </c>
      <c r="E9" s="41">
        <v>54.2</v>
      </c>
      <c r="F9" s="39">
        <v>0.47120000000000001</v>
      </c>
      <c r="G9" s="30" t="s">
        <v>56</v>
      </c>
      <c r="H9" s="7">
        <v>135</v>
      </c>
      <c r="I9" s="39">
        <v>1.0375000000000001</v>
      </c>
      <c r="J9" s="32" t="s">
        <v>21</v>
      </c>
      <c r="K9" s="7">
        <v>2.2999999999999998</v>
      </c>
      <c r="L9" s="33" t="s">
        <v>60</v>
      </c>
      <c r="M9" s="8">
        <f>+Y9*Z9</f>
        <v>7.7165999999999997</v>
      </c>
      <c r="N9" s="9">
        <f>M9*F9*0.7</f>
        <v>2.5452433439999997</v>
      </c>
      <c r="O9" s="9">
        <f>M9*I9*0.5</f>
        <v>4.0029862500000002</v>
      </c>
      <c r="P9" s="9">
        <f>M9*C9</f>
        <v>38.582999999999998</v>
      </c>
      <c r="Q9" s="9">
        <f>N9*C9</f>
        <v>12.726216719999998</v>
      </c>
      <c r="R9" s="9">
        <f>O9*C9</f>
        <v>20.01493125</v>
      </c>
      <c r="S9" s="9">
        <f>+AA9*Z9</f>
        <v>4.8485969999999998</v>
      </c>
      <c r="T9" s="9">
        <f>S9*F9*0.7</f>
        <v>1.5992612344799997</v>
      </c>
      <c r="U9" s="9">
        <f>S9*I9*0.3</f>
        <v>1.5091258162500001</v>
      </c>
      <c r="V9" s="9">
        <f>S9*C9</f>
        <v>24.242984999999997</v>
      </c>
      <c r="W9" s="9">
        <f>T9*C9</f>
        <v>7.9963061723999989</v>
      </c>
      <c r="X9" s="9">
        <f>U9*C9</f>
        <v>7.5456290812500004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397</v>
      </c>
      <c r="C10" s="42">
        <v>5</v>
      </c>
      <c r="D10" s="7" t="s">
        <v>61</v>
      </c>
      <c r="E10" s="41">
        <v>15.59</v>
      </c>
      <c r="F10" s="39">
        <v>1.1156999999999999</v>
      </c>
      <c r="G10" s="32" t="s">
        <v>21</v>
      </c>
      <c r="H10" s="7">
        <v>117</v>
      </c>
      <c r="I10" s="39">
        <v>1.0812999999999999</v>
      </c>
      <c r="J10" s="32" t="s">
        <v>21</v>
      </c>
      <c r="K10" s="40">
        <v>1.6</v>
      </c>
      <c r="L10" s="29" t="s">
        <v>57</v>
      </c>
      <c r="M10" s="8">
        <f t="shared" ref="M10" si="0">+Y10*Z10</f>
        <v>7.7165999999999997</v>
      </c>
      <c r="N10" s="9">
        <f t="shared" ref="N10" si="1">M10*F10*0.7</f>
        <v>6.0265874339999987</v>
      </c>
      <c r="O10" s="9">
        <f t="shared" ref="O10" si="2">M10*I10*0.5</f>
        <v>4.17197979</v>
      </c>
      <c r="P10" s="9">
        <f t="shared" ref="P10" si="3">M10*C10</f>
        <v>38.582999999999998</v>
      </c>
      <c r="Q10" s="9">
        <f t="shared" ref="Q10" si="4">N10*C10</f>
        <v>30.132937169999995</v>
      </c>
      <c r="R10" s="9">
        <f t="shared" ref="R10" si="5">O10*C10</f>
        <v>20.859898950000002</v>
      </c>
      <c r="S10" s="9">
        <f t="shared" ref="S10" si="6">+AA10*Z10</f>
        <v>4.8485969999999998</v>
      </c>
      <c r="T10" s="9">
        <f t="shared" ref="T10" si="7">S10*F10*0.7</f>
        <v>3.7867057710299994</v>
      </c>
      <c r="U10" s="9">
        <f t="shared" ref="U10" si="8">S10*I10*0.3</f>
        <v>1.5728363808299997</v>
      </c>
      <c r="V10" s="9">
        <f t="shared" ref="V10" si="9">S10*C10</f>
        <v>24.242984999999997</v>
      </c>
      <c r="W10" s="9">
        <f t="shared" ref="W10" si="10">T10*C10</f>
        <v>18.933528855149998</v>
      </c>
      <c r="X10" s="9">
        <f t="shared" ref="X10" si="11">U10*C10</f>
        <v>7.8641819041499978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399</v>
      </c>
      <c r="C11" s="42">
        <v>4</v>
      </c>
      <c r="D11" s="7" t="s">
        <v>61</v>
      </c>
      <c r="E11" s="41">
        <v>15.59</v>
      </c>
      <c r="F11" s="39">
        <v>1.1156999999999999</v>
      </c>
      <c r="G11" s="32" t="s">
        <v>21</v>
      </c>
      <c r="H11" s="7">
        <v>117</v>
      </c>
      <c r="I11" s="39">
        <v>1.0812999999999999</v>
      </c>
      <c r="J11" s="32" t="s">
        <v>21</v>
      </c>
      <c r="K11" s="40">
        <v>2.6</v>
      </c>
      <c r="L11" s="29" t="s">
        <v>57</v>
      </c>
      <c r="M11" s="8">
        <f t="shared" ref="M11" si="12">+Y11*Z11</f>
        <v>7.7165999999999997</v>
      </c>
      <c r="N11" s="9">
        <f t="shared" ref="N11" si="13">M11*F11*0.7</f>
        <v>6.0265874339999987</v>
      </c>
      <c r="O11" s="9">
        <f t="shared" ref="O11" si="14">M11*I11*0.5</f>
        <v>4.17197979</v>
      </c>
      <c r="P11" s="9">
        <f t="shared" ref="P11" si="15">M11*C11</f>
        <v>30.866399999999999</v>
      </c>
      <c r="Q11" s="9">
        <f t="shared" ref="Q11" si="16">N11*C11</f>
        <v>24.106349735999995</v>
      </c>
      <c r="R11" s="9">
        <f t="shared" ref="R11" si="17">O11*C11</f>
        <v>16.68791916</v>
      </c>
      <c r="S11" s="9">
        <f t="shared" ref="S11" si="18">+AA11*Z11</f>
        <v>4.8485969999999998</v>
      </c>
      <c r="T11" s="9">
        <f t="shared" ref="T11" si="19">S11*F11*0.7</f>
        <v>3.7867057710299994</v>
      </c>
      <c r="U11" s="9">
        <f t="shared" ref="U11" si="20">S11*I11*0.3</f>
        <v>1.5728363808299997</v>
      </c>
      <c r="V11" s="9">
        <f t="shared" ref="V11" si="21">S11*C11</f>
        <v>19.394387999999999</v>
      </c>
      <c r="W11" s="9">
        <f t="shared" ref="W11" si="22">T11*C11</f>
        <v>15.146823084119998</v>
      </c>
      <c r="X11" s="9">
        <f t="shared" ref="X11" si="23">U11*C11</f>
        <v>6.2913455233199986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B12" s="1">
        <v>399</v>
      </c>
      <c r="C12" s="34">
        <f>SUM(C9:C11)</f>
        <v>14</v>
      </c>
      <c r="F12" s="12"/>
      <c r="G12" s="1"/>
      <c r="AC12" s="32" t="s">
        <v>21</v>
      </c>
    </row>
    <row r="13" spans="1:33" ht="19.5" customHeight="1">
      <c r="E13" s="1">
        <f>SUM(E9:E12)</f>
        <v>85.38000000000001</v>
      </c>
      <c r="F13" s="12"/>
      <c r="G13" s="1"/>
      <c r="H13" s="1">
        <f>SUM(H9:H12)</f>
        <v>369</v>
      </c>
      <c r="K13" s="1">
        <f>SUM(K9:K12)</f>
        <v>6.5</v>
      </c>
      <c r="AC13" s="33" t="s">
        <v>60</v>
      </c>
      <c r="AG13" s="1">
        <v>300</v>
      </c>
    </row>
    <row r="14" spans="1:33">
      <c r="E14" s="1">
        <f>+E13/3</f>
        <v>28.460000000000004</v>
      </c>
      <c r="F14" s="12"/>
      <c r="G14" s="1"/>
      <c r="H14" s="1">
        <f>+H13/3</f>
        <v>123</v>
      </c>
      <c r="K14" s="1">
        <f>+K13/3</f>
        <v>2.1666666666666665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30" sqref="K3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14</v>
      </c>
      <c r="C9" s="20"/>
      <c r="D9" s="21">
        <f>+C9/B9%</f>
        <v>0</v>
      </c>
      <c r="E9" s="20">
        <v>9</v>
      </c>
      <c r="F9" s="21">
        <f>E9/B9*100</f>
        <v>64.285714285714292</v>
      </c>
      <c r="G9" s="22"/>
      <c r="H9" s="21">
        <f>+G9/B9%</f>
        <v>0</v>
      </c>
      <c r="I9" s="22">
        <v>5</v>
      </c>
      <c r="J9" s="21">
        <f>+I9/B9%</f>
        <v>35.714285714285708</v>
      </c>
      <c r="K9" s="22"/>
      <c r="L9" s="21">
        <f>+K9/B9%</f>
        <v>0</v>
      </c>
      <c r="M9" s="21">
        <f>+Жадвал!E14</f>
        <v>28.460000000000004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">
        <v>72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14</v>
      </c>
      <c r="C19" s="20"/>
      <c r="D19" s="21">
        <f>+C19/B19%</f>
        <v>0</v>
      </c>
      <c r="E19" s="20">
        <v>14</v>
      </c>
      <c r="F19" s="21">
        <f>+E19/B19%</f>
        <v>99.999999999999986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123</v>
      </c>
      <c r="N19" s="35">
        <f>+L19+J19+H19+F19+D19</f>
        <v>99.999999999999986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">
        <v>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14</v>
      </c>
      <c r="C29" s="20"/>
      <c r="D29" s="21">
        <f>+C29/B29%</f>
        <v>0</v>
      </c>
      <c r="E29" s="20"/>
      <c r="F29" s="21">
        <f>+E29/B29%</f>
        <v>0</v>
      </c>
      <c r="G29" s="22">
        <v>9</v>
      </c>
      <c r="H29" s="21">
        <f>+G29/B29%</f>
        <v>64.285714285714278</v>
      </c>
      <c r="I29" s="26"/>
      <c r="J29" s="21">
        <f>+I29/B29%</f>
        <v>0</v>
      </c>
      <c r="K29" s="22">
        <v>5</v>
      </c>
      <c r="L29" s="21">
        <f>+K29/B29%</f>
        <v>35.714285714285708</v>
      </c>
      <c r="M29" s="24">
        <f>+Жадвал!K14</f>
        <v>2.1666666666666665</v>
      </c>
      <c r="N29" s="35">
        <f>+L29+J29+H29+F29+D29</f>
        <v>99.999999999999986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6" sqref="A6:P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62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63</v>
      </c>
      <c r="I7" s="92"/>
      <c r="J7" s="44" t="s">
        <v>64</v>
      </c>
      <c r="K7" s="45" t="s">
        <v>65</v>
      </c>
      <c r="L7" s="44" t="s">
        <v>66</v>
      </c>
      <c r="M7" s="92" t="s">
        <v>67</v>
      </c>
      <c r="N7" s="92"/>
      <c r="O7" s="92" t="s">
        <v>68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44" t="s">
        <v>69</v>
      </c>
      <c r="I8" s="44" t="s">
        <v>70</v>
      </c>
      <c r="J8" s="44" t="s">
        <v>17</v>
      </c>
      <c r="K8" s="44" t="s">
        <v>69</v>
      </c>
      <c r="L8" s="44" t="s">
        <v>17</v>
      </c>
      <c r="M8" s="44" t="s">
        <v>17</v>
      </c>
      <c r="N8" s="44" t="s">
        <v>70</v>
      </c>
      <c r="O8" s="44" t="s">
        <v>17</v>
      </c>
      <c r="P8" s="44" t="s">
        <v>69</v>
      </c>
      <c r="Q8" s="46" t="s">
        <v>17</v>
      </c>
      <c r="R8" s="46" t="s">
        <v>69</v>
      </c>
      <c r="S8" s="46" t="s">
        <v>70</v>
      </c>
      <c r="T8" s="47"/>
      <c r="U8" s="47"/>
      <c r="V8" s="47"/>
      <c r="W8" s="46" t="s">
        <v>17</v>
      </c>
      <c r="X8" s="46" t="s">
        <v>69</v>
      </c>
      <c r="Y8" s="46" t="s">
        <v>70</v>
      </c>
    </row>
    <row r="9" spans="1:25" s="10" customFormat="1" ht="19.5" customHeight="1">
      <c r="A9" s="6">
        <v>1</v>
      </c>
      <c r="B9" s="25">
        <v>391</v>
      </c>
      <c r="C9" s="42">
        <v>5</v>
      </c>
      <c r="D9" s="7" t="s">
        <v>61</v>
      </c>
      <c r="E9" s="9">
        <v>24.242984999999997</v>
      </c>
      <c r="F9" s="9">
        <v>7.9963061723999989</v>
      </c>
      <c r="G9" s="9">
        <v>7.5456290812500004</v>
      </c>
      <c r="H9" s="48">
        <f t="shared" ref="H9:I9" si="0">+F9</f>
        <v>7.9963061723999989</v>
      </c>
      <c r="I9" s="48">
        <f t="shared" si="0"/>
        <v>7.5456290812500004</v>
      </c>
      <c r="J9" s="48">
        <f t="shared" ref="J9" si="1">+E9*0.15</f>
        <v>3.6364477499999994</v>
      </c>
      <c r="K9" s="48"/>
      <c r="L9" s="48">
        <f t="shared" ref="L9" si="2">+E9*0.35</f>
        <v>8.4850447499999984</v>
      </c>
      <c r="M9" s="48">
        <f t="shared" ref="M9" si="3">+E9*0.35</f>
        <v>8.4850447499999984</v>
      </c>
      <c r="N9" s="48"/>
      <c r="O9" s="48">
        <f t="shared" ref="O9" si="4">+E9*0.15</f>
        <v>3.6364477499999994</v>
      </c>
      <c r="P9" s="48"/>
      <c r="Q9" s="49">
        <f t="shared" ref="Q9" si="5">+O9+M9+L9+J9</f>
        <v>24.242984999999994</v>
      </c>
      <c r="R9" s="50">
        <f t="shared" ref="R9" si="6">+P9+K9+H9</f>
        <v>7.9963061723999989</v>
      </c>
      <c r="S9" s="50">
        <f t="shared" ref="S9" si="7">+N9+I9</f>
        <v>7.5456290812500004</v>
      </c>
      <c r="T9" s="51">
        <f t="shared" ref="T9:V9" si="8">+Q9-E9</f>
        <v>0</v>
      </c>
      <c r="U9" s="51">
        <f t="shared" si="8"/>
        <v>0</v>
      </c>
      <c r="V9" s="51">
        <f t="shared" si="8"/>
        <v>0</v>
      </c>
      <c r="W9" s="49">
        <f t="shared" ref="W9" si="9">+E9/C9</f>
        <v>4.8485969999999998</v>
      </c>
      <c r="X9" s="49">
        <f t="shared" ref="X9" si="10">+F9/C9</f>
        <v>1.5992612344799997</v>
      </c>
      <c r="Y9" s="49">
        <f t="shared" ref="Y9" si="11">+G9/C9</f>
        <v>1.5091258162500001</v>
      </c>
    </row>
    <row r="10" spans="1:25" s="10" customFormat="1" ht="19.5" customHeight="1">
      <c r="A10" s="6">
        <v>2</v>
      </c>
      <c r="B10" s="25">
        <v>397</v>
      </c>
      <c r="C10" s="42">
        <v>5</v>
      </c>
      <c r="D10" s="7" t="s">
        <v>61</v>
      </c>
      <c r="E10" s="9">
        <v>24.242984999999997</v>
      </c>
      <c r="F10" s="9">
        <v>18.933528855149998</v>
      </c>
      <c r="G10" s="9">
        <v>7.8641819041499978</v>
      </c>
      <c r="H10" s="48">
        <f t="shared" ref="H10:H11" si="12">+F10</f>
        <v>18.933528855149998</v>
      </c>
      <c r="I10" s="48">
        <f t="shared" ref="I10:I11" si="13">+G10</f>
        <v>7.8641819041499978</v>
      </c>
      <c r="J10" s="48">
        <f t="shared" ref="J10:J11" si="14">+E10*0.15</f>
        <v>3.6364477499999994</v>
      </c>
      <c r="K10" s="48"/>
      <c r="L10" s="48">
        <f t="shared" ref="L10:L11" si="15">+E10*0.35</f>
        <v>8.4850447499999984</v>
      </c>
      <c r="M10" s="48">
        <f t="shared" ref="M10:M11" si="16">+E10*0.35</f>
        <v>8.4850447499999984</v>
      </c>
      <c r="N10" s="48"/>
      <c r="O10" s="48">
        <f t="shared" ref="O10:O11" si="17">+E10*0.15</f>
        <v>3.6364477499999994</v>
      </c>
      <c r="P10" s="48"/>
      <c r="Q10" s="49">
        <f t="shared" ref="Q10:Q11" si="18">+O10+M10+L10+J10</f>
        <v>24.242984999999994</v>
      </c>
      <c r="R10" s="50">
        <f t="shared" ref="R10:R11" si="19">+P10+K10+H10</f>
        <v>18.933528855149998</v>
      </c>
      <c r="S10" s="50">
        <f t="shared" ref="S10:S11" si="20">+N10+I10</f>
        <v>7.8641819041499978</v>
      </c>
      <c r="T10" s="51">
        <f t="shared" ref="T10:T11" si="21">+Q10-E10</f>
        <v>0</v>
      </c>
      <c r="U10" s="51">
        <f t="shared" ref="U10:U11" si="22">+R10-F10</f>
        <v>0</v>
      </c>
      <c r="V10" s="51">
        <f t="shared" ref="V10:V11" si="23">+S10-G10</f>
        <v>0</v>
      </c>
      <c r="W10" s="49">
        <f t="shared" ref="W10:W11" si="24">+E10/C10</f>
        <v>4.8485969999999998</v>
      </c>
      <c r="X10" s="49">
        <f t="shared" ref="X10:X11" si="25">+F10/C10</f>
        <v>3.7867057710299994</v>
      </c>
      <c r="Y10" s="49">
        <f t="shared" ref="Y10:Y11" si="26">+G10/C10</f>
        <v>1.5728363808299997</v>
      </c>
    </row>
    <row r="11" spans="1:25" s="10" customFormat="1" ht="19.5" customHeight="1">
      <c r="A11" s="6">
        <v>3</v>
      </c>
      <c r="B11" s="25">
        <v>399</v>
      </c>
      <c r="C11" s="42">
        <v>4</v>
      </c>
      <c r="D11" s="7" t="s">
        <v>61</v>
      </c>
      <c r="E11" s="9">
        <v>19.394387999999999</v>
      </c>
      <c r="F11" s="9">
        <v>15.146823084119998</v>
      </c>
      <c r="G11" s="9">
        <v>6.2913455233199986</v>
      </c>
      <c r="H11" s="48">
        <f t="shared" si="12"/>
        <v>15.146823084119998</v>
      </c>
      <c r="I11" s="48">
        <f t="shared" si="13"/>
        <v>6.2913455233199986</v>
      </c>
      <c r="J11" s="48">
        <f t="shared" si="14"/>
        <v>2.9091581999999998</v>
      </c>
      <c r="K11" s="48"/>
      <c r="L11" s="48">
        <f t="shared" si="15"/>
        <v>6.7880357999999994</v>
      </c>
      <c r="M11" s="48">
        <f t="shared" si="16"/>
        <v>6.7880357999999994</v>
      </c>
      <c r="N11" s="48"/>
      <c r="O11" s="48">
        <f t="shared" si="17"/>
        <v>2.9091581999999998</v>
      </c>
      <c r="P11" s="48"/>
      <c r="Q11" s="49">
        <f t="shared" si="18"/>
        <v>19.394387999999999</v>
      </c>
      <c r="R11" s="50">
        <f t="shared" si="19"/>
        <v>15.146823084119998</v>
      </c>
      <c r="S11" s="50">
        <f t="shared" si="20"/>
        <v>6.2913455233199986</v>
      </c>
      <c r="T11" s="51">
        <f t="shared" si="21"/>
        <v>0</v>
      </c>
      <c r="U11" s="51">
        <f t="shared" si="22"/>
        <v>0</v>
      </c>
      <c r="V11" s="51">
        <f t="shared" si="23"/>
        <v>0</v>
      </c>
      <c r="W11" s="49">
        <f t="shared" si="24"/>
        <v>4.8485969999999998</v>
      </c>
      <c r="X11" s="49">
        <f t="shared" si="25"/>
        <v>3.7867057710299994</v>
      </c>
      <c r="Y11" s="49">
        <f t="shared" si="26"/>
        <v>1.5728363808299997</v>
      </c>
    </row>
    <row r="12" spans="1:25" ht="19.5" customHeight="1">
      <c r="B12" s="1">
        <v>399</v>
      </c>
      <c r="C12" s="34">
        <f>SUM(C9:C11)</f>
        <v>14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2023-03-31T04:56:50Z</dcterms:modified>
</cp:coreProperties>
</file>