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Ўйрат ерлари\"/>
    </mc:Choice>
  </mc:AlternateContent>
  <bookViews>
    <workbookView xWindow="480" yWindow="105" windowWidth="27795" windowHeight="12600"/>
  </bookViews>
  <sheets>
    <sheet name="Жадвал" sheetId="1" r:id="rId1"/>
    <sheet name="3." sheetId="2" r:id="rId2"/>
    <sheet name="4" sheetId="5" r:id="rId3"/>
  </sheets>
  <definedNames>
    <definedName name="_xlnm._FilterDatabase" localSheetId="2" hidden="1">'4'!$A$6:$D$9</definedName>
    <definedName name="_xlnm._FilterDatabase" localSheetId="0" hidden="1">Жадвал!$A$6:$R$9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'4'!$A$1:$X$9</definedName>
    <definedName name="_xlnm.Print_Area" localSheetId="0">Жадвал!$A$1:$X$9</definedName>
  </definedNames>
  <calcPr calcId="162913"/>
</workbook>
</file>

<file path=xl/calcChain.xml><?xml version="1.0" encoding="utf-8"?>
<calcChain xmlns="http://schemas.openxmlformats.org/spreadsheetml/2006/main">
  <c r="Y9" i="5" l="1"/>
  <c r="X9" i="5"/>
  <c r="W9" i="5"/>
  <c r="R9" i="5"/>
  <c r="U9" i="5" s="1"/>
  <c r="O9" i="5"/>
  <c r="Q9" i="5" s="1"/>
  <c r="T9" i="5" s="1"/>
  <c r="M9" i="5"/>
  <c r="L9" i="5"/>
  <c r="J9" i="5"/>
  <c r="I9" i="5"/>
  <c r="S9" i="5" s="1"/>
  <c r="V9" i="5" s="1"/>
  <c r="H9" i="5"/>
  <c r="C10" i="5"/>
  <c r="E12" i="1"/>
  <c r="K12" i="1"/>
  <c r="H12" i="1"/>
  <c r="D9" i="2" l="1"/>
  <c r="S9" i="1" l="1"/>
  <c r="T9" i="1" s="1"/>
  <c r="W9" i="1" s="1"/>
  <c r="M9" i="1"/>
  <c r="P9" i="1" s="1"/>
  <c r="U9" i="1" l="1"/>
  <c r="X9" i="1" s="1"/>
  <c r="N9" i="1"/>
  <c r="Q9" i="1" s="1"/>
  <c r="V9" i="1"/>
  <c r="O9" i="1"/>
  <c r="R9" i="1" s="1"/>
  <c r="K11" i="1" l="1"/>
  <c r="M29" i="2" l="1"/>
  <c r="C10" i="1"/>
  <c r="F9" i="2" l="1"/>
  <c r="B29" i="2"/>
  <c r="B19" i="2"/>
  <c r="L19" i="2" s="1"/>
  <c r="H11" i="1"/>
  <c r="E11" i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<sst xmlns="http://schemas.openxmlformats.org/spreadsheetml/2006/main" count="163" uniqueCount="73">
  <si>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</si>
  <si>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</si>
  <si>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</si>
  <si>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</si>
  <si>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</si>
  <si>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</si>
  <si>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</si>
  <si>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</si>
  <si>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</si>
  <si>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</si>
  <si>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</si>
  <si>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</si>
  <si>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</si>
  <si>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</si>
  <si>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</si>
  <si>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</si>
  <si>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</si>
  <si>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</si>
  <si>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</si>
  <si>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</si>
  <si>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</si>
  <si>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</si>
  <si>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</si>
  <si>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</si>
  <si>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</si>
  <si>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</si>
  <si>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</si>
  <si>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</si>
  <si>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</si>
  <si>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</si>
  <si>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</si>
  <si>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</si>
  <si>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</si>
  <si>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</si>
  <si>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</si>
  <si>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</si>
  <si>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</si>
  <si>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</si>
  <si>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</si>
  <si>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</si>
  <si>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</si>
  <si>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</si>
  <si>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</si>
  <si>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</si>
  <si>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</si>
  <si>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</si>
  <si>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</si>
  <si>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</si>
  <si>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</si>
  <si>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</si>
  <si>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</si>
  <si>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</si>
  <si>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</si>
  <si>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</si>
  <si>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</si>
  <si>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</si>
  <si>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</si>
  <si>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</si>
  <si>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</si>
  <si>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</si>
  <si>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</si>
  <si>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ғалла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</si>
  <si>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</si>
  <si>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</si>
  <si>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</si>
  <si>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</si>
  <si>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</si>
  <si>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</si>
  <si>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</si>
  <si>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</si>
  <si>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</si>
  <si>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 xml:space="preserve">Фарғона вилояти Риштон тумани Ўйрат худуди Ўйрат ерлари фермер хўжалиги томонидан суғорилиб экиладиган </t>
  </si>
  <si>
    <t xml:space="preserve">Фарғона вилояти Риштон тумани Ўйрат худуди Ўйрат ерлари  фермер хўжалиги томонидан суғорилиб экиладиган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</si>
</sst>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textRotation="90" wrapText="1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tabSelected="1" zoomScale="85" zoomScaleNormal="85" zoomScaleSheetLayoutView="95" workbookViewId="0">
      <selection activeCell="M21" sqref="M2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4" t="s">
        <v>71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33" ht="20.25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33" ht="20.25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33" ht="12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5" t="s">
        <v>2</v>
      </c>
      <c r="N5" s="56"/>
      <c r="O5" s="56"/>
      <c r="P5" s="56"/>
      <c r="Q5" s="56"/>
      <c r="R5" s="57"/>
      <c r="S5" s="58" t="s">
        <v>3</v>
      </c>
      <c r="T5" s="58"/>
      <c r="U5" s="58"/>
      <c r="V5" s="58"/>
      <c r="W5" s="58"/>
      <c r="X5" s="59"/>
    </row>
    <row r="6" spans="1:33" ht="50.25" customHeight="1">
      <c r="A6" s="52" t="s">
        <v>4</v>
      </c>
      <c r="B6" s="51" t="s">
        <v>5</v>
      </c>
      <c r="C6" s="51" t="s">
        <v>6</v>
      </c>
      <c r="D6" s="51" t="s">
        <v>7</v>
      </c>
      <c r="E6" s="51" t="s">
        <v>8</v>
      </c>
      <c r="F6" s="51" t="s">
        <v>9</v>
      </c>
      <c r="G6" s="60" t="s">
        <v>10</v>
      </c>
      <c r="H6" s="51" t="s">
        <v>11</v>
      </c>
      <c r="I6" s="51" t="s">
        <v>9</v>
      </c>
      <c r="J6" s="51" t="s">
        <v>12</v>
      </c>
      <c r="K6" s="51" t="s">
        <v>13</v>
      </c>
      <c r="L6" s="51" t="s">
        <v>14</v>
      </c>
      <c r="M6" s="52" t="s">
        <v>15</v>
      </c>
      <c r="N6" s="52"/>
      <c r="O6" s="52"/>
      <c r="P6" s="52" t="s">
        <v>16</v>
      </c>
      <c r="Q6" s="52"/>
      <c r="R6" s="52"/>
      <c r="S6" s="52" t="s">
        <v>15</v>
      </c>
      <c r="T6" s="52"/>
      <c r="U6" s="52"/>
      <c r="V6" s="52" t="s">
        <v>16</v>
      </c>
      <c r="W6" s="52"/>
      <c r="X6" s="52"/>
    </row>
    <row r="7" spans="1:33" ht="60" customHeight="1">
      <c r="A7" s="52"/>
      <c r="B7" s="51"/>
      <c r="C7" s="51"/>
      <c r="D7" s="51"/>
      <c r="E7" s="51"/>
      <c r="F7" s="51"/>
      <c r="G7" s="60"/>
      <c r="H7" s="51"/>
      <c r="I7" s="51"/>
      <c r="J7" s="51"/>
      <c r="K7" s="51"/>
      <c r="L7" s="51"/>
      <c r="M7" s="37" t="s">
        <v>17</v>
      </c>
      <c r="N7" s="37" t="s">
        <v>18</v>
      </c>
      <c r="O7" s="37" t="s">
        <v>19</v>
      </c>
      <c r="P7" s="37" t="s">
        <v>17</v>
      </c>
      <c r="Q7" s="37" t="s">
        <v>18</v>
      </c>
      <c r="R7" s="37" t="s">
        <v>19</v>
      </c>
      <c r="S7" s="37" t="s">
        <v>17</v>
      </c>
      <c r="T7" s="37" t="s">
        <v>18</v>
      </c>
      <c r="U7" s="37" t="s">
        <v>19</v>
      </c>
      <c r="V7" s="37" t="s">
        <v>17</v>
      </c>
      <c r="W7" s="37" t="s">
        <v>18</v>
      </c>
      <c r="X7" s="37" t="s">
        <v>19</v>
      </c>
      <c r="Z7" s="28" t="s">
        <v>59</v>
      </c>
    </row>
    <row r="8" spans="1:33" ht="22.5" customHeight="1">
      <c r="A8" s="52"/>
      <c r="B8" s="51"/>
      <c r="C8" s="51"/>
      <c r="D8" s="51"/>
      <c r="E8" s="51"/>
      <c r="F8" s="51"/>
      <c r="G8" s="60"/>
      <c r="H8" s="51"/>
      <c r="I8" s="51"/>
      <c r="J8" s="51"/>
      <c r="K8" s="51"/>
      <c r="L8" s="51"/>
      <c r="M8" s="5">
        <v>6</v>
      </c>
      <c r="N8" s="5"/>
      <c r="O8" s="6"/>
      <c r="P8" s="53" t="s">
        <v>20</v>
      </c>
      <c r="Q8" s="53"/>
      <c r="R8" s="53"/>
      <c r="S8" s="5">
        <v>3.77</v>
      </c>
      <c r="T8" s="5"/>
      <c r="U8" s="6"/>
      <c r="V8" s="53" t="s">
        <v>58</v>
      </c>
      <c r="W8" s="53"/>
      <c r="X8" s="53"/>
    </row>
    <row r="9" spans="1:33" s="10" customFormat="1" ht="19.5" customHeight="1">
      <c r="A9" s="6">
        <v>1</v>
      </c>
      <c r="B9" s="25">
        <v>297</v>
      </c>
      <c r="C9" s="41">
        <v>5</v>
      </c>
      <c r="D9" s="7" t="s">
        <v>61</v>
      </c>
      <c r="E9" s="40">
        <v>11.69</v>
      </c>
      <c r="F9" s="39">
        <v>1.1805000000000001</v>
      </c>
      <c r="G9" s="31" t="s">
        <v>55</v>
      </c>
      <c r="H9" s="7">
        <v>91</v>
      </c>
      <c r="I9" s="39">
        <v>1.1469</v>
      </c>
      <c r="J9" s="31" t="s">
        <v>55</v>
      </c>
      <c r="K9" s="7">
        <v>1.3</v>
      </c>
      <c r="L9" s="29" t="s">
        <v>57</v>
      </c>
      <c r="M9" s="8">
        <f>+Y9*Z9</f>
        <v>7.7165999999999997</v>
      </c>
      <c r="N9" s="9">
        <f>M9*F9*0.7</f>
        <v>6.3766124099999999</v>
      </c>
      <c r="O9" s="9">
        <f>M9*I9*0.5</f>
        <v>4.4250842700000002</v>
      </c>
      <c r="P9" s="9">
        <f>M9*C9</f>
        <v>38.582999999999998</v>
      </c>
      <c r="Q9" s="9">
        <f>N9*C9</f>
        <v>31.883062049999999</v>
      </c>
      <c r="R9" s="9">
        <f>O9*C9</f>
        <v>22.12542135</v>
      </c>
      <c r="S9" s="9">
        <f>+AA9*Z9</f>
        <v>4.8485969999999998</v>
      </c>
      <c r="T9" s="9">
        <f>S9*F9*0.7</f>
        <v>4.0066381309499999</v>
      </c>
      <c r="U9" s="9">
        <f>S9*I9*0.3</f>
        <v>1.6682567697899999</v>
      </c>
      <c r="V9" s="9">
        <f>S9*C9</f>
        <v>24.242984999999997</v>
      </c>
      <c r="W9" s="9">
        <f>T9*C9</f>
        <v>20.033190654750001</v>
      </c>
      <c r="X9" s="9">
        <f>U9*C9</f>
        <v>8.341283848949999</v>
      </c>
      <c r="Y9" s="27">
        <v>6</v>
      </c>
      <c r="Z9" s="10">
        <v>1.2861</v>
      </c>
      <c r="AA9" s="10">
        <v>3.77</v>
      </c>
      <c r="AB9" s="11"/>
      <c r="AC9" s="30" t="s">
        <v>56</v>
      </c>
    </row>
    <row r="10" spans="1:33" s="10" customFormat="1" ht="19.5" customHeight="1">
      <c r="A10" s="1"/>
      <c r="B10" s="1"/>
      <c r="C10" s="34">
        <f>SUM(C9:C9)</f>
        <v>5</v>
      </c>
      <c r="D10" s="1"/>
      <c r="E10" s="1"/>
      <c r="F10" s="12"/>
      <c r="G10" s="1"/>
      <c r="H10" s="1"/>
      <c r="J10" s="12"/>
      <c r="K10" s="1"/>
      <c r="L10" s="12"/>
      <c r="M10" s="34"/>
      <c r="N10" s="34"/>
      <c r="O10" s="34"/>
      <c r="P10" s="1"/>
      <c r="Q10" s="1"/>
      <c r="R10" s="1"/>
      <c r="S10" s="34"/>
      <c r="T10" s="34"/>
      <c r="U10" s="34"/>
      <c r="V10" s="1"/>
      <c r="W10" s="1"/>
      <c r="X10" s="1"/>
      <c r="Y10" s="1"/>
      <c r="Z10" s="1"/>
      <c r="AA10" s="1"/>
      <c r="AC10" s="29" t="s">
        <v>57</v>
      </c>
    </row>
    <row r="11" spans="1:33" s="10" customFormat="1" ht="19.5" customHeight="1">
      <c r="A11" s="1"/>
      <c r="B11" s="1"/>
      <c r="C11" s="1"/>
      <c r="D11" s="1"/>
      <c r="E11" s="1">
        <f>SUM(E9:E10)</f>
        <v>11.69</v>
      </c>
      <c r="F11" s="12"/>
      <c r="G11" s="1"/>
      <c r="H11" s="1">
        <f>SUM(H9:H10)</f>
        <v>91</v>
      </c>
      <c r="J11" s="12"/>
      <c r="K11" s="1">
        <f>SUM(K9:K10)</f>
        <v>1.3</v>
      </c>
      <c r="L11" s="1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C11" s="31" t="s">
        <v>55</v>
      </c>
    </row>
    <row r="12" spans="1:33" ht="19.5" customHeight="1">
      <c r="E12" s="1">
        <f>+E11/1</f>
        <v>11.69</v>
      </c>
      <c r="F12" s="12"/>
      <c r="G12" s="1"/>
      <c r="H12" s="1">
        <f>+H11/1</f>
        <v>91</v>
      </c>
      <c r="K12" s="1">
        <f>+K11/1</f>
        <v>1.3</v>
      </c>
      <c r="AC12" s="32" t="s">
        <v>21</v>
      </c>
    </row>
    <row r="13" spans="1:33" ht="19.5" customHeight="1">
      <c r="F13" s="12"/>
      <c r="G13" s="1"/>
      <c r="H13" s="12"/>
      <c r="AC13" s="33" t="s">
        <v>60</v>
      </c>
      <c r="AG13" s="1">
        <v>300</v>
      </c>
    </row>
    <row r="14" spans="1:33">
      <c r="F14" s="12"/>
      <c r="G14" s="1"/>
      <c r="H14" s="12"/>
    </row>
    <row r="15" spans="1:33">
      <c r="F15" s="12"/>
      <c r="G15" s="1"/>
      <c r="H15" s="12"/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L6:L8"/>
    <mergeCell ref="M6:O6"/>
    <mergeCell ref="P6:R6"/>
    <mergeCell ref="S6:U6"/>
    <mergeCell ref="V6:X6"/>
    <mergeCell ref="P8:R8"/>
    <mergeCell ref="V8:X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A21" sqref="A21:M21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87" t="s">
        <v>71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14"/>
      <c r="O1" s="14"/>
      <c r="P1" s="14"/>
      <c r="Q1" s="14"/>
    </row>
    <row r="2" spans="1:17" ht="15.75" customHeight="1">
      <c r="A2" s="88" t="s">
        <v>22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15"/>
    </row>
    <row r="3" spans="1:17" ht="15.75" customHeight="1">
      <c r="A3" s="88" t="s">
        <v>23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15"/>
    </row>
    <row r="4" spans="1:17" ht="15.75" thickBot="1"/>
    <row r="5" spans="1:17" ht="19.5" thickBot="1">
      <c r="A5" s="61" t="s">
        <v>4</v>
      </c>
      <c r="B5" s="61" t="s">
        <v>24</v>
      </c>
      <c r="C5" s="64" t="s">
        <v>25</v>
      </c>
      <c r="D5" s="65"/>
      <c r="E5" s="65"/>
      <c r="F5" s="65"/>
      <c r="G5" s="65"/>
      <c r="H5" s="65"/>
      <c r="I5" s="65"/>
      <c r="J5" s="65"/>
      <c r="K5" s="65"/>
      <c r="L5" s="66"/>
      <c r="M5" s="61" t="s">
        <v>26</v>
      </c>
    </row>
    <row r="6" spans="1:17" ht="18.75" customHeight="1">
      <c r="A6" s="62"/>
      <c r="B6" s="62"/>
      <c r="C6" s="67" t="s">
        <v>27</v>
      </c>
      <c r="D6" s="68"/>
      <c r="E6" s="69" t="s">
        <v>28</v>
      </c>
      <c r="F6" s="70"/>
      <c r="G6" s="71" t="s">
        <v>29</v>
      </c>
      <c r="H6" s="72"/>
      <c r="I6" s="73" t="s">
        <v>30</v>
      </c>
      <c r="J6" s="74"/>
      <c r="K6" s="75" t="s">
        <v>31</v>
      </c>
      <c r="L6" s="76"/>
      <c r="M6" s="62"/>
    </row>
    <row r="7" spans="1:17" ht="28.5" customHeight="1" thickBot="1">
      <c r="A7" s="62"/>
      <c r="B7" s="62"/>
      <c r="C7" s="77" t="s">
        <v>32</v>
      </c>
      <c r="D7" s="78"/>
      <c r="E7" s="79" t="s">
        <v>33</v>
      </c>
      <c r="F7" s="80"/>
      <c r="G7" s="81" t="s">
        <v>34</v>
      </c>
      <c r="H7" s="82"/>
      <c r="I7" s="83" t="s">
        <v>35</v>
      </c>
      <c r="J7" s="84"/>
      <c r="K7" s="85" t="s">
        <v>36</v>
      </c>
      <c r="L7" s="86"/>
      <c r="M7" s="63"/>
    </row>
    <row r="8" spans="1:17" ht="19.5" thickBot="1">
      <c r="A8" s="63"/>
      <c r="B8" s="63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5</v>
      </c>
      <c r="C9" s="20">
        <v>5</v>
      </c>
      <c r="D9" s="21">
        <f>+C9/B9%</f>
        <v>100</v>
      </c>
      <c r="E9" s="20"/>
      <c r="F9" s="21">
        <f>E9/B9*100</f>
        <v>0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+Жадвал!E12</f>
        <v>11.69</v>
      </c>
      <c r="N9" s="35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6"/>
    </row>
    <row r="11" spans="1:17" ht="18.75">
      <c r="A11" s="87" t="s">
        <v>72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36"/>
    </row>
    <row r="12" spans="1:17" ht="18.75">
      <c r="A12" s="88" t="s">
        <v>40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36"/>
    </row>
    <row r="13" spans="1:17" ht="18.75">
      <c r="A13" s="88" t="s">
        <v>23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36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6"/>
    </row>
    <row r="15" spans="1:17" ht="19.5" thickBot="1">
      <c r="A15" s="61" t="s">
        <v>4</v>
      </c>
      <c r="B15" s="61" t="s">
        <v>24</v>
      </c>
      <c r="C15" s="64" t="s">
        <v>41</v>
      </c>
      <c r="D15" s="65"/>
      <c r="E15" s="65"/>
      <c r="F15" s="65"/>
      <c r="G15" s="65"/>
      <c r="H15" s="65"/>
      <c r="I15" s="65"/>
      <c r="J15" s="65"/>
      <c r="K15" s="65"/>
      <c r="L15" s="66"/>
      <c r="M15" s="61" t="s">
        <v>26</v>
      </c>
      <c r="N15" s="36"/>
    </row>
    <row r="16" spans="1:17" ht="18.75" customHeight="1">
      <c r="A16" s="62"/>
      <c r="B16" s="62"/>
      <c r="C16" s="67" t="s">
        <v>27</v>
      </c>
      <c r="D16" s="68"/>
      <c r="E16" s="69" t="s">
        <v>28</v>
      </c>
      <c r="F16" s="70"/>
      <c r="G16" s="71" t="s">
        <v>29</v>
      </c>
      <c r="H16" s="72"/>
      <c r="I16" s="73" t="s">
        <v>30</v>
      </c>
      <c r="J16" s="74"/>
      <c r="K16" s="75" t="s">
        <v>31</v>
      </c>
      <c r="L16" s="76"/>
      <c r="M16" s="62"/>
      <c r="N16" s="36"/>
    </row>
    <row r="17" spans="1:14" ht="30" customHeight="1" thickBot="1">
      <c r="A17" s="62"/>
      <c r="B17" s="62"/>
      <c r="C17" s="77" t="s">
        <v>42</v>
      </c>
      <c r="D17" s="78"/>
      <c r="E17" s="79" t="s">
        <v>43</v>
      </c>
      <c r="F17" s="80"/>
      <c r="G17" s="81" t="s">
        <v>44</v>
      </c>
      <c r="H17" s="82"/>
      <c r="I17" s="83" t="s">
        <v>45</v>
      </c>
      <c r="J17" s="84"/>
      <c r="K17" s="85" t="s">
        <v>46</v>
      </c>
      <c r="L17" s="86"/>
      <c r="M17" s="63"/>
      <c r="N17" s="36"/>
    </row>
    <row r="18" spans="1:14" ht="19.5" thickBot="1">
      <c r="A18" s="63"/>
      <c r="B18" s="63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6"/>
    </row>
    <row r="19" spans="1:14" ht="42.75" customHeight="1" thickBot="1">
      <c r="A19" s="18" t="s">
        <v>39</v>
      </c>
      <c r="B19" s="19">
        <f>+B9</f>
        <v>5</v>
      </c>
      <c r="C19" s="20">
        <v>5</v>
      </c>
      <c r="D19" s="21">
        <f>+C19/B19%</f>
        <v>100</v>
      </c>
      <c r="E19" s="20">
        <v>5</v>
      </c>
      <c r="F19" s="21">
        <f>+E19/B19%</f>
        <v>100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+Жадвал!H12</f>
        <v>91</v>
      </c>
      <c r="N19" s="35">
        <f>+L19+J19+H19+F19+D19</f>
        <v>200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6"/>
    </row>
    <row r="21" spans="1:14" ht="18.75">
      <c r="A21" s="87" t="s">
        <v>71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36"/>
    </row>
    <row r="22" spans="1:14" ht="18.75">
      <c r="A22" s="88" t="s">
        <v>47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36"/>
    </row>
    <row r="23" spans="1:14" ht="18.75">
      <c r="A23" s="88" t="s">
        <v>23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36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/>
    </row>
    <row r="25" spans="1:14" ht="19.5" thickBot="1">
      <c r="A25" s="61" t="s">
        <v>4</v>
      </c>
      <c r="B25" s="61" t="s">
        <v>24</v>
      </c>
      <c r="C25" s="64" t="s">
        <v>48</v>
      </c>
      <c r="D25" s="65"/>
      <c r="E25" s="65"/>
      <c r="F25" s="65"/>
      <c r="G25" s="65"/>
      <c r="H25" s="65"/>
      <c r="I25" s="65"/>
      <c r="J25" s="65"/>
      <c r="K25" s="65"/>
      <c r="L25" s="66"/>
      <c r="M25" s="61" t="s">
        <v>49</v>
      </c>
      <c r="N25" s="36"/>
    </row>
    <row r="26" spans="1:14" ht="18.75" customHeight="1">
      <c r="A26" s="62"/>
      <c r="B26" s="62"/>
      <c r="C26" s="67" t="s">
        <v>27</v>
      </c>
      <c r="D26" s="68"/>
      <c r="E26" s="69" t="s">
        <v>28</v>
      </c>
      <c r="F26" s="70"/>
      <c r="G26" s="71" t="s">
        <v>29</v>
      </c>
      <c r="H26" s="72"/>
      <c r="I26" s="73" t="s">
        <v>30</v>
      </c>
      <c r="J26" s="74"/>
      <c r="K26" s="75" t="s">
        <v>31</v>
      </c>
      <c r="L26" s="76"/>
      <c r="M26" s="62"/>
      <c r="N26" s="36"/>
    </row>
    <row r="27" spans="1:14" ht="27.75" customHeight="1" thickBot="1">
      <c r="A27" s="62"/>
      <c r="B27" s="62"/>
      <c r="C27" s="77" t="s">
        <v>50</v>
      </c>
      <c r="D27" s="78"/>
      <c r="E27" s="79" t="s">
        <v>51</v>
      </c>
      <c r="F27" s="80"/>
      <c r="G27" s="81" t="s">
        <v>52</v>
      </c>
      <c r="H27" s="82"/>
      <c r="I27" s="83" t="s">
        <v>53</v>
      </c>
      <c r="J27" s="84"/>
      <c r="K27" s="85" t="s">
        <v>54</v>
      </c>
      <c r="L27" s="86"/>
      <c r="M27" s="63"/>
      <c r="N27" s="36"/>
    </row>
    <row r="28" spans="1:14" ht="19.5" thickBot="1">
      <c r="A28" s="63"/>
      <c r="B28" s="63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6"/>
    </row>
    <row r="29" spans="1:14" ht="42.75" customHeight="1" thickBot="1">
      <c r="A29" s="18" t="s">
        <v>39</v>
      </c>
      <c r="B29" s="19">
        <f>+B9</f>
        <v>5</v>
      </c>
      <c r="C29" s="20"/>
      <c r="D29" s="21">
        <f>+C29/B29%</f>
        <v>0</v>
      </c>
      <c r="E29" s="20"/>
      <c r="F29" s="21">
        <f>+E29/B29%</f>
        <v>0</v>
      </c>
      <c r="G29" s="22">
        <v>5</v>
      </c>
      <c r="H29" s="21">
        <f>+G29/B29%</f>
        <v>100</v>
      </c>
      <c r="I29" s="26"/>
      <c r="J29" s="21">
        <f>+I29/B29%</f>
        <v>0</v>
      </c>
      <c r="K29" s="22"/>
      <c r="L29" s="21">
        <f>+K29/B29%</f>
        <v>0</v>
      </c>
      <c r="M29" s="24">
        <f>+Жадвал!K12</f>
        <v>1.3</v>
      </c>
      <c r="N29" s="35">
        <f>+L29+J29+H29+F29+D29</f>
        <v>100</v>
      </c>
    </row>
  </sheetData>
  <mergeCells count="51"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A21:M21"/>
    <mergeCell ref="A22:M22"/>
    <mergeCell ref="A23:M23"/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zoomScale="85" zoomScaleNormal="85" zoomScaleSheetLayoutView="95" workbookViewId="0">
      <selection activeCell="H9" sqref="H9:Y9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0.2851562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4" t="s">
        <v>71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5" ht="20.25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5" ht="20.25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5" ht="12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2" t="s">
        <v>4</v>
      </c>
      <c r="B6" s="51" t="s">
        <v>5</v>
      </c>
      <c r="C6" s="51" t="s">
        <v>6</v>
      </c>
      <c r="D6" s="51" t="s">
        <v>7</v>
      </c>
      <c r="E6" s="52" t="s">
        <v>16</v>
      </c>
      <c r="F6" s="52"/>
      <c r="G6" s="52"/>
      <c r="H6" s="52" t="s">
        <v>62</v>
      </c>
      <c r="I6" s="52"/>
      <c r="J6" s="52"/>
      <c r="K6" s="52"/>
      <c r="L6" s="52"/>
      <c r="M6" s="52"/>
      <c r="N6" s="52"/>
      <c r="O6" s="52"/>
      <c r="P6" s="52"/>
    </row>
    <row r="7" spans="1:25" ht="60" customHeight="1">
      <c r="A7" s="52"/>
      <c r="B7" s="51"/>
      <c r="C7" s="51"/>
      <c r="D7" s="51"/>
      <c r="E7" s="89" t="s">
        <v>17</v>
      </c>
      <c r="F7" s="89" t="s">
        <v>18</v>
      </c>
      <c r="G7" s="89" t="s">
        <v>19</v>
      </c>
      <c r="H7" s="91" t="s">
        <v>63</v>
      </c>
      <c r="I7" s="91"/>
      <c r="J7" s="50" t="s">
        <v>64</v>
      </c>
      <c r="K7" s="42" t="s">
        <v>65</v>
      </c>
      <c r="L7" s="50" t="s">
        <v>66</v>
      </c>
      <c r="M7" s="91" t="s">
        <v>67</v>
      </c>
      <c r="N7" s="91"/>
      <c r="O7" s="91" t="s">
        <v>68</v>
      </c>
      <c r="P7" s="91"/>
    </row>
    <row r="8" spans="1:25" ht="22.5" customHeight="1">
      <c r="A8" s="52"/>
      <c r="B8" s="51"/>
      <c r="C8" s="51"/>
      <c r="D8" s="51"/>
      <c r="E8" s="90"/>
      <c r="F8" s="90"/>
      <c r="G8" s="90"/>
      <c r="H8" s="50" t="s">
        <v>69</v>
      </c>
      <c r="I8" s="50" t="s">
        <v>70</v>
      </c>
      <c r="J8" s="50" t="s">
        <v>17</v>
      </c>
      <c r="K8" s="50" t="s">
        <v>69</v>
      </c>
      <c r="L8" s="50" t="s">
        <v>17</v>
      </c>
      <c r="M8" s="50" t="s">
        <v>17</v>
      </c>
      <c r="N8" s="50" t="s">
        <v>70</v>
      </c>
      <c r="O8" s="50" t="s">
        <v>17</v>
      </c>
      <c r="P8" s="50" t="s">
        <v>69</v>
      </c>
      <c r="Q8" s="43" t="s">
        <v>17</v>
      </c>
      <c r="R8" s="43" t="s">
        <v>69</v>
      </c>
      <c r="S8" s="43" t="s">
        <v>70</v>
      </c>
      <c r="T8" s="44"/>
      <c r="U8" s="44"/>
      <c r="V8" s="44"/>
      <c r="W8" s="43" t="s">
        <v>17</v>
      </c>
      <c r="X8" s="43" t="s">
        <v>69</v>
      </c>
      <c r="Y8" s="43" t="s">
        <v>70</v>
      </c>
    </row>
    <row r="9" spans="1:25" s="10" customFormat="1" ht="19.5" customHeight="1">
      <c r="A9" s="6">
        <v>1</v>
      </c>
      <c r="B9" s="25">
        <v>297</v>
      </c>
      <c r="C9" s="41">
        <v>5</v>
      </c>
      <c r="D9" s="7" t="s">
        <v>61</v>
      </c>
      <c r="E9" s="9">
        <v>24.242984999999997</v>
      </c>
      <c r="F9" s="9">
        <v>20.033190654750001</v>
      </c>
      <c r="G9" s="9">
        <v>8.341283848949999</v>
      </c>
      <c r="H9" s="45">
        <f t="shared" ref="H9:I9" si="0">+F9</f>
        <v>20.033190654750001</v>
      </c>
      <c r="I9" s="45">
        <f t="shared" si="0"/>
        <v>8.341283848949999</v>
      </c>
      <c r="J9" s="45">
        <f t="shared" ref="J9" si="1">+E9*0.15</f>
        <v>3.6364477499999994</v>
      </c>
      <c r="K9" s="45"/>
      <c r="L9" s="45">
        <f t="shared" ref="L9" si="2">+E9*0.35</f>
        <v>8.4850447499999984</v>
      </c>
      <c r="M9" s="45">
        <f t="shared" ref="M9" si="3">+E9*0.35</f>
        <v>8.4850447499999984</v>
      </c>
      <c r="N9" s="45"/>
      <c r="O9" s="45">
        <f t="shared" ref="O9" si="4">+E9*0.15</f>
        <v>3.6364477499999994</v>
      </c>
      <c r="P9" s="45"/>
      <c r="Q9" s="46">
        <f t="shared" ref="Q9" si="5">+O9+M9+L9+J9</f>
        <v>24.242984999999994</v>
      </c>
      <c r="R9" s="47">
        <f t="shared" ref="R9" si="6">+P9+K9+H9</f>
        <v>20.033190654750001</v>
      </c>
      <c r="S9" s="47">
        <f t="shared" ref="S9" si="7">+N9+I9</f>
        <v>8.341283848949999</v>
      </c>
      <c r="T9" s="48">
        <f t="shared" ref="T9:V9" si="8">+Q9-E9</f>
        <v>0</v>
      </c>
      <c r="U9" s="48">
        <f t="shared" si="8"/>
        <v>0</v>
      </c>
      <c r="V9" s="48">
        <f t="shared" si="8"/>
        <v>0</v>
      </c>
      <c r="W9" s="46">
        <f t="shared" ref="W9" si="9">+E9/C9</f>
        <v>4.8485969999999998</v>
      </c>
      <c r="X9" s="46">
        <f t="shared" ref="X9" si="10">+F9/C9</f>
        <v>4.0066381309499999</v>
      </c>
      <c r="Y9" s="46">
        <f t="shared" ref="Y9" si="11">+G9/C9</f>
        <v>1.6682567697899997</v>
      </c>
    </row>
    <row r="10" spans="1:25" s="10" customFormat="1" ht="19.5" customHeight="1">
      <c r="A10" s="1"/>
      <c r="B10" s="1"/>
      <c r="C10" s="34">
        <f>SUM(C9:C9)</f>
        <v>5</v>
      </c>
      <c r="D10" s="1"/>
      <c r="E10" s="1"/>
      <c r="F10" s="1"/>
      <c r="G10" s="1"/>
    </row>
    <row r="11" spans="1:25" s="10" customFormat="1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5" ht="19.5" customHeight="1">
      <c r="F12" s="1"/>
      <c r="G12" s="1"/>
      <c r="I12" s="1"/>
      <c r="J12" s="1"/>
      <c r="L12" s="1"/>
    </row>
    <row r="13" spans="1:25" ht="19.5" customHeight="1">
      <c r="F13" s="1"/>
      <c r="G13" s="1"/>
      <c r="I13" s="1"/>
      <c r="J13" s="1"/>
      <c r="L13" s="1"/>
    </row>
    <row r="14" spans="1:25">
      <c r="F14" s="1"/>
      <c r="G14" s="1"/>
      <c r="I14" s="1"/>
      <c r="J14" s="1"/>
      <c r="L14" s="1"/>
    </row>
    <row r="15" spans="1:25">
      <c r="F15" s="12"/>
      <c r="G15" s="1"/>
      <c r="H15" s="12"/>
    </row>
    <row r="16" spans="1:25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G7:G8"/>
    <mergeCell ref="F7:F8"/>
    <mergeCell ref="E7:E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2023-03-31T05:35:20Z</dcterms:modified>
</cp:coreProperties>
</file>