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и стол\Жамолдин\Yozyovon new\Guliston\Абдурахмонов Мухиддин\"/>
    </mc:Choice>
  </mc:AlternateContent>
  <bookViews>
    <workbookView xWindow="0" yWindow="0" windowWidth="22245" windowHeight="11970"/>
  </bookViews>
  <sheets>
    <sheet name="Жадвал" sheetId="1" r:id="rId1"/>
    <sheet name="3." sheetId="2" r:id="rId2"/>
    <sheet name="4" sheetId="3" r:id="rId3"/>
  </sheets>
  <definedNames>
    <definedName name="_xlnm._FilterDatabase" localSheetId="2" hidden="1">'4'!$A$6:$R$8</definedName>
    <definedName name="_xlnm._FilterDatabase" localSheetId="0" hidden="1">Жадвал!$A$6:$R$8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'4'!$A$1:$X$19</definedName>
    <definedName name="_xlnm.Print_Area" localSheetId="0">Жадвал!$A$1:$X$24</definedName>
  </definedNames>
  <calcPr calcId="162913"/>
</workbook>
</file>

<file path=xl/calcChain.xml><?xml version="1.0" encoding="utf-8"?>
<calcChain xmlns="http://schemas.openxmlformats.org/spreadsheetml/2006/main">
  <c r="S24" i="1" l="1"/>
  <c r="T24" i="1" s="1"/>
  <c r="W24" i="1" s="1"/>
  <c r="M24" i="1"/>
  <c r="P24" i="1" s="1"/>
  <c r="S23" i="1"/>
  <c r="T23" i="1" s="1"/>
  <c r="W23" i="1" s="1"/>
  <c r="O23" i="1"/>
  <c r="R23" i="1" s="1"/>
  <c r="M23" i="1"/>
  <c r="P23" i="1" s="1"/>
  <c r="S13" i="1"/>
  <c r="T13" i="1" s="1"/>
  <c r="W13" i="1" s="1"/>
  <c r="M13" i="1"/>
  <c r="P13" i="1" s="1"/>
  <c r="S12" i="1"/>
  <c r="T12" i="1" s="1"/>
  <c r="W12" i="1" s="1"/>
  <c r="M12" i="1"/>
  <c r="P12" i="1" s="1"/>
  <c r="S11" i="1"/>
  <c r="T11" i="1" s="1"/>
  <c r="W11" i="1" s="1"/>
  <c r="M11" i="1"/>
  <c r="P11" i="1" s="1"/>
  <c r="S10" i="1"/>
  <c r="T10" i="1" s="1"/>
  <c r="W10" i="1" s="1"/>
  <c r="M10" i="1"/>
  <c r="P10" i="1" s="1"/>
  <c r="O24" i="1" l="1"/>
  <c r="R24" i="1" s="1"/>
  <c r="U23" i="1"/>
  <c r="X23" i="1" s="1"/>
  <c r="U24" i="1"/>
  <c r="X24" i="1" s="1"/>
  <c r="N23" i="1"/>
  <c r="Q23" i="1" s="1"/>
  <c r="V23" i="1"/>
  <c r="N24" i="1"/>
  <c r="Q24" i="1" s="1"/>
  <c r="V24" i="1"/>
  <c r="U10" i="1"/>
  <c r="X10" i="1" s="1"/>
  <c r="U11" i="1"/>
  <c r="X11" i="1" s="1"/>
  <c r="U12" i="1"/>
  <c r="X12" i="1" s="1"/>
  <c r="U13" i="1"/>
  <c r="X13" i="1" s="1"/>
  <c r="V10" i="1"/>
  <c r="V11" i="1"/>
  <c r="V12" i="1"/>
  <c r="V13" i="1"/>
  <c r="N13" i="1"/>
  <c r="Q13" i="1" s="1"/>
  <c r="O10" i="1"/>
  <c r="R10" i="1" s="1"/>
  <c r="O11" i="1"/>
  <c r="R11" i="1" s="1"/>
  <c r="O12" i="1"/>
  <c r="R12" i="1" s="1"/>
  <c r="N10" i="1"/>
  <c r="Q10" i="1" s="1"/>
  <c r="N11" i="1"/>
  <c r="Q11" i="1" s="1"/>
  <c r="N12" i="1"/>
  <c r="Q12" i="1" s="1"/>
  <c r="O13" i="1"/>
  <c r="R13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10" i="1"/>
  <c r="K22" i="3" l="1"/>
  <c r="K21" i="3"/>
  <c r="H21" i="3"/>
  <c r="H22" i="3" s="1"/>
  <c r="E21" i="3"/>
  <c r="E22" i="3" s="1"/>
  <c r="C20" i="3"/>
  <c r="S19" i="3"/>
  <c r="V19" i="3" s="1"/>
  <c r="O19" i="3"/>
  <c r="R19" i="3" s="1"/>
  <c r="M19" i="3"/>
  <c r="N19" i="3" s="1"/>
  <c r="Q19" i="3" s="1"/>
  <c r="X18" i="3"/>
  <c r="U18" i="3"/>
  <c r="T18" i="3"/>
  <c r="W18" i="3" s="1"/>
  <c r="S18" i="3"/>
  <c r="V18" i="3" s="1"/>
  <c r="P18" i="3"/>
  <c r="M18" i="3"/>
  <c r="O18" i="3" s="1"/>
  <c r="R18" i="3" s="1"/>
  <c r="A18" i="3"/>
  <c r="A19" i="3" s="1"/>
  <c r="V17" i="3"/>
  <c r="U17" i="3"/>
  <c r="X17" i="3" s="1"/>
  <c r="S17" i="3"/>
  <c r="T17" i="3" s="1"/>
  <c r="W17" i="3" s="1"/>
  <c r="M17" i="3"/>
  <c r="P17" i="3" s="1"/>
  <c r="V16" i="3"/>
  <c r="U16" i="3"/>
  <c r="X16" i="3" s="1"/>
  <c r="S16" i="3"/>
  <c r="T16" i="3" s="1"/>
  <c r="W16" i="3" s="1"/>
  <c r="M16" i="3"/>
  <c r="P16" i="3" s="1"/>
  <c r="V15" i="3"/>
  <c r="U15" i="3"/>
  <c r="X15" i="3" s="1"/>
  <c r="S15" i="3"/>
  <c r="T15" i="3" s="1"/>
  <c r="W15" i="3" s="1"/>
  <c r="M15" i="3"/>
  <c r="P15" i="3" s="1"/>
  <c r="V14" i="3"/>
  <c r="U14" i="3"/>
  <c r="X14" i="3" s="1"/>
  <c r="S14" i="3"/>
  <c r="T14" i="3" s="1"/>
  <c r="W14" i="3" s="1"/>
  <c r="M14" i="3"/>
  <c r="P14" i="3" s="1"/>
  <c r="V13" i="3"/>
  <c r="U13" i="3"/>
  <c r="X13" i="3" s="1"/>
  <c r="S13" i="3"/>
  <c r="T13" i="3" s="1"/>
  <c r="W13" i="3" s="1"/>
  <c r="M13" i="3"/>
  <c r="P13" i="3" s="1"/>
  <c r="V12" i="3"/>
  <c r="U12" i="3"/>
  <c r="X12" i="3" s="1"/>
  <c r="S12" i="3"/>
  <c r="T12" i="3" s="1"/>
  <c r="W12" i="3" s="1"/>
  <c r="M12" i="3"/>
  <c r="P12" i="3" s="1"/>
  <c r="V11" i="3"/>
  <c r="U11" i="3"/>
  <c r="X11" i="3" s="1"/>
  <c r="S11" i="3"/>
  <c r="T11" i="3" s="1"/>
  <c r="W11" i="3" s="1"/>
  <c r="M11" i="3"/>
  <c r="P11" i="3" s="1"/>
  <c r="V10" i="3"/>
  <c r="U10" i="3"/>
  <c r="X10" i="3" s="1"/>
  <c r="S10" i="3"/>
  <c r="T10" i="3" s="1"/>
  <c r="W10" i="3" s="1"/>
  <c r="M10" i="3"/>
  <c r="P10" i="3" s="1"/>
  <c r="V9" i="3"/>
  <c r="U9" i="3"/>
  <c r="X9" i="3" s="1"/>
  <c r="S9" i="3"/>
  <c r="T9" i="3" s="1"/>
  <c r="W9" i="3" s="1"/>
  <c r="M9" i="3"/>
  <c r="P9" i="3" s="1"/>
  <c r="N10" i="3" l="1"/>
  <c r="Q10" i="3" s="1"/>
  <c r="N11" i="3"/>
  <c r="Q11" i="3" s="1"/>
  <c r="N12" i="3"/>
  <c r="Q12" i="3" s="1"/>
  <c r="P19" i="3"/>
  <c r="T19" i="3"/>
  <c r="W19" i="3" s="1"/>
  <c r="N9" i="3"/>
  <c r="Q9" i="3" s="1"/>
  <c r="N16" i="3"/>
  <c r="Q16" i="3" s="1"/>
  <c r="O9" i="3"/>
  <c r="R9" i="3" s="1"/>
  <c r="O10" i="3"/>
  <c r="R10" i="3" s="1"/>
  <c r="O11" i="3"/>
  <c r="R11" i="3" s="1"/>
  <c r="O12" i="3"/>
  <c r="R12" i="3" s="1"/>
  <c r="O13" i="3"/>
  <c r="R13" i="3" s="1"/>
  <c r="O14" i="3"/>
  <c r="R14" i="3" s="1"/>
  <c r="O15" i="3"/>
  <c r="R15" i="3" s="1"/>
  <c r="O16" i="3"/>
  <c r="R16" i="3" s="1"/>
  <c r="O17" i="3"/>
  <c r="R17" i="3" s="1"/>
  <c r="N18" i="3"/>
  <c r="Q18" i="3" s="1"/>
  <c r="U19" i="3"/>
  <c r="X19" i="3" s="1"/>
  <c r="N13" i="3"/>
  <c r="Q13" i="3" s="1"/>
  <c r="N14" i="3"/>
  <c r="Q14" i="3" s="1"/>
  <c r="N15" i="3"/>
  <c r="Q15" i="3" s="1"/>
  <c r="N17" i="3"/>
  <c r="Q17" i="3" s="1"/>
  <c r="S22" i="1"/>
  <c r="T22" i="1" s="1"/>
  <c r="W22" i="1" s="1"/>
  <c r="M22" i="1"/>
  <c r="P22" i="1" s="1"/>
  <c r="U22" i="1" l="1"/>
  <c r="X22" i="1" s="1"/>
  <c r="N22" i="1"/>
  <c r="Q22" i="1" s="1"/>
  <c r="V22" i="1"/>
  <c r="O22" i="1"/>
  <c r="R22" i="1" s="1"/>
  <c r="S21" i="1" l="1"/>
  <c r="T21" i="1" s="1"/>
  <c r="W21" i="1" s="1"/>
  <c r="M21" i="1"/>
  <c r="P21" i="1" s="1"/>
  <c r="U21" i="1" l="1"/>
  <c r="X21" i="1" s="1"/>
  <c r="N21" i="1"/>
  <c r="Q21" i="1" s="1"/>
  <c r="V21" i="1"/>
  <c r="O21" i="1"/>
  <c r="R21" i="1" s="1"/>
  <c r="S17" i="1" l="1"/>
  <c r="V17" i="1" s="1"/>
  <c r="M17" i="1"/>
  <c r="O17" i="1" s="1"/>
  <c r="R17" i="1" s="1"/>
  <c r="S16" i="1"/>
  <c r="T16" i="1" s="1"/>
  <c r="W16" i="1" s="1"/>
  <c r="M16" i="1"/>
  <c r="O16" i="1" s="1"/>
  <c r="R16" i="1" s="1"/>
  <c r="S15" i="1"/>
  <c r="U15" i="1" s="1"/>
  <c r="X15" i="1" s="1"/>
  <c r="M15" i="1"/>
  <c r="O15" i="1" s="1"/>
  <c r="R15" i="1" s="1"/>
  <c r="S14" i="1"/>
  <c r="U14" i="1" s="1"/>
  <c r="X14" i="1" s="1"/>
  <c r="M14" i="1"/>
  <c r="O14" i="1" s="1"/>
  <c r="R14" i="1" s="1"/>
  <c r="S9" i="1"/>
  <c r="V9" i="1" s="1"/>
  <c r="M9" i="1"/>
  <c r="O9" i="1" s="1"/>
  <c r="R9" i="1" s="1"/>
  <c r="S20" i="1"/>
  <c r="T20" i="1" s="1"/>
  <c r="W20" i="1" s="1"/>
  <c r="M20" i="1"/>
  <c r="P20" i="1" s="1"/>
  <c r="S19" i="1"/>
  <c r="T19" i="1" s="1"/>
  <c r="W19" i="1" s="1"/>
  <c r="M19" i="1"/>
  <c r="P19" i="1" s="1"/>
  <c r="S18" i="1"/>
  <c r="T18" i="1" s="1"/>
  <c r="W18" i="1" s="1"/>
  <c r="M18" i="1"/>
  <c r="P18" i="1" s="1"/>
  <c r="T9" i="1" l="1"/>
  <c r="W9" i="1" s="1"/>
  <c r="P14" i="1"/>
  <c r="V15" i="1"/>
  <c r="U19" i="1"/>
  <c r="X19" i="1" s="1"/>
  <c r="U9" i="1"/>
  <c r="X9" i="1" s="1"/>
  <c r="P9" i="1"/>
  <c r="T14" i="1"/>
  <c r="W14" i="1" s="1"/>
  <c r="P15" i="1"/>
  <c r="V14" i="1"/>
  <c r="T15" i="1"/>
  <c r="W15" i="1" s="1"/>
  <c r="U16" i="1"/>
  <c r="X16" i="1" s="1"/>
  <c r="U20" i="1"/>
  <c r="X20" i="1" s="1"/>
  <c r="P16" i="1"/>
  <c r="V16" i="1"/>
  <c r="T17" i="1"/>
  <c r="W17" i="1" s="1"/>
  <c r="U17" i="1"/>
  <c r="X17" i="1" s="1"/>
  <c r="U18" i="1"/>
  <c r="X18" i="1" s="1"/>
  <c r="P17" i="1"/>
  <c r="N9" i="1"/>
  <c r="Q9" i="1" s="1"/>
  <c r="N14" i="1"/>
  <c r="Q14" i="1" s="1"/>
  <c r="N15" i="1"/>
  <c r="Q15" i="1" s="1"/>
  <c r="N16" i="1"/>
  <c r="Q16" i="1" s="1"/>
  <c r="N17" i="1"/>
  <c r="Q17" i="1" s="1"/>
  <c r="N18" i="1"/>
  <c r="Q18" i="1" s="1"/>
  <c r="V18" i="1"/>
  <c r="N19" i="1"/>
  <c r="Q19" i="1" s="1"/>
  <c r="V19" i="1"/>
  <c r="N20" i="1"/>
  <c r="Q20" i="1" s="1"/>
  <c r="V20" i="1"/>
  <c r="O19" i="1"/>
  <c r="R19" i="1" s="1"/>
  <c r="O20" i="1"/>
  <c r="R20" i="1" s="1"/>
  <c r="O18" i="1"/>
  <c r="R18" i="1" s="1"/>
  <c r="K26" i="1" l="1"/>
  <c r="K27" i="1" s="1"/>
  <c r="M29" i="2" l="1"/>
  <c r="C25" i="1"/>
  <c r="B9" i="2" s="1"/>
  <c r="D9" i="2" l="1"/>
  <c r="F9" i="2"/>
  <c r="B29" i="2"/>
  <c r="B19" i="2"/>
  <c r="H26" i="1"/>
  <c r="H27" i="1" s="1"/>
  <c r="E26" i="1"/>
  <c r="E27" i="1" s="1"/>
  <c r="J9" i="2"/>
  <c r="H9" i="2"/>
  <c r="L9" i="2"/>
  <c r="L19" i="2" l="1"/>
  <c r="F19" i="2"/>
  <c r="M9" i="2"/>
  <c r="M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<sst xmlns="http://schemas.openxmlformats.org/spreadsheetml/2006/main" count="274" uniqueCount="71">
  <si>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</si>
  <si>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</si>
  <si>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</si>
  <si>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</si>
  <si>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</si>
  <si>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</si>
  <si>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</si>
  <si>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</si>
  <si>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</si>
  <si>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</si>
  <si>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</si>
  <si>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</si>
  <si>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</si>
  <si>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</si>
  <si>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</si>
  <si>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</si>
  <si>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</si>
  <si>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</si>
  <si>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</si>
  <si>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</si>
  <si>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</si>
  <si>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</si>
  <si>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</si>
  <si>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</si>
  <si>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</si>
  <si>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</si>
  <si>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</si>
  <si>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</si>
  <si>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</si>
  <si>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</si>
  <si>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</si>
  <si>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</si>
  <si>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</si>
  <si>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</si>
  <si>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</si>
  <si>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</si>
  <si>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</si>
  <si>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</si>
  <si>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</si>
  <si>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</si>
  <si>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</si>
  <si>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</si>
  <si>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</si>
  <si>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</si>
  <si>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</si>
  <si>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</si>
  <si>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</si>
  <si>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</si>
  <si>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</si>
  <si>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</si>
  <si>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</si>
  <si>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</si>
  <si>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</si>
  <si>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</si>
  <si>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</si>
  <si>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</si>
  <si>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</si>
  <si>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</si>
  <si>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</si>
  <si>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</si>
  <si>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</si>
  <si>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пахта</t>
  </si>
  <si>
    <t>ғалла</t>
  </si>
  <si>
    <t>1;-2</t>
  </si>
  <si>
    <t>пахта-ғалла</t>
  </si>
  <si>
    <t xml:space="preserve">Фарғона вилояти Ёзёвон тумани Гулистон худуди Умид фермер хўжалиги томонидан суғорилиб экиладиган </t>
  </si>
  <si>
    <t xml:space="preserve">Фарғона вилояти Ёзёвон тумани Гулистон худуди Абдурахмонов Мухиддин фермер хўжалиги томонидан суғорилиб экиладиган </t>
  </si>
  <si>
    <t>54 а</t>
  </si>
  <si>
    <t>50 қ</t>
  </si>
  <si>
    <t>31 қ</t>
  </si>
  <si>
    <t xml:space="preserve">Фарғона вилояти Ёзёвон тумани Абдурахмонов Мухиддин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</si>
</sst>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6" fontId="3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2" fontId="11" fillId="4" borderId="4" xfId="1" applyNumberFormat="1" applyFont="1" applyFill="1" applyBorder="1" applyAlignment="1">
      <alignment horizontal="center" vertical="center"/>
    </xf>
    <xf numFmtId="0" fontId="3" fillId="4" borderId="0" xfId="0" applyFont="1" applyFill="1"/>
    <xf numFmtId="0" fontId="7" fillId="4" borderId="0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" fontId="11" fillId="4" borderId="4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166" fontId="7" fillId="4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90"/>
  <sheetViews>
    <sheetView tabSelected="1" zoomScale="85" zoomScaleNormal="85" zoomScaleSheetLayoutView="95" workbookViewId="0">
      <selection activeCell="C23" activeCellId="2" sqref="C9:C15 C17:C23 C23"/>
    </sheetView>
  </sheetViews>
  <sheetFormatPr defaultRowHeight="15" x14ac:dyDescent="0.2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2" customWidth="1"/>
    <col min="8" max="8" width="6.85546875" style="1" customWidth="1"/>
    <col min="9" max="9" width="7.140625" style="10" customWidth="1"/>
    <col min="10" max="10" width="11.85546875" style="11" customWidth="1"/>
    <col min="11" max="11" width="7.140625" style="1" customWidth="1"/>
    <col min="12" max="12" width="11.7109375" style="11" customWidth="1"/>
    <col min="13" max="24" width="8.5703125" style="1" customWidth="1"/>
    <col min="25" max="28" width="9.140625" style="1"/>
    <col min="29" max="29" width="11.5703125" style="1" customWidth="1"/>
    <col min="30" max="16384" width="9.140625" style="1"/>
  </cols>
  <sheetData>
    <row r="1" spans="1:29" ht="20.25" x14ac:dyDescent="0.3">
      <c r="A1" s="53" t="s">
        <v>66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9" ht="20.25" x14ac:dyDescent="0.3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9" ht="20.25" x14ac:dyDescent="0.3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9" ht="12" customHeight="1" thickBot="1" x14ac:dyDescent="0.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9" ht="15.75" customHeight="1" x14ac:dyDescent="0.25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29" ht="50.25" customHeight="1" x14ac:dyDescent="0.25">
      <c r="A6" s="51" t="s">
        <v>4</v>
      </c>
      <c r="B6" s="50" t="s">
        <v>5</v>
      </c>
      <c r="C6" s="50" t="s">
        <v>6</v>
      </c>
      <c r="D6" s="50" t="s">
        <v>7</v>
      </c>
      <c r="E6" s="50" t="s">
        <v>8</v>
      </c>
      <c r="F6" s="50" t="s">
        <v>9</v>
      </c>
      <c r="G6" s="59" t="s">
        <v>10</v>
      </c>
      <c r="H6" s="50" t="s">
        <v>11</v>
      </c>
      <c r="I6" s="50" t="s">
        <v>9</v>
      </c>
      <c r="J6" s="50" t="s">
        <v>12</v>
      </c>
      <c r="K6" s="50" t="s">
        <v>13</v>
      </c>
      <c r="L6" s="50" t="s">
        <v>14</v>
      </c>
      <c r="M6" s="51" t="s">
        <v>15</v>
      </c>
      <c r="N6" s="51"/>
      <c r="O6" s="51"/>
      <c r="P6" s="51" t="s">
        <v>16</v>
      </c>
      <c r="Q6" s="51"/>
      <c r="R6" s="51"/>
      <c r="S6" s="51" t="s">
        <v>15</v>
      </c>
      <c r="T6" s="51"/>
      <c r="U6" s="51"/>
      <c r="V6" s="51" t="s">
        <v>16</v>
      </c>
      <c r="W6" s="51"/>
      <c r="X6" s="51"/>
    </row>
    <row r="7" spans="1:29" ht="60" customHeight="1" x14ac:dyDescent="0.25">
      <c r="A7" s="51"/>
      <c r="B7" s="50"/>
      <c r="C7" s="50"/>
      <c r="D7" s="50"/>
      <c r="E7" s="50"/>
      <c r="F7" s="50"/>
      <c r="G7" s="59"/>
      <c r="H7" s="50"/>
      <c r="I7" s="50"/>
      <c r="J7" s="50"/>
      <c r="K7" s="50"/>
      <c r="L7" s="50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7" t="s">
        <v>59</v>
      </c>
    </row>
    <row r="8" spans="1:29" ht="22.5" customHeight="1" x14ac:dyDescent="0.25">
      <c r="A8" s="51"/>
      <c r="B8" s="50"/>
      <c r="C8" s="50"/>
      <c r="D8" s="50"/>
      <c r="E8" s="50"/>
      <c r="F8" s="50"/>
      <c r="G8" s="59"/>
      <c r="H8" s="50"/>
      <c r="I8" s="50"/>
      <c r="J8" s="50"/>
      <c r="K8" s="50"/>
      <c r="L8" s="50"/>
      <c r="M8" s="5">
        <v>6</v>
      </c>
      <c r="N8" s="5"/>
      <c r="O8" s="6"/>
      <c r="P8" s="52" t="s">
        <v>20</v>
      </c>
      <c r="Q8" s="52"/>
      <c r="R8" s="52"/>
      <c r="S8" s="5">
        <v>3.77</v>
      </c>
      <c r="T8" s="5"/>
      <c r="U8" s="6"/>
      <c r="V8" s="52" t="s">
        <v>58</v>
      </c>
      <c r="W8" s="52"/>
      <c r="X8" s="52"/>
    </row>
    <row r="9" spans="1:29" s="41" customFormat="1" ht="19.5" customHeight="1" x14ac:dyDescent="0.25">
      <c r="A9" s="7">
        <v>1</v>
      </c>
      <c r="B9" s="24">
        <v>30</v>
      </c>
      <c r="C9" s="40">
        <v>3</v>
      </c>
      <c r="D9" s="7" t="s">
        <v>62</v>
      </c>
      <c r="E9" s="43">
        <v>13.4</v>
      </c>
      <c r="F9" s="39">
        <v>1.1509</v>
      </c>
      <c r="G9" s="30" t="s">
        <v>55</v>
      </c>
      <c r="H9" s="7">
        <v>203</v>
      </c>
      <c r="I9" s="48">
        <v>0.86560000000000004</v>
      </c>
      <c r="J9" s="28" t="s">
        <v>57</v>
      </c>
      <c r="K9" s="44">
        <v>2.5</v>
      </c>
      <c r="L9" s="32" t="s">
        <v>60</v>
      </c>
      <c r="M9" s="8">
        <f t="shared" ref="M9:M17" si="0">+Y9*Z9</f>
        <v>7.7165999999999997</v>
      </c>
      <c r="N9" s="9">
        <f t="shared" ref="N9:N17" si="1">M9*F9*0.7</f>
        <v>6.216724457999999</v>
      </c>
      <c r="O9" s="9">
        <f t="shared" ref="O9:O17" si="2">M9*I9*0.5</f>
        <v>3.3397444799999998</v>
      </c>
      <c r="P9" s="9">
        <f t="shared" ref="P9:P17" si="3">M9*C9</f>
        <v>23.149799999999999</v>
      </c>
      <c r="Q9" s="9">
        <f t="shared" ref="Q9:Q17" si="4">N9*C9</f>
        <v>18.650173373999998</v>
      </c>
      <c r="R9" s="9">
        <f t="shared" ref="R9:R17" si="5">O9*C9</f>
        <v>10.019233439999999</v>
      </c>
      <c r="S9" s="9">
        <f t="shared" ref="S9:S17" si="6">+AA9*Z9</f>
        <v>4.8485969999999998</v>
      </c>
      <c r="T9" s="9">
        <f t="shared" ref="T9:T17" si="7">S9*F9*0.7</f>
        <v>3.9061752011099999</v>
      </c>
      <c r="U9" s="9">
        <f t="shared" ref="U9:U17" si="8">S9*I9*0.3</f>
        <v>1.25908366896</v>
      </c>
      <c r="V9" s="9">
        <f t="shared" ref="V9:V17" si="9">S9*C9</f>
        <v>14.545790999999999</v>
      </c>
      <c r="W9" s="9">
        <f t="shared" ref="W9:W17" si="10">T9*C9</f>
        <v>11.718525603330001</v>
      </c>
      <c r="X9" s="9">
        <f t="shared" ref="X9:X17" si="11">U9*C9</f>
        <v>3.7772510068800003</v>
      </c>
      <c r="Y9" s="26">
        <v>6</v>
      </c>
      <c r="Z9" s="10">
        <v>1.2861</v>
      </c>
      <c r="AA9" s="10">
        <v>3.77</v>
      </c>
      <c r="AC9" s="29" t="s">
        <v>56</v>
      </c>
    </row>
    <row r="10" spans="1:29" s="41" customFormat="1" ht="19.5" customHeight="1" x14ac:dyDescent="0.25">
      <c r="A10" s="7">
        <f>+A9+1</f>
        <v>2</v>
      </c>
      <c r="B10" s="24">
        <v>54</v>
      </c>
      <c r="C10" s="40">
        <v>5</v>
      </c>
      <c r="D10" s="7" t="s">
        <v>61</v>
      </c>
      <c r="E10" s="7">
        <v>12.48</v>
      </c>
      <c r="F10" s="39">
        <v>1.1676</v>
      </c>
      <c r="G10" s="30" t="s">
        <v>55</v>
      </c>
      <c r="H10" s="7">
        <v>175</v>
      </c>
      <c r="I10" s="48">
        <v>0.9375</v>
      </c>
      <c r="J10" s="31" t="s">
        <v>21</v>
      </c>
      <c r="K10" s="44">
        <v>2.6</v>
      </c>
      <c r="L10" s="32" t="s">
        <v>60</v>
      </c>
      <c r="M10" s="8">
        <f t="shared" ref="M10:M13" si="12">+Y10*Z10</f>
        <v>7.7165999999999997</v>
      </c>
      <c r="N10" s="9">
        <f t="shared" ref="N10:N13" si="13">M10*F10*0.7</f>
        <v>6.3069315119999994</v>
      </c>
      <c r="O10" s="9">
        <f t="shared" ref="O10:O13" si="14">M10*I10*0.5</f>
        <v>3.6171562499999999</v>
      </c>
      <c r="P10" s="9">
        <f t="shared" ref="P10:P13" si="15">M10*C10</f>
        <v>38.582999999999998</v>
      </c>
      <c r="Q10" s="9">
        <f t="shared" ref="Q10:Q13" si="16">N10*C10</f>
        <v>31.534657559999996</v>
      </c>
      <c r="R10" s="9">
        <f t="shared" ref="R10:R13" si="17">O10*C10</f>
        <v>18.08578125</v>
      </c>
      <c r="S10" s="9">
        <f t="shared" ref="S10:S13" si="18">+AA10*Z10</f>
        <v>4.8485969999999998</v>
      </c>
      <c r="T10" s="9">
        <f t="shared" ref="T10:T13" si="19">S10*F10*0.7</f>
        <v>3.9628553000399993</v>
      </c>
      <c r="U10" s="9">
        <f t="shared" ref="U10:U13" si="20">S10*I10*0.3</f>
        <v>1.3636679062499999</v>
      </c>
      <c r="V10" s="9">
        <f t="shared" ref="V10:V13" si="21">S10*C10</f>
        <v>24.242984999999997</v>
      </c>
      <c r="W10" s="9">
        <f t="shared" ref="W10:W13" si="22">T10*C10</f>
        <v>19.814276500199995</v>
      </c>
      <c r="X10" s="9">
        <f t="shared" ref="X10:X13" si="23">U10*C10</f>
        <v>6.8183395312499995</v>
      </c>
      <c r="Y10" s="26">
        <v>6</v>
      </c>
      <c r="Z10" s="10">
        <v>1.2861</v>
      </c>
      <c r="AA10" s="10">
        <v>3.77</v>
      </c>
      <c r="AC10" s="28" t="s">
        <v>57</v>
      </c>
    </row>
    <row r="11" spans="1:29" s="41" customFormat="1" ht="19.5" customHeight="1" x14ac:dyDescent="0.25">
      <c r="A11" s="7">
        <f t="shared" ref="A11:A22" si="24">+A10+1</f>
        <v>3</v>
      </c>
      <c r="B11" s="24">
        <v>54</v>
      </c>
      <c r="C11" s="40">
        <v>3.18</v>
      </c>
      <c r="D11" s="7" t="s">
        <v>61</v>
      </c>
      <c r="E11" s="7">
        <v>12.82</v>
      </c>
      <c r="F11" s="39">
        <v>1.1601999999999999</v>
      </c>
      <c r="G11" s="30" t="s">
        <v>55</v>
      </c>
      <c r="H11" s="7">
        <v>142</v>
      </c>
      <c r="I11" s="48">
        <v>1.0187999999999999</v>
      </c>
      <c r="J11" s="31" t="s">
        <v>21</v>
      </c>
      <c r="K11" s="44">
        <v>2.7</v>
      </c>
      <c r="L11" s="32" t="s">
        <v>60</v>
      </c>
      <c r="M11" s="8">
        <f t="shared" si="12"/>
        <v>7.7165999999999997</v>
      </c>
      <c r="N11" s="9">
        <f t="shared" si="13"/>
        <v>6.2669595239999989</v>
      </c>
      <c r="O11" s="9">
        <f t="shared" si="14"/>
        <v>3.9308360399999995</v>
      </c>
      <c r="P11" s="9">
        <f t="shared" si="15"/>
        <v>24.538788</v>
      </c>
      <c r="Q11" s="9">
        <f t="shared" si="16"/>
        <v>19.928931286319997</v>
      </c>
      <c r="R11" s="9">
        <f t="shared" si="17"/>
        <v>12.5000586072</v>
      </c>
      <c r="S11" s="9">
        <f t="shared" si="18"/>
        <v>4.8485969999999998</v>
      </c>
      <c r="T11" s="9">
        <f t="shared" si="19"/>
        <v>3.9377395675799991</v>
      </c>
      <c r="U11" s="9">
        <f t="shared" si="20"/>
        <v>1.4819251870799997</v>
      </c>
      <c r="V11" s="9">
        <f t="shared" si="21"/>
        <v>15.418538460000001</v>
      </c>
      <c r="W11" s="9">
        <f t="shared" si="22"/>
        <v>12.522011824904398</v>
      </c>
      <c r="X11" s="9">
        <f t="shared" si="23"/>
        <v>4.7125220949143989</v>
      </c>
      <c r="Y11" s="26">
        <v>6</v>
      </c>
      <c r="Z11" s="10">
        <v>1.2861</v>
      </c>
      <c r="AA11" s="10">
        <v>3.77</v>
      </c>
      <c r="AC11" s="30" t="s">
        <v>55</v>
      </c>
    </row>
    <row r="12" spans="1:29" s="41" customFormat="1" ht="19.5" customHeight="1" x14ac:dyDescent="0.25">
      <c r="A12" s="7">
        <f t="shared" si="24"/>
        <v>4</v>
      </c>
      <c r="B12" s="24" t="s">
        <v>67</v>
      </c>
      <c r="C12" s="40">
        <v>4.5999999999999996</v>
      </c>
      <c r="D12" s="7" t="s">
        <v>61</v>
      </c>
      <c r="E12" s="7">
        <v>8.35</v>
      </c>
      <c r="F12" s="39">
        <v>1.2367999999999999</v>
      </c>
      <c r="G12" s="30" t="s">
        <v>55</v>
      </c>
      <c r="H12" s="7">
        <v>150</v>
      </c>
      <c r="I12" s="49">
        <v>1</v>
      </c>
      <c r="J12" s="31" t="s">
        <v>21</v>
      </c>
      <c r="K12" s="44">
        <v>2.4</v>
      </c>
      <c r="L12" s="32" t="s">
        <v>60</v>
      </c>
      <c r="M12" s="8">
        <f t="shared" si="12"/>
        <v>7.7165999999999997</v>
      </c>
      <c r="N12" s="9">
        <f t="shared" si="13"/>
        <v>6.680723615999999</v>
      </c>
      <c r="O12" s="9">
        <f t="shared" si="14"/>
        <v>3.8582999999999998</v>
      </c>
      <c r="P12" s="9">
        <f t="shared" si="15"/>
        <v>35.496359999999996</v>
      </c>
      <c r="Q12" s="9">
        <f t="shared" si="16"/>
        <v>30.731328633599993</v>
      </c>
      <c r="R12" s="9">
        <f t="shared" si="17"/>
        <v>17.748179999999998</v>
      </c>
      <c r="S12" s="9">
        <f t="shared" si="18"/>
        <v>4.8485969999999998</v>
      </c>
      <c r="T12" s="9">
        <f t="shared" si="19"/>
        <v>4.1977213387199992</v>
      </c>
      <c r="U12" s="9">
        <f t="shared" si="20"/>
        <v>1.4545790999999999</v>
      </c>
      <c r="V12" s="9">
        <f t="shared" si="21"/>
        <v>22.303546199999996</v>
      </c>
      <c r="W12" s="9">
        <f t="shared" si="22"/>
        <v>19.309518158111995</v>
      </c>
      <c r="X12" s="9">
        <f t="shared" si="23"/>
        <v>6.691063859999999</v>
      </c>
      <c r="Y12" s="26">
        <v>6</v>
      </c>
      <c r="Z12" s="10">
        <v>1.2861</v>
      </c>
      <c r="AA12" s="10">
        <v>3.77</v>
      </c>
      <c r="AC12" s="31" t="s">
        <v>21</v>
      </c>
    </row>
    <row r="13" spans="1:29" s="41" customFormat="1" ht="19.5" customHeight="1" x14ac:dyDescent="0.25">
      <c r="A13" s="7">
        <f t="shared" si="24"/>
        <v>5</v>
      </c>
      <c r="B13" s="24">
        <v>50</v>
      </c>
      <c r="C13" s="40">
        <v>0.69</v>
      </c>
      <c r="D13" s="7" t="s">
        <v>62</v>
      </c>
      <c r="E13" s="7">
        <v>13.45</v>
      </c>
      <c r="F13" s="39">
        <v>1.1509</v>
      </c>
      <c r="G13" s="30" t="s">
        <v>55</v>
      </c>
      <c r="H13" s="7">
        <v>180</v>
      </c>
      <c r="I13" s="49">
        <v>0.92500000000000004</v>
      </c>
      <c r="J13" s="31" t="s">
        <v>21</v>
      </c>
      <c r="K13" s="44">
        <v>2.2999999999999998</v>
      </c>
      <c r="L13" s="32" t="s">
        <v>60</v>
      </c>
      <c r="M13" s="8">
        <f t="shared" si="12"/>
        <v>7.7165999999999997</v>
      </c>
      <c r="N13" s="9">
        <f t="shared" si="13"/>
        <v>6.216724457999999</v>
      </c>
      <c r="O13" s="9">
        <f t="shared" si="14"/>
        <v>3.5689275</v>
      </c>
      <c r="P13" s="9">
        <f t="shared" si="15"/>
        <v>5.3244539999999994</v>
      </c>
      <c r="Q13" s="9">
        <f t="shared" si="16"/>
        <v>4.2895398760199992</v>
      </c>
      <c r="R13" s="9">
        <f t="shared" si="17"/>
        <v>2.462559975</v>
      </c>
      <c r="S13" s="9">
        <f t="shared" si="18"/>
        <v>4.8485969999999998</v>
      </c>
      <c r="T13" s="9">
        <f t="shared" si="19"/>
        <v>3.9061752011099999</v>
      </c>
      <c r="U13" s="9">
        <f t="shared" si="20"/>
        <v>1.3454856675</v>
      </c>
      <c r="V13" s="9">
        <f t="shared" si="21"/>
        <v>3.3455319299999995</v>
      </c>
      <c r="W13" s="9">
        <f t="shared" si="22"/>
        <v>2.6952608887658998</v>
      </c>
      <c r="X13" s="9">
        <f t="shared" si="23"/>
        <v>0.92838511057499995</v>
      </c>
      <c r="Y13" s="26">
        <v>6</v>
      </c>
      <c r="Z13" s="10">
        <v>1.2861</v>
      </c>
      <c r="AA13" s="10">
        <v>3.77</v>
      </c>
      <c r="AC13" s="32" t="s">
        <v>60</v>
      </c>
    </row>
    <row r="14" spans="1:29" s="41" customFormat="1" ht="19.5" customHeight="1" x14ac:dyDescent="0.25">
      <c r="A14" s="7">
        <f t="shared" si="24"/>
        <v>6</v>
      </c>
      <c r="B14" s="24" t="s">
        <v>68</v>
      </c>
      <c r="C14" s="40">
        <v>5</v>
      </c>
      <c r="D14" s="7" t="s">
        <v>62</v>
      </c>
      <c r="E14" s="7">
        <v>13.51</v>
      </c>
      <c r="F14" s="39">
        <v>1.1491</v>
      </c>
      <c r="G14" s="30" t="s">
        <v>55</v>
      </c>
      <c r="H14" s="7">
        <v>149</v>
      </c>
      <c r="I14" s="49">
        <v>1</v>
      </c>
      <c r="J14" s="31" t="s">
        <v>21</v>
      </c>
      <c r="K14" s="44">
        <v>2.4</v>
      </c>
      <c r="L14" s="32" t="s">
        <v>60</v>
      </c>
      <c r="M14" s="8">
        <f t="shared" si="0"/>
        <v>7.7165999999999997</v>
      </c>
      <c r="N14" s="9">
        <f t="shared" si="1"/>
        <v>6.2070015419999995</v>
      </c>
      <c r="O14" s="9">
        <f t="shared" si="2"/>
        <v>3.8582999999999998</v>
      </c>
      <c r="P14" s="9">
        <f t="shared" si="3"/>
        <v>38.582999999999998</v>
      </c>
      <c r="Q14" s="9">
        <f t="shared" si="4"/>
        <v>31.035007709999999</v>
      </c>
      <c r="R14" s="9">
        <f t="shared" si="5"/>
        <v>19.291499999999999</v>
      </c>
      <c r="S14" s="9">
        <f t="shared" si="6"/>
        <v>4.8485969999999998</v>
      </c>
      <c r="T14" s="9">
        <f t="shared" si="7"/>
        <v>3.9000659688899995</v>
      </c>
      <c r="U14" s="9">
        <f t="shared" si="8"/>
        <v>1.4545790999999999</v>
      </c>
      <c r="V14" s="9">
        <f t="shared" si="9"/>
        <v>24.242984999999997</v>
      </c>
      <c r="W14" s="9">
        <f t="shared" si="10"/>
        <v>19.500329844449997</v>
      </c>
      <c r="X14" s="9">
        <f t="shared" si="11"/>
        <v>7.2728954999999997</v>
      </c>
      <c r="Y14" s="26">
        <v>6</v>
      </c>
      <c r="Z14" s="10">
        <v>1.2861</v>
      </c>
      <c r="AA14" s="10">
        <v>3.77</v>
      </c>
      <c r="AC14" s="42"/>
    </row>
    <row r="15" spans="1:29" s="41" customFormat="1" ht="19.5" customHeight="1" x14ac:dyDescent="0.25">
      <c r="A15" s="7">
        <f t="shared" si="24"/>
        <v>7</v>
      </c>
      <c r="B15" s="24" t="s">
        <v>68</v>
      </c>
      <c r="C15" s="40">
        <v>5</v>
      </c>
      <c r="D15" s="7" t="s">
        <v>62</v>
      </c>
      <c r="E15" s="7">
        <v>10.47</v>
      </c>
      <c r="F15" s="39">
        <v>1.2009000000000001</v>
      </c>
      <c r="G15" s="30" t="s">
        <v>55</v>
      </c>
      <c r="H15" s="7">
        <v>172</v>
      </c>
      <c r="I15" s="48">
        <v>0.94379999999999997</v>
      </c>
      <c r="J15" s="31" t="s">
        <v>21</v>
      </c>
      <c r="K15" s="44">
        <v>2.1</v>
      </c>
      <c r="L15" s="32" t="s">
        <v>60</v>
      </c>
      <c r="M15" s="8">
        <f t="shared" si="0"/>
        <v>7.7165999999999997</v>
      </c>
      <c r="N15" s="9">
        <f t="shared" si="1"/>
        <v>6.4868054579999992</v>
      </c>
      <c r="O15" s="9">
        <f t="shared" si="2"/>
        <v>3.6414635399999997</v>
      </c>
      <c r="P15" s="9">
        <f t="shared" si="3"/>
        <v>38.582999999999998</v>
      </c>
      <c r="Q15" s="9">
        <f t="shared" si="4"/>
        <v>32.434027289999996</v>
      </c>
      <c r="R15" s="9">
        <f t="shared" si="5"/>
        <v>18.207317699999997</v>
      </c>
      <c r="S15" s="9">
        <f t="shared" si="6"/>
        <v>4.8485969999999998</v>
      </c>
      <c r="T15" s="9">
        <f t="shared" si="7"/>
        <v>4.07587609611</v>
      </c>
      <c r="U15" s="9">
        <f t="shared" si="8"/>
        <v>1.37283175458</v>
      </c>
      <c r="V15" s="9">
        <f t="shared" si="9"/>
        <v>24.242984999999997</v>
      </c>
      <c r="W15" s="9">
        <f t="shared" si="10"/>
        <v>20.379380480550001</v>
      </c>
      <c r="X15" s="9">
        <f t="shared" si="11"/>
        <v>6.8641587728999998</v>
      </c>
      <c r="Y15" s="26">
        <v>6</v>
      </c>
      <c r="Z15" s="10">
        <v>1.2861</v>
      </c>
      <c r="AA15" s="10">
        <v>3.77</v>
      </c>
      <c r="AC15" s="42"/>
    </row>
    <row r="16" spans="1:29" s="41" customFormat="1" ht="19.5" customHeight="1" x14ac:dyDescent="0.25">
      <c r="A16" s="7">
        <f t="shared" si="24"/>
        <v>8</v>
      </c>
      <c r="B16" s="24">
        <v>31</v>
      </c>
      <c r="C16" s="40">
        <v>0.41</v>
      </c>
      <c r="D16" s="7" t="s">
        <v>62</v>
      </c>
      <c r="E16" s="43">
        <v>12.16</v>
      </c>
      <c r="F16" s="39">
        <v>1.1731</v>
      </c>
      <c r="G16" s="30" t="s">
        <v>55</v>
      </c>
      <c r="H16" s="7">
        <v>162</v>
      </c>
      <c r="I16" s="48">
        <v>0.96879999999999999</v>
      </c>
      <c r="J16" s="31" t="s">
        <v>21</v>
      </c>
      <c r="K16" s="44">
        <v>1.9</v>
      </c>
      <c r="L16" s="29" t="s">
        <v>56</v>
      </c>
      <c r="M16" s="8">
        <f t="shared" si="0"/>
        <v>7.7165999999999997</v>
      </c>
      <c r="N16" s="9">
        <f t="shared" si="1"/>
        <v>6.3366404219999994</v>
      </c>
      <c r="O16" s="9">
        <f t="shared" si="2"/>
        <v>3.7379210399999998</v>
      </c>
      <c r="P16" s="9">
        <f t="shared" si="3"/>
        <v>3.1638059999999997</v>
      </c>
      <c r="Q16" s="9">
        <f t="shared" si="4"/>
        <v>2.5980225730199997</v>
      </c>
      <c r="R16" s="9">
        <f t="shared" si="5"/>
        <v>1.5325476263999998</v>
      </c>
      <c r="S16" s="9">
        <f t="shared" si="6"/>
        <v>4.8485969999999998</v>
      </c>
      <c r="T16" s="9">
        <f t="shared" si="7"/>
        <v>3.9815223984900001</v>
      </c>
      <c r="U16" s="9">
        <f t="shared" si="8"/>
        <v>1.4091962320799998</v>
      </c>
      <c r="V16" s="9">
        <f t="shared" si="9"/>
        <v>1.9879247699999998</v>
      </c>
      <c r="W16" s="9">
        <f t="shared" si="10"/>
        <v>1.6324241833808999</v>
      </c>
      <c r="X16" s="9">
        <f t="shared" si="11"/>
        <v>0.5777704551527999</v>
      </c>
      <c r="Y16" s="26">
        <v>6</v>
      </c>
      <c r="Z16" s="10">
        <v>1.2861</v>
      </c>
      <c r="AA16" s="10">
        <v>3.77</v>
      </c>
      <c r="AC16" s="42"/>
    </row>
    <row r="17" spans="1:32" s="41" customFormat="1" ht="19.5" customHeight="1" x14ac:dyDescent="0.25">
      <c r="A17" s="7">
        <f t="shared" si="24"/>
        <v>9</v>
      </c>
      <c r="B17" s="24" t="s">
        <v>69</v>
      </c>
      <c r="C17" s="40">
        <v>2</v>
      </c>
      <c r="D17" s="7" t="s">
        <v>62</v>
      </c>
      <c r="E17" s="7">
        <v>11.12</v>
      </c>
      <c r="F17" s="39">
        <v>1.1898</v>
      </c>
      <c r="G17" s="30" t="s">
        <v>55</v>
      </c>
      <c r="H17" s="7">
        <v>168</v>
      </c>
      <c r="I17" s="37">
        <v>0.95309999999999995</v>
      </c>
      <c r="J17" s="31" t="s">
        <v>21</v>
      </c>
      <c r="K17" s="44">
        <v>2.7</v>
      </c>
      <c r="L17" s="32" t="s">
        <v>60</v>
      </c>
      <c r="M17" s="8">
        <f t="shared" si="0"/>
        <v>7.7165999999999997</v>
      </c>
      <c r="N17" s="9">
        <f t="shared" si="1"/>
        <v>6.4268474759999989</v>
      </c>
      <c r="O17" s="9">
        <f t="shared" si="2"/>
        <v>3.6773457299999994</v>
      </c>
      <c r="P17" s="9">
        <f t="shared" si="3"/>
        <v>15.433199999999999</v>
      </c>
      <c r="Q17" s="9">
        <f t="shared" si="4"/>
        <v>12.853694951999998</v>
      </c>
      <c r="R17" s="9">
        <f t="shared" si="5"/>
        <v>7.3546914599999988</v>
      </c>
      <c r="S17" s="9">
        <f t="shared" si="6"/>
        <v>4.8485969999999998</v>
      </c>
      <c r="T17" s="9">
        <f t="shared" si="7"/>
        <v>4.0382024974199995</v>
      </c>
      <c r="U17" s="9">
        <f t="shared" si="8"/>
        <v>1.3863593402099996</v>
      </c>
      <c r="V17" s="9">
        <f t="shared" si="9"/>
        <v>9.6971939999999996</v>
      </c>
      <c r="W17" s="9">
        <f t="shared" si="10"/>
        <v>8.076404994839999</v>
      </c>
      <c r="X17" s="9">
        <f t="shared" si="11"/>
        <v>2.7727186804199992</v>
      </c>
      <c r="Y17" s="26">
        <v>6</v>
      </c>
      <c r="Z17" s="10">
        <v>1.2861</v>
      </c>
      <c r="AA17" s="10">
        <v>3.77</v>
      </c>
      <c r="AC17" s="42"/>
    </row>
    <row r="18" spans="1:32" s="41" customFormat="1" ht="19.5" customHeight="1" x14ac:dyDescent="0.25">
      <c r="A18" s="7">
        <f t="shared" si="24"/>
        <v>10</v>
      </c>
      <c r="B18" s="24">
        <v>29</v>
      </c>
      <c r="C18" s="40">
        <v>5</v>
      </c>
      <c r="D18" s="7" t="s">
        <v>62</v>
      </c>
      <c r="E18" s="43">
        <v>9.6199999999999992</v>
      </c>
      <c r="F18" s="39">
        <v>1.2139</v>
      </c>
      <c r="G18" s="30" t="s">
        <v>55</v>
      </c>
      <c r="H18" s="7">
        <v>141</v>
      </c>
      <c r="I18" s="37">
        <v>1.0219</v>
      </c>
      <c r="J18" s="31" t="s">
        <v>21</v>
      </c>
      <c r="K18" s="44">
        <v>2.4</v>
      </c>
      <c r="L18" s="32" t="s">
        <v>60</v>
      </c>
      <c r="M18" s="8">
        <f t="shared" ref="M18:M20" si="25">+Y18*Z18</f>
        <v>7.7165999999999997</v>
      </c>
      <c r="N18" s="9">
        <f t="shared" ref="N18:N20" si="26">M18*F18*0.7</f>
        <v>6.5570265179999998</v>
      </c>
      <c r="O18" s="9">
        <f t="shared" ref="O18:O20" si="27">M18*I18*0.5</f>
        <v>3.9427967700000002</v>
      </c>
      <c r="P18" s="9">
        <f t="shared" ref="P18:P20" si="28">M18*C18</f>
        <v>38.582999999999998</v>
      </c>
      <c r="Q18" s="9">
        <f t="shared" ref="Q18:Q20" si="29">N18*C18</f>
        <v>32.785132589999996</v>
      </c>
      <c r="R18" s="9">
        <f t="shared" ref="R18:R20" si="30">O18*C18</f>
        <v>19.713983850000002</v>
      </c>
      <c r="S18" s="9">
        <f t="shared" ref="S18:S20" si="31">+AA18*Z18</f>
        <v>4.8485969999999998</v>
      </c>
      <c r="T18" s="9">
        <f t="shared" ref="T18:T20" si="32">S18*F18*0.7</f>
        <v>4.1199983288099995</v>
      </c>
      <c r="U18" s="9">
        <f t="shared" ref="U18:U20" si="33">S18*I18*0.3</f>
        <v>1.4864343822899999</v>
      </c>
      <c r="V18" s="9">
        <f t="shared" ref="V18:V20" si="34">S18*C18</f>
        <v>24.242984999999997</v>
      </c>
      <c r="W18" s="9">
        <f t="shared" ref="W18:W20" si="35">T18*C18</f>
        <v>20.599991644049997</v>
      </c>
      <c r="X18" s="9">
        <f t="shared" ref="X18:X20" si="36">U18*C18</f>
        <v>7.4321719114499993</v>
      </c>
      <c r="Y18" s="26">
        <v>6</v>
      </c>
      <c r="Z18" s="10">
        <v>1.2861</v>
      </c>
      <c r="AA18" s="10">
        <v>3.77</v>
      </c>
      <c r="AC18" s="42"/>
    </row>
    <row r="19" spans="1:32" s="41" customFormat="1" ht="19.5" customHeight="1" x14ac:dyDescent="0.25">
      <c r="A19" s="7">
        <f t="shared" si="24"/>
        <v>11</v>
      </c>
      <c r="B19" s="24">
        <v>29</v>
      </c>
      <c r="C19" s="40">
        <v>5</v>
      </c>
      <c r="D19" s="7" t="s">
        <v>62</v>
      </c>
      <c r="E19" s="43">
        <v>17.78</v>
      </c>
      <c r="F19" s="39">
        <v>1.0787</v>
      </c>
      <c r="G19" s="31" t="s">
        <v>21</v>
      </c>
      <c r="H19" s="7">
        <v>147</v>
      </c>
      <c r="I19" s="37">
        <v>1.0063</v>
      </c>
      <c r="J19" s="31" t="s">
        <v>21</v>
      </c>
      <c r="K19" s="44">
        <v>2.5</v>
      </c>
      <c r="L19" s="32" t="s">
        <v>60</v>
      </c>
      <c r="M19" s="8">
        <f t="shared" si="25"/>
        <v>7.7165999999999997</v>
      </c>
      <c r="N19" s="9">
        <f t="shared" si="26"/>
        <v>5.8267274939999991</v>
      </c>
      <c r="O19" s="9">
        <f t="shared" si="27"/>
        <v>3.8826072899999997</v>
      </c>
      <c r="P19" s="9">
        <f t="shared" si="28"/>
        <v>38.582999999999998</v>
      </c>
      <c r="Q19" s="9">
        <f t="shared" si="29"/>
        <v>29.133637469999996</v>
      </c>
      <c r="R19" s="9">
        <f t="shared" si="30"/>
        <v>19.41303645</v>
      </c>
      <c r="S19" s="9">
        <f t="shared" si="31"/>
        <v>4.8485969999999998</v>
      </c>
      <c r="T19" s="9">
        <f t="shared" si="32"/>
        <v>3.6611271087299992</v>
      </c>
      <c r="U19" s="9">
        <f t="shared" si="33"/>
        <v>1.46374294833</v>
      </c>
      <c r="V19" s="9">
        <f t="shared" si="34"/>
        <v>24.242984999999997</v>
      </c>
      <c r="W19" s="9">
        <f t="shared" si="35"/>
        <v>18.305635543649995</v>
      </c>
      <c r="X19" s="9">
        <f t="shared" si="36"/>
        <v>7.31871474165</v>
      </c>
      <c r="Y19" s="26">
        <v>6</v>
      </c>
      <c r="Z19" s="10">
        <v>1.2861</v>
      </c>
      <c r="AA19" s="10">
        <v>3.77</v>
      </c>
      <c r="AC19" s="42"/>
    </row>
    <row r="20" spans="1:32" s="41" customFormat="1" ht="19.5" customHeight="1" x14ac:dyDescent="0.25">
      <c r="A20" s="7">
        <f t="shared" si="24"/>
        <v>12</v>
      </c>
      <c r="B20" s="24">
        <v>29</v>
      </c>
      <c r="C20" s="40">
        <v>6.88</v>
      </c>
      <c r="D20" s="7" t="s">
        <v>62</v>
      </c>
      <c r="E20" s="43">
        <v>19.07</v>
      </c>
      <c r="F20" s="39">
        <v>1.0583</v>
      </c>
      <c r="G20" s="31" t="s">
        <v>21</v>
      </c>
      <c r="H20" s="7">
        <v>263</v>
      </c>
      <c r="I20" s="37">
        <v>0.71560000000000001</v>
      </c>
      <c r="J20" s="28" t="s">
        <v>57</v>
      </c>
      <c r="K20" s="44">
        <v>2.1</v>
      </c>
      <c r="L20" s="32" t="s">
        <v>60</v>
      </c>
      <c r="M20" s="8">
        <f t="shared" si="25"/>
        <v>7.7165999999999997</v>
      </c>
      <c r="N20" s="9">
        <f t="shared" si="26"/>
        <v>5.7165344459999989</v>
      </c>
      <c r="O20" s="9">
        <f t="shared" si="27"/>
        <v>2.7609994799999997</v>
      </c>
      <c r="P20" s="9">
        <f t="shared" si="28"/>
        <v>53.090207999999997</v>
      </c>
      <c r="Q20" s="9">
        <f t="shared" si="29"/>
        <v>39.329756988479993</v>
      </c>
      <c r="R20" s="9">
        <f t="shared" si="30"/>
        <v>18.995676422399999</v>
      </c>
      <c r="S20" s="9">
        <f t="shared" si="31"/>
        <v>4.8485969999999998</v>
      </c>
      <c r="T20" s="9">
        <f t="shared" si="32"/>
        <v>3.5918891435699996</v>
      </c>
      <c r="U20" s="9">
        <f t="shared" si="33"/>
        <v>1.0408968039599999</v>
      </c>
      <c r="V20" s="9">
        <f t="shared" si="34"/>
        <v>33.358347359999996</v>
      </c>
      <c r="W20" s="9">
        <f t="shared" si="35"/>
        <v>24.712197307761596</v>
      </c>
      <c r="X20" s="9">
        <f t="shared" si="36"/>
        <v>7.1613700112447995</v>
      </c>
      <c r="Y20" s="26">
        <v>6</v>
      </c>
      <c r="Z20" s="10">
        <v>1.2861</v>
      </c>
      <c r="AA20" s="10">
        <v>3.77</v>
      </c>
      <c r="AC20" s="42"/>
    </row>
    <row r="21" spans="1:32" s="41" customFormat="1" ht="19.5" customHeight="1" x14ac:dyDescent="0.25">
      <c r="A21" s="7">
        <f t="shared" si="24"/>
        <v>13</v>
      </c>
      <c r="B21" s="24">
        <v>26</v>
      </c>
      <c r="C21" s="40">
        <v>5</v>
      </c>
      <c r="D21" s="7" t="s">
        <v>61</v>
      </c>
      <c r="E21" s="43">
        <v>23.45</v>
      </c>
      <c r="F21" s="39">
        <v>0.98419999999999996</v>
      </c>
      <c r="G21" s="31" t="s">
        <v>21</v>
      </c>
      <c r="H21" s="7">
        <v>180</v>
      </c>
      <c r="I21" s="37">
        <v>0.92500000000000004</v>
      </c>
      <c r="J21" s="31" t="s">
        <v>21</v>
      </c>
      <c r="K21" s="44">
        <v>2.5</v>
      </c>
      <c r="L21" s="32" t="s">
        <v>60</v>
      </c>
      <c r="M21" s="8">
        <f t="shared" ref="M21" si="37">+Y21*Z21</f>
        <v>7.7165999999999997</v>
      </c>
      <c r="N21" s="9">
        <f t="shared" ref="N21" si="38">M21*F21*0.7</f>
        <v>5.3162744039999987</v>
      </c>
      <c r="O21" s="9">
        <f t="shared" ref="O21" si="39">M21*I21*0.5</f>
        <v>3.5689275</v>
      </c>
      <c r="P21" s="9">
        <f t="shared" ref="P21" si="40">M21*C21</f>
        <v>38.582999999999998</v>
      </c>
      <c r="Q21" s="9">
        <f t="shared" ref="Q21" si="41">N21*C21</f>
        <v>26.581372019999993</v>
      </c>
      <c r="R21" s="9">
        <f t="shared" ref="R21" si="42">O21*C21</f>
        <v>17.844637500000001</v>
      </c>
      <c r="S21" s="9">
        <f t="shared" ref="S21" si="43">+AA21*Z21</f>
        <v>4.8485969999999998</v>
      </c>
      <c r="T21" s="9">
        <f t="shared" ref="T21" si="44">S21*F21*0.7</f>
        <v>3.3403924171799995</v>
      </c>
      <c r="U21" s="9">
        <f t="shared" ref="U21" si="45">S21*I21*0.3</f>
        <v>1.3454856675</v>
      </c>
      <c r="V21" s="9">
        <f t="shared" ref="V21" si="46">S21*C21</f>
        <v>24.242984999999997</v>
      </c>
      <c r="W21" s="9">
        <f t="shared" ref="W21" si="47">T21*C21</f>
        <v>16.701962085899996</v>
      </c>
      <c r="X21" s="9">
        <f t="shared" ref="X21" si="48">U21*C21</f>
        <v>6.7274283375000001</v>
      </c>
      <c r="Y21" s="26">
        <v>6</v>
      </c>
      <c r="Z21" s="10">
        <v>1.2861</v>
      </c>
      <c r="AA21" s="10">
        <v>3.77</v>
      </c>
      <c r="AC21" s="42"/>
    </row>
    <row r="22" spans="1:32" s="41" customFormat="1" ht="19.5" customHeight="1" x14ac:dyDescent="0.25">
      <c r="A22" s="7">
        <f t="shared" si="24"/>
        <v>14</v>
      </c>
      <c r="B22" s="24">
        <v>26</v>
      </c>
      <c r="C22" s="40">
        <v>5</v>
      </c>
      <c r="D22" s="7" t="s">
        <v>61</v>
      </c>
      <c r="E22" s="7">
        <v>11.28</v>
      </c>
      <c r="F22" s="39">
        <v>1.1879</v>
      </c>
      <c r="G22" s="30" t="s">
        <v>55</v>
      </c>
      <c r="H22" s="7">
        <v>163</v>
      </c>
      <c r="I22" s="37">
        <v>0.96560000000000001</v>
      </c>
      <c r="J22" s="31" t="s">
        <v>21</v>
      </c>
      <c r="K22" s="44">
        <v>2.6</v>
      </c>
      <c r="L22" s="32" t="s">
        <v>60</v>
      </c>
      <c r="M22" s="8">
        <f t="shared" ref="M22" si="49">+Y22*Z22</f>
        <v>7.7165999999999997</v>
      </c>
      <c r="N22" s="9">
        <f t="shared" ref="N22" si="50">M22*F22*0.7</f>
        <v>6.4165843979999986</v>
      </c>
      <c r="O22" s="9">
        <f t="shared" ref="O22" si="51">M22*I22*0.5</f>
        <v>3.7255744799999997</v>
      </c>
      <c r="P22" s="9">
        <f t="shared" ref="P22" si="52">M22*C22</f>
        <v>38.582999999999998</v>
      </c>
      <c r="Q22" s="9">
        <f t="shared" ref="Q22" si="53">N22*C22</f>
        <v>32.082921989999996</v>
      </c>
      <c r="R22" s="9">
        <f t="shared" ref="R22" si="54">O22*C22</f>
        <v>18.627872399999998</v>
      </c>
      <c r="S22" s="9">
        <f t="shared" ref="S22" si="55">+AA22*Z22</f>
        <v>4.8485969999999998</v>
      </c>
      <c r="T22" s="9">
        <f t="shared" ref="T22" si="56">S22*F22*0.7</f>
        <v>4.0317538634099996</v>
      </c>
      <c r="U22" s="9">
        <f t="shared" ref="U22" si="57">S22*I22*0.3</f>
        <v>1.40454157896</v>
      </c>
      <c r="V22" s="9">
        <f t="shared" ref="V22" si="58">S22*C22</f>
        <v>24.242984999999997</v>
      </c>
      <c r="W22" s="9">
        <f t="shared" ref="W22" si="59">T22*C22</f>
        <v>20.158769317049998</v>
      </c>
      <c r="X22" s="9">
        <f t="shared" ref="X22" si="60">U22*C22</f>
        <v>7.0227078947999999</v>
      </c>
      <c r="Y22" s="26">
        <v>6</v>
      </c>
      <c r="Z22" s="10">
        <v>1.2861</v>
      </c>
      <c r="AA22" s="10">
        <v>3.77</v>
      </c>
      <c r="AC22" s="42"/>
    </row>
    <row r="23" spans="1:32" s="41" customFormat="1" ht="19.5" customHeight="1" x14ac:dyDescent="0.25">
      <c r="A23" s="7">
        <v>15</v>
      </c>
      <c r="B23" s="24">
        <v>26</v>
      </c>
      <c r="C23" s="40">
        <v>5</v>
      </c>
      <c r="D23" s="7" t="s">
        <v>61</v>
      </c>
      <c r="E23" s="43">
        <v>12.7</v>
      </c>
      <c r="F23" s="39">
        <v>1.1619999999999999</v>
      </c>
      <c r="G23" s="30" t="s">
        <v>55</v>
      </c>
      <c r="H23" s="7">
        <v>185</v>
      </c>
      <c r="I23" s="37">
        <v>0.91249999999999998</v>
      </c>
      <c r="J23" s="31" t="s">
        <v>21</v>
      </c>
      <c r="K23" s="44">
        <v>2.4</v>
      </c>
      <c r="L23" s="32" t="s">
        <v>60</v>
      </c>
      <c r="M23" s="8">
        <f t="shared" ref="M23:M24" si="61">+Y23*Z23</f>
        <v>7.7165999999999997</v>
      </c>
      <c r="N23" s="9">
        <f t="shared" ref="N23:N24" si="62">M23*F23*0.7</f>
        <v>6.2766824399999992</v>
      </c>
      <c r="O23" s="9">
        <f t="shared" ref="O23:O24" si="63">M23*I23*0.5</f>
        <v>3.5206987499999998</v>
      </c>
      <c r="P23" s="9">
        <f t="shared" ref="P23:P24" si="64">M23*C23</f>
        <v>38.582999999999998</v>
      </c>
      <c r="Q23" s="9">
        <f t="shared" ref="Q23:Q24" si="65">N23*C23</f>
        <v>31.383412199999995</v>
      </c>
      <c r="R23" s="9">
        <f t="shared" ref="R23:R24" si="66">O23*C23</f>
        <v>17.603493749999998</v>
      </c>
      <c r="S23" s="9">
        <f t="shared" ref="S23:S24" si="67">+AA23*Z23</f>
        <v>4.8485969999999998</v>
      </c>
      <c r="T23" s="9">
        <f t="shared" ref="T23:T24" si="68">S23*F23*0.7</f>
        <v>3.9438487997999996</v>
      </c>
      <c r="U23" s="9">
        <f t="shared" ref="U23:U24" si="69">S23*I23*0.3</f>
        <v>1.3273034287499998</v>
      </c>
      <c r="V23" s="9">
        <f t="shared" ref="V23:V24" si="70">S23*C23</f>
        <v>24.242984999999997</v>
      </c>
      <c r="W23" s="9">
        <f t="shared" ref="W23:W24" si="71">T23*C23</f>
        <v>19.719243999</v>
      </c>
      <c r="X23" s="9">
        <f t="shared" ref="X23:X24" si="72">U23*C23</f>
        <v>6.636517143749999</v>
      </c>
      <c r="Y23" s="26">
        <v>6</v>
      </c>
      <c r="Z23" s="10">
        <v>1.2861</v>
      </c>
      <c r="AA23" s="10">
        <v>3.77</v>
      </c>
      <c r="AC23" s="42"/>
    </row>
    <row r="24" spans="1:32" s="41" customFormat="1" ht="19.5" customHeight="1" x14ac:dyDescent="0.25">
      <c r="A24" s="7">
        <v>16</v>
      </c>
      <c r="B24" s="24">
        <v>26</v>
      </c>
      <c r="C24" s="40">
        <v>5.18</v>
      </c>
      <c r="D24" s="7" t="s">
        <v>61</v>
      </c>
      <c r="E24" s="7">
        <v>9.51</v>
      </c>
      <c r="F24" s="39">
        <v>1.2157</v>
      </c>
      <c r="G24" s="30" t="s">
        <v>55</v>
      </c>
      <c r="H24" s="7">
        <v>127</v>
      </c>
      <c r="I24" s="37">
        <v>1.0563</v>
      </c>
      <c r="J24" s="31" t="s">
        <v>21</v>
      </c>
      <c r="K24" s="44">
        <v>1.5</v>
      </c>
      <c r="L24" s="28" t="s">
        <v>57</v>
      </c>
      <c r="M24" s="8">
        <f t="shared" si="61"/>
        <v>7.7165999999999997</v>
      </c>
      <c r="N24" s="9">
        <f t="shared" si="62"/>
        <v>6.5667494339999992</v>
      </c>
      <c r="O24" s="9">
        <f t="shared" si="63"/>
        <v>4.0755222900000003</v>
      </c>
      <c r="P24" s="9">
        <f t="shared" si="64"/>
        <v>39.971987999999996</v>
      </c>
      <c r="Q24" s="9">
        <f t="shared" si="65"/>
        <v>34.015762068119997</v>
      </c>
      <c r="R24" s="9">
        <f t="shared" si="66"/>
        <v>21.111205462200001</v>
      </c>
      <c r="S24" s="9">
        <f t="shared" si="67"/>
        <v>4.8485969999999998</v>
      </c>
      <c r="T24" s="9">
        <f t="shared" si="68"/>
        <v>4.1261075610299995</v>
      </c>
      <c r="U24" s="9">
        <f t="shared" si="69"/>
        <v>1.5364719033299998</v>
      </c>
      <c r="V24" s="9">
        <f t="shared" si="70"/>
        <v>25.115732459999997</v>
      </c>
      <c r="W24" s="9">
        <f t="shared" si="71"/>
        <v>21.373237166135397</v>
      </c>
      <c r="X24" s="9">
        <f t="shared" si="72"/>
        <v>7.9589244592493991</v>
      </c>
      <c r="Y24" s="26">
        <v>6</v>
      </c>
      <c r="Z24" s="10">
        <v>1.2861</v>
      </c>
      <c r="AA24" s="10">
        <v>3.77</v>
      </c>
      <c r="AC24" s="42"/>
    </row>
    <row r="25" spans="1:32" x14ac:dyDescent="0.25">
      <c r="C25" s="33">
        <f>SUM(C9:C24)</f>
        <v>65.94</v>
      </c>
      <c r="F25" s="11"/>
      <c r="G25" s="1"/>
      <c r="M25" s="33"/>
      <c r="N25" s="33"/>
      <c r="O25" s="33"/>
      <c r="S25" s="33"/>
      <c r="T25" s="33"/>
      <c r="U25" s="33"/>
    </row>
    <row r="26" spans="1:32" x14ac:dyDescent="0.25">
      <c r="E26" s="1">
        <f>SUM(E9:E25)</f>
        <v>211.17</v>
      </c>
      <c r="F26" s="11"/>
      <c r="G26" s="1"/>
      <c r="H26" s="1">
        <f>SUM(H9:H25)</f>
        <v>2707</v>
      </c>
      <c r="K26" s="1">
        <f>SUM(K9:K25)</f>
        <v>37.599999999999994</v>
      </c>
    </row>
    <row r="27" spans="1:32" x14ac:dyDescent="0.25">
      <c r="E27" s="1">
        <f>+E26/16</f>
        <v>13.198124999999999</v>
      </c>
      <c r="F27" s="11"/>
      <c r="G27" s="1"/>
      <c r="H27" s="1">
        <f>+H26/16</f>
        <v>169.1875</v>
      </c>
      <c r="K27" s="1">
        <f>+K26/16</f>
        <v>2.3499999999999996</v>
      </c>
    </row>
    <row r="28" spans="1:32" x14ac:dyDescent="0.25">
      <c r="F28" s="11"/>
      <c r="G28" s="1"/>
      <c r="H28" s="11"/>
    </row>
    <row r="29" spans="1:32" x14ac:dyDescent="0.25">
      <c r="F29" s="11"/>
      <c r="G29" s="1"/>
      <c r="H29" s="11"/>
    </row>
    <row r="30" spans="1:32" x14ac:dyDescent="0.25">
      <c r="F30" s="11"/>
      <c r="G30" s="1"/>
      <c r="H30" s="11"/>
    </row>
    <row r="31" spans="1:32" x14ac:dyDescent="0.25">
      <c r="F31" s="11"/>
      <c r="G31" s="1"/>
      <c r="H31" s="11"/>
    </row>
    <row r="32" spans="1:32" s="10" customFormat="1" x14ac:dyDescent="0.25">
      <c r="A32" s="1"/>
      <c r="B32" s="1"/>
      <c r="C32" s="1"/>
      <c r="D32" s="1"/>
      <c r="E32" s="1"/>
      <c r="F32" s="11"/>
      <c r="G32" s="1"/>
      <c r="H32" s="11"/>
      <c r="J32" s="11"/>
      <c r="K32" s="1"/>
      <c r="L32" s="1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 x14ac:dyDescent="0.25">
      <c r="A33" s="1"/>
      <c r="B33" s="1"/>
      <c r="C33" s="1"/>
      <c r="D33" s="1"/>
      <c r="E33" s="1"/>
      <c r="F33" s="11"/>
      <c r="G33" s="1"/>
      <c r="H33" s="11"/>
      <c r="J33" s="11"/>
      <c r="K33" s="1"/>
      <c r="L33" s="1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 x14ac:dyDescent="0.25">
      <c r="A34" s="1"/>
      <c r="B34" s="1"/>
      <c r="C34" s="1"/>
      <c r="D34" s="1"/>
      <c r="E34" s="1"/>
      <c r="F34" s="11"/>
      <c r="G34" s="1"/>
      <c r="H34" s="11"/>
      <c r="J34" s="11"/>
      <c r="K34" s="1"/>
      <c r="L34" s="1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 x14ac:dyDescent="0.25">
      <c r="A35" s="1"/>
      <c r="B35" s="1"/>
      <c r="C35" s="1"/>
      <c r="D35" s="1"/>
      <c r="E35" s="1"/>
      <c r="F35" s="11"/>
      <c r="G35" s="1"/>
      <c r="H35" s="11"/>
      <c r="J35" s="11"/>
      <c r="K35" s="1"/>
      <c r="L35" s="1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 x14ac:dyDescent="0.25">
      <c r="A36" s="1"/>
      <c r="B36" s="1"/>
      <c r="C36" s="1"/>
      <c r="D36" s="1"/>
      <c r="E36" s="1"/>
      <c r="F36" s="11"/>
      <c r="G36" s="1"/>
      <c r="H36" s="11"/>
      <c r="J36" s="11"/>
      <c r="K36" s="1"/>
      <c r="L36" s="1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 x14ac:dyDescent="0.25">
      <c r="A37" s="1"/>
      <c r="B37" s="1"/>
      <c r="C37" s="1"/>
      <c r="D37" s="1"/>
      <c r="E37" s="1"/>
      <c r="F37" s="11"/>
      <c r="G37" s="1"/>
      <c r="H37" s="11"/>
      <c r="J37" s="11"/>
      <c r="K37" s="1"/>
      <c r="L37" s="1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 x14ac:dyDescent="0.25">
      <c r="A38" s="1"/>
      <c r="B38" s="1"/>
      <c r="C38" s="1"/>
      <c r="D38" s="1"/>
      <c r="E38" s="1"/>
      <c r="F38" s="11"/>
      <c r="G38" s="1"/>
      <c r="H38" s="11"/>
      <c r="J38" s="11"/>
      <c r="K38" s="1"/>
      <c r="L38" s="1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 x14ac:dyDescent="0.25">
      <c r="A39" s="1"/>
      <c r="B39" s="1"/>
      <c r="C39" s="1"/>
      <c r="D39" s="1"/>
      <c r="E39" s="1"/>
      <c r="F39" s="11"/>
      <c r="G39" s="1"/>
      <c r="H39" s="11"/>
      <c r="J39" s="11"/>
      <c r="K39" s="1"/>
      <c r="L39" s="1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 x14ac:dyDescent="0.25">
      <c r="A40" s="1"/>
      <c r="B40" s="1"/>
      <c r="C40" s="1"/>
      <c r="D40" s="1"/>
      <c r="E40" s="1"/>
      <c r="F40" s="11"/>
      <c r="G40" s="1"/>
      <c r="H40" s="11"/>
      <c r="J40" s="11"/>
      <c r="K40" s="1"/>
      <c r="L40" s="1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 x14ac:dyDescent="0.25">
      <c r="A41" s="1"/>
      <c r="B41" s="1"/>
      <c r="C41" s="1"/>
      <c r="D41" s="1"/>
      <c r="E41" s="1"/>
      <c r="F41" s="11"/>
      <c r="G41" s="1"/>
      <c r="H41" s="11"/>
      <c r="J41" s="11"/>
      <c r="K41" s="1"/>
      <c r="L41" s="1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 x14ac:dyDescent="0.25">
      <c r="A42" s="1"/>
      <c r="B42" s="1"/>
      <c r="C42" s="1"/>
      <c r="D42" s="1"/>
      <c r="E42" s="1"/>
      <c r="F42" s="11"/>
      <c r="G42" s="1"/>
      <c r="H42" s="11"/>
      <c r="J42" s="11"/>
      <c r="K42" s="1"/>
      <c r="L42" s="1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 x14ac:dyDescent="0.25">
      <c r="A43" s="1"/>
      <c r="B43" s="1"/>
      <c r="C43" s="1"/>
      <c r="D43" s="1"/>
      <c r="E43" s="1"/>
      <c r="F43" s="11"/>
      <c r="G43" s="1"/>
      <c r="H43" s="11"/>
      <c r="J43" s="11"/>
      <c r="K43" s="1"/>
      <c r="L43" s="1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 x14ac:dyDescent="0.25">
      <c r="A44" s="1"/>
      <c r="B44" s="1"/>
      <c r="C44" s="1"/>
      <c r="D44" s="1"/>
      <c r="E44" s="1"/>
      <c r="F44" s="11"/>
      <c r="G44" s="1"/>
      <c r="H44" s="11"/>
      <c r="J44" s="11"/>
      <c r="K44" s="1"/>
      <c r="L44" s="1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 x14ac:dyDescent="0.25">
      <c r="A45" s="1"/>
      <c r="B45" s="1"/>
      <c r="C45" s="1"/>
      <c r="D45" s="1"/>
      <c r="E45" s="1"/>
      <c r="F45" s="11"/>
      <c r="G45" s="1"/>
      <c r="H45" s="11"/>
      <c r="J45" s="11"/>
      <c r="K45" s="1"/>
      <c r="L45" s="1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 x14ac:dyDescent="0.25">
      <c r="A46" s="1"/>
      <c r="B46" s="1"/>
      <c r="C46" s="1"/>
      <c r="D46" s="1"/>
      <c r="E46" s="1"/>
      <c r="F46" s="11"/>
      <c r="G46" s="1"/>
      <c r="H46" s="11"/>
      <c r="J46" s="11"/>
      <c r="K46" s="1"/>
      <c r="L46" s="1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 x14ac:dyDescent="0.25">
      <c r="A47" s="1"/>
      <c r="B47" s="1"/>
      <c r="C47" s="1"/>
      <c r="D47" s="1"/>
      <c r="E47" s="1"/>
      <c r="F47" s="11"/>
      <c r="G47" s="1"/>
      <c r="H47" s="11"/>
      <c r="J47" s="11"/>
      <c r="K47" s="1"/>
      <c r="L47" s="1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 x14ac:dyDescent="0.25">
      <c r="A48" s="1"/>
      <c r="B48" s="1"/>
      <c r="C48" s="1"/>
      <c r="D48" s="1"/>
      <c r="E48" s="1"/>
      <c r="F48" s="11"/>
      <c r="G48" s="1"/>
      <c r="H48" s="11"/>
      <c r="J48" s="11"/>
      <c r="K48" s="1"/>
      <c r="L48" s="1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 x14ac:dyDescent="0.25">
      <c r="A49" s="1"/>
      <c r="B49" s="1"/>
      <c r="C49" s="1"/>
      <c r="D49" s="1"/>
      <c r="E49" s="1"/>
      <c r="F49" s="11"/>
      <c r="G49" s="1"/>
      <c r="H49" s="11"/>
      <c r="J49" s="11"/>
      <c r="K49" s="1"/>
      <c r="L49" s="1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 x14ac:dyDescent="0.25">
      <c r="A50" s="1"/>
      <c r="B50" s="1"/>
      <c r="C50" s="1"/>
      <c r="D50" s="1"/>
      <c r="E50" s="1"/>
      <c r="F50" s="11"/>
      <c r="G50" s="1"/>
      <c r="H50" s="11"/>
      <c r="J50" s="11"/>
      <c r="K50" s="1"/>
      <c r="L50" s="1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 x14ac:dyDescent="0.25">
      <c r="A51" s="1"/>
      <c r="B51" s="1"/>
      <c r="C51" s="1"/>
      <c r="D51" s="1"/>
      <c r="E51" s="1"/>
      <c r="F51" s="11"/>
      <c r="G51" s="1"/>
      <c r="H51" s="11"/>
      <c r="J51" s="11"/>
      <c r="K51" s="1"/>
      <c r="L51" s="1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 x14ac:dyDescent="0.25">
      <c r="A52" s="1"/>
      <c r="B52" s="1"/>
      <c r="C52" s="1"/>
      <c r="D52" s="1"/>
      <c r="E52" s="1"/>
      <c r="F52" s="11"/>
      <c r="G52" s="1"/>
      <c r="H52" s="11"/>
      <c r="J52" s="11"/>
      <c r="K52" s="1"/>
      <c r="L52" s="1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 x14ac:dyDescent="0.25">
      <c r="A53" s="1"/>
      <c r="B53" s="1"/>
      <c r="C53" s="1"/>
      <c r="D53" s="1"/>
      <c r="E53" s="1"/>
      <c r="F53" s="11"/>
      <c r="G53" s="1"/>
      <c r="H53" s="11"/>
      <c r="J53" s="11"/>
      <c r="K53" s="1"/>
      <c r="L53" s="1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 x14ac:dyDescent="0.25">
      <c r="A54" s="1"/>
      <c r="B54" s="1"/>
      <c r="C54" s="1"/>
      <c r="D54" s="1"/>
      <c r="E54" s="1"/>
      <c r="F54" s="11"/>
      <c r="G54" s="1"/>
      <c r="H54" s="11"/>
      <c r="J54" s="11"/>
      <c r="K54" s="1"/>
      <c r="L54" s="1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 x14ac:dyDescent="0.25">
      <c r="A55" s="1"/>
      <c r="B55" s="1"/>
      <c r="C55" s="1"/>
      <c r="D55" s="1"/>
      <c r="E55" s="1"/>
      <c r="F55" s="11"/>
      <c r="G55" s="1"/>
      <c r="H55" s="11"/>
      <c r="J55" s="11"/>
      <c r="K55" s="1"/>
      <c r="L55" s="1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 x14ac:dyDescent="0.25">
      <c r="A56" s="1"/>
      <c r="B56" s="1"/>
      <c r="C56" s="1"/>
      <c r="D56" s="1"/>
      <c r="E56" s="1"/>
      <c r="F56" s="11"/>
      <c r="G56" s="1"/>
      <c r="H56" s="11"/>
      <c r="J56" s="11"/>
      <c r="K56" s="1"/>
      <c r="L56" s="1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 x14ac:dyDescent="0.25">
      <c r="A57" s="1"/>
      <c r="B57" s="1"/>
      <c r="C57" s="1"/>
      <c r="D57" s="1"/>
      <c r="E57" s="1"/>
      <c r="F57" s="11"/>
      <c r="G57" s="1"/>
      <c r="H57" s="11"/>
      <c r="J57" s="11"/>
      <c r="K57" s="1"/>
      <c r="L57" s="1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 x14ac:dyDescent="0.25">
      <c r="A58" s="1"/>
      <c r="B58" s="1"/>
      <c r="C58" s="1"/>
      <c r="D58" s="1"/>
      <c r="E58" s="1"/>
      <c r="F58" s="11"/>
      <c r="G58" s="1"/>
      <c r="H58" s="11"/>
      <c r="J58" s="11"/>
      <c r="K58" s="1"/>
      <c r="L58" s="1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 x14ac:dyDescent="0.25">
      <c r="A59" s="1"/>
      <c r="B59" s="1"/>
      <c r="C59" s="1"/>
      <c r="D59" s="1"/>
      <c r="E59" s="1"/>
      <c r="F59" s="11"/>
      <c r="G59" s="1"/>
      <c r="H59" s="11"/>
      <c r="J59" s="11"/>
      <c r="K59" s="1"/>
      <c r="L59" s="1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 x14ac:dyDescent="0.25">
      <c r="A60" s="1"/>
      <c r="B60" s="1"/>
      <c r="C60" s="1"/>
      <c r="D60" s="1"/>
      <c r="E60" s="1"/>
      <c r="F60" s="11"/>
      <c r="G60" s="1"/>
      <c r="H60" s="11"/>
      <c r="J60" s="11"/>
      <c r="K60" s="1"/>
      <c r="L60" s="1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 x14ac:dyDescent="0.25">
      <c r="A61" s="1"/>
      <c r="B61" s="1"/>
      <c r="C61" s="1"/>
      <c r="D61" s="1"/>
      <c r="E61" s="1"/>
      <c r="F61" s="11"/>
      <c r="G61" s="1"/>
      <c r="H61" s="11"/>
      <c r="J61" s="11"/>
      <c r="K61" s="1"/>
      <c r="L61" s="1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 x14ac:dyDescent="0.25">
      <c r="A62" s="1"/>
      <c r="B62" s="1"/>
      <c r="C62" s="1"/>
      <c r="D62" s="1"/>
      <c r="E62" s="1"/>
      <c r="F62" s="11"/>
      <c r="G62" s="1"/>
      <c r="H62" s="11"/>
      <c r="J62" s="11"/>
      <c r="K62" s="1"/>
      <c r="L62" s="1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 x14ac:dyDescent="0.25">
      <c r="A63" s="1"/>
      <c r="B63" s="1"/>
      <c r="C63" s="1"/>
      <c r="D63" s="1"/>
      <c r="E63" s="1"/>
      <c r="F63" s="11"/>
      <c r="G63" s="1"/>
      <c r="H63" s="11"/>
      <c r="J63" s="11"/>
      <c r="K63" s="1"/>
      <c r="L63" s="1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 x14ac:dyDescent="0.25">
      <c r="A64" s="1"/>
      <c r="B64" s="1"/>
      <c r="C64" s="1"/>
      <c r="D64" s="1"/>
      <c r="E64" s="1"/>
      <c r="F64" s="11"/>
      <c r="G64" s="1"/>
      <c r="H64" s="11"/>
      <c r="J64" s="11"/>
      <c r="K64" s="1"/>
      <c r="L64" s="1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 x14ac:dyDescent="0.25">
      <c r="A65" s="1"/>
      <c r="B65" s="1"/>
      <c r="C65" s="1"/>
      <c r="D65" s="1"/>
      <c r="E65" s="1"/>
      <c r="F65" s="11"/>
      <c r="G65" s="1"/>
      <c r="H65" s="11"/>
      <c r="J65" s="11"/>
      <c r="K65" s="1"/>
      <c r="L65" s="1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 x14ac:dyDescent="0.25">
      <c r="A66" s="1"/>
      <c r="B66" s="1"/>
      <c r="C66" s="1"/>
      <c r="D66" s="1"/>
      <c r="E66" s="1"/>
      <c r="F66" s="11"/>
      <c r="G66" s="1"/>
      <c r="H66" s="11"/>
      <c r="J66" s="11"/>
      <c r="K66" s="1"/>
      <c r="L66" s="1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 x14ac:dyDescent="0.25">
      <c r="A67" s="1"/>
      <c r="B67" s="1"/>
      <c r="C67" s="1"/>
      <c r="D67" s="1"/>
      <c r="E67" s="1"/>
      <c r="F67" s="11"/>
      <c r="G67" s="1"/>
      <c r="H67" s="11"/>
      <c r="J67" s="11"/>
      <c r="K67" s="1"/>
      <c r="L67" s="1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 x14ac:dyDescent="0.25">
      <c r="A68" s="1"/>
      <c r="B68" s="1"/>
      <c r="C68" s="1"/>
      <c r="D68" s="1"/>
      <c r="E68" s="1"/>
      <c r="F68" s="11"/>
      <c r="G68" s="1"/>
      <c r="H68" s="11"/>
      <c r="J68" s="11"/>
      <c r="K68" s="1"/>
      <c r="L68" s="1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 x14ac:dyDescent="0.25">
      <c r="A69" s="1"/>
      <c r="B69" s="1"/>
      <c r="C69" s="1"/>
      <c r="D69" s="1"/>
      <c r="E69" s="1"/>
      <c r="F69" s="11"/>
      <c r="G69" s="1"/>
      <c r="H69" s="11"/>
      <c r="J69" s="11"/>
      <c r="K69" s="1"/>
      <c r="L69" s="1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 x14ac:dyDescent="0.25">
      <c r="A70" s="1"/>
      <c r="B70" s="1"/>
      <c r="C70" s="1"/>
      <c r="D70" s="1"/>
      <c r="E70" s="1"/>
      <c r="F70" s="11"/>
      <c r="G70" s="1"/>
      <c r="H70" s="11"/>
      <c r="J70" s="11"/>
      <c r="K70" s="1"/>
      <c r="L70" s="1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 x14ac:dyDescent="0.25">
      <c r="A71" s="1"/>
      <c r="B71" s="1"/>
      <c r="C71" s="1"/>
      <c r="D71" s="1"/>
      <c r="E71" s="1"/>
      <c r="F71" s="11"/>
      <c r="G71" s="1"/>
      <c r="H71" s="11"/>
      <c r="J71" s="11"/>
      <c r="K71" s="1"/>
      <c r="L71" s="1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 x14ac:dyDescent="0.25">
      <c r="A72" s="1"/>
      <c r="B72" s="1"/>
      <c r="C72" s="1"/>
      <c r="D72" s="1"/>
      <c r="E72" s="1"/>
      <c r="F72" s="11"/>
      <c r="G72" s="1"/>
      <c r="H72" s="11"/>
      <c r="J72" s="11"/>
      <c r="K72" s="1"/>
      <c r="L72" s="1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 x14ac:dyDescent="0.25">
      <c r="A73" s="1"/>
      <c r="B73" s="1"/>
      <c r="C73" s="1"/>
      <c r="D73" s="1"/>
      <c r="E73" s="1"/>
      <c r="F73" s="11"/>
      <c r="G73" s="1"/>
      <c r="H73" s="11"/>
      <c r="J73" s="11"/>
      <c r="K73" s="1"/>
      <c r="L73" s="1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 x14ac:dyDescent="0.25">
      <c r="A74" s="1"/>
      <c r="B74" s="1"/>
      <c r="C74" s="1"/>
      <c r="D74" s="1"/>
      <c r="E74" s="1"/>
      <c r="F74" s="11"/>
      <c r="G74" s="1"/>
      <c r="H74" s="11"/>
      <c r="J74" s="11"/>
      <c r="K74" s="1"/>
      <c r="L74" s="1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 x14ac:dyDescent="0.25">
      <c r="A75" s="1"/>
      <c r="B75" s="1"/>
      <c r="C75" s="1"/>
      <c r="D75" s="1"/>
      <c r="E75" s="1"/>
      <c r="F75" s="11"/>
      <c r="G75" s="1"/>
      <c r="H75" s="11"/>
      <c r="J75" s="11"/>
      <c r="K75" s="1"/>
      <c r="L75" s="1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 x14ac:dyDescent="0.25">
      <c r="A76" s="1"/>
      <c r="B76" s="1"/>
      <c r="C76" s="1"/>
      <c r="D76" s="1"/>
      <c r="E76" s="1"/>
      <c r="F76" s="11"/>
      <c r="G76" s="1"/>
      <c r="H76" s="11"/>
      <c r="J76" s="11"/>
      <c r="K76" s="1"/>
      <c r="L76" s="1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 x14ac:dyDescent="0.25">
      <c r="A77" s="1"/>
      <c r="B77" s="1"/>
      <c r="C77" s="1"/>
      <c r="D77" s="1"/>
      <c r="E77" s="1"/>
      <c r="F77" s="11"/>
      <c r="G77" s="1"/>
      <c r="H77" s="11"/>
      <c r="J77" s="11"/>
      <c r="K77" s="1"/>
      <c r="L77" s="1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 x14ac:dyDescent="0.25">
      <c r="A78" s="1"/>
      <c r="B78" s="1"/>
      <c r="C78" s="1"/>
      <c r="D78" s="1"/>
      <c r="E78" s="1"/>
      <c r="F78" s="11"/>
      <c r="G78" s="1"/>
      <c r="H78" s="11"/>
      <c r="J78" s="11"/>
      <c r="K78" s="1"/>
      <c r="L78" s="1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s="10" customFormat="1" x14ac:dyDescent="0.25">
      <c r="A79" s="1"/>
      <c r="B79" s="1"/>
      <c r="C79" s="1"/>
      <c r="D79" s="1"/>
      <c r="E79" s="1"/>
      <c r="F79" s="11"/>
      <c r="G79" s="1"/>
      <c r="H79" s="11"/>
      <c r="J79" s="11"/>
      <c r="K79" s="1"/>
      <c r="L79" s="1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s="10" customFormat="1" x14ac:dyDescent="0.25">
      <c r="A80" s="1"/>
      <c r="B80" s="1"/>
      <c r="C80" s="1"/>
      <c r="D80" s="1"/>
      <c r="E80" s="1"/>
      <c r="F80" s="11"/>
      <c r="G80" s="1"/>
      <c r="H80" s="11"/>
      <c r="J80" s="11"/>
      <c r="K80" s="1"/>
      <c r="L80" s="1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s="10" customFormat="1" x14ac:dyDescent="0.25">
      <c r="A81" s="1"/>
      <c r="B81" s="1"/>
      <c r="C81" s="1"/>
      <c r="D81" s="1"/>
      <c r="E81" s="1"/>
      <c r="F81" s="11"/>
      <c r="G81" s="1"/>
      <c r="H81" s="11"/>
      <c r="J81" s="11"/>
      <c r="K81" s="1"/>
      <c r="L81" s="1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s="10" customFormat="1" x14ac:dyDescent="0.25">
      <c r="A82" s="1"/>
      <c r="B82" s="1"/>
      <c r="C82" s="1"/>
      <c r="D82" s="1"/>
      <c r="E82" s="1"/>
      <c r="F82" s="11"/>
      <c r="G82" s="1"/>
      <c r="H82" s="11"/>
      <c r="J82" s="11"/>
      <c r="K82" s="1"/>
      <c r="L82" s="1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s="10" customFormat="1" x14ac:dyDescent="0.25">
      <c r="A83" s="1"/>
      <c r="B83" s="1"/>
      <c r="C83" s="1"/>
      <c r="D83" s="1"/>
      <c r="E83" s="1"/>
      <c r="F83" s="11"/>
      <c r="G83" s="1"/>
      <c r="H83" s="11"/>
      <c r="J83" s="11"/>
      <c r="K83" s="1"/>
      <c r="L83" s="1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s="10" customFormat="1" x14ac:dyDescent="0.25">
      <c r="A84" s="1"/>
      <c r="B84" s="1"/>
      <c r="C84" s="1"/>
      <c r="D84" s="1"/>
      <c r="E84" s="1"/>
      <c r="F84" s="11"/>
      <c r="G84" s="1"/>
      <c r="H84" s="11"/>
      <c r="J84" s="11"/>
      <c r="K84" s="1"/>
      <c r="L84" s="1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s="10" customFormat="1" x14ac:dyDescent="0.25">
      <c r="A85" s="1"/>
      <c r="B85" s="1"/>
      <c r="C85" s="1"/>
      <c r="D85" s="1"/>
      <c r="E85" s="1"/>
      <c r="F85" s="11"/>
      <c r="G85" s="1"/>
      <c r="H85" s="11"/>
      <c r="J85" s="11"/>
      <c r="K85" s="1"/>
      <c r="L85" s="1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s="10" customFormat="1" x14ac:dyDescent="0.25">
      <c r="A86" s="1"/>
      <c r="B86" s="1"/>
      <c r="C86" s="1"/>
      <c r="D86" s="1"/>
      <c r="E86" s="1"/>
      <c r="F86" s="11"/>
      <c r="G86" s="1"/>
      <c r="H86" s="11"/>
      <c r="J86" s="11"/>
      <c r="K86" s="1"/>
      <c r="L86" s="1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s="10" customFormat="1" x14ac:dyDescent="0.25">
      <c r="A87" s="1"/>
      <c r="B87" s="1"/>
      <c r="C87" s="1"/>
      <c r="D87" s="1"/>
      <c r="E87" s="1"/>
      <c r="F87" s="11"/>
      <c r="G87" s="1"/>
      <c r="H87" s="11"/>
      <c r="J87" s="11"/>
      <c r="K87" s="1"/>
      <c r="L87" s="1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s="10" customFormat="1" x14ac:dyDescent="0.25">
      <c r="A88" s="1"/>
      <c r="B88" s="1"/>
      <c r="C88" s="1"/>
      <c r="D88" s="1"/>
      <c r="E88" s="1"/>
      <c r="F88" s="11"/>
      <c r="G88" s="1"/>
      <c r="H88" s="11"/>
      <c r="J88" s="11"/>
      <c r="K88" s="1"/>
      <c r="L88" s="1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s="10" customFormat="1" x14ac:dyDescent="0.25">
      <c r="A89" s="1"/>
      <c r="B89" s="1"/>
      <c r="C89" s="1"/>
      <c r="D89" s="1"/>
      <c r="E89" s="1"/>
      <c r="F89" s="11"/>
      <c r="G89" s="1"/>
      <c r="H89" s="11"/>
      <c r="J89" s="11"/>
      <c r="K89" s="1"/>
      <c r="L89" s="1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s="10" customFormat="1" x14ac:dyDescent="0.25">
      <c r="A90" s="1"/>
      <c r="B90" s="1"/>
      <c r="C90" s="1"/>
      <c r="D90" s="1"/>
      <c r="E90" s="1"/>
      <c r="F90" s="11"/>
      <c r="G90" s="1"/>
      <c r="H90" s="11"/>
      <c r="J90" s="11"/>
      <c r="K90" s="1"/>
      <c r="L90" s="1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topLeftCell="A7" zoomScaleNormal="100" zoomScaleSheetLayoutView="100" workbookViewId="0">
      <selection activeCell="K30" sqref="K30"/>
    </sheetView>
  </sheetViews>
  <sheetFormatPr defaultRowHeight="15" x14ac:dyDescent="0.2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 x14ac:dyDescent="0.3">
      <c r="A1" s="86" t="s">
        <v>70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13"/>
      <c r="O1" s="13"/>
      <c r="P1" s="13"/>
      <c r="Q1" s="13"/>
    </row>
    <row r="2" spans="1:17" ht="15.75" customHeight="1" x14ac:dyDescent="0.3">
      <c r="A2" s="87" t="s">
        <v>22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14"/>
    </row>
    <row r="3" spans="1:17" ht="15.75" customHeight="1" x14ac:dyDescent="0.3">
      <c r="A3" s="87" t="s">
        <v>23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14"/>
    </row>
    <row r="4" spans="1:17" ht="15.75" thickBot="1" x14ac:dyDescent="0.3"/>
    <row r="5" spans="1:17" ht="19.5" thickBot="1" x14ac:dyDescent="0.3">
      <c r="A5" s="60" t="s">
        <v>4</v>
      </c>
      <c r="B5" s="60" t="s">
        <v>24</v>
      </c>
      <c r="C5" s="63" t="s">
        <v>25</v>
      </c>
      <c r="D5" s="64"/>
      <c r="E5" s="64"/>
      <c r="F5" s="64"/>
      <c r="G5" s="64"/>
      <c r="H5" s="64"/>
      <c r="I5" s="64"/>
      <c r="J5" s="64"/>
      <c r="K5" s="64"/>
      <c r="L5" s="65"/>
      <c r="M5" s="60" t="s">
        <v>26</v>
      </c>
    </row>
    <row r="6" spans="1:17" ht="18.75" customHeight="1" x14ac:dyDescent="0.25">
      <c r="A6" s="61"/>
      <c r="B6" s="61"/>
      <c r="C6" s="66" t="s">
        <v>27</v>
      </c>
      <c r="D6" s="67"/>
      <c r="E6" s="68" t="s">
        <v>28</v>
      </c>
      <c r="F6" s="69"/>
      <c r="G6" s="70" t="s">
        <v>29</v>
      </c>
      <c r="H6" s="71"/>
      <c r="I6" s="72" t="s">
        <v>30</v>
      </c>
      <c r="J6" s="73"/>
      <c r="K6" s="74" t="s">
        <v>31</v>
      </c>
      <c r="L6" s="75"/>
      <c r="M6" s="61"/>
    </row>
    <row r="7" spans="1:17" ht="28.5" customHeight="1" thickBot="1" x14ac:dyDescent="0.3">
      <c r="A7" s="61"/>
      <c r="B7" s="61"/>
      <c r="C7" s="76" t="s">
        <v>32</v>
      </c>
      <c r="D7" s="77"/>
      <c r="E7" s="78" t="s">
        <v>33</v>
      </c>
      <c r="F7" s="79"/>
      <c r="G7" s="80" t="s">
        <v>34</v>
      </c>
      <c r="H7" s="81"/>
      <c r="I7" s="82" t="s">
        <v>35</v>
      </c>
      <c r="J7" s="83"/>
      <c r="K7" s="84" t="s">
        <v>36</v>
      </c>
      <c r="L7" s="85"/>
      <c r="M7" s="62"/>
    </row>
    <row r="8" spans="1:17" ht="19.5" thickBot="1" x14ac:dyDescent="0.3">
      <c r="A8" s="62"/>
      <c r="B8" s="62"/>
      <c r="C8" s="15" t="s">
        <v>37</v>
      </c>
      <c r="D8" s="15" t="s">
        <v>38</v>
      </c>
      <c r="E8" s="15" t="s">
        <v>37</v>
      </c>
      <c r="F8" s="15" t="s">
        <v>38</v>
      </c>
      <c r="G8" s="16" t="s">
        <v>37</v>
      </c>
      <c r="H8" s="15" t="s">
        <v>38</v>
      </c>
      <c r="I8" s="16" t="s">
        <v>37</v>
      </c>
      <c r="J8" s="15" t="s">
        <v>38</v>
      </c>
      <c r="K8" s="16" t="s">
        <v>37</v>
      </c>
      <c r="L8" s="15" t="s">
        <v>38</v>
      </c>
      <c r="M8" s="15"/>
    </row>
    <row r="9" spans="1:17" ht="42.75" customHeight="1" thickBot="1" x14ac:dyDescent="0.3">
      <c r="A9" s="17" t="s">
        <v>39</v>
      </c>
      <c r="B9" s="18">
        <f>+Жадвал!C25</f>
        <v>65.94</v>
      </c>
      <c r="C9" s="20">
        <v>49.06</v>
      </c>
      <c r="D9" s="20">
        <f>+C9/B9%</f>
        <v>74.400970579314532</v>
      </c>
      <c r="E9" s="20">
        <v>16.88</v>
      </c>
      <c r="F9" s="20">
        <f>E9/B9*100</f>
        <v>25.599029420685472</v>
      </c>
      <c r="G9" s="21"/>
      <c r="H9" s="20">
        <f>+G9/B9%</f>
        <v>0</v>
      </c>
      <c r="I9" s="21"/>
      <c r="J9" s="20">
        <f>+I9/B9%</f>
        <v>0</v>
      </c>
      <c r="K9" s="21"/>
      <c r="L9" s="20">
        <f>+K9/B9%</f>
        <v>0</v>
      </c>
      <c r="M9" s="20">
        <f>+Жадвал!E27</f>
        <v>13.198124999999999</v>
      </c>
      <c r="N9" s="34">
        <f>+L9+J9+H9+F9+D9</f>
        <v>100</v>
      </c>
    </row>
    <row r="10" spans="1:17" ht="18.75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35"/>
    </row>
    <row r="11" spans="1:17" ht="18.75" x14ac:dyDescent="0.25">
      <c r="A11" s="86" t="s">
        <v>70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35"/>
    </row>
    <row r="12" spans="1:17" ht="18.75" x14ac:dyDescent="0.25">
      <c r="A12" s="87" t="s">
        <v>40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35"/>
    </row>
    <row r="13" spans="1:17" ht="18.75" x14ac:dyDescent="0.25">
      <c r="A13" s="87" t="s">
        <v>23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35"/>
    </row>
    <row r="14" spans="1:17" ht="19.5" thickBot="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35"/>
    </row>
    <row r="15" spans="1:17" ht="19.5" thickBot="1" x14ac:dyDescent="0.3">
      <c r="A15" s="60" t="s">
        <v>4</v>
      </c>
      <c r="B15" s="60" t="s">
        <v>24</v>
      </c>
      <c r="C15" s="63" t="s">
        <v>41</v>
      </c>
      <c r="D15" s="64"/>
      <c r="E15" s="64"/>
      <c r="F15" s="64"/>
      <c r="G15" s="64"/>
      <c r="H15" s="64"/>
      <c r="I15" s="64"/>
      <c r="J15" s="64"/>
      <c r="K15" s="64"/>
      <c r="L15" s="65"/>
      <c r="M15" s="60" t="s">
        <v>26</v>
      </c>
      <c r="N15" s="35"/>
    </row>
    <row r="16" spans="1:17" ht="18.75" customHeight="1" x14ac:dyDescent="0.25">
      <c r="A16" s="61"/>
      <c r="B16" s="61"/>
      <c r="C16" s="66" t="s">
        <v>27</v>
      </c>
      <c r="D16" s="67"/>
      <c r="E16" s="68" t="s">
        <v>28</v>
      </c>
      <c r="F16" s="69"/>
      <c r="G16" s="70" t="s">
        <v>29</v>
      </c>
      <c r="H16" s="71"/>
      <c r="I16" s="72" t="s">
        <v>30</v>
      </c>
      <c r="J16" s="73"/>
      <c r="K16" s="74" t="s">
        <v>31</v>
      </c>
      <c r="L16" s="75"/>
      <c r="M16" s="61"/>
      <c r="N16" s="35"/>
    </row>
    <row r="17" spans="1:14" ht="30" customHeight="1" thickBot="1" x14ac:dyDescent="0.3">
      <c r="A17" s="61"/>
      <c r="B17" s="61"/>
      <c r="C17" s="76" t="s">
        <v>42</v>
      </c>
      <c r="D17" s="77"/>
      <c r="E17" s="78" t="s">
        <v>43</v>
      </c>
      <c r="F17" s="79"/>
      <c r="G17" s="80" t="s">
        <v>44</v>
      </c>
      <c r="H17" s="81"/>
      <c r="I17" s="82" t="s">
        <v>45</v>
      </c>
      <c r="J17" s="83"/>
      <c r="K17" s="84" t="s">
        <v>46</v>
      </c>
      <c r="L17" s="85"/>
      <c r="M17" s="62"/>
      <c r="N17" s="35"/>
    </row>
    <row r="18" spans="1:14" ht="19.5" thickBot="1" x14ac:dyDescent="0.3">
      <c r="A18" s="62"/>
      <c r="B18" s="62"/>
      <c r="C18" s="15" t="s">
        <v>37</v>
      </c>
      <c r="D18" s="15" t="s">
        <v>38</v>
      </c>
      <c r="E18" s="15" t="s">
        <v>37</v>
      </c>
      <c r="F18" s="15" t="s">
        <v>38</v>
      </c>
      <c r="G18" s="16" t="s">
        <v>37</v>
      </c>
      <c r="H18" s="15" t="s">
        <v>38</v>
      </c>
      <c r="I18" s="16" t="s">
        <v>37</v>
      </c>
      <c r="J18" s="15" t="s">
        <v>38</v>
      </c>
      <c r="K18" s="16" t="s">
        <v>37</v>
      </c>
      <c r="L18" s="15" t="s">
        <v>38</v>
      </c>
      <c r="M18" s="15"/>
      <c r="N18" s="35"/>
    </row>
    <row r="19" spans="1:14" ht="42.75" customHeight="1" thickBot="1" x14ac:dyDescent="0.3">
      <c r="A19" s="17" t="s">
        <v>39</v>
      </c>
      <c r="B19" s="18">
        <f>+B9</f>
        <v>65.94</v>
      </c>
      <c r="C19" s="19"/>
      <c r="D19" s="20">
        <f>+C19/B19%</f>
        <v>0</v>
      </c>
      <c r="E19" s="18">
        <v>56.06</v>
      </c>
      <c r="F19" s="20">
        <f>+E19/B19%</f>
        <v>85.016681831968455</v>
      </c>
      <c r="G19" s="21">
        <v>9.8800000000000008</v>
      </c>
      <c r="H19" s="20">
        <f>G19/B19*100</f>
        <v>14.983318168031545</v>
      </c>
      <c r="I19" s="21"/>
      <c r="J19" s="20">
        <f>+I19/B19%</f>
        <v>0</v>
      </c>
      <c r="K19" s="21"/>
      <c r="L19" s="20">
        <f>+K19/B19%</f>
        <v>0</v>
      </c>
      <c r="M19" s="20">
        <f>+Жадвал!H27</f>
        <v>169.1875</v>
      </c>
      <c r="N19" s="34">
        <f>+L19+J19+H19+F19+D19</f>
        <v>100</v>
      </c>
    </row>
    <row r="20" spans="1:14" ht="18.75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35"/>
    </row>
    <row r="21" spans="1:14" ht="18.75" x14ac:dyDescent="0.25">
      <c r="A21" s="86" t="s">
        <v>70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35"/>
    </row>
    <row r="22" spans="1:14" ht="18.75" x14ac:dyDescent="0.25">
      <c r="A22" s="87" t="s">
        <v>47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35"/>
    </row>
    <row r="23" spans="1:14" ht="19.5" thickBot="1" x14ac:dyDescent="0.3">
      <c r="A23" s="87" t="s">
        <v>23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35"/>
    </row>
    <row r="24" spans="1:14" ht="19.5" hidden="1" thickBot="1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35"/>
    </row>
    <row r="25" spans="1:14" ht="19.5" thickBot="1" x14ac:dyDescent="0.3">
      <c r="A25" s="60" t="s">
        <v>4</v>
      </c>
      <c r="B25" s="60" t="s">
        <v>24</v>
      </c>
      <c r="C25" s="63" t="s">
        <v>48</v>
      </c>
      <c r="D25" s="64"/>
      <c r="E25" s="64"/>
      <c r="F25" s="64"/>
      <c r="G25" s="64"/>
      <c r="H25" s="64"/>
      <c r="I25" s="64"/>
      <c r="J25" s="64"/>
      <c r="K25" s="64"/>
      <c r="L25" s="65"/>
      <c r="M25" s="60" t="s">
        <v>49</v>
      </c>
      <c r="N25" s="35"/>
    </row>
    <row r="26" spans="1:14" ht="18.75" customHeight="1" x14ac:dyDescent="0.25">
      <c r="A26" s="61"/>
      <c r="B26" s="61"/>
      <c r="C26" s="66" t="s">
        <v>27</v>
      </c>
      <c r="D26" s="67"/>
      <c r="E26" s="68" t="s">
        <v>28</v>
      </c>
      <c r="F26" s="69"/>
      <c r="G26" s="70" t="s">
        <v>29</v>
      </c>
      <c r="H26" s="71"/>
      <c r="I26" s="72" t="s">
        <v>30</v>
      </c>
      <c r="J26" s="73"/>
      <c r="K26" s="74" t="s">
        <v>31</v>
      </c>
      <c r="L26" s="75"/>
      <c r="M26" s="61"/>
      <c r="N26" s="35"/>
    </row>
    <row r="27" spans="1:14" ht="27.75" customHeight="1" thickBot="1" x14ac:dyDescent="0.3">
      <c r="A27" s="61"/>
      <c r="B27" s="61"/>
      <c r="C27" s="76" t="s">
        <v>50</v>
      </c>
      <c r="D27" s="77"/>
      <c r="E27" s="78" t="s">
        <v>51</v>
      </c>
      <c r="F27" s="79"/>
      <c r="G27" s="80" t="s">
        <v>52</v>
      </c>
      <c r="H27" s="81"/>
      <c r="I27" s="82" t="s">
        <v>53</v>
      </c>
      <c r="J27" s="83"/>
      <c r="K27" s="84" t="s">
        <v>54</v>
      </c>
      <c r="L27" s="85"/>
      <c r="M27" s="62"/>
      <c r="N27" s="35"/>
    </row>
    <row r="28" spans="1:14" ht="19.5" thickBot="1" x14ac:dyDescent="0.3">
      <c r="A28" s="62"/>
      <c r="B28" s="62"/>
      <c r="C28" s="15" t="s">
        <v>37</v>
      </c>
      <c r="D28" s="15" t="s">
        <v>38</v>
      </c>
      <c r="E28" s="15" t="s">
        <v>37</v>
      </c>
      <c r="F28" s="15" t="s">
        <v>38</v>
      </c>
      <c r="G28" s="16" t="s">
        <v>37</v>
      </c>
      <c r="H28" s="15" t="s">
        <v>38</v>
      </c>
      <c r="I28" s="16" t="s">
        <v>37</v>
      </c>
      <c r="J28" s="15" t="s">
        <v>38</v>
      </c>
      <c r="K28" s="16" t="s">
        <v>37</v>
      </c>
      <c r="L28" s="15" t="s">
        <v>38</v>
      </c>
      <c r="M28" s="15"/>
      <c r="N28" s="35"/>
    </row>
    <row r="29" spans="1:14" ht="42.75" customHeight="1" thickBot="1" x14ac:dyDescent="0.3">
      <c r="A29" s="17" t="s">
        <v>39</v>
      </c>
      <c r="B29" s="18">
        <f>+B9</f>
        <v>65.94</v>
      </c>
      <c r="C29" s="19"/>
      <c r="D29" s="20">
        <f>+C29/B29%</f>
        <v>0</v>
      </c>
      <c r="E29" s="19"/>
      <c r="F29" s="20">
        <f>+E29/B29%</f>
        <v>0</v>
      </c>
      <c r="G29" s="21">
        <v>5.18</v>
      </c>
      <c r="H29" s="20">
        <f>+G29/B29%</f>
        <v>7.8556263269639066</v>
      </c>
      <c r="I29" s="25">
        <v>0.41</v>
      </c>
      <c r="J29" s="20">
        <f>+I29/B29%</f>
        <v>0.62177737336973005</v>
      </c>
      <c r="K29" s="21">
        <v>60.35</v>
      </c>
      <c r="L29" s="20">
        <f>+K29/B29%</f>
        <v>91.522596299666361</v>
      </c>
      <c r="M29" s="23">
        <f>+Жадвал!K27</f>
        <v>2.3499999999999996</v>
      </c>
      <c r="N29" s="34">
        <f>+L29+J29+H29+F29+D29</f>
        <v>99.999999999999986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horizontalDpi="4294967293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85"/>
  <sheetViews>
    <sheetView zoomScale="85" zoomScaleNormal="85" zoomScaleSheetLayoutView="95" workbookViewId="0">
      <selection activeCell="L29" sqref="L29"/>
    </sheetView>
  </sheetViews>
  <sheetFormatPr defaultRowHeight="15" x14ac:dyDescent="0.2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2" customWidth="1"/>
    <col min="8" max="8" width="6.85546875" style="1" customWidth="1"/>
    <col min="9" max="9" width="7.140625" style="10" customWidth="1"/>
    <col min="10" max="10" width="11.85546875" style="11" customWidth="1"/>
    <col min="11" max="11" width="7.140625" style="1" customWidth="1"/>
    <col min="12" max="12" width="11.7109375" style="11" customWidth="1"/>
    <col min="13" max="24" width="8.5703125" style="1" customWidth="1"/>
    <col min="25" max="28" width="9.140625" style="1"/>
    <col min="29" max="29" width="11.5703125" style="1" customWidth="1"/>
    <col min="30" max="16384" width="9.140625" style="1"/>
  </cols>
  <sheetData>
    <row r="1" spans="1:29" ht="20.25" x14ac:dyDescent="0.3">
      <c r="A1" s="53" t="s">
        <v>65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9" ht="20.25" x14ac:dyDescent="0.3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9" ht="20.25" x14ac:dyDescent="0.3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9" ht="12" customHeight="1" thickBot="1" x14ac:dyDescent="0.3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9" ht="15.75" customHeight="1" x14ac:dyDescent="0.25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29" ht="50.25" customHeight="1" x14ac:dyDescent="0.25">
      <c r="A6" s="51" t="s">
        <v>4</v>
      </c>
      <c r="B6" s="50" t="s">
        <v>5</v>
      </c>
      <c r="C6" s="50" t="s">
        <v>6</v>
      </c>
      <c r="D6" s="50" t="s">
        <v>7</v>
      </c>
      <c r="E6" s="50" t="s">
        <v>8</v>
      </c>
      <c r="F6" s="50" t="s">
        <v>9</v>
      </c>
      <c r="G6" s="59" t="s">
        <v>10</v>
      </c>
      <c r="H6" s="50" t="s">
        <v>11</v>
      </c>
      <c r="I6" s="50" t="s">
        <v>9</v>
      </c>
      <c r="J6" s="50" t="s">
        <v>12</v>
      </c>
      <c r="K6" s="50" t="s">
        <v>13</v>
      </c>
      <c r="L6" s="50" t="s">
        <v>14</v>
      </c>
      <c r="M6" s="51" t="s">
        <v>15</v>
      </c>
      <c r="N6" s="51"/>
      <c r="O6" s="51"/>
      <c r="P6" s="51" t="s">
        <v>16</v>
      </c>
      <c r="Q6" s="51"/>
      <c r="R6" s="51"/>
      <c r="S6" s="51" t="s">
        <v>15</v>
      </c>
      <c r="T6" s="51"/>
      <c r="U6" s="51"/>
      <c r="V6" s="51" t="s">
        <v>16</v>
      </c>
      <c r="W6" s="51"/>
      <c r="X6" s="51"/>
    </row>
    <row r="7" spans="1:29" ht="60" customHeight="1" x14ac:dyDescent="0.25">
      <c r="A7" s="51"/>
      <c r="B7" s="50"/>
      <c r="C7" s="50"/>
      <c r="D7" s="50"/>
      <c r="E7" s="50"/>
      <c r="F7" s="50"/>
      <c r="G7" s="59"/>
      <c r="H7" s="50"/>
      <c r="I7" s="50"/>
      <c r="J7" s="50"/>
      <c r="K7" s="50"/>
      <c r="L7" s="50"/>
      <c r="M7" s="46" t="s">
        <v>17</v>
      </c>
      <c r="N7" s="46" t="s">
        <v>18</v>
      </c>
      <c r="O7" s="46" t="s">
        <v>19</v>
      </c>
      <c r="P7" s="46" t="s">
        <v>17</v>
      </c>
      <c r="Q7" s="46" t="s">
        <v>18</v>
      </c>
      <c r="R7" s="46" t="s">
        <v>19</v>
      </c>
      <c r="S7" s="46" t="s">
        <v>17</v>
      </c>
      <c r="T7" s="46" t="s">
        <v>18</v>
      </c>
      <c r="U7" s="46" t="s">
        <v>19</v>
      </c>
      <c r="V7" s="46" t="s">
        <v>17</v>
      </c>
      <c r="W7" s="46" t="s">
        <v>18</v>
      </c>
      <c r="X7" s="46" t="s">
        <v>19</v>
      </c>
      <c r="Z7" s="27" t="s">
        <v>59</v>
      </c>
    </row>
    <row r="8" spans="1:29" ht="22.5" customHeight="1" x14ac:dyDescent="0.25">
      <c r="A8" s="51"/>
      <c r="B8" s="50"/>
      <c r="C8" s="50"/>
      <c r="D8" s="50"/>
      <c r="E8" s="50"/>
      <c r="F8" s="50"/>
      <c r="G8" s="59"/>
      <c r="H8" s="50"/>
      <c r="I8" s="50"/>
      <c r="J8" s="50"/>
      <c r="K8" s="50"/>
      <c r="L8" s="50"/>
      <c r="M8" s="5">
        <v>6</v>
      </c>
      <c r="N8" s="5"/>
      <c r="O8" s="6"/>
      <c r="P8" s="52" t="s">
        <v>20</v>
      </c>
      <c r="Q8" s="52"/>
      <c r="R8" s="52"/>
      <c r="S8" s="5">
        <v>3.77</v>
      </c>
      <c r="T8" s="5"/>
      <c r="U8" s="6"/>
      <c r="V8" s="52" t="s">
        <v>58</v>
      </c>
      <c r="W8" s="52"/>
      <c r="X8" s="52"/>
    </row>
    <row r="9" spans="1:29" s="41" customFormat="1" ht="19.5" customHeight="1" x14ac:dyDescent="0.25">
      <c r="A9" s="7">
        <v>8</v>
      </c>
      <c r="B9" s="47" t="s">
        <v>63</v>
      </c>
      <c r="C9" s="40"/>
      <c r="D9" s="7" t="s">
        <v>64</v>
      </c>
      <c r="E9" s="7">
        <v>7.96</v>
      </c>
      <c r="F9" s="39">
        <v>1.2426999999999999</v>
      </c>
      <c r="G9" s="30" t="s">
        <v>55</v>
      </c>
      <c r="H9" s="7">
        <v>119</v>
      </c>
      <c r="I9" s="37">
        <v>1.075</v>
      </c>
      <c r="J9" s="31" t="s">
        <v>21</v>
      </c>
      <c r="K9" s="44">
        <v>1.7</v>
      </c>
      <c r="L9" s="29" t="s">
        <v>56</v>
      </c>
      <c r="M9" s="8">
        <f t="shared" ref="M9:M19" si="0">+Y9*Z9</f>
        <v>7.7165999999999997</v>
      </c>
      <c r="N9" s="9">
        <f t="shared" ref="N9:N19" si="1">M9*F9*0.7</f>
        <v>6.7125931739999984</v>
      </c>
      <c r="O9" s="9">
        <f t="shared" ref="O9:O19" si="2">M9*I9*0.5</f>
        <v>4.1476724999999997</v>
      </c>
      <c r="P9" s="9">
        <f t="shared" ref="P9:P19" si="3">M9*C9</f>
        <v>0</v>
      </c>
      <c r="Q9" s="9">
        <f t="shared" ref="Q9:Q19" si="4">N9*C9</f>
        <v>0</v>
      </c>
      <c r="R9" s="9">
        <f t="shared" ref="R9:R19" si="5">O9*C9</f>
        <v>0</v>
      </c>
      <c r="S9" s="9">
        <f t="shared" ref="S9:S19" si="6">+AA9*Z9</f>
        <v>4.8485969999999998</v>
      </c>
      <c r="T9" s="9">
        <f t="shared" ref="T9:T19" si="7">S9*F9*0.7</f>
        <v>4.2177460443299992</v>
      </c>
      <c r="U9" s="9">
        <f t="shared" ref="U9:U19" si="8">S9*I9*0.3</f>
        <v>1.5636725324999998</v>
      </c>
      <c r="V9" s="9">
        <f t="shared" ref="V9:V19" si="9">S9*C9</f>
        <v>0</v>
      </c>
      <c r="W9" s="9">
        <f t="shared" ref="W9:W19" si="10">T9*C9</f>
        <v>0</v>
      </c>
      <c r="X9" s="9">
        <f t="shared" ref="X9:X19" si="11">U9*C9</f>
        <v>0</v>
      </c>
      <c r="Y9" s="26">
        <v>6</v>
      </c>
      <c r="Z9" s="10">
        <v>1.2861</v>
      </c>
      <c r="AA9" s="10">
        <v>3.77</v>
      </c>
      <c r="AC9" s="42"/>
    </row>
    <row r="10" spans="1:29" s="41" customFormat="1" ht="19.5" customHeight="1" x14ac:dyDescent="0.25">
      <c r="A10" s="7">
        <v>9</v>
      </c>
      <c r="B10" s="24">
        <v>3</v>
      </c>
      <c r="C10" s="40"/>
      <c r="D10" s="7" t="s">
        <v>61</v>
      </c>
      <c r="E10" s="7">
        <v>5.32</v>
      </c>
      <c r="F10" s="39">
        <v>1.25</v>
      </c>
      <c r="G10" s="30" t="s">
        <v>55</v>
      </c>
      <c r="H10" s="7">
        <v>116</v>
      </c>
      <c r="I10" s="37">
        <v>1.0844</v>
      </c>
      <c r="J10" s="31" t="s">
        <v>21</v>
      </c>
      <c r="K10" s="44">
        <v>1.7</v>
      </c>
      <c r="L10" s="29" t="s">
        <v>56</v>
      </c>
      <c r="M10" s="8">
        <f t="shared" si="0"/>
        <v>7.7165999999999997</v>
      </c>
      <c r="N10" s="9">
        <f t="shared" si="1"/>
        <v>6.7520249999999997</v>
      </c>
      <c r="O10" s="9">
        <f t="shared" si="2"/>
        <v>4.1839405200000002</v>
      </c>
      <c r="P10" s="9">
        <f t="shared" si="3"/>
        <v>0</v>
      </c>
      <c r="Q10" s="9">
        <f t="shared" si="4"/>
        <v>0</v>
      </c>
      <c r="R10" s="9">
        <f t="shared" si="5"/>
        <v>0</v>
      </c>
      <c r="S10" s="9">
        <f t="shared" si="6"/>
        <v>4.8485969999999998</v>
      </c>
      <c r="T10" s="9">
        <f t="shared" si="7"/>
        <v>4.2425223749999992</v>
      </c>
      <c r="U10" s="9">
        <f t="shared" si="8"/>
        <v>1.5773455760399999</v>
      </c>
      <c r="V10" s="9">
        <f t="shared" si="9"/>
        <v>0</v>
      </c>
      <c r="W10" s="9">
        <f t="shared" si="10"/>
        <v>0</v>
      </c>
      <c r="X10" s="9">
        <f t="shared" si="11"/>
        <v>0</v>
      </c>
      <c r="Y10" s="26">
        <v>6</v>
      </c>
      <c r="Z10" s="10">
        <v>1.2861</v>
      </c>
      <c r="AA10" s="10">
        <v>3.77</v>
      </c>
      <c r="AC10" s="42"/>
    </row>
    <row r="11" spans="1:29" s="41" customFormat="1" ht="19.5" customHeight="1" x14ac:dyDescent="0.25">
      <c r="A11" s="7">
        <v>10</v>
      </c>
      <c r="B11" s="24">
        <v>3</v>
      </c>
      <c r="C11" s="40"/>
      <c r="D11" s="7" t="s">
        <v>61</v>
      </c>
      <c r="E11" s="7">
        <v>7.29</v>
      </c>
      <c r="F11" s="39">
        <v>1.25</v>
      </c>
      <c r="G11" s="30" t="s">
        <v>55</v>
      </c>
      <c r="H11" s="7">
        <v>118</v>
      </c>
      <c r="I11" s="37">
        <v>1.0781000000000001</v>
      </c>
      <c r="J11" s="31" t="s">
        <v>21</v>
      </c>
      <c r="K11" s="44">
        <v>1.5</v>
      </c>
      <c r="L11" s="28" t="s">
        <v>57</v>
      </c>
      <c r="M11" s="8">
        <f t="shared" si="0"/>
        <v>7.7165999999999997</v>
      </c>
      <c r="N11" s="9">
        <f t="shared" si="1"/>
        <v>6.7520249999999997</v>
      </c>
      <c r="O11" s="9">
        <f t="shared" si="2"/>
        <v>4.1596332299999998</v>
      </c>
      <c r="P11" s="9">
        <f t="shared" si="3"/>
        <v>0</v>
      </c>
      <c r="Q11" s="9">
        <f t="shared" si="4"/>
        <v>0</v>
      </c>
      <c r="R11" s="9">
        <f t="shared" si="5"/>
        <v>0</v>
      </c>
      <c r="S11" s="9">
        <f t="shared" si="6"/>
        <v>4.8485969999999998</v>
      </c>
      <c r="T11" s="9">
        <f t="shared" si="7"/>
        <v>4.2425223749999992</v>
      </c>
      <c r="U11" s="9">
        <f t="shared" si="8"/>
        <v>1.5681817277099999</v>
      </c>
      <c r="V11" s="9">
        <f t="shared" si="9"/>
        <v>0</v>
      </c>
      <c r="W11" s="9">
        <f t="shared" si="10"/>
        <v>0</v>
      </c>
      <c r="X11" s="9">
        <f t="shared" si="11"/>
        <v>0</v>
      </c>
      <c r="Y11" s="26">
        <v>6</v>
      </c>
      <c r="Z11" s="10">
        <v>1.2861</v>
      </c>
      <c r="AA11" s="10">
        <v>3.77</v>
      </c>
      <c r="AC11" s="42"/>
    </row>
    <row r="12" spans="1:29" s="41" customFormat="1" ht="19.5" customHeight="1" x14ac:dyDescent="0.25">
      <c r="A12" s="7">
        <v>11</v>
      </c>
      <c r="B12" s="24">
        <v>7</v>
      </c>
      <c r="C12" s="40"/>
      <c r="D12" s="7" t="s">
        <v>61</v>
      </c>
      <c r="E12" s="43">
        <v>8.5500000000000007</v>
      </c>
      <c r="F12" s="39">
        <v>1.2329000000000001</v>
      </c>
      <c r="G12" s="30" t="s">
        <v>55</v>
      </c>
      <c r="H12" s="7">
        <v>128</v>
      </c>
      <c r="I12" s="37">
        <v>1.0530999999999999</v>
      </c>
      <c r="J12" s="31" t="s">
        <v>21</v>
      </c>
      <c r="K12" s="44">
        <v>2.1</v>
      </c>
      <c r="L12" s="32" t="s">
        <v>60</v>
      </c>
      <c r="M12" s="8">
        <f t="shared" si="0"/>
        <v>7.7165999999999997</v>
      </c>
      <c r="N12" s="9">
        <f t="shared" si="1"/>
        <v>6.6596572979999999</v>
      </c>
      <c r="O12" s="9">
        <f t="shared" si="2"/>
        <v>4.0631757299999993</v>
      </c>
      <c r="P12" s="9">
        <f t="shared" si="3"/>
        <v>0</v>
      </c>
      <c r="Q12" s="9">
        <f t="shared" si="4"/>
        <v>0</v>
      </c>
      <c r="R12" s="9">
        <f t="shared" si="5"/>
        <v>0</v>
      </c>
      <c r="S12" s="9">
        <f t="shared" si="6"/>
        <v>4.8485969999999998</v>
      </c>
      <c r="T12" s="9">
        <f t="shared" si="7"/>
        <v>4.1844846689099997</v>
      </c>
      <c r="U12" s="9">
        <f t="shared" si="8"/>
        <v>1.5318172502099998</v>
      </c>
      <c r="V12" s="9">
        <f t="shared" si="9"/>
        <v>0</v>
      </c>
      <c r="W12" s="9">
        <f t="shared" si="10"/>
        <v>0</v>
      </c>
      <c r="X12" s="9">
        <f t="shared" si="11"/>
        <v>0</v>
      </c>
      <c r="Y12" s="26">
        <v>6</v>
      </c>
      <c r="Z12" s="10">
        <v>1.2861</v>
      </c>
      <c r="AA12" s="10">
        <v>3.77</v>
      </c>
      <c r="AC12" s="42"/>
    </row>
    <row r="13" spans="1:29" s="41" customFormat="1" ht="19.5" customHeight="1" x14ac:dyDescent="0.25">
      <c r="A13" s="7">
        <v>12</v>
      </c>
      <c r="B13" s="24">
        <v>5</v>
      </c>
      <c r="C13" s="40"/>
      <c r="D13" s="7" t="s">
        <v>61</v>
      </c>
      <c r="E13" s="7">
        <v>8.5299999999999994</v>
      </c>
      <c r="F13" s="39">
        <v>1.2329000000000001</v>
      </c>
      <c r="G13" s="30" t="s">
        <v>55</v>
      </c>
      <c r="H13" s="7">
        <v>118</v>
      </c>
      <c r="I13" s="37">
        <v>1.0781000000000001</v>
      </c>
      <c r="J13" s="31" t="s">
        <v>21</v>
      </c>
      <c r="K13" s="44">
        <v>1.9</v>
      </c>
      <c r="L13" s="29" t="s">
        <v>56</v>
      </c>
      <c r="M13" s="8">
        <f t="shared" si="0"/>
        <v>7.7165999999999997</v>
      </c>
      <c r="N13" s="9">
        <f t="shared" si="1"/>
        <v>6.6596572979999999</v>
      </c>
      <c r="O13" s="9">
        <f t="shared" si="2"/>
        <v>4.1596332299999998</v>
      </c>
      <c r="P13" s="9">
        <f t="shared" si="3"/>
        <v>0</v>
      </c>
      <c r="Q13" s="9">
        <f t="shared" si="4"/>
        <v>0</v>
      </c>
      <c r="R13" s="9">
        <f t="shared" si="5"/>
        <v>0</v>
      </c>
      <c r="S13" s="9">
        <f t="shared" si="6"/>
        <v>4.8485969999999998</v>
      </c>
      <c r="T13" s="9">
        <f t="shared" si="7"/>
        <v>4.1844846689099997</v>
      </c>
      <c r="U13" s="9">
        <f t="shared" si="8"/>
        <v>1.5681817277099999</v>
      </c>
      <c r="V13" s="9">
        <f t="shared" si="9"/>
        <v>0</v>
      </c>
      <c r="W13" s="9">
        <f t="shared" si="10"/>
        <v>0</v>
      </c>
      <c r="X13" s="9">
        <f t="shared" si="11"/>
        <v>0</v>
      </c>
      <c r="Y13" s="26">
        <v>6</v>
      </c>
      <c r="Z13" s="10">
        <v>1.2861</v>
      </c>
      <c r="AA13" s="10">
        <v>3.77</v>
      </c>
      <c r="AC13" s="42"/>
    </row>
    <row r="14" spans="1:29" s="41" customFormat="1" ht="19.5" customHeight="1" x14ac:dyDescent="0.25">
      <c r="A14" s="7">
        <v>13</v>
      </c>
      <c r="B14" s="24">
        <v>5</v>
      </c>
      <c r="C14" s="40"/>
      <c r="D14" s="7" t="s">
        <v>61</v>
      </c>
      <c r="E14" s="43">
        <v>6.52</v>
      </c>
      <c r="F14" s="39">
        <v>1.25</v>
      </c>
      <c r="G14" s="30" t="s">
        <v>55</v>
      </c>
      <c r="H14" s="7">
        <v>138</v>
      </c>
      <c r="I14" s="37">
        <v>1.0281</v>
      </c>
      <c r="J14" s="31" t="s">
        <v>21</v>
      </c>
      <c r="K14" s="44">
        <v>1.7</v>
      </c>
      <c r="L14" s="29" t="s">
        <v>56</v>
      </c>
      <c r="M14" s="8">
        <f t="shared" si="0"/>
        <v>7.7165999999999997</v>
      </c>
      <c r="N14" s="9">
        <f t="shared" si="1"/>
        <v>6.7520249999999997</v>
      </c>
      <c r="O14" s="9">
        <f t="shared" si="2"/>
        <v>3.9667182299999997</v>
      </c>
      <c r="P14" s="9">
        <f t="shared" si="3"/>
        <v>0</v>
      </c>
      <c r="Q14" s="9">
        <f t="shared" si="4"/>
        <v>0</v>
      </c>
      <c r="R14" s="9">
        <f t="shared" si="5"/>
        <v>0</v>
      </c>
      <c r="S14" s="9">
        <f t="shared" si="6"/>
        <v>4.8485969999999998</v>
      </c>
      <c r="T14" s="9">
        <f t="shared" si="7"/>
        <v>4.2425223749999992</v>
      </c>
      <c r="U14" s="9">
        <f t="shared" si="8"/>
        <v>1.49545277271</v>
      </c>
      <c r="V14" s="9">
        <f t="shared" si="9"/>
        <v>0</v>
      </c>
      <c r="W14" s="9">
        <f t="shared" si="10"/>
        <v>0</v>
      </c>
      <c r="X14" s="9">
        <f t="shared" si="11"/>
        <v>0</v>
      </c>
      <c r="Y14" s="26">
        <v>6</v>
      </c>
      <c r="Z14" s="10">
        <v>1.2861</v>
      </c>
      <c r="AA14" s="10">
        <v>3.77</v>
      </c>
      <c r="AC14" s="42"/>
    </row>
    <row r="15" spans="1:29" s="41" customFormat="1" ht="19.5" customHeight="1" x14ac:dyDescent="0.25">
      <c r="A15" s="7">
        <v>14</v>
      </c>
      <c r="B15" s="24">
        <v>9</v>
      </c>
      <c r="C15" s="40"/>
      <c r="D15" s="7" t="s">
        <v>62</v>
      </c>
      <c r="E15" s="43">
        <v>8.36</v>
      </c>
      <c r="F15" s="39">
        <v>1.2367999999999999</v>
      </c>
      <c r="G15" s="30" t="s">
        <v>55</v>
      </c>
      <c r="H15" s="7">
        <v>107</v>
      </c>
      <c r="I15" s="37">
        <v>1.1063000000000001</v>
      </c>
      <c r="J15" s="31" t="s">
        <v>21</v>
      </c>
      <c r="K15" s="44">
        <v>1.8</v>
      </c>
      <c r="L15" s="29" t="s">
        <v>56</v>
      </c>
      <c r="M15" s="8">
        <f t="shared" si="0"/>
        <v>7.7165999999999997</v>
      </c>
      <c r="N15" s="9">
        <f t="shared" si="1"/>
        <v>6.680723615999999</v>
      </c>
      <c r="O15" s="9">
        <f t="shared" si="2"/>
        <v>4.2684372900000005</v>
      </c>
      <c r="P15" s="9">
        <f t="shared" si="3"/>
        <v>0</v>
      </c>
      <c r="Q15" s="9">
        <f t="shared" si="4"/>
        <v>0</v>
      </c>
      <c r="R15" s="9">
        <f t="shared" si="5"/>
        <v>0</v>
      </c>
      <c r="S15" s="9">
        <f t="shared" si="6"/>
        <v>4.8485969999999998</v>
      </c>
      <c r="T15" s="9">
        <f t="shared" si="7"/>
        <v>4.1977213387199992</v>
      </c>
      <c r="U15" s="9">
        <f t="shared" si="8"/>
        <v>1.6092008583300002</v>
      </c>
      <c r="V15" s="9">
        <f t="shared" si="9"/>
        <v>0</v>
      </c>
      <c r="W15" s="9">
        <f t="shared" si="10"/>
        <v>0</v>
      </c>
      <c r="X15" s="9">
        <f t="shared" si="11"/>
        <v>0</v>
      </c>
      <c r="Y15" s="26">
        <v>6</v>
      </c>
      <c r="Z15" s="10">
        <v>1.2861</v>
      </c>
      <c r="AA15" s="10">
        <v>3.77</v>
      </c>
      <c r="AC15" s="42"/>
    </row>
    <row r="16" spans="1:29" s="41" customFormat="1" ht="19.5" customHeight="1" x14ac:dyDescent="0.25">
      <c r="A16" s="7">
        <v>15</v>
      </c>
      <c r="B16" s="24">
        <v>11</v>
      </c>
      <c r="C16" s="40"/>
      <c r="D16" s="7" t="s">
        <v>62</v>
      </c>
      <c r="E16" s="43">
        <v>8.02</v>
      </c>
      <c r="F16" s="39">
        <v>1.2426999999999999</v>
      </c>
      <c r="G16" s="30" t="s">
        <v>55</v>
      </c>
      <c r="H16" s="7">
        <v>101</v>
      </c>
      <c r="I16" s="37">
        <v>1.1218999999999999</v>
      </c>
      <c r="J16" s="31" t="s">
        <v>21</v>
      </c>
      <c r="K16" s="44">
        <v>1.6</v>
      </c>
      <c r="L16" s="28" t="s">
        <v>57</v>
      </c>
      <c r="M16" s="8">
        <f t="shared" si="0"/>
        <v>7.7165999999999997</v>
      </c>
      <c r="N16" s="9">
        <f t="shared" si="1"/>
        <v>6.7125931739999984</v>
      </c>
      <c r="O16" s="9">
        <f t="shared" si="2"/>
        <v>4.3286267699999996</v>
      </c>
      <c r="P16" s="9">
        <f t="shared" si="3"/>
        <v>0</v>
      </c>
      <c r="Q16" s="9">
        <f t="shared" si="4"/>
        <v>0</v>
      </c>
      <c r="R16" s="9">
        <f t="shared" si="5"/>
        <v>0</v>
      </c>
      <c r="S16" s="9">
        <f t="shared" si="6"/>
        <v>4.8485969999999998</v>
      </c>
      <c r="T16" s="9">
        <f t="shared" si="7"/>
        <v>4.2177460443299992</v>
      </c>
      <c r="U16" s="9">
        <f t="shared" si="8"/>
        <v>1.6318922922899999</v>
      </c>
      <c r="V16" s="9">
        <f t="shared" si="9"/>
        <v>0</v>
      </c>
      <c r="W16" s="9">
        <f t="shared" si="10"/>
        <v>0</v>
      </c>
      <c r="X16" s="9">
        <f t="shared" si="11"/>
        <v>0</v>
      </c>
      <c r="Y16" s="26">
        <v>6</v>
      </c>
      <c r="Z16" s="10">
        <v>1.2861</v>
      </c>
      <c r="AA16" s="10">
        <v>3.77</v>
      </c>
      <c r="AC16" s="42"/>
    </row>
    <row r="17" spans="1:32" s="41" customFormat="1" ht="19.5" customHeight="1" x14ac:dyDescent="0.25">
      <c r="A17" s="7">
        <v>16</v>
      </c>
      <c r="B17" s="24">
        <v>14</v>
      </c>
      <c r="C17" s="40"/>
      <c r="D17" s="7" t="s">
        <v>62</v>
      </c>
      <c r="E17" s="43">
        <v>9.34</v>
      </c>
      <c r="F17" s="39">
        <v>1.2194</v>
      </c>
      <c r="G17" s="30" t="s">
        <v>55</v>
      </c>
      <c r="H17" s="7">
        <v>110</v>
      </c>
      <c r="I17" s="37">
        <v>1.1000000000000001</v>
      </c>
      <c r="J17" s="31" t="s">
        <v>21</v>
      </c>
      <c r="K17" s="44">
        <v>2.1</v>
      </c>
      <c r="L17" s="32" t="s">
        <v>60</v>
      </c>
      <c r="M17" s="8">
        <f t="shared" si="0"/>
        <v>7.7165999999999997</v>
      </c>
      <c r="N17" s="9">
        <f t="shared" si="1"/>
        <v>6.5867354279999999</v>
      </c>
      <c r="O17" s="9">
        <f t="shared" si="2"/>
        <v>4.2441300000000002</v>
      </c>
      <c r="P17" s="9">
        <f t="shared" si="3"/>
        <v>0</v>
      </c>
      <c r="Q17" s="9">
        <f t="shared" si="4"/>
        <v>0</v>
      </c>
      <c r="R17" s="9">
        <f t="shared" si="5"/>
        <v>0</v>
      </c>
      <c r="S17" s="9">
        <f t="shared" si="6"/>
        <v>4.8485969999999998</v>
      </c>
      <c r="T17" s="9">
        <f t="shared" si="7"/>
        <v>4.1386654272599994</v>
      </c>
      <c r="U17" s="9">
        <f t="shared" si="8"/>
        <v>1.6000370100000001</v>
      </c>
      <c r="V17" s="9">
        <f t="shared" si="9"/>
        <v>0</v>
      </c>
      <c r="W17" s="9">
        <f t="shared" si="10"/>
        <v>0</v>
      </c>
      <c r="X17" s="9">
        <f t="shared" si="11"/>
        <v>0</v>
      </c>
      <c r="Y17" s="26">
        <v>6</v>
      </c>
      <c r="Z17" s="10">
        <v>1.2861</v>
      </c>
      <c r="AA17" s="10">
        <v>3.77</v>
      </c>
      <c r="AC17" s="42"/>
    </row>
    <row r="18" spans="1:32" s="41" customFormat="1" ht="19.5" customHeight="1" x14ac:dyDescent="0.25">
      <c r="A18" s="7">
        <f>+A17+1</f>
        <v>17</v>
      </c>
      <c r="B18" s="24">
        <v>14</v>
      </c>
      <c r="C18" s="40"/>
      <c r="D18" s="7" t="s">
        <v>62</v>
      </c>
      <c r="E18" s="7">
        <v>36.93</v>
      </c>
      <c r="F18" s="39">
        <v>0.7601</v>
      </c>
      <c r="G18" s="28" t="s">
        <v>57</v>
      </c>
      <c r="H18" s="7">
        <v>68</v>
      </c>
      <c r="I18" s="37">
        <v>1.2031000000000001</v>
      </c>
      <c r="J18" s="30" t="s">
        <v>55</v>
      </c>
      <c r="K18" s="44">
        <v>2</v>
      </c>
      <c r="L18" s="29" t="s">
        <v>56</v>
      </c>
      <c r="M18" s="8">
        <f t="shared" si="0"/>
        <v>7.7165999999999997</v>
      </c>
      <c r="N18" s="9">
        <f t="shared" si="1"/>
        <v>4.1057713619999996</v>
      </c>
      <c r="O18" s="9">
        <f t="shared" si="2"/>
        <v>4.6419207299999998</v>
      </c>
      <c r="P18" s="9">
        <f t="shared" si="3"/>
        <v>0</v>
      </c>
      <c r="Q18" s="9">
        <f t="shared" si="4"/>
        <v>0</v>
      </c>
      <c r="R18" s="9">
        <f t="shared" si="5"/>
        <v>0</v>
      </c>
      <c r="S18" s="9">
        <f t="shared" si="6"/>
        <v>4.8485969999999998</v>
      </c>
      <c r="T18" s="9">
        <f t="shared" si="7"/>
        <v>2.5797930057899996</v>
      </c>
      <c r="U18" s="9">
        <f t="shared" si="8"/>
        <v>1.7500041152100001</v>
      </c>
      <c r="V18" s="9">
        <f t="shared" si="9"/>
        <v>0</v>
      </c>
      <c r="W18" s="9">
        <f t="shared" si="10"/>
        <v>0</v>
      </c>
      <c r="X18" s="9">
        <f t="shared" si="11"/>
        <v>0</v>
      </c>
      <c r="Y18" s="26">
        <v>6</v>
      </c>
      <c r="Z18" s="10">
        <v>1.2861</v>
      </c>
      <c r="AA18" s="10">
        <v>3.77</v>
      </c>
      <c r="AC18" s="42"/>
    </row>
    <row r="19" spans="1:32" s="41" customFormat="1" ht="19.5" customHeight="1" x14ac:dyDescent="0.25">
      <c r="A19" s="7">
        <f t="shared" ref="A19" si="12">+A18+1</f>
        <v>18</v>
      </c>
      <c r="B19" s="24">
        <v>9</v>
      </c>
      <c r="C19" s="40"/>
      <c r="D19" s="7" t="s">
        <v>62</v>
      </c>
      <c r="E19" s="7">
        <v>8.18</v>
      </c>
      <c r="F19" s="39">
        <v>1.2406999999999999</v>
      </c>
      <c r="G19" s="30" t="s">
        <v>55</v>
      </c>
      <c r="H19" s="7">
        <v>112</v>
      </c>
      <c r="I19" s="37">
        <v>1.0938000000000001</v>
      </c>
      <c r="J19" s="31" t="s">
        <v>21</v>
      </c>
      <c r="K19" s="44">
        <v>1.9</v>
      </c>
      <c r="L19" s="29" t="s">
        <v>56</v>
      </c>
      <c r="M19" s="8">
        <f t="shared" si="0"/>
        <v>7.7165999999999997</v>
      </c>
      <c r="N19" s="9">
        <f t="shared" si="1"/>
        <v>6.7017899339999989</v>
      </c>
      <c r="O19" s="9">
        <f t="shared" si="2"/>
        <v>4.2202085400000007</v>
      </c>
      <c r="P19" s="9">
        <f t="shared" si="3"/>
        <v>0</v>
      </c>
      <c r="Q19" s="9">
        <f t="shared" si="4"/>
        <v>0</v>
      </c>
      <c r="R19" s="9">
        <f t="shared" si="5"/>
        <v>0</v>
      </c>
      <c r="S19" s="9">
        <f t="shared" si="6"/>
        <v>4.8485969999999998</v>
      </c>
      <c r="T19" s="9">
        <f t="shared" si="7"/>
        <v>4.2109580085299996</v>
      </c>
      <c r="U19" s="9">
        <f t="shared" si="8"/>
        <v>1.59101861958</v>
      </c>
      <c r="V19" s="9">
        <f t="shared" si="9"/>
        <v>0</v>
      </c>
      <c r="W19" s="9">
        <f t="shared" si="10"/>
        <v>0</v>
      </c>
      <c r="X19" s="9">
        <f t="shared" si="11"/>
        <v>0</v>
      </c>
      <c r="Y19" s="26">
        <v>6</v>
      </c>
      <c r="Z19" s="10">
        <v>1.2861</v>
      </c>
      <c r="AA19" s="10">
        <v>3.77</v>
      </c>
      <c r="AC19" s="42"/>
    </row>
    <row r="20" spans="1:32" x14ac:dyDescent="0.25">
      <c r="C20" s="33">
        <f>SUM(C9:C19)</f>
        <v>0</v>
      </c>
      <c r="F20" s="11"/>
      <c r="G20" s="1"/>
      <c r="M20" s="33"/>
      <c r="N20" s="33"/>
      <c r="O20" s="33"/>
      <c r="S20" s="33"/>
      <c r="T20" s="33"/>
      <c r="U20" s="33"/>
    </row>
    <row r="21" spans="1:32" x14ac:dyDescent="0.25">
      <c r="E21" s="1">
        <f>SUM(E9:E20)</f>
        <v>115</v>
      </c>
      <c r="F21" s="11"/>
      <c r="G21" s="1"/>
      <c r="H21" s="1">
        <f>SUM(H9:H20)</f>
        <v>1235</v>
      </c>
      <c r="K21" s="1">
        <f>SUM(K9:K20)</f>
        <v>20</v>
      </c>
    </row>
    <row r="22" spans="1:32" x14ac:dyDescent="0.25">
      <c r="E22" s="1">
        <f>+E21/18</f>
        <v>6.3888888888888893</v>
      </c>
      <c r="F22" s="11"/>
      <c r="G22" s="1"/>
      <c r="H22" s="1">
        <f>+H21/18</f>
        <v>68.611111111111114</v>
      </c>
      <c r="K22" s="1">
        <f>+K21/18</f>
        <v>1.1111111111111112</v>
      </c>
    </row>
    <row r="23" spans="1:32" x14ac:dyDescent="0.25">
      <c r="F23" s="11"/>
      <c r="G23" s="1"/>
      <c r="H23" s="11"/>
    </row>
    <row r="24" spans="1:32" x14ac:dyDescent="0.25">
      <c r="F24" s="11"/>
      <c r="G24" s="1"/>
      <c r="H24" s="11"/>
    </row>
    <row r="25" spans="1:32" x14ac:dyDescent="0.25">
      <c r="F25" s="11"/>
      <c r="G25" s="1"/>
      <c r="H25" s="11"/>
    </row>
    <row r="26" spans="1:32" x14ac:dyDescent="0.25">
      <c r="F26" s="11"/>
      <c r="G26" s="1"/>
      <c r="H26" s="11"/>
    </row>
    <row r="27" spans="1:32" s="10" customFormat="1" x14ac:dyDescent="0.25">
      <c r="A27" s="1"/>
      <c r="B27" s="1"/>
      <c r="C27" s="1"/>
      <c r="D27" s="1"/>
      <c r="E27" s="1"/>
      <c r="F27" s="11"/>
      <c r="G27" s="1"/>
      <c r="H27" s="11"/>
      <c r="J27" s="11"/>
      <c r="K27" s="1"/>
      <c r="L27" s="1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 x14ac:dyDescent="0.25">
      <c r="A28" s="1"/>
      <c r="B28" s="1"/>
      <c r="C28" s="1"/>
      <c r="D28" s="1"/>
      <c r="E28" s="1"/>
      <c r="F28" s="11"/>
      <c r="G28" s="1"/>
      <c r="H28" s="11"/>
      <c r="J28" s="11"/>
      <c r="K28" s="1"/>
      <c r="L28" s="1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 x14ac:dyDescent="0.25">
      <c r="A29" s="1"/>
      <c r="B29" s="1"/>
      <c r="C29" s="1"/>
      <c r="D29" s="1"/>
      <c r="E29" s="1"/>
      <c r="F29" s="11"/>
      <c r="G29" s="1"/>
      <c r="H29" s="11"/>
      <c r="J29" s="11"/>
      <c r="K29" s="1"/>
      <c r="L29" s="1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 x14ac:dyDescent="0.25">
      <c r="A30" s="1"/>
      <c r="B30" s="1"/>
      <c r="C30" s="1"/>
      <c r="D30" s="1"/>
      <c r="E30" s="1"/>
      <c r="F30" s="11"/>
      <c r="G30" s="1"/>
      <c r="H30" s="11"/>
      <c r="J30" s="11"/>
      <c r="K30" s="1"/>
      <c r="L30" s="1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 x14ac:dyDescent="0.25">
      <c r="A31" s="1"/>
      <c r="B31" s="1"/>
      <c r="C31" s="1"/>
      <c r="D31" s="1"/>
      <c r="E31" s="1"/>
      <c r="F31" s="11"/>
      <c r="G31" s="1"/>
      <c r="H31" s="11"/>
      <c r="J31" s="11"/>
      <c r="K31" s="1"/>
      <c r="L31" s="1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 x14ac:dyDescent="0.25">
      <c r="A32" s="1"/>
      <c r="B32" s="1"/>
      <c r="C32" s="1"/>
      <c r="D32" s="1"/>
      <c r="E32" s="1"/>
      <c r="F32" s="11"/>
      <c r="G32" s="1"/>
      <c r="H32" s="11"/>
      <c r="J32" s="11"/>
      <c r="K32" s="1"/>
      <c r="L32" s="1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 x14ac:dyDescent="0.25">
      <c r="A33" s="1"/>
      <c r="B33" s="1"/>
      <c r="C33" s="1"/>
      <c r="D33" s="1"/>
      <c r="E33" s="1"/>
      <c r="F33" s="11"/>
      <c r="G33" s="1"/>
      <c r="H33" s="11"/>
      <c r="J33" s="11"/>
      <c r="K33" s="1"/>
      <c r="L33" s="1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 x14ac:dyDescent="0.25">
      <c r="A34" s="1"/>
      <c r="B34" s="1"/>
      <c r="C34" s="1"/>
      <c r="D34" s="1"/>
      <c r="E34" s="1"/>
      <c r="F34" s="11"/>
      <c r="G34" s="1"/>
      <c r="H34" s="11"/>
      <c r="J34" s="11"/>
      <c r="K34" s="1"/>
      <c r="L34" s="1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 x14ac:dyDescent="0.25">
      <c r="A35" s="1"/>
      <c r="B35" s="1"/>
      <c r="C35" s="1"/>
      <c r="D35" s="1"/>
      <c r="E35" s="1"/>
      <c r="F35" s="11"/>
      <c r="G35" s="1"/>
      <c r="H35" s="11"/>
      <c r="J35" s="11"/>
      <c r="K35" s="1"/>
      <c r="L35" s="1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 x14ac:dyDescent="0.25">
      <c r="A36" s="1"/>
      <c r="B36" s="1"/>
      <c r="C36" s="1"/>
      <c r="D36" s="1"/>
      <c r="E36" s="1"/>
      <c r="F36" s="11"/>
      <c r="G36" s="1"/>
      <c r="H36" s="11"/>
      <c r="J36" s="11"/>
      <c r="K36" s="1"/>
      <c r="L36" s="1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 x14ac:dyDescent="0.25">
      <c r="A37" s="1"/>
      <c r="B37" s="1"/>
      <c r="C37" s="1"/>
      <c r="D37" s="1"/>
      <c r="E37" s="1"/>
      <c r="F37" s="11"/>
      <c r="G37" s="1"/>
      <c r="H37" s="11"/>
      <c r="J37" s="11"/>
      <c r="K37" s="1"/>
      <c r="L37" s="1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 x14ac:dyDescent="0.25">
      <c r="A38" s="1"/>
      <c r="B38" s="1"/>
      <c r="C38" s="1"/>
      <c r="D38" s="1"/>
      <c r="E38" s="1"/>
      <c r="F38" s="11"/>
      <c r="G38" s="1"/>
      <c r="H38" s="11"/>
      <c r="J38" s="11"/>
      <c r="K38" s="1"/>
      <c r="L38" s="1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 x14ac:dyDescent="0.25">
      <c r="A39" s="1"/>
      <c r="B39" s="1"/>
      <c r="C39" s="1"/>
      <c r="D39" s="1"/>
      <c r="E39" s="1"/>
      <c r="F39" s="11"/>
      <c r="G39" s="1"/>
      <c r="H39" s="11"/>
      <c r="J39" s="11"/>
      <c r="K39" s="1"/>
      <c r="L39" s="1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 x14ac:dyDescent="0.25">
      <c r="A40" s="1"/>
      <c r="B40" s="1"/>
      <c r="C40" s="1"/>
      <c r="D40" s="1"/>
      <c r="E40" s="1"/>
      <c r="F40" s="11"/>
      <c r="G40" s="1"/>
      <c r="H40" s="11"/>
      <c r="J40" s="11"/>
      <c r="K40" s="1"/>
      <c r="L40" s="1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 x14ac:dyDescent="0.25">
      <c r="A41" s="1"/>
      <c r="B41" s="1"/>
      <c r="C41" s="1"/>
      <c r="D41" s="1"/>
      <c r="E41" s="1"/>
      <c r="F41" s="11"/>
      <c r="G41" s="1"/>
      <c r="H41" s="11"/>
      <c r="J41" s="11"/>
      <c r="K41" s="1"/>
      <c r="L41" s="1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 x14ac:dyDescent="0.25">
      <c r="A42" s="1"/>
      <c r="B42" s="1"/>
      <c r="C42" s="1"/>
      <c r="D42" s="1"/>
      <c r="E42" s="1"/>
      <c r="F42" s="11"/>
      <c r="G42" s="1"/>
      <c r="H42" s="11"/>
      <c r="J42" s="11"/>
      <c r="K42" s="1"/>
      <c r="L42" s="1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 x14ac:dyDescent="0.25">
      <c r="A43" s="1"/>
      <c r="B43" s="1"/>
      <c r="C43" s="1"/>
      <c r="D43" s="1"/>
      <c r="E43" s="1"/>
      <c r="F43" s="11"/>
      <c r="G43" s="1"/>
      <c r="H43" s="11"/>
      <c r="J43" s="11"/>
      <c r="K43" s="1"/>
      <c r="L43" s="1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 x14ac:dyDescent="0.25">
      <c r="A44" s="1"/>
      <c r="B44" s="1"/>
      <c r="C44" s="1"/>
      <c r="D44" s="1"/>
      <c r="E44" s="1"/>
      <c r="F44" s="11"/>
      <c r="G44" s="1"/>
      <c r="H44" s="11"/>
      <c r="J44" s="11"/>
      <c r="K44" s="1"/>
      <c r="L44" s="1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 x14ac:dyDescent="0.25">
      <c r="A45" s="1"/>
      <c r="B45" s="1"/>
      <c r="C45" s="1"/>
      <c r="D45" s="1"/>
      <c r="E45" s="1"/>
      <c r="F45" s="11"/>
      <c r="G45" s="1"/>
      <c r="H45" s="11"/>
      <c r="J45" s="11"/>
      <c r="K45" s="1"/>
      <c r="L45" s="1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 x14ac:dyDescent="0.25">
      <c r="A46" s="1"/>
      <c r="B46" s="1"/>
      <c r="C46" s="1"/>
      <c r="D46" s="1"/>
      <c r="E46" s="1"/>
      <c r="F46" s="11"/>
      <c r="G46" s="1"/>
      <c r="H46" s="11"/>
      <c r="J46" s="11"/>
      <c r="K46" s="1"/>
      <c r="L46" s="1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 x14ac:dyDescent="0.25">
      <c r="A47" s="1"/>
      <c r="B47" s="1"/>
      <c r="C47" s="1"/>
      <c r="D47" s="1"/>
      <c r="E47" s="1"/>
      <c r="F47" s="11"/>
      <c r="G47" s="1"/>
      <c r="H47" s="11"/>
      <c r="J47" s="11"/>
      <c r="K47" s="1"/>
      <c r="L47" s="1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 x14ac:dyDescent="0.25">
      <c r="A48" s="1"/>
      <c r="B48" s="1"/>
      <c r="C48" s="1"/>
      <c r="D48" s="1"/>
      <c r="E48" s="1"/>
      <c r="F48" s="11"/>
      <c r="G48" s="1"/>
      <c r="H48" s="11"/>
      <c r="J48" s="11"/>
      <c r="K48" s="1"/>
      <c r="L48" s="1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 x14ac:dyDescent="0.25">
      <c r="A49" s="1"/>
      <c r="B49" s="1"/>
      <c r="C49" s="1"/>
      <c r="D49" s="1"/>
      <c r="E49" s="1"/>
      <c r="F49" s="11"/>
      <c r="G49" s="1"/>
      <c r="H49" s="11"/>
      <c r="J49" s="11"/>
      <c r="K49" s="1"/>
      <c r="L49" s="1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 x14ac:dyDescent="0.25">
      <c r="A50" s="1"/>
      <c r="B50" s="1"/>
      <c r="C50" s="1"/>
      <c r="D50" s="1"/>
      <c r="E50" s="1"/>
      <c r="F50" s="11"/>
      <c r="G50" s="1"/>
      <c r="H50" s="11"/>
      <c r="J50" s="11"/>
      <c r="K50" s="1"/>
      <c r="L50" s="1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 x14ac:dyDescent="0.25">
      <c r="A51" s="1"/>
      <c r="B51" s="1"/>
      <c r="C51" s="1"/>
      <c r="D51" s="1"/>
      <c r="E51" s="1"/>
      <c r="F51" s="11"/>
      <c r="G51" s="1"/>
      <c r="H51" s="11"/>
      <c r="J51" s="11"/>
      <c r="K51" s="1"/>
      <c r="L51" s="1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 x14ac:dyDescent="0.25">
      <c r="A52" s="1"/>
      <c r="B52" s="1"/>
      <c r="C52" s="1"/>
      <c r="D52" s="1"/>
      <c r="E52" s="1"/>
      <c r="F52" s="11"/>
      <c r="G52" s="1"/>
      <c r="H52" s="11"/>
      <c r="J52" s="11"/>
      <c r="K52" s="1"/>
      <c r="L52" s="1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 x14ac:dyDescent="0.25">
      <c r="A53" s="1"/>
      <c r="B53" s="1"/>
      <c r="C53" s="1"/>
      <c r="D53" s="1"/>
      <c r="E53" s="1"/>
      <c r="F53" s="11"/>
      <c r="G53" s="1"/>
      <c r="H53" s="11"/>
      <c r="J53" s="11"/>
      <c r="K53" s="1"/>
      <c r="L53" s="1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 x14ac:dyDescent="0.25">
      <c r="A54" s="1"/>
      <c r="B54" s="1"/>
      <c r="C54" s="1"/>
      <c r="D54" s="1"/>
      <c r="E54" s="1"/>
      <c r="F54" s="11"/>
      <c r="G54" s="1"/>
      <c r="H54" s="11"/>
      <c r="J54" s="11"/>
      <c r="K54" s="1"/>
      <c r="L54" s="1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 x14ac:dyDescent="0.25">
      <c r="A55" s="1"/>
      <c r="B55" s="1"/>
      <c r="C55" s="1"/>
      <c r="D55" s="1"/>
      <c r="E55" s="1"/>
      <c r="F55" s="11"/>
      <c r="G55" s="1"/>
      <c r="H55" s="11"/>
      <c r="J55" s="11"/>
      <c r="K55" s="1"/>
      <c r="L55" s="1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 x14ac:dyDescent="0.25">
      <c r="A56" s="1"/>
      <c r="B56" s="1"/>
      <c r="C56" s="1"/>
      <c r="D56" s="1"/>
      <c r="E56" s="1"/>
      <c r="F56" s="11"/>
      <c r="G56" s="1"/>
      <c r="H56" s="11"/>
      <c r="J56" s="11"/>
      <c r="K56" s="1"/>
      <c r="L56" s="1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 x14ac:dyDescent="0.25">
      <c r="A57" s="1"/>
      <c r="B57" s="1"/>
      <c r="C57" s="1"/>
      <c r="D57" s="1"/>
      <c r="E57" s="1"/>
      <c r="F57" s="11"/>
      <c r="G57" s="1"/>
      <c r="H57" s="11"/>
      <c r="J57" s="11"/>
      <c r="K57" s="1"/>
      <c r="L57" s="1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 x14ac:dyDescent="0.25">
      <c r="A58" s="1"/>
      <c r="B58" s="1"/>
      <c r="C58" s="1"/>
      <c r="D58" s="1"/>
      <c r="E58" s="1"/>
      <c r="F58" s="11"/>
      <c r="G58" s="1"/>
      <c r="H58" s="11"/>
      <c r="J58" s="11"/>
      <c r="K58" s="1"/>
      <c r="L58" s="1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 x14ac:dyDescent="0.25">
      <c r="A59" s="1"/>
      <c r="B59" s="1"/>
      <c r="C59" s="1"/>
      <c r="D59" s="1"/>
      <c r="E59" s="1"/>
      <c r="F59" s="11"/>
      <c r="G59" s="1"/>
      <c r="H59" s="11"/>
      <c r="J59" s="11"/>
      <c r="K59" s="1"/>
      <c r="L59" s="1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 x14ac:dyDescent="0.25">
      <c r="A60" s="1"/>
      <c r="B60" s="1"/>
      <c r="C60" s="1"/>
      <c r="D60" s="1"/>
      <c r="E60" s="1"/>
      <c r="F60" s="11"/>
      <c r="G60" s="1"/>
      <c r="H60" s="11"/>
      <c r="J60" s="11"/>
      <c r="K60" s="1"/>
      <c r="L60" s="1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 x14ac:dyDescent="0.25">
      <c r="A61" s="1"/>
      <c r="B61" s="1"/>
      <c r="C61" s="1"/>
      <c r="D61" s="1"/>
      <c r="E61" s="1"/>
      <c r="F61" s="11"/>
      <c r="G61" s="1"/>
      <c r="H61" s="11"/>
      <c r="J61" s="11"/>
      <c r="K61" s="1"/>
      <c r="L61" s="1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 x14ac:dyDescent="0.25">
      <c r="A62" s="1"/>
      <c r="B62" s="1"/>
      <c r="C62" s="1"/>
      <c r="D62" s="1"/>
      <c r="E62" s="1"/>
      <c r="F62" s="11"/>
      <c r="G62" s="1"/>
      <c r="H62" s="11"/>
      <c r="J62" s="11"/>
      <c r="K62" s="1"/>
      <c r="L62" s="1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 x14ac:dyDescent="0.25">
      <c r="A63" s="1"/>
      <c r="B63" s="1"/>
      <c r="C63" s="1"/>
      <c r="D63" s="1"/>
      <c r="E63" s="1"/>
      <c r="F63" s="11"/>
      <c r="G63" s="1"/>
      <c r="H63" s="11"/>
      <c r="J63" s="11"/>
      <c r="K63" s="1"/>
      <c r="L63" s="1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 x14ac:dyDescent="0.25">
      <c r="A64" s="1"/>
      <c r="B64" s="1"/>
      <c r="C64" s="1"/>
      <c r="D64" s="1"/>
      <c r="E64" s="1"/>
      <c r="F64" s="11"/>
      <c r="G64" s="1"/>
      <c r="H64" s="11"/>
      <c r="J64" s="11"/>
      <c r="K64" s="1"/>
      <c r="L64" s="1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 x14ac:dyDescent="0.25">
      <c r="A65" s="1"/>
      <c r="B65" s="1"/>
      <c r="C65" s="1"/>
      <c r="D65" s="1"/>
      <c r="E65" s="1"/>
      <c r="F65" s="11"/>
      <c r="G65" s="1"/>
      <c r="H65" s="11"/>
      <c r="J65" s="11"/>
      <c r="K65" s="1"/>
      <c r="L65" s="1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 x14ac:dyDescent="0.25">
      <c r="A66" s="1"/>
      <c r="B66" s="1"/>
      <c r="C66" s="1"/>
      <c r="D66" s="1"/>
      <c r="E66" s="1"/>
      <c r="F66" s="11"/>
      <c r="G66" s="1"/>
      <c r="H66" s="11"/>
      <c r="J66" s="11"/>
      <c r="K66" s="1"/>
      <c r="L66" s="1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 x14ac:dyDescent="0.25">
      <c r="A67" s="1"/>
      <c r="B67" s="1"/>
      <c r="C67" s="1"/>
      <c r="D67" s="1"/>
      <c r="E67" s="1"/>
      <c r="F67" s="11"/>
      <c r="G67" s="1"/>
      <c r="H67" s="11"/>
      <c r="J67" s="11"/>
      <c r="K67" s="1"/>
      <c r="L67" s="1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 x14ac:dyDescent="0.25">
      <c r="A68" s="1"/>
      <c r="B68" s="1"/>
      <c r="C68" s="1"/>
      <c r="D68" s="1"/>
      <c r="E68" s="1"/>
      <c r="F68" s="11"/>
      <c r="G68" s="1"/>
      <c r="H68" s="11"/>
      <c r="J68" s="11"/>
      <c r="K68" s="1"/>
      <c r="L68" s="1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 x14ac:dyDescent="0.25">
      <c r="A69" s="1"/>
      <c r="B69" s="1"/>
      <c r="C69" s="1"/>
      <c r="D69" s="1"/>
      <c r="E69" s="1"/>
      <c r="F69" s="11"/>
      <c r="G69" s="1"/>
      <c r="H69" s="11"/>
      <c r="J69" s="11"/>
      <c r="K69" s="1"/>
      <c r="L69" s="1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 x14ac:dyDescent="0.25">
      <c r="A70" s="1"/>
      <c r="B70" s="1"/>
      <c r="C70" s="1"/>
      <c r="D70" s="1"/>
      <c r="E70" s="1"/>
      <c r="F70" s="11"/>
      <c r="G70" s="1"/>
      <c r="H70" s="11"/>
      <c r="J70" s="11"/>
      <c r="K70" s="1"/>
      <c r="L70" s="1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 x14ac:dyDescent="0.25">
      <c r="A71" s="1"/>
      <c r="B71" s="1"/>
      <c r="C71" s="1"/>
      <c r="D71" s="1"/>
      <c r="E71" s="1"/>
      <c r="F71" s="11"/>
      <c r="G71" s="1"/>
      <c r="H71" s="11"/>
      <c r="J71" s="11"/>
      <c r="K71" s="1"/>
      <c r="L71" s="1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 x14ac:dyDescent="0.25">
      <c r="A72" s="1"/>
      <c r="B72" s="1"/>
      <c r="C72" s="1"/>
      <c r="D72" s="1"/>
      <c r="E72" s="1"/>
      <c r="F72" s="11"/>
      <c r="G72" s="1"/>
      <c r="H72" s="11"/>
      <c r="J72" s="11"/>
      <c r="K72" s="1"/>
      <c r="L72" s="1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 x14ac:dyDescent="0.25">
      <c r="A73" s="1"/>
      <c r="B73" s="1"/>
      <c r="C73" s="1"/>
      <c r="D73" s="1"/>
      <c r="E73" s="1"/>
      <c r="F73" s="11"/>
      <c r="G73" s="1"/>
      <c r="H73" s="11"/>
      <c r="J73" s="11"/>
      <c r="K73" s="1"/>
      <c r="L73" s="1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 x14ac:dyDescent="0.25">
      <c r="A74" s="1"/>
      <c r="B74" s="1"/>
      <c r="C74" s="1"/>
      <c r="D74" s="1"/>
      <c r="E74" s="1"/>
      <c r="F74" s="11"/>
      <c r="G74" s="1"/>
      <c r="H74" s="11"/>
      <c r="J74" s="11"/>
      <c r="K74" s="1"/>
      <c r="L74" s="1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 x14ac:dyDescent="0.25">
      <c r="A75" s="1"/>
      <c r="B75" s="1"/>
      <c r="C75" s="1"/>
      <c r="D75" s="1"/>
      <c r="E75" s="1"/>
      <c r="F75" s="11"/>
      <c r="G75" s="1"/>
      <c r="H75" s="11"/>
      <c r="J75" s="11"/>
      <c r="K75" s="1"/>
      <c r="L75" s="1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 x14ac:dyDescent="0.25">
      <c r="A76" s="1"/>
      <c r="B76" s="1"/>
      <c r="C76" s="1"/>
      <c r="D76" s="1"/>
      <c r="E76" s="1"/>
      <c r="F76" s="11"/>
      <c r="G76" s="1"/>
      <c r="H76" s="11"/>
      <c r="J76" s="11"/>
      <c r="K76" s="1"/>
      <c r="L76" s="1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 x14ac:dyDescent="0.25">
      <c r="A77" s="1"/>
      <c r="B77" s="1"/>
      <c r="C77" s="1"/>
      <c r="D77" s="1"/>
      <c r="E77" s="1"/>
      <c r="F77" s="11"/>
      <c r="G77" s="1"/>
      <c r="H77" s="11"/>
      <c r="J77" s="11"/>
      <c r="K77" s="1"/>
      <c r="L77" s="1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 x14ac:dyDescent="0.25">
      <c r="A78" s="1"/>
      <c r="B78" s="1"/>
      <c r="C78" s="1"/>
      <c r="D78" s="1"/>
      <c r="E78" s="1"/>
      <c r="F78" s="11"/>
      <c r="G78" s="1"/>
      <c r="H78" s="11"/>
      <c r="J78" s="11"/>
      <c r="K78" s="1"/>
      <c r="L78" s="1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s="10" customFormat="1" x14ac:dyDescent="0.25">
      <c r="A79" s="1"/>
      <c r="B79" s="1"/>
      <c r="C79" s="1"/>
      <c r="D79" s="1"/>
      <c r="E79" s="1"/>
      <c r="F79" s="11"/>
      <c r="G79" s="1"/>
      <c r="H79" s="11"/>
      <c r="J79" s="11"/>
      <c r="K79" s="1"/>
      <c r="L79" s="1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s="10" customFormat="1" x14ac:dyDescent="0.25">
      <c r="A80" s="1"/>
      <c r="B80" s="1"/>
      <c r="C80" s="1"/>
      <c r="D80" s="1"/>
      <c r="E80" s="1"/>
      <c r="F80" s="11"/>
      <c r="G80" s="1"/>
      <c r="H80" s="11"/>
      <c r="J80" s="11"/>
      <c r="K80" s="1"/>
      <c r="L80" s="1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s="10" customFormat="1" x14ac:dyDescent="0.25">
      <c r="A81" s="1"/>
      <c r="B81" s="1"/>
      <c r="C81" s="1"/>
      <c r="D81" s="1"/>
      <c r="E81" s="1"/>
      <c r="F81" s="11"/>
      <c r="G81" s="1"/>
      <c r="H81" s="11"/>
      <c r="J81" s="11"/>
      <c r="K81" s="1"/>
      <c r="L81" s="1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s="10" customFormat="1" x14ac:dyDescent="0.25">
      <c r="A82" s="1"/>
      <c r="B82" s="1"/>
      <c r="C82" s="1"/>
      <c r="D82" s="1"/>
      <c r="E82" s="1"/>
      <c r="F82" s="11"/>
      <c r="G82" s="1"/>
      <c r="H82" s="11"/>
      <c r="J82" s="11"/>
      <c r="K82" s="1"/>
      <c r="L82" s="1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s="10" customFormat="1" x14ac:dyDescent="0.25">
      <c r="A83" s="1"/>
      <c r="B83" s="1"/>
      <c r="C83" s="1"/>
      <c r="D83" s="1"/>
      <c r="E83" s="1"/>
      <c r="F83" s="11"/>
      <c r="G83" s="1"/>
      <c r="H83" s="11"/>
      <c r="J83" s="11"/>
      <c r="K83" s="1"/>
      <c r="L83" s="1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s="10" customFormat="1" x14ac:dyDescent="0.25">
      <c r="A84" s="1"/>
      <c r="B84" s="1"/>
      <c r="C84" s="1"/>
      <c r="D84" s="1"/>
      <c r="E84" s="1"/>
      <c r="F84" s="11"/>
      <c r="G84" s="1"/>
      <c r="H84" s="11"/>
      <c r="J84" s="11"/>
      <c r="K84" s="1"/>
      <c r="L84" s="1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s="10" customFormat="1" x14ac:dyDescent="0.25">
      <c r="A85" s="1"/>
      <c r="B85" s="1"/>
      <c r="C85" s="1"/>
      <c r="D85" s="1"/>
      <c r="E85" s="1"/>
      <c r="F85" s="11"/>
      <c r="G85" s="1"/>
      <c r="H85" s="11"/>
      <c r="J85" s="11"/>
      <c r="K85" s="1"/>
      <c r="L85" s="1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cp:lastPrinted>2023-02-28T09:31:57Z</cp:lastPrinted>
  <dcterms:created xsi:type="dcterms:W3CDTF">2021-12-28T07:29:34Z</dcterms:created>
  <dcterms:modified xsi:type="dcterms:W3CDTF">2023-02-28T09:32:00Z</dcterms:modified>
</cp:coreProperties>
</file>