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neetchaudhary/Desktop/Fall24_CMU/Capstone/CostEfficiency/capstone-research/"/>
    </mc:Choice>
  </mc:AlternateContent>
  <xr:revisionPtr revIDLastSave="0" documentId="13_ncr:1_{1B38180C-30F3-CD49-AB30-091BD8B1F6BF}" xr6:coauthVersionLast="47" xr6:coauthVersionMax="47" xr10:uidLastSave="{00000000-0000-0000-0000-000000000000}"/>
  <bookViews>
    <workbookView xWindow="0" yWindow="0" windowWidth="38400" windowHeight="21600" xr2:uid="{2B5BF8AC-DD6F-5546-AF05-95DEEBBB43F9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4" i="1"/>
  <c r="E25" i="1"/>
  <c r="E26" i="1"/>
  <c r="E27" i="1"/>
  <c r="E28" i="1"/>
  <c r="E24" i="1"/>
  <c r="D25" i="1"/>
  <c r="D26" i="1"/>
  <c r="D27" i="1"/>
  <c r="D28" i="1"/>
  <c r="D24" i="1"/>
  <c r="C25" i="1"/>
  <c r="C26" i="1"/>
  <c r="C27" i="1"/>
  <c r="C28" i="1"/>
  <c r="C24" i="1"/>
  <c r="B25" i="1"/>
  <c r="B26" i="1"/>
  <c r="B27" i="1"/>
  <c r="B28" i="1"/>
  <c r="B24" i="1"/>
  <c r="F17" i="1"/>
  <c r="F18" i="1"/>
  <c r="F19" i="1"/>
  <c r="F20" i="1"/>
  <c r="F16" i="1"/>
  <c r="E17" i="1"/>
  <c r="E18" i="1"/>
  <c r="E19" i="1"/>
  <c r="E20" i="1"/>
  <c r="E16" i="1"/>
  <c r="D17" i="1"/>
  <c r="D18" i="1"/>
  <c r="D19" i="1"/>
  <c r="D20" i="1"/>
  <c r="D16" i="1"/>
  <c r="C17" i="1"/>
  <c r="C18" i="1"/>
  <c r="C19" i="1"/>
  <c r="C20" i="1"/>
  <c r="C16" i="1"/>
  <c r="B18" i="1"/>
  <c r="B17" i="1"/>
  <c r="B19" i="1"/>
  <c r="B20" i="1"/>
  <c r="B16" i="1"/>
  <c r="G19" i="1" l="1"/>
  <c r="G24" i="1"/>
  <c r="G28" i="1"/>
  <c r="G16" i="1"/>
  <c r="G20" i="1"/>
  <c r="G18" i="1"/>
  <c r="G27" i="1"/>
  <c r="B35" i="1" s="1"/>
  <c r="G17" i="1"/>
  <c r="G26" i="1"/>
  <c r="B34" i="1" s="1"/>
  <c r="G25" i="1"/>
  <c r="B32" i="1" l="1"/>
  <c r="B33" i="1"/>
  <c r="B36" i="1"/>
</calcChain>
</file>

<file path=xl/sharedStrings.xml><?xml version="1.0" encoding="utf-8"?>
<sst xmlns="http://schemas.openxmlformats.org/spreadsheetml/2006/main" count="73" uniqueCount="52">
  <si>
    <t>Time-to-deploy (hours)</t>
  </si>
  <si>
    <t>Development time (hours)</t>
  </si>
  <si>
    <t>Average wages per hour ($)</t>
  </si>
  <si>
    <t>Infrastructure setup costs ($)</t>
  </si>
  <si>
    <t>Adoption rate (%)</t>
  </si>
  <si>
    <t>Monthly maintenance cost ($)</t>
  </si>
  <si>
    <t>Infrastructure operating cost ($)</t>
  </si>
  <si>
    <t>Licensing cost ($)</t>
  </si>
  <si>
    <t>Cost per training ($)</t>
  </si>
  <si>
    <t>GPU/TPU usage cost ($)</t>
  </si>
  <si>
    <t>Total usage hour per iteration ($)</t>
  </si>
  <si>
    <t>Data acquisition cost ($)</t>
  </si>
  <si>
    <t>Data storage cost per month ($)</t>
  </si>
  <si>
    <t>Cost per inference ($)</t>
  </si>
  <si>
    <t>Total number of inference (count)</t>
  </si>
  <si>
    <t>Total operational inference cost ($)</t>
  </si>
  <si>
    <t>Monetized API usage ($)</t>
  </si>
  <si>
    <t>Total API calls (count)</t>
  </si>
  <si>
    <t>Model-driven product sales ($)</t>
  </si>
  <si>
    <t>Reduced operational costs ($)</t>
  </si>
  <si>
    <t>Reduced workforce expenditure ($)</t>
  </si>
  <si>
    <t>Decreased data processing costs ($)</t>
  </si>
  <si>
    <t>Customer acquisition rate per year (%)</t>
  </si>
  <si>
    <t>Customer Lifetime Value (CLV) ($)</t>
  </si>
  <si>
    <t>Increased product adoption revenue ($)</t>
  </si>
  <si>
    <t>Number of retained users (count)</t>
  </si>
  <si>
    <t>Number of churned users (count)</t>
  </si>
  <si>
    <t>First-to-market innovation revenue ($)</t>
  </si>
  <si>
    <t>Market share gain (%)</t>
  </si>
  <si>
    <t>Industry total revenue ($)</t>
  </si>
  <si>
    <t>Image and Video Synthesis for Marketing</t>
  </si>
  <si>
    <t>Automated Code and Application Development</t>
  </si>
  <si>
    <t>Customer Service Chatbots and Virtual Assistants</t>
  </si>
  <si>
    <t>Content Generation and Personalization</t>
  </si>
  <si>
    <t>Real-Time Language Translation</t>
  </si>
  <si>
    <t>Implementation Cost</t>
  </si>
  <si>
    <t>Operational Cost</t>
  </si>
  <si>
    <t>Training Cost</t>
  </si>
  <si>
    <t>Data Cost</t>
  </si>
  <si>
    <t>Inference Cost</t>
  </si>
  <si>
    <t>Total Cost</t>
  </si>
  <si>
    <t>Revenue</t>
  </si>
  <si>
    <t>Cost Savings</t>
  </si>
  <si>
    <t>Market Growth</t>
  </si>
  <si>
    <t>User Retention</t>
  </si>
  <si>
    <t>Competitive Advantage</t>
  </si>
  <si>
    <t>Total Revenue</t>
  </si>
  <si>
    <t>ROI</t>
  </si>
  <si>
    <t xml:space="preserve"> </t>
  </si>
  <si>
    <t>Cost Dimension Data Points</t>
  </si>
  <si>
    <t>Revenue Dimension Data Points</t>
  </si>
  <si>
    <t>GenAI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</si>
</sst>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19" fillId="33" borderId="0" xfId="42" applyFill="1"/>
    <xf numFmtId="0" fontId="19" fillId="34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1491</xdr:colOff>
      <xdr:row>17</xdr:row>
      <xdr:rowOff>202152</xdr:rowOff>
    </xdr:from>
    <xdr:to>
      <xdr:col>16</xdr:col>
      <xdr:colOff>269473</xdr:colOff>
      <xdr:row>26</xdr:row>
      <xdr:rowOff>68859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793006-0CEA-7AAB-54ED-A079B94157C6}"/>
            </a:ext>
          </a:extLst>
        </xdr:cNvPr>
        <xdr:cNvSpPr txBox="1"/>
      </xdr:nvSpPr>
      <xdr:spPr>
        <a:xfrm>
          <a:off x="11116531" y="3656552"/>
          <a:ext cx="6028702" cy="1695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1">
              <a:solidFill>
                <a:srgbClr val="FF0000"/>
              </a:solidFill>
            </a:rPr>
            <a:t>CAUTION: The values presented are synthetically generated and are intended for reference purposes only. Use them solely to validate formulas or calculations. They should not be interpreted as real-world data or applied to decision-making without proper verification.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statetechnology.com/blog/ai-app-development-cost-breakdown" TargetMode="External"/><Relationship Id="rId13" Type="http://schemas.openxmlformats.org/officeDocument/2006/relationships/hyperlink" Target="https://dart.deloitte.com/USDART/home/publications/deloitte/industry/technology/accounting-generative-ai-software-products" TargetMode="External"/><Relationship Id="rId18" Type="http://schemas.openxmlformats.org/officeDocument/2006/relationships/hyperlink" Target="https://www.networkcomputing.com/ai-networking/apis-the-key-to-generative-ai-success-and-security" TargetMode="External"/><Relationship Id="rId26" Type="http://schemas.openxmlformats.org/officeDocument/2006/relationships/hyperlink" Target="https://cloud.google.com/ai-platform/docs/clv-prediction-with-offline-training-train" TargetMode="External"/><Relationship Id="rId3" Type="http://schemas.openxmlformats.org/officeDocument/2006/relationships/hyperlink" Target="https://www.gartner.com/en/documents/5188263" TargetMode="External"/><Relationship Id="rId21" Type="http://schemas.openxmlformats.org/officeDocument/2006/relationships/hyperlink" Target="https://www.multimodal.dev/post/ai-kpis" TargetMode="External"/><Relationship Id="rId7" Type="http://schemas.openxmlformats.org/officeDocument/2006/relationships/hyperlink" Target="https://www.gartner.com/en/documents/5188263" TargetMode="External"/><Relationship Id="rId12" Type="http://schemas.openxmlformats.org/officeDocument/2006/relationships/hyperlink" Target="https://dart.deloitte.com/USDART/home/publications/deloitte/industry/technology/accounting-generative-ai-software-products" TargetMode="External"/><Relationship Id="rId17" Type="http://schemas.openxmlformats.org/officeDocument/2006/relationships/hyperlink" Target="https://www.networkcomputing.com/ai-networking/apis-the-key-to-generative-ai-success-and-security" TargetMode="External"/><Relationship Id="rId25" Type="http://schemas.openxmlformats.org/officeDocument/2006/relationships/hyperlink" Target="https://cloud.google.com/ai-platform/docs/clv-prediction-with-offline-training-train" TargetMode="External"/><Relationship Id="rId2" Type="http://schemas.openxmlformats.org/officeDocument/2006/relationships/hyperlink" Target="https://www.gartner.com/en/documents/5188263" TargetMode="External"/><Relationship Id="rId16" Type="http://schemas.openxmlformats.org/officeDocument/2006/relationships/hyperlink" Target="https://www.gartner.com/en/documents/5188263" TargetMode="External"/><Relationship Id="rId20" Type="http://schemas.openxmlformats.org/officeDocument/2006/relationships/hyperlink" Target="https://www.multimodal.dev/post/ai-kpis" TargetMode="External"/><Relationship Id="rId29" Type="http://schemas.openxmlformats.org/officeDocument/2006/relationships/hyperlink" Target="https://www.mckinsey.com/capabilities/mckinsey-digital/our-insights/the-economic-potential-of-generative-ai-the-next-productivity-frontier" TargetMode="External"/><Relationship Id="rId1" Type="http://schemas.openxmlformats.org/officeDocument/2006/relationships/hyperlink" Target="https://scaleupally.io/blog/cost-to-build-generative-ai/" TargetMode="External"/><Relationship Id="rId6" Type="http://schemas.openxmlformats.org/officeDocument/2006/relationships/hyperlink" Target="https://itrexgroup.com/blog/calculating-the-cost-of-generative-ai/" TargetMode="External"/><Relationship Id="rId11" Type="http://schemas.openxmlformats.org/officeDocument/2006/relationships/hyperlink" Target="https://www.forbes.com/sites/katharinabuchholz/2024/08/23/the-extreme-cost-of-training-ai-models/" TargetMode="External"/><Relationship Id="rId24" Type="http://schemas.openxmlformats.org/officeDocument/2006/relationships/hyperlink" Target="https://revvence.com/blog/a-metrics-driven-approach-to-evaluating-genai-use-cases-in-the-finance-function" TargetMode="External"/><Relationship Id="rId5" Type="http://schemas.openxmlformats.org/officeDocument/2006/relationships/hyperlink" Target="https://www.gartner.com/en/documents/5188263" TargetMode="External"/><Relationship Id="rId15" Type="http://schemas.openxmlformats.org/officeDocument/2006/relationships/hyperlink" Target="https://www.gartner.com/en/documents/5188263" TargetMode="External"/><Relationship Id="rId23" Type="http://schemas.openxmlformats.org/officeDocument/2006/relationships/hyperlink" Target="https://revvence.com/blog/a-metrics-driven-approach-to-evaluating-genai-use-cases-in-the-finance-function" TargetMode="External"/><Relationship Id="rId28" Type="http://schemas.openxmlformats.org/officeDocument/2006/relationships/hyperlink" Target="https://www.mckinsey.com/capabilities/mckinsey-digital/our-insights/the-economic-potential-of-generative-ai-the-next-productivity-frontier" TargetMode="External"/><Relationship Id="rId10" Type="http://schemas.openxmlformats.org/officeDocument/2006/relationships/hyperlink" Target="https://www.forbes.com/sites/katharinabuchholz/2024/08/23/the-extreme-cost-of-training-ai-models/" TargetMode="External"/><Relationship Id="rId19" Type="http://schemas.openxmlformats.org/officeDocument/2006/relationships/hyperlink" Target="https://cloud.google.com/transform/kpis-for-gen-ai-why-measuring-your-new-ai-is-essential-to-its-success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.gartner.com/en/documents/5188263" TargetMode="External"/><Relationship Id="rId9" Type="http://schemas.openxmlformats.org/officeDocument/2006/relationships/hyperlink" Target="https://www.forbes.com/sites/katharinabuchholz/2024/08/23/the-extreme-cost-of-training-ai-models/" TargetMode="External"/><Relationship Id="rId14" Type="http://schemas.openxmlformats.org/officeDocument/2006/relationships/hyperlink" Target="https://www.forbes.com/sites/katharinabuchholz/2024/08/23/the-extreme-cost-of-training-ai-models/" TargetMode="External"/><Relationship Id="rId22" Type="http://schemas.openxmlformats.org/officeDocument/2006/relationships/hyperlink" Target="https://www.multimodal.dev/post/ai-kpis" TargetMode="External"/><Relationship Id="rId27" Type="http://schemas.openxmlformats.org/officeDocument/2006/relationships/hyperlink" Target="https://www.mckinsey.com/capabilities/mckinsey-digital/our-insights/the-economic-potential-of-generative-ai-the-next-productivity-frontier" TargetMode="External"/><Relationship Id="rId30" Type="http://schemas.openxmlformats.org/officeDocument/2006/relationships/hyperlink" Target="https://revvence.com/blog/a-metrics-driven-approach-to-evaluating-genai-use-cases-in-the-finance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7A3-3638-B64E-9B60-CD6F67FF7B12}">
  <dimension ref="A1:Q36"/>
  <sheetViews>
    <sheetView tabSelected="1" zoomScale="125" zoomScaleNormal="100" workbookViewId="0">
      <selection activeCell="M32" sqref="M32"/>
    </sheetView>
  </sheetViews>
  <sheetFormatPr baseColWidth="10" defaultRowHeight="16" x14ac:dyDescent="0.2"/>
  <cols>
    <col min="1" max="1" width="43.33203125" style="2" bestFit="1" customWidth="1"/>
    <col min="2" max="2" width="16.1640625" customWidth="1"/>
    <col min="3" max="3" width="18.33203125" customWidth="1"/>
    <col min="5" max="5" width="13" customWidth="1"/>
    <col min="8" max="8" width="11.6640625" customWidth="1"/>
    <col min="14" max="14" width="10.83203125" customWidth="1"/>
    <col min="24" max="24" width="13.33203125" customWidth="1"/>
    <col min="25" max="25" width="11.1640625" customWidth="1"/>
    <col min="26" max="26" width="13.33203125" customWidth="1"/>
    <col min="27" max="27" width="14.33203125" customWidth="1"/>
  </cols>
  <sheetData>
    <row r="1" spans="1:17" s="2" customFormat="1" x14ac:dyDescent="0.2">
      <c r="A1" s="2" t="s">
        <v>51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">
      <c r="A2" s="2" t="s">
        <v>30</v>
      </c>
      <c r="B2" s="1">
        <v>500</v>
      </c>
      <c r="C2" s="1">
        <v>1000</v>
      </c>
      <c r="D2" s="1">
        <v>50</v>
      </c>
      <c r="E2" s="1">
        <v>1500000</v>
      </c>
      <c r="F2" s="1">
        <v>80</v>
      </c>
      <c r="G2" s="1">
        <v>80000</v>
      </c>
      <c r="H2" s="1">
        <v>20000</v>
      </c>
      <c r="I2" s="1">
        <v>5000</v>
      </c>
      <c r="J2" s="1">
        <v>40000</v>
      </c>
      <c r="K2" s="1">
        <v>80000</v>
      </c>
      <c r="L2" s="1">
        <v>25000</v>
      </c>
      <c r="M2" s="1">
        <v>15000</v>
      </c>
      <c r="N2" s="1">
        <v>800</v>
      </c>
      <c r="O2" s="1">
        <v>0.01</v>
      </c>
      <c r="P2" s="1">
        <v>8000000</v>
      </c>
      <c r="Q2" s="1">
        <v>8000</v>
      </c>
    </row>
    <row r="3" spans="1:17" x14ac:dyDescent="0.2">
      <c r="A3" s="2" t="s">
        <v>31</v>
      </c>
      <c r="B3" s="1">
        <v>600</v>
      </c>
      <c r="C3" s="1">
        <v>1200</v>
      </c>
      <c r="D3" s="1">
        <v>55</v>
      </c>
      <c r="E3" s="1">
        <v>2000000</v>
      </c>
      <c r="F3" s="1">
        <v>85</v>
      </c>
      <c r="G3" s="1">
        <v>100000</v>
      </c>
      <c r="H3" s="1">
        <v>25000</v>
      </c>
      <c r="I3" s="1">
        <v>6000</v>
      </c>
      <c r="J3" s="1">
        <v>50000</v>
      </c>
      <c r="K3" s="1">
        <v>100000</v>
      </c>
      <c r="L3" s="1">
        <v>35000</v>
      </c>
      <c r="M3" s="1">
        <v>20000</v>
      </c>
      <c r="N3" s="1">
        <v>1000</v>
      </c>
      <c r="O3" s="1">
        <v>0.02</v>
      </c>
      <c r="P3" s="1">
        <v>10000000</v>
      </c>
      <c r="Q3" s="1">
        <v>12000</v>
      </c>
    </row>
    <row r="4" spans="1:17" x14ac:dyDescent="0.2">
      <c r="A4" s="2" t="s">
        <v>32</v>
      </c>
      <c r="B4" s="1">
        <v>700</v>
      </c>
      <c r="C4" s="1">
        <v>1500</v>
      </c>
      <c r="D4" s="1">
        <v>60</v>
      </c>
      <c r="E4" s="1">
        <v>2500000</v>
      </c>
      <c r="F4" s="1">
        <v>90</v>
      </c>
      <c r="G4" s="1">
        <v>120000</v>
      </c>
      <c r="H4" s="1">
        <v>30000</v>
      </c>
      <c r="I4" s="1">
        <v>8000</v>
      </c>
      <c r="J4" s="1">
        <v>60000</v>
      </c>
      <c r="K4" s="1">
        <v>120000</v>
      </c>
      <c r="L4" s="1">
        <v>45000</v>
      </c>
      <c r="M4" s="1">
        <v>25000</v>
      </c>
      <c r="N4" s="1">
        <v>1500</v>
      </c>
      <c r="O4" s="1">
        <v>2.5000000000000001E-2</v>
      </c>
      <c r="P4" s="1">
        <v>12000000</v>
      </c>
      <c r="Q4" s="1">
        <v>15000</v>
      </c>
    </row>
    <row r="5" spans="1:17" x14ac:dyDescent="0.2">
      <c r="A5" s="2" t="s">
        <v>33</v>
      </c>
      <c r="B5" s="1">
        <v>800</v>
      </c>
      <c r="C5" s="1">
        <v>1800</v>
      </c>
      <c r="D5" s="1">
        <v>65</v>
      </c>
      <c r="E5" s="1">
        <v>3000000</v>
      </c>
      <c r="F5" s="1">
        <v>75</v>
      </c>
      <c r="G5" s="1">
        <v>150000</v>
      </c>
      <c r="H5" s="1">
        <v>35000</v>
      </c>
      <c r="I5" s="1">
        <v>10000</v>
      </c>
      <c r="J5" s="1">
        <v>70000</v>
      </c>
      <c r="K5" s="1">
        <v>150000</v>
      </c>
      <c r="L5" s="1">
        <v>55000</v>
      </c>
      <c r="M5" s="1">
        <v>30000</v>
      </c>
      <c r="N5" s="1">
        <v>2000</v>
      </c>
      <c r="O5" s="1">
        <v>0.03</v>
      </c>
      <c r="P5" s="1">
        <v>14000000</v>
      </c>
      <c r="Q5" s="1">
        <v>18000</v>
      </c>
    </row>
    <row r="6" spans="1:17" x14ac:dyDescent="0.2">
      <c r="A6" s="2" t="s">
        <v>34</v>
      </c>
      <c r="B6" s="1">
        <v>900</v>
      </c>
      <c r="C6" s="1">
        <v>2000</v>
      </c>
      <c r="D6" s="1">
        <v>70</v>
      </c>
      <c r="E6" s="1">
        <v>3500000</v>
      </c>
      <c r="F6" s="1">
        <v>95</v>
      </c>
      <c r="G6" s="1">
        <v>180000</v>
      </c>
      <c r="H6" s="1">
        <v>40000</v>
      </c>
      <c r="I6" s="1">
        <v>12000</v>
      </c>
      <c r="J6" s="1">
        <v>80000</v>
      </c>
      <c r="K6" s="1">
        <v>180000</v>
      </c>
      <c r="L6" s="1">
        <v>65000</v>
      </c>
      <c r="M6" s="1">
        <v>35000</v>
      </c>
      <c r="N6" s="1">
        <v>2500</v>
      </c>
      <c r="O6" s="1">
        <v>3.5000000000000003E-2</v>
      </c>
      <c r="P6" s="1">
        <v>16000000</v>
      </c>
      <c r="Q6" s="1">
        <v>20000</v>
      </c>
    </row>
    <row r="8" spans="1:17" x14ac:dyDescent="0.2">
      <c r="A8" s="2" t="s">
        <v>51</v>
      </c>
      <c r="B8" s="6" t="s">
        <v>16</v>
      </c>
      <c r="C8" s="6" t="s">
        <v>17</v>
      </c>
      <c r="D8" s="6" t="s">
        <v>18</v>
      </c>
      <c r="E8" s="6" t="s">
        <v>19</v>
      </c>
      <c r="F8" s="6" t="s">
        <v>20</v>
      </c>
      <c r="G8" s="6" t="s">
        <v>21</v>
      </c>
      <c r="H8" s="6" t="s">
        <v>22</v>
      </c>
      <c r="I8" s="6" t="s">
        <v>23</v>
      </c>
      <c r="J8" s="6" t="s">
        <v>24</v>
      </c>
      <c r="K8" s="6" t="s">
        <v>25</v>
      </c>
      <c r="L8" s="6" t="s">
        <v>26</v>
      </c>
      <c r="M8" s="6" t="s">
        <v>27</v>
      </c>
      <c r="N8" s="6" t="s">
        <v>28</v>
      </c>
      <c r="O8" s="6" t="s">
        <v>29</v>
      </c>
    </row>
    <row r="9" spans="1:17" x14ac:dyDescent="0.2">
      <c r="A9" s="2" t="s">
        <v>30</v>
      </c>
      <c r="B9" s="3">
        <v>0.01</v>
      </c>
      <c r="C9" s="3">
        <v>200000</v>
      </c>
      <c r="D9" s="3">
        <v>200000</v>
      </c>
      <c r="E9" s="3">
        <v>100000</v>
      </c>
      <c r="F9" s="3">
        <v>50000</v>
      </c>
      <c r="G9" s="3">
        <v>20000</v>
      </c>
      <c r="H9" s="3">
        <v>5</v>
      </c>
      <c r="I9" s="3">
        <v>100</v>
      </c>
      <c r="J9" s="3">
        <v>50000</v>
      </c>
      <c r="K9" s="3">
        <v>1000</v>
      </c>
      <c r="L9" s="3">
        <v>100</v>
      </c>
      <c r="M9" s="3">
        <v>30000</v>
      </c>
      <c r="N9" s="3">
        <v>2</v>
      </c>
      <c r="O9" s="3">
        <v>50000000</v>
      </c>
    </row>
    <row r="10" spans="1:17" x14ac:dyDescent="0.2">
      <c r="A10" s="2" t="s">
        <v>31</v>
      </c>
      <c r="B10" s="3">
        <v>0.02</v>
      </c>
      <c r="C10" s="3">
        <v>250000</v>
      </c>
      <c r="D10" s="3">
        <v>250000</v>
      </c>
      <c r="E10" s="3">
        <v>150000</v>
      </c>
      <c r="F10" s="3">
        <v>70000</v>
      </c>
      <c r="G10" s="3">
        <v>30000</v>
      </c>
      <c r="H10" s="3">
        <v>6</v>
      </c>
      <c r="I10" s="3">
        <v>120</v>
      </c>
      <c r="J10" s="3">
        <v>70000</v>
      </c>
      <c r="K10" s="3">
        <v>2000</v>
      </c>
      <c r="L10" s="3">
        <v>200</v>
      </c>
      <c r="M10" s="3">
        <v>40000</v>
      </c>
      <c r="N10" s="3">
        <v>3</v>
      </c>
      <c r="O10" s="3">
        <v>60000000</v>
      </c>
    </row>
    <row r="11" spans="1:17" x14ac:dyDescent="0.2">
      <c r="A11" s="2" t="s">
        <v>32</v>
      </c>
      <c r="B11" s="3">
        <v>0.03</v>
      </c>
      <c r="C11" s="3">
        <v>300000</v>
      </c>
      <c r="D11" s="3">
        <v>300000</v>
      </c>
      <c r="E11" s="3">
        <v>200000</v>
      </c>
      <c r="F11" s="3">
        <v>100000</v>
      </c>
      <c r="G11" s="3">
        <v>40000</v>
      </c>
      <c r="H11" s="3">
        <v>7</v>
      </c>
      <c r="I11" s="3">
        <v>150</v>
      </c>
      <c r="J11" s="3">
        <v>100000</v>
      </c>
      <c r="K11" s="3">
        <v>3000</v>
      </c>
      <c r="L11" s="3">
        <v>300</v>
      </c>
      <c r="M11" s="3">
        <v>50000</v>
      </c>
      <c r="N11" s="3">
        <v>4</v>
      </c>
      <c r="O11" s="3">
        <v>70000000</v>
      </c>
    </row>
    <row r="12" spans="1:17" x14ac:dyDescent="0.2">
      <c r="A12" s="2" t="s">
        <v>33</v>
      </c>
      <c r="B12" s="3">
        <v>0.04</v>
      </c>
      <c r="C12" s="3">
        <v>350000</v>
      </c>
      <c r="D12" s="3">
        <v>350000</v>
      </c>
      <c r="E12" s="3">
        <v>250000</v>
      </c>
      <c r="F12" s="3">
        <v>120000</v>
      </c>
      <c r="G12" s="3">
        <v>50000</v>
      </c>
      <c r="H12" s="3">
        <v>8</v>
      </c>
      <c r="I12" s="3">
        <v>180</v>
      </c>
      <c r="J12" s="3">
        <v>120000</v>
      </c>
      <c r="K12" s="3">
        <v>4000</v>
      </c>
      <c r="L12" s="3">
        <v>400</v>
      </c>
      <c r="M12" s="3">
        <v>60000</v>
      </c>
      <c r="N12" s="3">
        <v>5</v>
      </c>
      <c r="O12" s="3">
        <v>80000000</v>
      </c>
    </row>
    <row r="13" spans="1:17" x14ac:dyDescent="0.2">
      <c r="A13" s="2" t="s">
        <v>34</v>
      </c>
      <c r="B13" s="3">
        <v>0.05</v>
      </c>
      <c r="C13" s="3">
        <v>400000</v>
      </c>
      <c r="D13" s="3">
        <v>400000</v>
      </c>
      <c r="E13" s="3">
        <v>300000</v>
      </c>
      <c r="F13" s="3">
        <v>150000</v>
      </c>
      <c r="G13" s="3">
        <v>60000</v>
      </c>
      <c r="H13" s="3">
        <v>9</v>
      </c>
      <c r="I13" s="3">
        <v>200</v>
      </c>
      <c r="J13" s="3">
        <v>150000</v>
      </c>
      <c r="K13" s="3">
        <v>5000</v>
      </c>
      <c r="L13" s="3">
        <v>500</v>
      </c>
      <c r="M13" s="3">
        <v>70000</v>
      </c>
      <c r="N13" s="3">
        <v>6</v>
      </c>
      <c r="O13" s="3">
        <v>90000000</v>
      </c>
    </row>
    <row r="15" spans="1:17" x14ac:dyDescent="0.2">
      <c r="B15" s="2" t="s">
        <v>35</v>
      </c>
      <c r="C15" s="2" t="s">
        <v>36</v>
      </c>
      <c r="D15" s="2" t="s">
        <v>37</v>
      </c>
      <c r="E15" s="2" t="s">
        <v>38</v>
      </c>
      <c r="F15" s="2" t="s">
        <v>39</v>
      </c>
      <c r="G15" s="2" t="s">
        <v>40</v>
      </c>
    </row>
    <row r="16" spans="1:17" x14ac:dyDescent="0.2">
      <c r="A16" s="2" t="s">
        <v>30</v>
      </c>
      <c r="B16" s="1">
        <f>((B2 + C2) * D2 + E2) * (F2 / 100)</f>
        <v>1260000</v>
      </c>
      <c r="C16" s="1">
        <f>G2 + H2 + I2</f>
        <v>105000</v>
      </c>
      <c r="D16" s="1">
        <f>J2 + K2 + L2</f>
        <v>145000</v>
      </c>
      <c r="E16" s="1">
        <f>M2 + (N2 * 12)</f>
        <v>24600</v>
      </c>
      <c r="F16" s="1">
        <f>(O2 * P2) + Q2</f>
        <v>88000</v>
      </c>
      <c r="G16" s="1">
        <f>SUM(B16:F16)</f>
        <v>1622600</v>
      </c>
      <c r="J16" s="1" t="s">
        <v>48</v>
      </c>
      <c r="K16" s="2" t="s">
        <v>49</v>
      </c>
    </row>
    <row r="17" spans="1:11" x14ac:dyDescent="0.2">
      <c r="A17" s="2" t="s">
        <v>31</v>
      </c>
      <c r="B17" s="1">
        <f>((B3 + C3) * D3 + E3) * (F3 / 100)</f>
        <v>1784150</v>
      </c>
      <c r="C17" s="1">
        <f>G3 + H3 + I3</f>
        <v>131000</v>
      </c>
      <c r="D17" s="1">
        <f>J3 + K3 + L3</f>
        <v>185000</v>
      </c>
      <c r="E17" s="1">
        <f>M3 + (N3 * 12)</f>
        <v>32000</v>
      </c>
      <c r="F17" s="1">
        <f>(O3 * P3) + Q3</f>
        <v>212000</v>
      </c>
      <c r="G17" s="1">
        <f t="shared" ref="G17:G20" si="0">SUM(B17:F17)</f>
        <v>2344150</v>
      </c>
      <c r="J17" s="3"/>
      <c r="K17" s="2" t="s">
        <v>50</v>
      </c>
    </row>
    <row r="18" spans="1:11" x14ac:dyDescent="0.2">
      <c r="A18" s="2" t="s">
        <v>32</v>
      </c>
      <c r="B18" s="1">
        <f>((B4 + C4) * D4 + E4) * (F4 / 100)</f>
        <v>2368800</v>
      </c>
      <c r="C18" s="1">
        <f>G4 + H4 + I4</f>
        <v>158000</v>
      </c>
      <c r="D18" s="1">
        <f>J4 + K4 + L4</f>
        <v>225000</v>
      </c>
      <c r="E18" s="1">
        <f>M4 + (N4 * 12)</f>
        <v>43000</v>
      </c>
      <c r="F18" s="1">
        <f>(O4 * P4) + Q4</f>
        <v>315000</v>
      </c>
      <c r="G18" s="1">
        <f t="shared" si="0"/>
        <v>3109800</v>
      </c>
    </row>
    <row r="19" spans="1:11" x14ac:dyDescent="0.2">
      <c r="A19" s="2" t="s">
        <v>33</v>
      </c>
      <c r="B19" s="1">
        <f>((B5 + C5) * D5 + E5) * (F5 / 100)</f>
        <v>2376750</v>
      </c>
      <c r="C19" s="1">
        <f>G5 + H5 + I5</f>
        <v>195000</v>
      </c>
      <c r="D19" s="1">
        <f>J5 + K5 + L5</f>
        <v>275000</v>
      </c>
      <c r="E19" s="1">
        <f>M5 + (N5 * 12)</f>
        <v>54000</v>
      </c>
      <c r="F19" s="1">
        <f>(O5 * P5) + Q5</f>
        <v>438000</v>
      </c>
      <c r="G19" s="1">
        <f t="shared" si="0"/>
        <v>3338750</v>
      </c>
    </row>
    <row r="20" spans="1:11" x14ac:dyDescent="0.2">
      <c r="A20" s="2" t="s">
        <v>34</v>
      </c>
      <c r="B20" s="1">
        <f>((B6 + C6) * D6 + E6) * (F6 / 100)</f>
        <v>3517850</v>
      </c>
      <c r="C20" s="1">
        <f>G6 + H6 + I6</f>
        <v>232000</v>
      </c>
      <c r="D20" s="1">
        <f>J6 + K6 + L6</f>
        <v>325000</v>
      </c>
      <c r="E20" s="1">
        <f>M6 + (N6 * 12)</f>
        <v>65000</v>
      </c>
      <c r="F20" s="1">
        <f>(O6 * P6) + Q6</f>
        <v>580000</v>
      </c>
      <c r="G20" s="1">
        <f t="shared" si="0"/>
        <v>4719850</v>
      </c>
    </row>
    <row r="23" spans="1:11" x14ac:dyDescent="0.2">
      <c r="B23" s="2" t="s">
        <v>41</v>
      </c>
      <c r="C23" s="2" t="s">
        <v>42</v>
      </c>
      <c r="D23" s="2" t="s">
        <v>43</v>
      </c>
      <c r="E23" s="2" t="s">
        <v>44</v>
      </c>
      <c r="F23" s="2" t="s">
        <v>45</v>
      </c>
      <c r="G23" s="2" t="s">
        <v>46</v>
      </c>
    </row>
    <row r="24" spans="1:11" x14ac:dyDescent="0.2">
      <c r="A24" s="2" t="s">
        <v>30</v>
      </c>
      <c r="B24" s="3">
        <f>(B9 * C9) + D9</f>
        <v>202000</v>
      </c>
      <c r="C24" s="3">
        <f>E9 + F9 + G9</f>
        <v>170000</v>
      </c>
      <c r="D24" s="3">
        <f xml:space="preserve"> (H9 / 100) * I9 + J9</f>
        <v>50005</v>
      </c>
      <c r="E24" s="3">
        <f xml:space="preserve"> I9 * K9 - I9 * L9</f>
        <v>90000</v>
      </c>
      <c r="F24" s="3">
        <f xml:space="preserve"> M9 + (N9 / 100) * O9</f>
        <v>1030000</v>
      </c>
      <c r="G24" s="3">
        <f>SUM(B24:F24)</f>
        <v>1542005</v>
      </c>
    </row>
    <row r="25" spans="1:11" x14ac:dyDescent="0.2">
      <c r="A25" s="2" t="s">
        <v>31</v>
      </c>
      <c r="B25" s="3">
        <f>(B10 * C10) + D10</f>
        <v>255000</v>
      </c>
      <c r="C25" s="3">
        <f>E10 + F10 + G10</f>
        <v>250000</v>
      </c>
      <c r="D25" s="3">
        <f xml:space="preserve"> (H10 / 100) * I10 + J10</f>
        <v>70007.199999999997</v>
      </c>
      <c r="E25" s="3">
        <f xml:space="preserve"> I10 * K10 - I10 * L10</f>
        <v>216000</v>
      </c>
      <c r="F25" s="3">
        <f xml:space="preserve"> M10 + (N10 / 100) * O10</f>
        <v>1840000</v>
      </c>
      <c r="G25" s="3">
        <f t="shared" ref="G25:G28" si="1">SUM(B25:F25)</f>
        <v>2631007.2000000002</v>
      </c>
    </row>
    <row r="26" spans="1:11" x14ac:dyDescent="0.2">
      <c r="A26" s="2" t="s">
        <v>32</v>
      </c>
      <c r="B26" s="3">
        <f>(B11 * C11) + D11</f>
        <v>309000</v>
      </c>
      <c r="C26" s="3">
        <f>E11 + F11 + G11</f>
        <v>340000</v>
      </c>
      <c r="D26" s="3">
        <f xml:space="preserve"> (H11 / 100) * I11 + J11</f>
        <v>100010.5</v>
      </c>
      <c r="E26" s="3">
        <f xml:space="preserve"> I11 * K11 - I11 * L11</f>
        <v>405000</v>
      </c>
      <c r="F26" s="3">
        <f xml:space="preserve"> M11 + (N11 / 100) * O11</f>
        <v>2850000</v>
      </c>
      <c r="G26" s="3">
        <f t="shared" si="1"/>
        <v>4004010.5</v>
      </c>
    </row>
    <row r="27" spans="1:11" x14ac:dyDescent="0.2">
      <c r="A27" s="2" t="s">
        <v>33</v>
      </c>
      <c r="B27" s="3">
        <f>(B12 * C12) + D12</f>
        <v>364000</v>
      </c>
      <c r="C27" s="3">
        <f>E12 + F12 + G12</f>
        <v>420000</v>
      </c>
      <c r="D27" s="3">
        <f xml:space="preserve"> (H12 / 100) * I12 + J12</f>
        <v>120014.39999999999</v>
      </c>
      <c r="E27" s="3">
        <f xml:space="preserve"> I12 * K12 - I12 * L12</f>
        <v>648000</v>
      </c>
      <c r="F27" s="3">
        <f xml:space="preserve"> M12 + (N12 / 100) * O12</f>
        <v>4060000</v>
      </c>
      <c r="G27" s="3">
        <f t="shared" si="1"/>
        <v>5612014.4000000004</v>
      </c>
    </row>
    <row r="28" spans="1:11" x14ac:dyDescent="0.2">
      <c r="A28" s="2" t="s">
        <v>34</v>
      </c>
      <c r="B28" s="3">
        <f>(B13 * C13) + D13</f>
        <v>420000</v>
      </c>
      <c r="C28" s="3">
        <f>E13 + F13 + G13</f>
        <v>510000</v>
      </c>
      <c r="D28" s="3">
        <f xml:space="preserve"> (H13 / 100) * I13 + J13</f>
        <v>150018</v>
      </c>
      <c r="E28" s="3">
        <f xml:space="preserve"> I13 * K13 - I13 * L13</f>
        <v>900000</v>
      </c>
      <c r="F28" s="3">
        <f xml:space="preserve"> M13 + (N13 / 100) * O13</f>
        <v>5470000</v>
      </c>
      <c r="G28" s="3">
        <f t="shared" si="1"/>
        <v>7450018</v>
      </c>
    </row>
    <row r="31" spans="1:11" x14ac:dyDescent="0.2">
      <c r="B31" s="2" t="s">
        <v>47</v>
      </c>
    </row>
    <row r="32" spans="1:11" x14ac:dyDescent="0.2">
      <c r="A32" s="2" t="s">
        <v>30</v>
      </c>
      <c r="B32" s="4">
        <f>((G24-G16)/G16)*100</f>
        <v>-4.967028226303464</v>
      </c>
    </row>
    <row r="33" spans="1:2" x14ac:dyDescent="0.2">
      <c r="A33" s="2" t="s">
        <v>31</v>
      </c>
      <c r="B33" s="4">
        <f t="shared" ref="B33:B36" si="2">((G25-G17)/G17)*100</f>
        <v>12.237152059381874</v>
      </c>
    </row>
    <row r="34" spans="1:2" x14ac:dyDescent="0.2">
      <c r="A34" s="2" t="s">
        <v>32</v>
      </c>
      <c r="B34" s="4">
        <f t="shared" si="2"/>
        <v>28.754598366454438</v>
      </c>
    </row>
    <row r="35" spans="1:2" x14ac:dyDescent="0.2">
      <c r="A35" s="2" t="s">
        <v>33</v>
      </c>
      <c r="B35" s="4">
        <f t="shared" si="2"/>
        <v>68.087290153500561</v>
      </c>
    </row>
    <row r="36" spans="1:2" x14ac:dyDescent="0.2">
      <c r="A36" s="2" t="s">
        <v>34</v>
      </c>
      <c r="B36" s="4">
        <f t="shared" si="2"/>
        <v>57.844380647690073</v>
      </c>
    </row>
  </sheetData>
  <hyperlinks>
    <hyperlink ref="B1" r:id="rId1" xr:uid="{F95F0E3C-E69D-354C-8F64-372BC1236374}"/>
    <hyperlink ref="C1" r:id="rId2" xr:uid="{FAA9F2BB-3C0A-D44C-A4D6-1EC537194FAD}"/>
    <hyperlink ref="D1" r:id="rId3" xr:uid="{6EC71053-C44E-8843-B020-FC1B02B24E0A}"/>
    <hyperlink ref="E1" r:id="rId4" xr:uid="{DF9FEC8A-0788-E84A-AB86-BCE9F85D4526}"/>
    <hyperlink ref="F1" r:id="rId5" xr:uid="{9DE07435-FFF2-6549-B779-E7CC78CDC0D1}"/>
    <hyperlink ref="G1" r:id="rId6" xr:uid="{278B88FE-CF41-294A-A79F-4F2AE1BDB1F3}"/>
    <hyperlink ref="H1" r:id="rId7" xr:uid="{3C74263B-F0E5-8E44-8ED4-B24329BA64BD}"/>
    <hyperlink ref="I1" r:id="rId8" xr:uid="{AB9A557B-8425-C44D-9AB8-7A9A40A361B0}"/>
    <hyperlink ref="J1" r:id="rId9" xr:uid="{C8433316-9822-024E-A6BC-4766405ED9BB}"/>
    <hyperlink ref="K1" r:id="rId10" xr:uid="{354D251E-31F1-1641-A266-A4F9D2EEA3ED}"/>
    <hyperlink ref="L1" r:id="rId11" xr:uid="{4ABF7C34-DFCC-1C4D-8D72-0016D22812E9}"/>
    <hyperlink ref="M1" r:id="rId12" xr:uid="{A192EC29-F8E0-9744-87CA-C8F32CB11B54}"/>
    <hyperlink ref="N1" r:id="rId13" xr:uid="{5E264DE9-1CB9-3540-BA1D-D49D6B65579B}"/>
    <hyperlink ref="O1" r:id="rId14" xr:uid="{2FFC974A-7E00-C041-AE89-806AFF1DE8C8}"/>
    <hyperlink ref="P1" r:id="rId15" xr:uid="{682E652E-5CEF-1E43-909C-5496D2F2A814}"/>
    <hyperlink ref="Q1" r:id="rId16" xr:uid="{A56EF636-E369-F847-9C6B-3E7FBB5C753C}"/>
    <hyperlink ref="B8" r:id="rId17" xr:uid="{7AAD87F6-66F5-0A45-B5D8-E9C9FA49ED85}"/>
    <hyperlink ref="C8" r:id="rId18" xr:uid="{5D93277A-47E3-EA42-BBC4-3944AD76F76F}"/>
    <hyperlink ref="D8" r:id="rId19" xr:uid="{E5AD284A-4167-8E4B-BC59-203B76DD4B40}"/>
    <hyperlink ref="E8" r:id="rId20" xr:uid="{11C6B06E-06BF-5D4B-BEFC-A226B3DA55B6}"/>
    <hyperlink ref="F8" r:id="rId21" xr:uid="{ADC5F8F2-1149-B449-9010-7EC976DFBC65}"/>
    <hyperlink ref="G8" r:id="rId22" xr:uid="{6A01FD8C-0F8D-B247-A146-EFC8D84CDDC9}"/>
    <hyperlink ref="H8" r:id="rId23" xr:uid="{6065CE13-486D-384D-86B2-96932C29905F}"/>
    <hyperlink ref="I8" r:id="rId24" xr:uid="{403DEA4D-EA84-A94F-9440-761967FD2FA2}"/>
    <hyperlink ref="K8" r:id="rId25" xr:uid="{9D069664-BC42-8442-B157-3B4E3B1DE273}"/>
    <hyperlink ref="L8" r:id="rId26" xr:uid="{635CF00E-5358-D343-96B7-D3EFD8332FFA}"/>
    <hyperlink ref="M8" r:id="rId27" location="introduction" xr:uid="{8A8FAEA4-D1A9-F942-8E87-D3865D76396F}"/>
    <hyperlink ref="N8" r:id="rId28" location="introduction" xr:uid="{57FDB69F-88AA-1A43-A065-24D6A1DA41E4}"/>
    <hyperlink ref="O8" r:id="rId29" location="introduction" xr:uid="{F847CF99-2AC2-994B-B427-C756E33212EB}"/>
    <hyperlink ref="J8" r:id="rId30" xr:uid="{79B4D12B-B518-C746-81F1-0CD341E3BA1B}"/>
  </hyperlinks>
  <pageMargins left="0.75" right="0.75" top="1" bottom="1" header="0.5" footer="0.5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Abhineet Chaudhary</dc:creator>
  <cp:lastModifiedBy>Abhineet Chaudhary</cp:lastModifiedBy>
  <dcterms:created xsi:type="dcterms:W3CDTF">2024-12-05T19:40:03Z</dcterms:created>
  <dcterms:modified xsi:type="dcterms:W3CDTF">2024-12-08T23:15:50Z</dcterms:modified>
</cp:coreProperties>
</file>