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yNjire\Downloads\"/>
    </mc:Choice>
  </mc:AlternateContent>
  <bookViews>
    <workbookView xWindow="0" yWindow="0" windowWidth="20490" windowHeight="6900"/>
  </bookViews>
  <sheets>
    <sheet name="All Data" sheetId="1" r:id="rId1"/>
    <sheet name="SUMMARY" sheetId="2" r:id="rId2"/>
  </sheets>
  <calcPr calcId="162913"/>
</workbook>
</file>

<file path=xl/calcChain.xml><?xml version="1.0" encoding="utf-8"?>
<calcChain xmlns="http://schemas.openxmlformats.org/spreadsheetml/2006/main">
  <c r="M39" i="2" l="1"/>
  <c r="M32" i="2"/>
  <c r="M25" i="2"/>
  <c r="M18" i="2"/>
  <c r="M11" i="2"/>
  <c r="M4" i="2"/>
  <c r="K39" i="2"/>
  <c r="J39" i="2"/>
  <c r="I39" i="2"/>
  <c r="H39" i="2"/>
  <c r="G39" i="2"/>
  <c r="F39" i="2"/>
  <c r="E39" i="2"/>
  <c r="D39" i="2"/>
  <c r="C39" i="2"/>
  <c r="B39" i="2"/>
  <c r="K32" i="2"/>
  <c r="J32" i="2"/>
  <c r="I32" i="2"/>
  <c r="H32" i="2"/>
  <c r="G32" i="2"/>
  <c r="F32" i="2"/>
  <c r="E32" i="2"/>
  <c r="D32" i="2"/>
  <c r="C32" i="2"/>
  <c r="B32" i="2"/>
  <c r="K25" i="2"/>
  <c r="J25" i="2"/>
  <c r="I25" i="2"/>
  <c r="H25" i="2"/>
  <c r="G25" i="2"/>
  <c r="F25" i="2"/>
  <c r="E25" i="2"/>
  <c r="D25" i="2"/>
  <c r="C25" i="2"/>
  <c r="B2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alcChain>
</file>

<file path=xl/sharedStrings.xml><?xml version="1.0" encoding="utf-8"?>
<sst xmlns="http://schemas.openxmlformats.org/spreadsheetml/2006/main" count="186" uniqueCount="98">
  <si>
    <t>1. A Local Area Network (LAN) setup that connects all computers in the registry so as to easily share documents and other resources amongst them. This is to aid staff members to have better work flow and serve litigants faster despite the lack of enough computers</t>
  </si>
  <si>
    <t>2. Write down your Comment / Suggestions / Concerns on the above innovation</t>
  </si>
  <si>
    <t>3. Using Speech Recognition Software to dictate proceedings to a word document</t>
  </si>
  <si>
    <t>4. Write down your Comment / Suggestions / Concerns on the above innovation</t>
  </si>
  <si>
    <t>5. Painting the front-facing wall of the Registry to read "KALOLENI LAW COURT REGISTRY"  </t>
  </si>
  <si>
    <t>6. Write down your Comment / Suggestions / Concerns on the above innovation</t>
  </si>
  <si>
    <t>7. Build a movable ramp to aid disabled people to access the court room easily</t>
  </si>
  <si>
    <t>8. Write down your Comment / Suggestions / Concerns on the above innovation</t>
  </si>
  <si>
    <t>9. Develop a mobile app that assists in assigning duties to each staff member, notifying the staff on the duties assigned to them, and the Head of Station can quickly access the staff roster and the work assigned to each member</t>
  </si>
  <si>
    <t>10. Write down your Comment / Suggestions / Concerns on the above innovation</t>
  </si>
  <si>
    <t>11. Renovation of the Waiting Bay Area to accommodate a T.V. so that litigants are able to watch the court proceedings</t>
  </si>
  <si>
    <t>12. Write down your Comment / Suggestions / Concerns on the above innovation</t>
  </si>
  <si>
    <t>Date</t>
  </si>
  <si>
    <t>Completed</t>
  </si>
  <si>
    <t/>
  </si>
  <si>
    <t>Bad Idea - Extremely Good</t>
  </si>
  <si>
    <t>It's a noble one.</t>
  </si>
  <si>
    <t>It saves time.</t>
  </si>
  <si>
    <t>This will be of great help to the litigants and will improve the fore face of the Court.</t>
  </si>
  <si>
    <t>This will be of great help to the litigants with disability.</t>
  </si>
  <si>
    <t>This will help the staff greatly in doing their duties.</t>
  </si>
  <si>
    <t>This will be of great help to the litigants as they will be following proceedings without entering the Court room..</t>
  </si>
  <si>
    <t>Great initiative as long as data privacy is taken into consideration!</t>
  </si>
  <si>
    <t>Assuming the spoken word is not well captured, Is one able to edit by typing?</t>
  </si>
  <si>
    <t>This is very important for signage and directions purposes! The font should be clear though and easily readable.</t>
  </si>
  <si>
    <t>Very important and key.</t>
  </si>
  <si>
    <t>This will assist in coordination, faster delivery of services and equal distribution of duties and responsibilities.</t>
  </si>
  <si>
    <t>This is key in enhancing access to social justice and information to a large number of people that we serve.</t>
  </si>
  <si>
    <t>Good innovation</t>
  </si>
  <si>
    <t>Nice idea if working</t>
  </si>
  <si>
    <t>May not be innovative</t>
  </si>
  <si>
    <t>Will aide in access to court room</t>
  </si>
  <si>
    <t>Can this be done with litigants by maybe prompting them when their matters are coming up?</t>
  </si>
  <si>
    <t>Good</t>
  </si>
  <si>
    <t>Good.</t>
  </si>
  <si>
    <t>Cannot work in a shared office. Registry</t>
  </si>
  <si>
    <t>Sounds more like development project</t>
  </si>
  <si>
    <t>Very good</t>
  </si>
  <si>
    <t>I support the idea strongly because we are in a digital generation.</t>
  </si>
  <si>
    <t>I agree with the suggestion but only will work in room wher no obstruction</t>
  </si>
  <si>
    <t>Excellent ideas it has indeed facilitated by fare quick delivery of services to the wanjiku despite the limited resources available.</t>
  </si>
  <si>
    <t>Yet to try the same but me thinkenth if put in to practice it will be of great help</t>
  </si>
  <si>
    <t>To me this doesn't feel like an innovation as the public office names ought to be abended on a strategic position for easy identification by the members of public.</t>
  </si>
  <si>
    <t>It is a good idea as the same will be of great benefit for person with disability.</t>
  </si>
  <si>
    <t>Will of great as it will easy monitoring and enhance accountability.</t>
  </si>
  <si>
    <t>Given the limited space in our open court, the same will ensure that parties follow the court proceedings of their members.</t>
  </si>
  <si>
    <t>Goood</t>
  </si>
  <si>
    <t>It's superb security password needed</t>
  </si>
  <si>
    <t>Superb</t>
  </si>
  <si>
    <t>Ok</t>
  </si>
  <si>
    <t>Fairly good but it is limited to English only and Is interfered with noise on the background</t>
  </si>
  <si>
    <t>It is a good practice since we have challenges with the disabled people accessing the court room easily</t>
  </si>
  <si>
    <t>Extremely good</t>
  </si>
  <si>
    <t>It is costly to install and maintain</t>
  </si>
  <si>
    <t>It's is a good innovation. It makes work easier.</t>
  </si>
  <si>
    <t>It will make typing of proceedings easy.</t>
  </si>
  <si>
    <t>It's a good idea since litigants shall be in a position to see direction to the registry</t>
  </si>
  <si>
    <t>The Innovation will enable the court to embrace people with disabilities.</t>
  </si>
  <si>
    <t>Good innovation since everyone will know his /her duties</t>
  </si>
  <si>
    <t>It's a good idea since litigants shall be following court proceedings.</t>
  </si>
  <si>
    <t>The innovation is good it makes work easier</t>
  </si>
  <si>
    <t>It will help to type proceedings very fast</t>
  </si>
  <si>
    <t>Litigants can get access to the registry</t>
  </si>
  <si>
    <t>It will make the court embrace people with disabilities.</t>
  </si>
  <si>
    <t>Will make staff know their duties</t>
  </si>
  <si>
    <t>This has helped a lot because I can work on any computer on the same folder that I have saved on my computer.  can follow proceedings of the court</t>
  </si>
  <si>
    <t>Work at the registry has been better. Easy to use</t>
  </si>
  <si>
    <t>May be more of a hindrance to the secretary. The registry is small and loud</t>
  </si>
  <si>
    <t>Not very innovative. Earlier this year we put up a sign board directing litigants to the court. Is that an innovation?</t>
  </si>
  <si>
    <t>Quick to set up but arguing the point during PMMU may be difficult</t>
  </si>
  <si>
    <t>Excellent idea! Why not have it as a website?</t>
  </si>
  <si>
    <t>Great idea but very long term project.</t>
  </si>
  <si>
    <t>Every staff to have a password.</t>
  </si>
  <si>
    <t>Will enhance speed and delivery of justice.</t>
  </si>
  <si>
    <t>Any client of the court may be able to know the exact  location   he /she is heading to.</t>
  </si>
  <si>
    <t>Will enable the physically challenged to access the court.</t>
  </si>
  <si>
    <t>Tracing of any staff on duty will be easier.</t>
  </si>
  <si>
    <t>It  may make the work easier when it comes to court virtual processes by cutting travelling costs but it may be a challenge for hearing matters for the clients who would wish to see the  judicial officers physically.</t>
  </si>
  <si>
    <t>give trial</t>
  </si>
  <si>
    <t>A Local Area Network (LAN) setup that connects all computers in the registry so as to easily share documents and other resources amongst them. This is to aid staff members to have better work flow and serve litigants faster despite the lack of enough computers</t>
  </si>
  <si>
    <t>1</t>
  </si>
  <si>
    <t>2</t>
  </si>
  <si>
    <t>3</t>
  </si>
  <si>
    <t>4</t>
  </si>
  <si>
    <t>5</t>
  </si>
  <si>
    <t>6</t>
  </si>
  <si>
    <t>7</t>
  </si>
  <si>
    <t>8</t>
  </si>
  <si>
    <t>9</t>
  </si>
  <si>
    <t>10</t>
  </si>
  <si>
    <t>Using Speech Recognition Software to dictate proceedings to a word document</t>
  </si>
  <si>
    <t>Painting the front-facing wall of the Registry to read "KALOLENI LAW COURT REGISTRY"  </t>
  </si>
  <si>
    <t>Build a movable ramp to aid disabled people to access the court room easily</t>
  </si>
  <si>
    <t>Develop a mobile app that assists in assigning duties to each staff member, notifying the staff on the duties assigned to them, and the Head of Station can quickly access the staff roster and the work assigned to each member</t>
  </si>
  <si>
    <t>Renovation of the Waiting Bay Area to accommodate a T.V. so that litigants are able to watch the court proceedings</t>
  </si>
  <si>
    <t>No. of Votes</t>
  </si>
  <si>
    <t>Rating Scale</t>
  </si>
  <si>
    <t>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</si>
</sst>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
  </numFmts>
  <fonts count="4" x14ac:knownFonts="1">
    <font>
      <sz val="11"/>
      <name val="Calibri"/>
    </font>
    <font>
      <b/>
      <sz val="11"/>
      <name val="Calibri"/>
    </font>
    <font>
      <b/>
      <i/>
      <sz val="11"/>
      <name val="Calibri"/>
    </font>
    <font>
      <b/>
      <sz val="16"/>
      <name val="Calibri"/>
    </font>
  </fonts>
  <fills count="3">
    <fill>
      <patternFill patternType="none"/>
    </fill>
    <fill>
      <patternFill patternType="gray125"/>
    </fill>
    <fill>
      <patternFill patternType="solid">
        <fgColor rgb="FFF5F5F5"/>
      </patternFill>
    </fill>
  </fills>
  <borders count="2">
    <border>
      <left/>
      <right/>
      <top/>
      <bottom/>
      <diagonal/>
    </border>
    <border>
      <left/>
      <right/>
      <top/>
      <bottom style="thin">
        <color auto="1"/>
      </bottom>
      <diagonal/>
    </border>
  </borders>
  <cellStyleXfs count="1">
    <xf numFmtId="0" fontId="0" fillId="0" borderId="0"/>
  </cellStyleXfs>
  <cellXfs count="10">
    <xf numFmtId="0" fontId="0" fillId="0" borderId="0" xfId="0" applyNumberFormat="1" applyFont="1"/>
    <xf numFmtId="0" fontId="1" fillId="0" borderId="0" xfId="0" applyNumberFormat="1" applyFont="1"/>
    <xf numFmtId="0" fontId="1" fillId="2" borderId="1" xfId="0" applyNumberFormat="1" applyFont="1" applyFill="1" applyBorder="1"/>
    <xf numFmtId="0" fontId="1" fillId="0" borderId="0" xfId="0" applyNumberFormat="1" applyFont="1" applyAlignment="1">
      <alignment wrapText="1"/>
    </xf>
    <xf numFmtId="0" fontId="0" fillId="0" borderId="0" xfId="0" applyNumberFormat="1" applyFont="1" applyAlignment="1">
      <alignment horizontal="center" vertical="top" wrapText="1"/>
    </xf>
    <xf numFmtId="0" fontId="0" fillId="0" borderId="0" xfId="0" applyNumberFormat="1" applyFont="1" applyAlignment="1">
      <alignment vertical="top" wrapText="1"/>
    </xf>
    <xf numFmtId="164" fontId="0" fillId="0" borderId="0" xfId="0" applyNumberFormat="1" applyFont="1" applyAlignment="1">
      <alignment horizontal="left" vertical="top" wrapText="1"/>
    </xf>
    <xf numFmtId="0" fontId="2" fillId="0" borderId="1" xfId="0" applyNumberFormat="1" applyFont="1" applyBorder="1" applyAlignment="1">
      <alignment horizontal="center" vertical="top"/>
    </xf>
    <xf numFmtId="0" fontId="0" fillId="0" borderId="0" xfId="0" applyNumberFormat="1" applyFont="1" applyAlignment="1">
      <alignment horizontal="center" vertical="top"/>
    </xf>
    <xf numFmtId="0" fontId="3"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7CEFA"/>
  </sheetPr>
  <dimension ref="A1:N16"/>
  <sheetViews>
    <sheetView tabSelected="1" zoomScale="98" workbookViewId="0">
      <selection activeCell="D8" sqref="D8"/>
    </sheetView>
  </sheetViews>
  <sheetFormatPr defaultRowHeight="15" x14ac:dyDescent="0.25"/>
  <cols>
    <col min="1" max="1" width="39.7109375" customWidth="1"/>
    <col min="2" max="2" width="45.28515625" customWidth="1"/>
    <col min="3" max="3" width="33.42578125" customWidth="1"/>
    <col min="4" max="4" width="43.5703125" customWidth="1"/>
    <col min="5" max="5" width="26.42578125" customWidth="1"/>
    <col min="6" max="6" width="39.28515625" customWidth="1"/>
    <col min="7" max="7" width="32.85546875" customWidth="1"/>
    <col min="8" max="8" width="37" customWidth="1"/>
    <col min="9" max="9" width="42.7109375" customWidth="1"/>
    <col min="10" max="10" width="38.42578125" customWidth="1"/>
    <col min="11" max="11" width="24.7109375" customWidth="1"/>
    <col min="12" max="12" width="38" customWidth="1"/>
    <col min="13" max="13" width="31.85546875" customWidth="1"/>
    <col min="14" max="14" width="10.85546875" bestFit="1" customWidth="1"/>
  </cols>
  <sheetData>
    <row r="1" spans="1:14" ht="105" x14ac:dyDescent="0.25">
      <c r="A1" s="3" t="s">
        <v>0</v>
      </c>
      <c r="B1" s="3" t="s">
        <v>1</v>
      </c>
      <c r="C1" s="3" t="s">
        <v>2</v>
      </c>
      <c r="D1" s="3" t="s">
        <v>3</v>
      </c>
      <c r="E1" s="3" t="s">
        <v>4</v>
      </c>
      <c r="F1" s="3" t="s">
        <v>5</v>
      </c>
      <c r="G1" s="3" t="s">
        <v>6</v>
      </c>
      <c r="H1" s="3" t="s">
        <v>7</v>
      </c>
      <c r="I1" s="3" t="s">
        <v>8</v>
      </c>
      <c r="J1" s="3" t="s">
        <v>9</v>
      </c>
      <c r="K1" s="3" t="s">
        <v>10</v>
      </c>
      <c r="L1" s="3" t="s">
        <v>11</v>
      </c>
      <c r="M1" s="3" t="s">
        <v>12</v>
      </c>
      <c r="N1" s="3" t="s">
        <v>13</v>
      </c>
    </row>
    <row r="2" spans="1:14" s="8" customFormat="1" x14ac:dyDescent="0.25">
      <c r="A2" s="7" t="s">
        <v>15</v>
      </c>
      <c r="B2" s="7" t="s">
        <v>14</v>
      </c>
      <c r="C2" s="7" t="s">
        <v>15</v>
      </c>
      <c r="D2" s="7" t="s">
        <v>14</v>
      </c>
      <c r="E2" s="7" t="s">
        <v>15</v>
      </c>
      <c r="F2" s="7" t="s">
        <v>14</v>
      </c>
      <c r="G2" s="7" t="s">
        <v>15</v>
      </c>
      <c r="H2" s="7" t="s">
        <v>14</v>
      </c>
      <c r="I2" s="7" t="s">
        <v>15</v>
      </c>
      <c r="J2" s="7" t="s">
        <v>14</v>
      </c>
      <c r="K2" s="7" t="s">
        <v>15</v>
      </c>
      <c r="L2" s="7" t="s">
        <v>14</v>
      </c>
      <c r="M2" s="7"/>
      <c r="N2" s="7"/>
    </row>
    <row r="3" spans="1:14" s="5" customFormat="1" ht="45" x14ac:dyDescent="0.25">
      <c r="A3" s="4">
        <v>7</v>
      </c>
      <c r="B3" s="5" t="s">
        <v>16</v>
      </c>
      <c r="C3" s="4">
        <v>6</v>
      </c>
      <c r="D3" s="5" t="s">
        <v>17</v>
      </c>
      <c r="E3" s="4">
        <v>10</v>
      </c>
      <c r="F3" s="5" t="s">
        <v>18</v>
      </c>
      <c r="G3" s="4">
        <v>10</v>
      </c>
      <c r="H3" s="5" t="s">
        <v>19</v>
      </c>
      <c r="I3" s="4">
        <v>10</v>
      </c>
      <c r="J3" s="5" t="s">
        <v>20</v>
      </c>
      <c r="K3" s="4">
        <v>10</v>
      </c>
      <c r="L3" s="5" t="s">
        <v>21</v>
      </c>
      <c r="M3" s="6">
        <v>45183.332638888904</v>
      </c>
      <c r="N3" s="5" t="b">
        <v>1</v>
      </c>
    </row>
    <row r="4" spans="1:14" s="5" customFormat="1" ht="60" x14ac:dyDescent="0.25">
      <c r="A4" s="4">
        <v>10</v>
      </c>
      <c r="B4" s="5" t="s">
        <v>22</v>
      </c>
      <c r="C4" s="4">
        <v>9</v>
      </c>
      <c r="D4" s="5" t="s">
        <v>23</v>
      </c>
      <c r="E4" s="4">
        <v>10</v>
      </c>
      <c r="F4" s="5" t="s">
        <v>24</v>
      </c>
      <c r="G4" s="4">
        <v>10</v>
      </c>
      <c r="H4" s="5" t="s">
        <v>25</v>
      </c>
      <c r="I4" s="4">
        <v>10</v>
      </c>
      <c r="J4" s="5" t="s">
        <v>26</v>
      </c>
      <c r="K4" s="4">
        <v>10</v>
      </c>
      <c r="L4" s="5" t="s">
        <v>27</v>
      </c>
      <c r="M4" s="6">
        <v>45183.45</v>
      </c>
      <c r="N4" s="5" t="b">
        <v>1</v>
      </c>
    </row>
    <row r="5" spans="1:14" s="5" customFormat="1" ht="45" x14ac:dyDescent="0.25">
      <c r="A5" s="4">
        <v>9</v>
      </c>
      <c r="B5" s="5" t="s">
        <v>28</v>
      </c>
      <c r="C5" s="4">
        <v>6</v>
      </c>
      <c r="D5" s="5" t="s">
        <v>29</v>
      </c>
      <c r="E5" s="4">
        <v>3</v>
      </c>
      <c r="F5" s="5" t="s">
        <v>30</v>
      </c>
      <c r="G5" s="4">
        <v>8</v>
      </c>
      <c r="H5" s="5" t="s">
        <v>31</v>
      </c>
      <c r="I5" s="4">
        <v>8</v>
      </c>
      <c r="J5" s="5" t="s">
        <v>32</v>
      </c>
      <c r="K5" s="4">
        <v>5</v>
      </c>
      <c r="L5" s="5" t="s">
        <v>33</v>
      </c>
      <c r="M5" s="6">
        <v>45183.458333333299</v>
      </c>
      <c r="N5" s="5" t="b">
        <v>1</v>
      </c>
    </row>
    <row r="6" spans="1:14" s="5" customFormat="1" x14ac:dyDescent="0.25">
      <c r="A6" s="4">
        <v>5</v>
      </c>
      <c r="B6" s="5" t="s">
        <v>34</v>
      </c>
      <c r="C6" s="4">
        <v>3</v>
      </c>
      <c r="D6" s="5" t="s">
        <v>35</v>
      </c>
      <c r="E6" s="4">
        <v>2</v>
      </c>
      <c r="F6" s="5" t="s">
        <v>36</v>
      </c>
      <c r="G6" s="4">
        <v>4</v>
      </c>
      <c r="H6" s="5" t="s">
        <v>33</v>
      </c>
      <c r="I6" s="4">
        <v>8</v>
      </c>
      <c r="J6" s="5" t="s">
        <v>37</v>
      </c>
      <c r="K6" s="4">
        <v>6</v>
      </c>
      <c r="L6" s="5" t="s">
        <v>33</v>
      </c>
      <c r="M6" s="6">
        <v>45190.431250000001</v>
      </c>
      <c r="N6" s="5" t="b">
        <v>1</v>
      </c>
    </row>
    <row r="7" spans="1:14" s="5" customFormat="1" ht="30" x14ac:dyDescent="0.25">
      <c r="A7" s="4">
        <v>10</v>
      </c>
      <c r="B7" s="5" t="s">
        <v>38</v>
      </c>
      <c r="C7" s="4">
        <v>10</v>
      </c>
      <c r="D7" s="5" t="s">
        <v>39</v>
      </c>
      <c r="E7" s="4"/>
      <c r="G7" s="4"/>
      <c r="I7" s="4"/>
      <c r="K7" s="4"/>
      <c r="M7" s="6">
        <v>45190.502083333296</v>
      </c>
      <c r="N7" s="5" t="b">
        <v>0</v>
      </c>
    </row>
    <row r="8" spans="1:14" s="5" customFormat="1" ht="60" x14ac:dyDescent="0.25">
      <c r="A8" s="4">
        <v>10</v>
      </c>
      <c r="B8" s="5" t="s">
        <v>40</v>
      </c>
      <c r="C8" s="4">
        <v>7</v>
      </c>
      <c r="D8" s="5" t="s">
        <v>41</v>
      </c>
      <c r="E8" s="4">
        <v>1</v>
      </c>
      <c r="F8" s="5" t="s">
        <v>42</v>
      </c>
      <c r="G8" s="4">
        <v>8</v>
      </c>
      <c r="H8" s="5" t="s">
        <v>43</v>
      </c>
      <c r="I8" s="4">
        <v>10</v>
      </c>
      <c r="J8" s="5" t="s">
        <v>44</v>
      </c>
      <c r="K8" s="4">
        <v>10</v>
      </c>
      <c r="L8" s="5" t="s">
        <v>45</v>
      </c>
      <c r="M8" s="6">
        <v>45190.504166666702</v>
      </c>
      <c r="N8" s="5" t="b">
        <v>1</v>
      </c>
    </row>
    <row r="9" spans="1:14" s="5" customFormat="1" x14ac:dyDescent="0.25">
      <c r="A9" s="4">
        <v>6</v>
      </c>
      <c r="B9" s="5" t="s">
        <v>33</v>
      </c>
      <c r="C9" s="4">
        <v>7</v>
      </c>
      <c r="D9" s="5" t="s">
        <v>33</v>
      </c>
      <c r="E9" s="4">
        <v>10</v>
      </c>
      <c r="F9" s="5" t="s">
        <v>33</v>
      </c>
      <c r="G9" s="4">
        <v>10</v>
      </c>
      <c r="H9" s="5" t="s">
        <v>33</v>
      </c>
      <c r="I9" s="4">
        <v>10</v>
      </c>
      <c r="J9" s="5" t="s">
        <v>46</v>
      </c>
      <c r="K9" s="4">
        <v>10</v>
      </c>
      <c r="L9" s="5" t="s">
        <v>33</v>
      </c>
      <c r="M9" s="6">
        <v>45190.512499999997</v>
      </c>
      <c r="N9" s="5" t="b">
        <v>1</v>
      </c>
    </row>
    <row r="10" spans="1:14" s="5" customFormat="1" x14ac:dyDescent="0.25">
      <c r="A10" s="4">
        <v>10</v>
      </c>
      <c r="B10" s="5" t="s">
        <v>47</v>
      </c>
      <c r="C10" s="4">
        <v>9</v>
      </c>
      <c r="D10" s="5" t="s">
        <v>48</v>
      </c>
      <c r="E10" s="4">
        <v>8</v>
      </c>
      <c r="F10" s="5" t="s">
        <v>49</v>
      </c>
      <c r="G10" s="4">
        <v>9</v>
      </c>
      <c r="H10" s="5" t="s">
        <v>49</v>
      </c>
      <c r="I10" s="4">
        <v>10</v>
      </c>
      <c r="J10" s="5" t="s">
        <v>49</v>
      </c>
      <c r="K10" s="4">
        <v>10</v>
      </c>
      <c r="L10" s="5" t="s">
        <v>49</v>
      </c>
      <c r="M10" s="6">
        <v>45191.277083333298</v>
      </c>
      <c r="N10" s="5" t="b">
        <v>1</v>
      </c>
    </row>
    <row r="11" spans="1:14" s="5" customFormat="1" ht="45" x14ac:dyDescent="0.25">
      <c r="A11" s="4">
        <v>9</v>
      </c>
      <c r="B11" s="5" t="s">
        <v>33</v>
      </c>
      <c r="C11" s="4">
        <v>6</v>
      </c>
      <c r="D11" s="5" t="s">
        <v>50</v>
      </c>
      <c r="E11" s="4">
        <v>7</v>
      </c>
      <c r="F11" s="5" t="s">
        <v>33</v>
      </c>
      <c r="G11" s="4">
        <v>10</v>
      </c>
      <c r="H11" s="5" t="s">
        <v>51</v>
      </c>
      <c r="I11" s="4">
        <v>10</v>
      </c>
      <c r="J11" s="5" t="s">
        <v>52</v>
      </c>
      <c r="K11" s="4">
        <v>5</v>
      </c>
      <c r="L11" s="5" t="s">
        <v>53</v>
      </c>
      <c r="M11" s="6">
        <v>45191.306250000001</v>
      </c>
      <c r="N11" s="5" t="b">
        <v>1</v>
      </c>
    </row>
    <row r="12" spans="1:14" s="5" customFormat="1" ht="30" x14ac:dyDescent="0.25">
      <c r="A12" s="4">
        <v>8</v>
      </c>
      <c r="B12" s="5" t="s">
        <v>54</v>
      </c>
      <c r="C12" s="4">
        <v>8</v>
      </c>
      <c r="D12" s="5" t="s">
        <v>55</v>
      </c>
      <c r="E12" s="4">
        <v>8</v>
      </c>
      <c r="F12" s="5" t="s">
        <v>56</v>
      </c>
      <c r="G12" s="4">
        <v>8</v>
      </c>
      <c r="H12" s="5" t="s">
        <v>57</v>
      </c>
      <c r="I12" s="4">
        <v>8</v>
      </c>
      <c r="J12" s="5" t="s">
        <v>58</v>
      </c>
      <c r="K12" s="4">
        <v>8</v>
      </c>
      <c r="L12" s="5" t="s">
        <v>59</v>
      </c>
      <c r="M12" s="6">
        <v>45191.306944444397</v>
      </c>
      <c r="N12" s="5" t="b">
        <v>1</v>
      </c>
    </row>
    <row r="13" spans="1:14" s="5" customFormat="1" ht="60" x14ac:dyDescent="0.25">
      <c r="A13" s="4">
        <v>8</v>
      </c>
      <c r="B13" s="5" t="s">
        <v>60</v>
      </c>
      <c r="C13" s="4">
        <v>7</v>
      </c>
      <c r="D13" s="5" t="s">
        <v>61</v>
      </c>
      <c r="E13" s="4">
        <v>7</v>
      </c>
      <c r="F13" s="5" t="s">
        <v>62</v>
      </c>
      <c r="G13" s="4">
        <v>9</v>
      </c>
      <c r="H13" s="5" t="s">
        <v>63</v>
      </c>
      <c r="I13" s="4">
        <v>8</v>
      </c>
      <c r="J13" s="5" t="s">
        <v>64</v>
      </c>
      <c r="K13" s="4">
        <v>8</v>
      </c>
      <c r="L13" s="5" t="s">
        <v>65</v>
      </c>
      <c r="M13" s="6">
        <v>45191.300694444399</v>
      </c>
      <c r="N13" s="5" t="b">
        <v>1</v>
      </c>
    </row>
    <row r="14" spans="1:14" s="5" customFormat="1" ht="45" x14ac:dyDescent="0.25">
      <c r="A14" s="4">
        <v>10</v>
      </c>
      <c r="B14" s="5" t="s">
        <v>66</v>
      </c>
      <c r="C14" s="4">
        <v>5</v>
      </c>
      <c r="D14" s="5" t="s">
        <v>67</v>
      </c>
      <c r="E14" s="4">
        <v>3</v>
      </c>
      <c r="F14" s="5" t="s">
        <v>68</v>
      </c>
      <c r="G14" s="4">
        <v>10</v>
      </c>
      <c r="H14" s="5" t="s">
        <v>69</v>
      </c>
      <c r="I14" s="4">
        <v>10</v>
      </c>
      <c r="J14" s="5" t="s">
        <v>70</v>
      </c>
      <c r="K14" s="4">
        <v>9</v>
      </c>
      <c r="L14" s="5" t="s">
        <v>71</v>
      </c>
      <c r="M14" s="6">
        <v>45193.228472222203</v>
      </c>
      <c r="N14" s="5" t="b">
        <v>1</v>
      </c>
    </row>
    <row r="15" spans="1:14" s="5" customFormat="1" ht="90" x14ac:dyDescent="0.25">
      <c r="A15" s="4">
        <v>8</v>
      </c>
      <c r="B15" s="5" t="s">
        <v>72</v>
      </c>
      <c r="C15" s="4">
        <v>9</v>
      </c>
      <c r="D15" s="5" t="s">
        <v>73</v>
      </c>
      <c r="E15" s="4">
        <v>10</v>
      </c>
      <c r="F15" s="5" t="s">
        <v>74</v>
      </c>
      <c r="G15" s="4">
        <v>9</v>
      </c>
      <c r="H15" s="5" t="s">
        <v>75</v>
      </c>
      <c r="I15" s="4">
        <v>7</v>
      </c>
      <c r="J15" s="5" t="s">
        <v>76</v>
      </c>
      <c r="K15" s="4">
        <v>5</v>
      </c>
      <c r="L15" s="5" t="s">
        <v>77</v>
      </c>
      <c r="M15" s="6">
        <v>45194.499305555597</v>
      </c>
      <c r="N15" s="5" t="b">
        <v>1</v>
      </c>
    </row>
    <row r="16" spans="1:14" s="5" customFormat="1" x14ac:dyDescent="0.25">
      <c r="A16" s="4">
        <v>8</v>
      </c>
      <c r="B16" s="5" t="s">
        <v>78</v>
      </c>
      <c r="C16" s="4">
        <v>6</v>
      </c>
      <c r="D16" s="5" t="s">
        <v>78</v>
      </c>
      <c r="E16" s="4"/>
      <c r="M16" s="6">
        <v>45195.228472222203</v>
      </c>
      <c r="N16" s="5" t="b">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39"/>
  <sheetViews>
    <sheetView workbookViewId="0">
      <selection activeCell="A29" sqref="A29:K29"/>
    </sheetView>
  </sheetViews>
  <sheetFormatPr defaultRowHeight="15" x14ac:dyDescent="0.25"/>
  <cols>
    <col min="1" max="1" width="14.7109375" bestFit="1" customWidth="1"/>
    <col min="13" max="13" width="16.5703125" bestFit="1" customWidth="1"/>
  </cols>
  <sheetData>
    <row r="1" spans="1:13" ht="83.25" customHeight="1" x14ac:dyDescent="0.35">
      <c r="A1" s="9" t="s">
        <v>79</v>
      </c>
      <c r="B1" s="9"/>
      <c r="C1" s="9"/>
      <c r="D1" s="9"/>
      <c r="E1" s="9"/>
      <c r="F1" s="9"/>
      <c r="G1" s="9"/>
      <c r="H1" s="9"/>
      <c r="I1" s="9"/>
      <c r="J1" s="9"/>
      <c r="K1" s="9"/>
    </row>
    <row r="3" spans="1:13" x14ac:dyDescent="0.25">
      <c r="A3" s="2" t="s">
        <v>96</v>
      </c>
      <c r="B3" s="2" t="s">
        <v>80</v>
      </c>
      <c r="C3" s="2" t="s">
        <v>81</v>
      </c>
      <c r="D3" s="2" t="s">
        <v>82</v>
      </c>
      <c r="E3" s="2" t="s">
        <v>83</v>
      </c>
      <c r="F3" s="2" t="s">
        <v>84</v>
      </c>
      <c r="G3" s="2" t="s">
        <v>85</v>
      </c>
      <c r="H3" s="2" t="s">
        <v>86</v>
      </c>
      <c r="I3" s="2" t="s">
        <v>87</v>
      </c>
      <c r="J3" s="2" t="s">
        <v>88</v>
      </c>
      <c r="K3" s="2" t="s">
        <v>89</v>
      </c>
      <c r="M3" t="s">
        <v>97</v>
      </c>
    </row>
    <row r="4" spans="1:13" x14ac:dyDescent="0.25">
      <c r="A4" s="1" t="s">
        <v>95</v>
      </c>
      <c r="B4">
        <f>COUNTIF('All Data'!A3:A17,"1")</f>
        <v>0</v>
      </c>
      <c r="C4">
        <f>COUNTIF('All Data'!A3:A17,"2")</f>
        <v>0</v>
      </c>
      <c r="D4">
        <f>COUNTIF('All Data'!A3:A17,"3")</f>
        <v>0</v>
      </c>
      <c r="E4">
        <f>COUNTIF('All Data'!A3:A17,"4")</f>
        <v>0</v>
      </c>
      <c r="F4">
        <f>COUNTIF('All Data'!A3:A17,"5")</f>
        <v>1</v>
      </c>
      <c r="G4">
        <f>COUNTIF('All Data'!A3:A17,"6")</f>
        <v>1</v>
      </c>
      <c r="H4">
        <f>COUNTIF('All Data'!A3:A17,"7")</f>
        <v>1</v>
      </c>
      <c r="I4">
        <f>COUNTIF('All Data'!A3:A17,"8")</f>
        <v>4</v>
      </c>
      <c r="J4">
        <f>COUNTIF('All Data'!A3:A17,"9")</f>
        <v>2</v>
      </c>
      <c r="K4">
        <f>COUNTIF('All Data'!A3:A17,"10")</f>
        <v>5</v>
      </c>
      <c r="M4" s="8">
        <f>(5+6+7+8+8+8+8+9+9+10+10+10+10+10)/14</f>
        <v>8.4285714285714288</v>
      </c>
    </row>
    <row r="8" spans="1:13" ht="21" x14ac:dyDescent="0.35">
      <c r="A8" s="9" t="s">
        <v>90</v>
      </c>
      <c r="B8" s="9"/>
      <c r="C8" s="9"/>
      <c r="D8" s="9"/>
      <c r="E8" s="9"/>
      <c r="F8" s="9"/>
      <c r="G8" s="9"/>
      <c r="H8" s="9"/>
      <c r="I8" s="9"/>
      <c r="J8" s="9"/>
      <c r="K8" s="9"/>
    </row>
    <row r="10" spans="1:13" x14ac:dyDescent="0.25">
      <c r="A10" s="2" t="s">
        <v>96</v>
      </c>
      <c r="B10" s="2" t="s">
        <v>80</v>
      </c>
      <c r="C10" s="2" t="s">
        <v>81</v>
      </c>
      <c r="D10" s="2" t="s">
        <v>82</v>
      </c>
      <c r="E10" s="2" t="s">
        <v>83</v>
      </c>
      <c r="F10" s="2" t="s">
        <v>84</v>
      </c>
      <c r="G10" s="2" t="s">
        <v>85</v>
      </c>
      <c r="H10" s="2" t="s">
        <v>86</v>
      </c>
      <c r="I10" s="2" t="s">
        <v>87</v>
      </c>
      <c r="J10" s="2" t="s">
        <v>88</v>
      </c>
      <c r="K10" s="2" t="s">
        <v>89</v>
      </c>
      <c r="M10" t="s">
        <v>97</v>
      </c>
    </row>
    <row r="11" spans="1:13" x14ac:dyDescent="0.25">
      <c r="A11" s="1" t="s">
        <v>95</v>
      </c>
      <c r="B11">
        <f>COUNTIF('All Data'!C3:C17,"1")</f>
        <v>0</v>
      </c>
      <c r="C11">
        <f>COUNTIF('All Data'!C3:C17,"2")</f>
        <v>0</v>
      </c>
      <c r="D11">
        <f>COUNTIF('All Data'!C3:C17,"3")</f>
        <v>1</v>
      </c>
      <c r="E11">
        <f>COUNTIF('All Data'!C3:C17,"4")</f>
        <v>0</v>
      </c>
      <c r="F11">
        <f>COUNTIF('All Data'!C3:C17,"5")</f>
        <v>1</v>
      </c>
      <c r="G11">
        <f>COUNTIF('All Data'!C3:C17,"6")</f>
        <v>4</v>
      </c>
      <c r="H11">
        <f>COUNTIF('All Data'!C3:C17,"7")</f>
        <v>3</v>
      </c>
      <c r="I11">
        <f>COUNTIF('All Data'!C3:C17,"8")</f>
        <v>1</v>
      </c>
      <c r="J11">
        <f>COUNTIF('All Data'!C3:C17,"9")</f>
        <v>3</v>
      </c>
      <c r="K11">
        <f>COUNTIF('All Data'!C3:C17,"10")</f>
        <v>1</v>
      </c>
      <c r="M11" s="8">
        <f>(3+5+6+6+6+6+7+7+7+8+9+9+9+10)/14</f>
        <v>7</v>
      </c>
    </row>
    <row r="15" spans="1:13" ht="38.25" customHeight="1" x14ac:dyDescent="0.35">
      <c r="A15" s="9" t="s">
        <v>91</v>
      </c>
      <c r="B15" s="9"/>
      <c r="C15" s="9"/>
      <c r="D15" s="9"/>
      <c r="E15" s="9"/>
      <c r="F15" s="9"/>
      <c r="G15" s="9"/>
      <c r="H15" s="9"/>
      <c r="I15" s="9"/>
      <c r="J15" s="9"/>
      <c r="K15" s="9"/>
    </row>
    <row r="17" spans="1:13" x14ac:dyDescent="0.25">
      <c r="A17" s="2" t="s">
        <v>96</v>
      </c>
      <c r="B17" s="2" t="s">
        <v>80</v>
      </c>
      <c r="C17" s="2" t="s">
        <v>81</v>
      </c>
      <c r="D17" s="2" t="s">
        <v>82</v>
      </c>
      <c r="E17" s="2" t="s">
        <v>83</v>
      </c>
      <c r="F17" s="2" t="s">
        <v>84</v>
      </c>
      <c r="G17" s="2" t="s">
        <v>85</v>
      </c>
      <c r="H17" s="2" t="s">
        <v>86</v>
      </c>
      <c r="I17" s="2" t="s">
        <v>87</v>
      </c>
      <c r="J17" s="2" t="s">
        <v>88</v>
      </c>
      <c r="K17" s="2" t="s">
        <v>89</v>
      </c>
      <c r="M17" t="s">
        <v>97</v>
      </c>
    </row>
    <row r="18" spans="1:13" x14ac:dyDescent="0.25">
      <c r="A18" s="1" t="s">
        <v>95</v>
      </c>
      <c r="B18">
        <f>COUNTIF('All Data'!E3:E17,"1")</f>
        <v>1</v>
      </c>
      <c r="C18">
        <f>COUNTIF('All Data'!E3:E17,"2")</f>
        <v>1</v>
      </c>
      <c r="D18">
        <f>COUNTIF('All Data'!E3:E17,"3")</f>
        <v>2</v>
      </c>
      <c r="E18">
        <f>COUNTIF('All Data'!E3:E17,"4")</f>
        <v>0</v>
      </c>
      <c r="F18">
        <f>COUNTIF('All Data'!E3:E17,"5")</f>
        <v>0</v>
      </c>
      <c r="G18">
        <f>COUNTIF('All Data'!E3:E17,"6")</f>
        <v>0</v>
      </c>
      <c r="H18">
        <f>COUNTIF('All Data'!E3:E17,"7")</f>
        <v>2</v>
      </c>
      <c r="I18">
        <f>COUNTIF('All Data'!E3:E17,"8")</f>
        <v>2</v>
      </c>
      <c r="J18">
        <f>COUNTIF('All Data'!E3:E17,"9")</f>
        <v>0</v>
      </c>
      <c r="K18">
        <f>COUNTIF('All Data'!E3:E17,"10")</f>
        <v>4</v>
      </c>
      <c r="M18" s="8">
        <f>(1+2+3+3+7+7+8+8+10+10+10+10)/12</f>
        <v>6.583333333333333</v>
      </c>
    </row>
    <row r="22" spans="1:13" ht="21" x14ac:dyDescent="0.35">
      <c r="A22" s="9" t="s">
        <v>92</v>
      </c>
      <c r="B22" s="9"/>
      <c r="C22" s="9"/>
      <c r="D22" s="9"/>
      <c r="E22" s="9"/>
      <c r="F22" s="9"/>
      <c r="G22" s="9"/>
      <c r="H22" s="9"/>
      <c r="I22" s="9"/>
      <c r="J22" s="9"/>
      <c r="K22" s="9"/>
    </row>
    <row r="24" spans="1:13" x14ac:dyDescent="0.25">
      <c r="A24" s="2" t="s">
        <v>96</v>
      </c>
      <c r="B24" s="2" t="s">
        <v>80</v>
      </c>
      <c r="C24" s="2" t="s">
        <v>81</v>
      </c>
      <c r="D24" s="2" t="s">
        <v>82</v>
      </c>
      <c r="E24" s="2" t="s">
        <v>83</v>
      </c>
      <c r="F24" s="2" t="s">
        <v>84</v>
      </c>
      <c r="G24" s="2" t="s">
        <v>85</v>
      </c>
      <c r="H24" s="2" t="s">
        <v>86</v>
      </c>
      <c r="I24" s="2" t="s">
        <v>87</v>
      </c>
      <c r="J24" s="2" t="s">
        <v>88</v>
      </c>
      <c r="K24" s="2" t="s">
        <v>89</v>
      </c>
      <c r="M24" t="s">
        <v>97</v>
      </c>
    </row>
    <row r="25" spans="1:13" x14ac:dyDescent="0.25">
      <c r="A25" s="1" t="s">
        <v>95</v>
      </c>
      <c r="B25">
        <f>COUNTIF('All Data'!G3:G17,"1")</f>
        <v>0</v>
      </c>
      <c r="C25">
        <f>COUNTIF('All Data'!G3:G17,"2")</f>
        <v>0</v>
      </c>
      <c r="D25">
        <f>COUNTIF('All Data'!G3:G17,"3")</f>
        <v>0</v>
      </c>
      <c r="E25">
        <f>COUNTIF('All Data'!G3:G17,"4")</f>
        <v>1</v>
      </c>
      <c r="F25">
        <f>COUNTIF('All Data'!G3:G17,"5")</f>
        <v>0</v>
      </c>
      <c r="G25">
        <f>COUNTIF('All Data'!G3:G17,"6")</f>
        <v>0</v>
      </c>
      <c r="H25">
        <f>COUNTIF('All Data'!G3:G17,"7")</f>
        <v>0</v>
      </c>
      <c r="I25">
        <f>COUNTIF('All Data'!G3:G17,"8")</f>
        <v>3</v>
      </c>
      <c r="J25">
        <f>COUNTIF('All Data'!G3:G17,"9")</f>
        <v>3</v>
      </c>
      <c r="K25">
        <f>COUNTIF('All Data'!G3:G17,"10")</f>
        <v>5</v>
      </c>
      <c r="M25" s="8">
        <f>(4+8+8+8+9+9+9+10+10+10+10+10)/12</f>
        <v>8.75</v>
      </c>
    </row>
    <row r="29" spans="1:13" ht="66.75" customHeight="1" x14ac:dyDescent="0.35">
      <c r="A29" s="9" t="s">
        <v>93</v>
      </c>
      <c r="B29" s="9"/>
      <c r="C29" s="9"/>
      <c r="D29" s="9"/>
      <c r="E29" s="9"/>
      <c r="F29" s="9"/>
      <c r="G29" s="9"/>
      <c r="H29" s="9"/>
      <c r="I29" s="9"/>
      <c r="J29" s="9"/>
      <c r="K29" s="9"/>
    </row>
    <row r="31" spans="1:13" x14ac:dyDescent="0.25">
      <c r="A31" s="2" t="s">
        <v>96</v>
      </c>
      <c r="B31" s="2" t="s">
        <v>80</v>
      </c>
      <c r="C31" s="2" t="s">
        <v>81</v>
      </c>
      <c r="D31" s="2" t="s">
        <v>82</v>
      </c>
      <c r="E31" s="2" t="s">
        <v>83</v>
      </c>
      <c r="F31" s="2" t="s">
        <v>84</v>
      </c>
      <c r="G31" s="2" t="s">
        <v>85</v>
      </c>
      <c r="H31" s="2" t="s">
        <v>86</v>
      </c>
      <c r="I31" s="2" t="s">
        <v>87</v>
      </c>
      <c r="J31" s="2" t="s">
        <v>88</v>
      </c>
      <c r="K31" s="2" t="s">
        <v>89</v>
      </c>
      <c r="M31" t="s">
        <v>97</v>
      </c>
    </row>
    <row r="32" spans="1:13" x14ac:dyDescent="0.25">
      <c r="A32" s="1" t="s">
        <v>95</v>
      </c>
      <c r="B32">
        <f>COUNTIF('All Data'!I3:I17,"1")</f>
        <v>0</v>
      </c>
      <c r="C32">
        <f>COUNTIF('All Data'!I3:I17,"2")</f>
        <v>0</v>
      </c>
      <c r="D32">
        <f>COUNTIF('All Data'!I3:I17,"3")</f>
        <v>0</v>
      </c>
      <c r="E32">
        <f>COUNTIF('All Data'!I3:I17,"4")</f>
        <v>0</v>
      </c>
      <c r="F32">
        <f>COUNTIF('All Data'!I3:I17,"5")</f>
        <v>0</v>
      </c>
      <c r="G32">
        <f>COUNTIF('All Data'!I3:I17,"6")</f>
        <v>0</v>
      </c>
      <c r="H32">
        <f>COUNTIF('All Data'!I3:I17,"7")</f>
        <v>1</v>
      </c>
      <c r="I32">
        <f>COUNTIF('All Data'!I3:I17,"8")</f>
        <v>4</v>
      </c>
      <c r="J32">
        <f>COUNTIF('All Data'!I3:I17,"9")</f>
        <v>0</v>
      </c>
      <c r="K32">
        <f>COUNTIF('All Data'!I3:I17,"10")</f>
        <v>7</v>
      </c>
      <c r="M32" s="8">
        <f>(7+8+8+8+8+10+10+10+10+10+10+10)/12</f>
        <v>9.0833333333333339</v>
      </c>
    </row>
    <row r="36" spans="1:13" ht="51.75" customHeight="1" x14ac:dyDescent="0.35">
      <c r="A36" s="9" t="s">
        <v>94</v>
      </c>
      <c r="B36" s="9"/>
      <c r="C36" s="9"/>
      <c r="D36" s="9"/>
      <c r="E36" s="9"/>
      <c r="F36" s="9"/>
      <c r="G36" s="9"/>
      <c r="H36" s="9"/>
      <c r="I36" s="9"/>
      <c r="J36" s="9"/>
      <c r="K36" s="9"/>
    </row>
    <row r="38" spans="1:13" x14ac:dyDescent="0.25">
      <c r="A38" s="2" t="s">
        <v>96</v>
      </c>
      <c r="B38" s="2" t="s">
        <v>80</v>
      </c>
      <c r="C38" s="2" t="s">
        <v>81</v>
      </c>
      <c r="D38" s="2" t="s">
        <v>82</v>
      </c>
      <c r="E38" s="2" t="s">
        <v>83</v>
      </c>
      <c r="F38" s="2" t="s">
        <v>84</v>
      </c>
      <c r="G38" s="2" t="s">
        <v>85</v>
      </c>
      <c r="H38" s="2" t="s">
        <v>86</v>
      </c>
      <c r="I38" s="2" t="s">
        <v>87</v>
      </c>
      <c r="J38" s="2" t="s">
        <v>88</v>
      </c>
      <c r="K38" s="2" t="s">
        <v>89</v>
      </c>
      <c r="M38" t="s">
        <v>97</v>
      </c>
    </row>
    <row r="39" spans="1:13" x14ac:dyDescent="0.25">
      <c r="A39" s="1" t="s">
        <v>95</v>
      </c>
      <c r="B39">
        <f>COUNTIF('All Data'!K3:K17,"1")</f>
        <v>0</v>
      </c>
      <c r="C39">
        <f>COUNTIF('All Data'!K3:K17,"2")</f>
        <v>0</v>
      </c>
      <c r="D39">
        <f>COUNTIF('All Data'!K3:K17,"3")</f>
        <v>0</v>
      </c>
      <c r="E39">
        <f>COUNTIF('All Data'!K3:K17,"4")</f>
        <v>0</v>
      </c>
      <c r="F39">
        <f>COUNTIF('All Data'!K3:K17,"5")</f>
        <v>3</v>
      </c>
      <c r="G39">
        <f>COUNTIF('All Data'!K3:K17,"6")</f>
        <v>1</v>
      </c>
      <c r="H39">
        <f>COUNTIF('All Data'!K3:K17,"7")</f>
        <v>0</v>
      </c>
      <c r="I39">
        <f>COUNTIF('All Data'!K3:K17,"8")</f>
        <v>2</v>
      </c>
      <c r="J39">
        <f>COUNTIF('All Data'!K3:K17,"9")</f>
        <v>1</v>
      </c>
      <c r="K39">
        <f>COUNTIF('All Data'!K3:K17,"10")</f>
        <v>5</v>
      </c>
      <c r="M39" s="8">
        <f>(5+5+5+6+8+8+9+10+10+10+10+10)/12</f>
        <v>8</v>
      </c>
    </row>
  </sheetData>
  <mergeCells count="6">
    <mergeCell ref="A36:K36"/>
    <mergeCell ref="A1:K1"/>
    <mergeCell ref="A8:K8"/>
    <mergeCell ref="A15:K15"/>
    <mergeCell ref="A22:K22"/>
    <mergeCell ref="A29:K29"/>
  </mergeCells>
  <pageMargins left="0.25" right="0.25" top="0.75" bottom="0.75" header="0.3" footer="0.3"/>
  <pageSetup scale="77" fitToHeight="0" orientation="portrait" r:id="rId1"/>
  <headerFooter>
    <oddHeader>&amp;C&amp;"TIMES,Bold"&amp;18&amp;A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Data</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RayNjire</cp:lastModifiedBy>
  <cp:lastPrinted>2023-09-28T05:09:29Z</cp:lastPrinted>
  <dcterms:modified xsi:type="dcterms:W3CDTF">2023-09-28T05:11:12Z</dcterms:modified>
</cp:coreProperties>
</file>