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<sst xmlns="http://schemas.openxmlformats.org/spreadsheetml/2006/main" count="107" uniqueCount="46">
  <si>
    <t>IPM BAOBAB</t>
  </si>
  <si>
    <t xml:space="preserve">VILLA N° L9 RESIDENCE TERANGA </t>
  </si>
  <si>
    <t>SACRE CŒUR PYROTECHNIE</t>
  </si>
  <si>
    <t>TEL : 33 825 76 65/ 77 099 85 17</t>
  </si>
  <si>
    <t xml:space="preserve">REMBOURSEMENTS RESTOR </t>
  </si>
  <si>
    <t>AOUT 2023</t>
  </si>
  <si>
    <t>MAT</t>
  </si>
  <si>
    <t>PRENOMS &amp; NOM</t>
  </si>
  <si>
    <t>SOCIETE</t>
  </si>
  <si>
    <t>BENEFICIAIRE</t>
  </si>
  <si>
    <t>OBJET</t>
  </si>
  <si>
    <t>MONTANT</t>
  </si>
  <si>
    <t>PLAFOND</t>
  </si>
  <si>
    <t>PART PARTICIPANT</t>
  </si>
  <si>
    <t>PART IPM</t>
  </si>
  <si>
    <t>REMBOURSEMENTS</t>
  </si>
  <si>
    <t>R1095</t>
  </si>
  <si>
    <t>ASSANE DRAME</t>
  </si>
  <si>
    <t>RESTOR</t>
  </si>
  <si>
    <t>EPOUSE</t>
  </si>
  <si>
    <t>MEDICAMENTS</t>
  </si>
  <si>
    <t>MISE EN OBSERVATION</t>
  </si>
  <si>
    <t>R1074</t>
  </si>
  <si>
    <t>DAOUDA NIANG MBENGUE</t>
  </si>
  <si>
    <t>ENFANT</t>
  </si>
  <si>
    <t>ACCOUCHEMENT</t>
  </si>
  <si>
    <t>R1088</t>
  </si>
  <si>
    <t>PAPE DIOP</t>
  </si>
  <si>
    <t>LUI-MEME</t>
  </si>
  <si>
    <t>R1011</t>
  </si>
  <si>
    <t>MICHEL MARIE TINE</t>
  </si>
  <si>
    <t>CONSULTATION</t>
  </si>
  <si>
    <t>R1017</t>
  </si>
  <si>
    <t>FAMARA VIEUX BADIANE</t>
  </si>
  <si>
    <t>R1056</t>
  </si>
  <si>
    <t>SEYNABOU WAGUE</t>
  </si>
  <si>
    <t>HOSPITALISATION</t>
  </si>
  <si>
    <t>LUNETTES</t>
  </si>
  <si>
    <t>ANALYSES</t>
  </si>
  <si>
    <t>R1021</t>
  </si>
  <si>
    <t>ABOUBACAR BA</t>
  </si>
  <si>
    <t>R1028</t>
  </si>
  <si>
    <t>IBRAHIMA SOW</t>
  </si>
  <si>
    <t>TOTAUX</t>
  </si>
  <si>
    <t>CUMULS</t>
  </si>
  <si>
    <t xml:space="preserve">                Fait le 16 Août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</si>
</sst>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176" formatCode="_-* #,##0.00\ _C_F_A_-;\-* #,##0.00\ _C_F_A_-;_-* &quot;-&quot;??\ _C_F_A_-;_-@_-"/>
    <numFmt numFmtId="177" formatCode="_-&quot;€&quot;* #,##0.00_-;\-&quot;€&quot;* #,##0.00_-;_-&quot;€&quot;* \-??_-;_-@_-"/>
    <numFmt numFmtId="178" formatCode="_-&quot;€&quot;* #,##0_-;\-&quot;€&quot;* #,##0_-;_-&quot;€&quot;* \-_-;_-@_-"/>
  </numFmts>
  <fonts count="40">
    <font>
      <sz val="11"/>
      <color theme="1"/>
      <name val="Calibri"/>
      <charset val="134"/>
      <scheme val="minor"/>
    </font>
    <font>
      <b/>
      <sz val="20"/>
      <color rgb="FF0070C0"/>
      <name val="Baskerville Old Face"/>
      <charset val="134"/>
    </font>
    <font>
      <sz val="11"/>
      <color rgb="FF0070C0"/>
      <name val="Calibri"/>
      <charset val="134"/>
      <scheme val="minor"/>
    </font>
    <font>
      <b/>
      <i/>
      <sz val="12"/>
      <color rgb="FF0070C0"/>
      <name val="Cambria"/>
      <charset val="134"/>
    </font>
    <font>
      <sz val="12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u val="double"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b/>
      <sz val="11"/>
      <color rgb="FF1C1C1C"/>
      <name val="Calibri Light"/>
      <charset val="134"/>
      <scheme val="major"/>
    </font>
    <font>
      <sz val="11"/>
      <color rgb="FF1C1C1C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i/>
      <sz val="14"/>
      <color rgb="FF1C1C1C"/>
      <name val="Calibri Light"/>
      <charset val="134"/>
      <scheme val="major"/>
    </font>
    <font>
      <b/>
      <u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b/>
      <sz val="16"/>
      <color rgb="FFFF0000"/>
      <name val="Calibri Light"/>
      <charset val="134"/>
      <scheme val="major"/>
    </font>
    <font>
      <sz val="11"/>
      <color theme="1" tint="0.349986266670736"/>
      <name val="Calibri Light"/>
      <charset val="134"/>
      <scheme val="maj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4" borderId="2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27" applyNumberFormat="0" applyAlignment="0" applyProtection="0">
      <alignment vertical="center"/>
    </xf>
    <xf numFmtId="0" fontId="29" fillId="6" borderId="28" applyNumberFormat="0" applyAlignment="0" applyProtection="0">
      <alignment vertical="center"/>
    </xf>
    <xf numFmtId="0" fontId="30" fillId="6" borderId="27" applyNumberFormat="0" applyAlignment="0" applyProtection="0">
      <alignment vertical="center"/>
    </xf>
    <xf numFmtId="0" fontId="31" fillId="7" borderId="29" applyNumberFormat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9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49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" fontId="6" fillId="0" borderId="0" xfId="49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49" applyFont="1" applyAlignment="1">
      <alignment horizontal="center" vertical="center"/>
    </xf>
    <xf numFmtId="0" fontId="8" fillId="3" borderId="1" xfId="49" applyFont="1" applyFill="1" applyBorder="1" applyAlignment="1">
      <alignment horizontal="center" vertical="center"/>
    </xf>
    <xf numFmtId="0" fontId="8" fillId="3" borderId="2" xfId="49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49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49" fontId="8" fillId="2" borderId="9" xfId="49" applyNumberFormat="1" applyFont="1" applyFill="1" applyBorder="1" applyAlignment="1">
      <alignment vertical="center"/>
    </xf>
    <xf numFmtId="49" fontId="8" fillId="2" borderId="4" xfId="49" applyNumberFormat="1" applyFont="1" applyFill="1" applyBorder="1" applyAlignment="1">
      <alignment vertical="center"/>
    </xf>
    <xf numFmtId="0" fontId="10" fillId="2" borderId="4" xfId="0" applyFont="1" applyFill="1" applyBorder="1"/>
    <xf numFmtId="0" fontId="8" fillId="2" borderId="4" xfId="49" applyNumberFormat="1" applyFont="1" applyFill="1" applyBorder="1" applyAlignment="1">
      <alignment horizontal="right" vertical="center"/>
    </xf>
    <xf numFmtId="3" fontId="11" fillId="2" borderId="4" xfId="1" applyNumberFormat="1" applyFont="1" applyFill="1" applyBorder="1" applyAlignment="1">
      <alignment horizontal="right" vertical="center"/>
    </xf>
    <xf numFmtId="49" fontId="8" fillId="2" borderId="10" xfId="49" applyNumberFormat="1" applyFont="1" applyFill="1" applyBorder="1" applyAlignment="1">
      <alignment vertical="center"/>
    </xf>
    <xf numFmtId="49" fontId="8" fillId="2" borderId="11" xfId="49" applyNumberFormat="1" applyFont="1" applyFill="1" applyBorder="1" applyAlignment="1">
      <alignment vertical="center"/>
    </xf>
    <xf numFmtId="0" fontId="10" fillId="2" borderId="11" xfId="0" applyFont="1" applyFill="1" applyBorder="1"/>
    <xf numFmtId="0" fontId="8" fillId="2" borderId="11" xfId="49" applyNumberFormat="1" applyFont="1" applyFill="1" applyBorder="1" applyAlignment="1">
      <alignment horizontal="right" vertical="center"/>
    </xf>
    <xf numFmtId="3" fontId="11" fillId="2" borderId="11" xfId="1" applyNumberFormat="1" applyFont="1" applyFill="1" applyBorder="1" applyAlignment="1">
      <alignment vertical="center"/>
    </xf>
    <xf numFmtId="49" fontId="8" fillId="3" borderId="9" xfId="49" applyNumberFormat="1" applyFont="1" applyFill="1" applyBorder="1" applyAlignment="1">
      <alignment vertical="center"/>
    </xf>
    <xf numFmtId="49" fontId="8" fillId="3" borderId="4" xfId="49" applyNumberFormat="1" applyFont="1" applyFill="1" applyBorder="1" applyAlignment="1">
      <alignment vertical="center"/>
    </xf>
    <xf numFmtId="0" fontId="10" fillId="3" borderId="4" xfId="0" applyFont="1" applyFill="1" applyBorder="1"/>
    <xf numFmtId="0" fontId="8" fillId="3" borderId="4" xfId="49" applyNumberFormat="1" applyFont="1" applyFill="1" applyBorder="1" applyAlignment="1">
      <alignment horizontal="right" vertical="center"/>
    </xf>
    <xf numFmtId="3" fontId="11" fillId="3" borderId="4" xfId="1" applyNumberFormat="1" applyFont="1" applyFill="1" applyBorder="1" applyAlignment="1">
      <alignment vertical="center"/>
    </xf>
    <xf numFmtId="49" fontId="8" fillId="3" borderId="10" xfId="49" applyNumberFormat="1" applyFont="1" applyFill="1" applyBorder="1" applyAlignment="1">
      <alignment vertical="center"/>
    </xf>
    <xf numFmtId="49" fontId="8" fillId="3" borderId="12" xfId="49" applyNumberFormat="1" applyFont="1" applyFill="1" applyBorder="1" applyAlignment="1">
      <alignment vertical="center"/>
    </xf>
    <xf numFmtId="0" fontId="10" fillId="3" borderId="12" xfId="0" applyFont="1" applyFill="1" applyBorder="1"/>
    <xf numFmtId="49" fontId="8" fillId="3" borderId="11" xfId="49" applyNumberFormat="1" applyFont="1" applyFill="1" applyBorder="1" applyAlignment="1">
      <alignment vertical="center"/>
    </xf>
    <xf numFmtId="0" fontId="8" fillId="3" borderId="11" xfId="49" applyNumberFormat="1" applyFont="1" applyFill="1" applyBorder="1" applyAlignment="1">
      <alignment horizontal="right" vertical="center"/>
    </xf>
    <xf numFmtId="3" fontId="11" fillId="3" borderId="11" xfId="1" applyNumberFormat="1" applyFont="1" applyFill="1" applyBorder="1" applyAlignment="1">
      <alignment vertical="center"/>
    </xf>
    <xf numFmtId="49" fontId="8" fillId="2" borderId="13" xfId="49" applyNumberFormat="1" applyFont="1" applyFill="1" applyBorder="1" applyAlignment="1">
      <alignment vertical="center"/>
    </xf>
    <xf numFmtId="0" fontId="10" fillId="2" borderId="13" xfId="0" applyFont="1" applyFill="1" applyBorder="1"/>
    <xf numFmtId="0" fontId="8" fillId="2" borderId="13" xfId="49" applyNumberFormat="1" applyFont="1" applyFill="1" applyBorder="1" applyAlignment="1">
      <alignment horizontal="right" vertical="center"/>
    </xf>
    <xf numFmtId="3" fontId="11" fillId="2" borderId="13" xfId="1" applyNumberFormat="1" applyFont="1" applyFill="1" applyBorder="1" applyAlignment="1">
      <alignment vertical="center"/>
    </xf>
    <xf numFmtId="49" fontId="8" fillId="3" borderId="14" xfId="49" applyNumberFormat="1" applyFont="1" applyFill="1" applyBorder="1" applyAlignment="1">
      <alignment vertical="center"/>
    </xf>
    <xf numFmtId="0" fontId="10" fillId="3" borderId="14" xfId="0" applyFont="1" applyFill="1" applyBorder="1"/>
    <xf numFmtId="0" fontId="8" fillId="3" borderId="14" xfId="49" applyNumberFormat="1" applyFont="1" applyFill="1" applyBorder="1" applyAlignment="1">
      <alignment horizontal="right" vertical="center"/>
    </xf>
    <xf numFmtId="3" fontId="11" fillId="3" borderId="14" xfId="1" applyNumberFormat="1" applyFont="1" applyFill="1" applyBorder="1" applyAlignment="1">
      <alignment vertical="center"/>
    </xf>
    <xf numFmtId="49" fontId="8" fillId="2" borderId="8" xfId="49" applyNumberFormat="1" applyFont="1" applyFill="1" applyBorder="1" applyAlignment="1">
      <alignment vertical="center"/>
    </xf>
    <xf numFmtId="0" fontId="10" fillId="2" borderId="8" xfId="0" applyFont="1" applyFill="1" applyBorder="1"/>
    <xf numFmtId="0" fontId="8" fillId="2" borderId="8" xfId="49" applyNumberFormat="1" applyFont="1" applyFill="1" applyBorder="1" applyAlignment="1">
      <alignment horizontal="right" vertical="center"/>
    </xf>
    <xf numFmtId="3" fontId="11" fillId="2" borderId="8" xfId="1" applyNumberFormat="1" applyFont="1" applyFill="1" applyBorder="1" applyAlignment="1">
      <alignment vertical="center"/>
    </xf>
    <xf numFmtId="49" fontId="8" fillId="3" borderId="15" xfId="49" applyNumberFormat="1" applyFont="1" applyFill="1" applyBorder="1" applyAlignment="1">
      <alignment vertical="center"/>
    </xf>
    <xf numFmtId="49" fontId="8" fillId="3" borderId="16" xfId="49" applyNumberFormat="1" applyFont="1" applyFill="1" applyBorder="1" applyAlignment="1">
      <alignment vertical="center"/>
    </xf>
    <xf numFmtId="0" fontId="10" fillId="3" borderId="11" xfId="0" applyFont="1" applyFill="1" applyBorder="1"/>
    <xf numFmtId="0" fontId="8" fillId="3" borderId="12" xfId="49" applyNumberFormat="1" applyFont="1" applyFill="1" applyBorder="1" applyAlignment="1">
      <alignment horizontal="right" vertical="center"/>
    </xf>
    <xf numFmtId="3" fontId="11" fillId="3" borderId="12" xfId="1" applyNumberFormat="1" applyFont="1" applyFill="1" applyBorder="1" applyAlignment="1">
      <alignment vertical="center"/>
    </xf>
    <xf numFmtId="3" fontId="11" fillId="2" borderId="4" xfId="1" applyNumberFormat="1" applyFont="1" applyFill="1" applyBorder="1" applyAlignment="1">
      <alignment vertical="center"/>
    </xf>
    <xf numFmtId="49" fontId="8" fillId="2" borderId="17" xfId="49" applyNumberFormat="1" applyFont="1" applyFill="1" applyBorder="1" applyAlignment="1">
      <alignment vertical="center"/>
    </xf>
    <xf numFmtId="49" fontId="8" fillId="2" borderId="16" xfId="49" applyNumberFormat="1" applyFont="1" applyFill="1" applyBorder="1" applyAlignment="1">
      <alignment vertical="center"/>
    </xf>
    <xf numFmtId="49" fontId="8" fillId="2" borderId="12" xfId="49" applyNumberFormat="1" applyFont="1" applyFill="1" applyBorder="1" applyAlignment="1">
      <alignment vertical="center"/>
    </xf>
    <xf numFmtId="0" fontId="10" fillId="2" borderId="12" xfId="0" applyFont="1" applyFill="1" applyBorder="1"/>
    <xf numFmtId="0" fontId="8" fillId="2" borderId="12" xfId="49" applyNumberFormat="1" applyFont="1" applyFill="1" applyBorder="1" applyAlignment="1">
      <alignment horizontal="right" vertical="center"/>
    </xf>
    <xf numFmtId="3" fontId="11" fillId="2" borderId="12" xfId="1" applyNumberFormat="1" applyFont="1" applyFill="1" applyBorder="1" applyAlignment="1">
      <alignment vertical="center"/>
    </xf>
    <xf numFmtId="49" fontId="8" fillId="3" borderId="13" xfId="49" applyNumberFormat="1" applyFont="1" applyFill="1" applyBorder="1" applyAlignment="1">
      <alignment vertical="center"/>
    </xf>
    <xf numFmtId="0" fontId="10" fillId="3" borderId="13" xfId="0" applyFont="1" applyFill="1" applyBorder="1"/>
    <xf numFmtId="0" fontId="8" fillId="3" borderId="13" xfId="49" applyNumberFormat="1" applyFont="1" applyFill="1" applyBorder="1" applyAlignment="1">
      <alignment horizontal="right" vertical="center"/>
    </xf>
    <xf numFmtId="3" fontId="11" fillId="3" borderId="13" xfId="1" applyNumberFormat="1" applyFont="1" applyFill="1" applyBorder="1" applyAlignment="1">
      <alignment vertical="center"/>
    </xf>
    <xf numFmtId="0" fontId="12" fillId="2" borderId="13" xfId="49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3" fontId="10" fillId="2" borderId="0" xfId="0" applyNumberFormat="1" applyFont="1" applyFill="1"/>
    <xf numFmtId="0" fontId="0" fillId="2" borderId="0" xfId="0" applyFill="1"/>
    <xf numFmtId="49" fontId="8" fillId="2" borderId="0" xfId="49" applyNumberFormat="1" applyFont="1" applyFill="1" applyBorder="1" applyAlignment="1">
      <alignment vertical="center"/>
    </xf>
    <xf numFmtId="3" fontId="10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7" fillId="0" borderId="0" xfId="0" applyFont="1"/>
    <xf numFmtId="0" fontId="8" fillId="3" borderId="19" xfId="0" applyFont="1" applyFill="1" applyBorder="1" applyAlignment="1">
      <alignment horizontal="center" vertical="center"/>
    </xf>
    <xf numFmtId="3" fontId="11" fillId="2" borderId="18" xfId="1" applyNumberFormat="1" applyFont="1" applyFill="1" applyBorder="1" applyAlignment="1">
      <alignment horizontal="right" vertical="center"/>
    </xf>
    <xf numFmtId="0" fontId="17" fillId="2" borderId="0" xfId="0" applyFont="1" applyFill="1"/>
    <xf numFmtId="3" fontId="11" fillId="2" borderId="20" xfId="1" applyNumberFormat="1" applyFont="1" applyFill="1" applyBorder="1" applyAlignment="1">
      <alignment vertical="center"/>
    </xf>
    <xf numFmtId="3" fontId="11" fillId="3" borderId="18" xfId="1" applyNumberFormat="1" applyFont="1" applyFill="1" applyBorder="1" applyAlignment="1">
      <alignment vertical="center"/>
    </xf>
    <xf numFmtId="3" fontId="11" fillId="3" borderId="20" xfId="1" applyNumberFormat="1" applyFont="1" applyFill="1" applyBorder="1" applyAlignment="1">
      <alignment vertical="center"/>
    </xf>
    <xf numFmtId="3" fontId="11" fillId="3" borderId="21" xfId="1" applyNumberFormat="1" applyFont="1" applyFill="1" applyBorder="1" applyAlignment="1">
      <alignment vertical="center"/>
    </xf>
    <xf numFmtId="3" fontId="11" fillId="3" borderId="22" xfId="1" applyNumberFormat="1" applyFont="1" applyFill="1" applyBorder="1" applyAlignment="1">
      <alignment vertical="center"/>
    </xf>
    <xf numFmtId="3" fontId="11" fillId="2" borderId="18" xfId="1" applyNumberFormat="1" applyFont="1" applyFill="1" applyBorder="1" applyAlignment="1">
      <alignment vertical="center"/>
    </xf>
    <xf numFmtId="3" fontId="11" fillId="2" borderId="23" xfId="1" applyNumberFormat="1" applyFont="1" applyFill="1" applyBorder="1" applyAlignment="1">
      <alignment vertical="center"/>
    </xf>
    <xf numFmtId="3" fontId="11" fillId="2" borderId="22" xfId="1" applyNumberFormat="1" applyFont="1" applyFill="1" applyBorder="1" applyAlignment="1">
      <alignment vertical="center"/>
    </xf>
    <xf numFmtId="0" fontId="18" fillId="2" borderId="0" xfId="0" applyFont="1" applyFill="1"/>
    <xf numFmtId="0" fontId="18" fillId="0" borderId="0" xfId="0" applyFont="1"/>
  </cellXfs>
  <cellStyles count="50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7"/>
  <sheetViews>
    <sheetView tabSelected="1" topLeftCell="A16" workbookViewId="0">
      <selection activeCell="C17" sqref="C17"/>
    </sheetView>
  </sheetViews>
  <sheetFormatPr defaultColWidth="11" defaultRowHeight="15"/>
  <cols>
    <col min="2" max="2" width="35.7142857142857" customWidth="1"/>
    <col min="3" max="3" width="22.1428571428571" customWidth="1"/>
    <col min="4" max="4" width="19.7142857142857" customWidth="1"/>
    <col min="5" max="5" width="27.5714285714286" customWidth="1"/>
    <col min="6" max="6" width="20.1428571428571" customWidth="1"/>
    <col min="7" max="7" width="18.1428571428571" customWidth="1"/>
    <col min="8" max="8" width="19.1428571428571" customWidth="1"/>
    <col min="9" max="9" width="21.1428571428571" customWidth="1"/>
    <col min="10" max="10" width="19.8571428571429" customWidth="1"/>
  </cols>
  <sheetData>
    <row r="2" spans="10:10">
      <c r="J2" s="78"/>
    </row>
    <row r="3" ht="26.25" spans="1:10">
      <c r="A3" s="1" t="s">
        <v>0</v>
      </c>
      <c r="B3" s="2"/>
      <c r="C3" s="2"/>
      <c r="J3" s="78"/>
    </row>
    <row r="4" ht="15.75" spans="1:11">
      <c r="A4" s="3" t="s">
        <v>1</v>
      </c>
      <c r="B4" s="4"/>
      <c r="C4" s="4"/>
      <c r="D4" s="4"/>
      <c r="I4" s="78"/>
      <c r="J4" s="78"/>
      <c r="K4" s="78"/>
    </row>
    <row r="5" ht="15.75" spans="1:10">
      <c r="A5" s="3" t="s">
        <v>2</v>
      </c>
      <c r="B5" s="4"/>
      <c r="C5" s="4"/>
      <c r="D5" s="5"/>
      <c r="I5" s="78"/>
      <c r="J5" s="79"/>
    </row>
    <row r="6" ht="15.75" spans="1:9">
      <c r="A6" s="3" t="s">
        <v>3</v>
      </c>
      <c r="B6" s="4"/>
      <c r="C6" s="4"/>
      <c r="D6" s="5"/>
      <c r="I6" s="78"/>
    </row>
    <row r="7" ht="21" spans="1:11">
      <c r="A7" s="6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21" spans="1:11">
      <c r="A8" s="8" t="s">
        <v>5</v>
      </c>
      <c r="B8" s="9"/>
      <c r="C8" s="9"/>
      <c r="D8" s="9"/>
      <c r="E8" s="9"/>
      <c r="F8" s="9"/>
      <c r="G8" s="9"/>
      <c r="H8" s="9"/>
      <c r="I8" s="9"/>
      <c r="J8" s="9"/>
      <c r="K8" s="80"/>
    </row>
    <row r="9" ht="21" spans="1:11">
      <c r="A9" s="10"/>
      <c r="B9" s="9"/>
      <c r="C9" s="9"/>
      <c r="D9" s="9"/>
      <c r="E9" s="9"/>
      <c r="F9" s="9"/>
      <c r="G9" s="9"/>
      <c r="H9" s="9"/>
      <c r="I9" s="9"/>
      <c r="J9" s="80"/>
      <c r="K9" s="9"/>
    </row>
    <row r="10" ht="21.75" spans="1:11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11" t="s">
        <v>6</v>
      </c>
      <c r="B11" s="12" t="s">
        <v>7</v>
      </c>
      <c r="C11" s="11" t="s">
        <v>8</v>
      </c>
      <c r="D11" s="13" t="s">
        <v>9</v>
      </c>
      <c r="E11" s="13" t="s">
        <v>10</v>
      </c>
      <c r="F11" s="14" t="s">
        <v>11</v>
      </c>
      <c r="G11" s="14" t="s">
        <v>12</v>
      </c>
      <c r="H11" s="15" t="s">
        <v>13</v>
      </c>
      <c r="I11" s="14" t="s">
        <v>14</v>
      </c>
      <c r="J11" s="81" t="s">
        <v>15</v>
      </c>
      <c r="K11" s="82"/>
    </row>
    <row r="12" ht="15.75" spans="1:11">
      <c r="A12" s="16"/>
      <c r="B12" s="17"/>
      <c r="C12" s="18"/>
      <c r="D12" s="19"/>
      <c r="E12" s="19"/>
      <c r="F12" s="20"/>
      <c r="G12" s="20"/>
      <c r="H12" s="21"/>
      <c r="I12" s="20"/>
      <c r="J12" s="83"/>
      <c r="K12" s="82"/>
    </row>
    <row r="13" ht="15.75" spans="1:11">
      <c r="A13" s="22" t="s">
        <v>16</v>
      </c>
      <c r="B13" s="23" t="s">
        <v>17</v>
      </c>
      <c r="C13" s="23" t="s">
        <v>18</v>
      </c>
      <c r="D13" s="24" t="s">
        <v>19</v>
      </c>
      <c r="E13" s="23" t="s">
        <v>20</v>
      </c>
      <c r="F13" s="25">
        <v>2100</v>
      </c>
      <c r="G13" s="26">
        <v>2100</v>
      </c>
      <c r="H13" s="26">
        <f>+G13*30%</f>
        <v>630</v>
      </c>
      <c r="I13" s="26">
        <f>+G13*70%</f>
        <v>1470</v>
      </c>
      <c r="J13" s="84">
        <f t="shared" ref="J13:J28" si="0">+I13</f>
        <v>1470</v>
      </c>
      <c r="K13" s="85"/>
    </row>
    <row r="14" ht="16.5" spans="1:11">
      <c r="A14" s="27" t="s">
        <v>16</v>
      </c>
      <c r="B14" s="28" t="s">
        <v>17</v>
      </c>
      <c r="C14" s="28" t="s">
        <v>18</v>
      </c>
      <c r="D14" s="29" t="s">
        <v>19</v>
      </c>
      <c r="E14" s="28" t="s">
        <v>21</v>
      </c>
      <c r="F14" s="30">
        <v>3000</v>
      </c>
      <c r="G14" s="31">
        <v>3000</v>
      </c>
      <c r="H14" s="31">
        <f>+G14*40%</f>
        <v>1200</v>
      </c>
      <c r="I14" s="31">
        <f>+G14*60%</f>
        <v>1800</v>
      </c>
      <c r="J14" s="86">
        <f t="shared" si="0"/>
        <v>1800</v>
      </c>
      <c r="K14" s="85"/>
    </row>
    <row r="15" ht="15.75" spans="1:11">
      <c r="A15" s="32" t="s">
        <v>22</v>
      </c>
      <c r="B15" s="33" t="s">
        <v>23</v>
      </c>
      <c r="C15" s="33" t="s">
        <v>18</v>
      </c>
      <c r="D15" s="34" t="s">
        <v>24</v>
      </c>
      <c r="E15" s="33" t="s">
        <v>20</v>
      </c>
      <c r="F15" s="35">
        <v>29824</v>
      </c>
      <c r="G15" s="36">
        <v>29824</v>
      </c>
      <c r="H15" s="36">
        <f>+G15*30%</f>
        <v>8947.2</v>
      </c>
      <c r="I15" s="36">
        <f>+G15*70%</f>
        <v>20876.8</v>
      </c>
      <c r="J15" s="87">
        <f t="shared" si="0"/>
        <v>20876.8</v>
      </c>
      <c r="K15" s="85"/>
    </row>
    <row r="16" ht="16.5" spans="1:11">
      <c r="A16" s="37" t="s">
        <v>22</v>
      </c>
      <c r="B16" s="38" t="s">
        <v>23</v>
      </c>
      <c r="C16" s="38" t="s">
        <v>18</v>
      </c>
      <c r="D16" s="39" t="s">
        <v>24</v>
      </c>
      <c r="E16" s="40" t="s">
        <v>25</v>
      </c>
      <c r="F16" s="41">
        <v>7000</v>
      </c>
      <c r="G16" s="42">
        <v>7000</v>
      </c>
      <c r="H16" s="42">
        <f>+G16*40%</f>
        <v>2800</v>
      </c>
      <c r="I16" s="42">
        <f>+G16*60%</f>
        <v>4200</v>
      </c>
      <c r="J16" s="88">
        <f t="shared" si="0"/>
        <v>4200</v>
      </c>
      <c r="K16" s="85"/>
    </row>
    <row r="17" ht="15.75" spans="1:11">
      <c r="A17" s="43" t="s">
        <v>26</v>
      </c>
      <c r="B17" s="43" t="s">
        <v>27</v>
      </c>
      <c r="C17" s="43" t="s">
        <v>18</v>
      </c>
      <c r="D17" s="44" t="s">
        <v>28</v>
      </c>
      <c r="E17" s="43" t="s">
        <v>20</v>
      </c>
      <c r="F17" s="45">
        <v>11003</v>
      </c>
      <c r="G17" s="46">
        <v>11003</v>
      </c>
      <c r="H17" s="46">
        <f>+G17*30%</f>
        <v>3300.9</v>
      </c>
      <c r="I17" s="46">
        <f>+G17*70%</f>
        <v>7702.1</v>
      </c>
      <c r="J17" s="46">
        <f t="shared" si="0"/>
        <v>7702.1</v>
      </c>
      <c r="K17" s="85"/>
    </row>
    <row r="18" ht="15.75" spans="1:11">
      <c r="A18" s="47" t="s">
        <v>29</v>
      </c>
      <c r="B18" s="47" t="s">
        <v>30</v>
      </c>
      <c r="C18" s="47" t="s">
        <v>18</v>
      </c>
      <c r="D18" s="48" t="s">
        <v>28</v>
      </c>
      <c r="E18" s="47" t="s">
        <v>31</v>
      </c>
      <c r="F18" s="49">
        <v>10000</v>
      </c>
      <c r="G18" s="50">
        <v>9400</v>
      </c>
      <c r="H18" s="50">
        <f>+G18*30%</f>
        <v>2820</v>
      </c>
      <c r="I18" s="50">
        <f>+G18*70%</f>
        <v>6580</v>
      </c>
      <c r="J18" s="50">
        <f t="shared" si="0"/>
        <v>6580</v>
      </c>
      <c r="K18" s="85"/>
    </row>
    <row r="19" ht="16.5" spans="1:11">
      <c r="A19" s="51" t="s">
        <v>32</v>
      </c>
      <c r="B19" s="51" t="s">
        <v>33</v>
      </c>
      <c r="C19" s="51" t="s">
        <v>18</v>
      </c>
      <c r="D19" s="52" t="s">
        <v>28</v>
      </c>
      <c r="E19" s="51" t="s">
        <v>20</v>
      </c>
      <c r="F19" s="53">
        <v>24011</v>
      </c>
      <c r="G19" s="54">
        <v>24011</v>
      </c>
      <c r="H19" s="54">
        <f>+G19*30%</f>
        <v>7203.3</v>
      </c>
      <c r="I19" s="54">
        <f>+G19*70%</f>
        <v>16807.7</v>
      </c>
      <c r="J19" s="54">
        <f t="shared" si="0"/>
        <v>16807.7</v>
      </c>
      <c r="K19" s="85"/>
    </row>
    <row r="20" ht="15.75" spans="1:11">
      <c r="A20" s="32" t="s">
        <v>34</v>
      </c>
      <c r="B20" s="33" t="s">
        <v>35</v>
      </c>
      <c r="C20" s="33" t="s">
        <v>18</v>
      </c>
      <c r="D20" s="34" t="s">
        <v>24</v>
      </c>
      <c r="E20" s="33" t="s">
        <v>36</v>
      </c>
      <c r="F20" s="35">
        <v>3500</v>
      </c>
      <c r="G20" s="36">
        <v>3500</v>
      </c>
      <c r="H20" s="36">
        <f>+G20*40%</f>
        <v>1400</v>
      </c>
      <c r="I20" s="36">
        <f>+G20*60%</f>
        <v>2100</v>
      </c>
      <c r="J20" s="87">
        <f t="shared" si="0"/>
        <v>2100</v>
      </c>
      <c r="K20" s="85"/>
    </row>
    <row r="21" ht="15.75" spans="1:11">
      <c r="A21" s="55" t="s">
        <v>34</v>
      </c>
      <c r="B21" s="47" t="s">
        <v>35</v>
      </c>
      <c r="C21" s="47" t="s">
        <v>18</v>
      </c>
      <c r="D21" s="48" t="s">
        <v>24</v>
      </c>
      <c r="E21" s="47" t="s">
        <v>20</v>
      </c>
      <c r="F21" s="49">
        <v>17296</v>
      </c>
      <c r="G21" s="50">
        <v>17296</v>
      </c>
      <c r="H21" s="50">
        <f>+G21*30%</f>
        <v>5188.8</v>
      </c>
      <c r="I21" s="50">
        <f>+G21*70%</f>
        <v>12107.2</v>
      </c>
      <c r="J21" s="89">
        <f t="shared" si="0"/>
        <v>12107.2</v>
      </c>
      <c r="K21" s="85"/>
    </row>
    <row r="22" ht="15.75" spans="1:11">
      <c r="A22" s="55" t="s">
        <v>34</v>
      </c>
      <c r="B22" s="47" t="s">
        <v>35</v>
      </c>
      <c r="C22" s="47" t="s">
        <v>18</v>
      </c>
      <c r="D22" s="48" t="s">
        <v>24</v>
      </c>
      <c r="E22" s="47" t="s">
        <v>37</v>
      </c>
      <c r="F22" s="49">
        <v>80000</v>
      </c>
      <c r="G22" s="50">
        <v>50000</v>
      </c>
      <c r="H22" s="50">
        <f>+F22-G22</f>
        <v>30000</v>
      </c>
      <c r="I22" s="50">
        <f>+G22</f>
        <v>50000</v>
      </c>
      <c r="J22" s="89">
        <f t="shared" si="0"/>
        <v>50000</v>
      </c>
      <c r="K22" s="85"/>
    </row>
    <row r="23" ht="15.75" spans="1:11">
      <c r="A23" s="55" t="s">
        <v>34</v>
      </c>
      <c r="B23" s="47" t="s">
        <v>35</v>
      </c>
      <c r="C23" s="47" t="s">
        <v>18</v>
      </c>
      <c r="D23" s="48" t="s">
        <v>24</v>
      </c>
      <c r="E23" s="47" t="s">
        <v>38</v>
      </c>
      <c r="F23" s="49">
        <v>39000</v>
      </c>
      <c r="G23" s="50">
        <v>39000</v>
      </c>
      <c r="H23" s="50">
        <f>+G23*40%</f>
        <v>15600</v>
      </c>
      <c r="I23" s="50">
        <f>+G23*60%</f>
        <v>23400</v>
      </c>
      <c r="J23" s="89">
        <f t="shared" si="0"/>
        <v>23400</v>
      </c>
      <c r="K23" s="85"/>
    </row>
    <row r="24" ht="16.5" spans="1:11">
      <c r="A24" s="56" t="s">
        <v>34</v>
      </c>
      <c r="B24" s="40" t="s">
        <v>35</v>
      </c>
      <c r="C24" s="40" t="s">
        <v>18</v>
      </c>
      <c r="D24" s="57" t="s">
        <v>24</v>
      </c>
      <c r="E24" s="38" t="s">
        <v>31</v>
      </c>
      <c r="F24" s="58">
        <v>3000</v>
      </c>
      <c r="G24" s="59">
        <v>3000</v>
      </c>
      <c r="H24" s="59">
        <f>+G24*30%</f>
        <v>900</v>
      </c>
      <c r="I24" s="59">
        <f>+G24*70%</f>
        <v>2100</v>
      </c>
      <c r="J24" s="90">
        <f t="shared" si="0"/>
        <v>2100</v>
      </c>
      <c r="K24" s="85"/>
    </row>
    <row r="25" ht="15.75" spans="1:11">
      <c r="A25" s="22" t="s">
        <v>39</v>
      </c>
      <c r="B25" s="23" t="s">
        <v>40</v>
      </c>
      <c r="C25" s="23" t="s">
        <v>18</v>
      </c>
      <c r="D25" s="24" t="s">
        <v>19</v>
      </c>
      <c r="E25" s="23" t="s">
        <v>20</v>
      </c>
      <c r="F25" s="25">
        <v>45493</v>
      </c>
      <c r="G25" s="60">
        <v>45493</v>
      </c>
      <c r="H25" s="60">
        <f>+G25*30%</f>
        <v>13647.9</v>
      </c>
      <c r="I25" s="60">
        <f>+G25*70%</f>
        <v>31845.1</v>
      </c>
      <c r="J25" s="91">
        <f t="shared" si="0"/>
        <v>31845.1</v>
      </c>
      <c r="K25" s="85"/>
    </row>
    <row r="26" ht="15.75" spans="1:11">
      <c r="A26" s="61" t="s">
        <v>39</v>
      </c>
      <c r="B26" s="43" t="s">
        <v>40</v>
      </c>
      <c r="C26" s="43" t="s">
        <v>18</v>
      </c>
      <c r="D26" s="44" t="s">
        <v>19</v>
      </c>
      <c r="E26" s="43" t="s">
        <v>38</v>
      </c>
      <c r="F26" s="45">
        <v>20250</v>
      </c>
      <c r="G26" s="46">
        <v>20250</v>
      </c>
      <c r="H26" s="46">
        <f>+G26*40%</f>
        <v>8100</v>
      </c>
      <c r="I26" s="46">
        <f>+G26*60%</f>
        <v>12150</v>
      </c>
      <c r="J26" s="92">
        <f t="shared" si="0"/>
        <v>12150</v>
      </c>
      <c r="K26" s="85"/>
    </row>
    <row r="27" ht="16.5" spans="1:11">
      <c r="A27" s="62" t="s">
        <v>39</v>
      </c>
      <c r="B27" s="63" t="s">
        <v>40</v>
      </c>
      <c r="C27" s="63" t="s">
        <v>18</v>
      </c>
      <c r="D27" s="64" t="s">
        <v>19</v>
      </c>
      <c r="E27" s="63" t="s">
        <v>31</v>
      </c>
      <c r="F27" s="65">
        <v>20000</v>
      </c>
      <c r="G27" s="66">
        <v>9400</v>
      </c>
      <c r="H27" s="66">
        <f>+G27*30%</f>
        <v>2820</v>
      </c>
      <c r="I27" s="66">
        <f>+G27*70%</f>
        <v>6580</v>
      </c>
      <c r="J27" s="93">
        <f t="shared" si="0"/>
        <v>6580</v>
      </c>
      <c r="K27" s="85"/>
    </row>
    <row r="28" ht="15.75" spans="1:11">
      <c r="A28" s="67" t="s">
        <v>41</v>
      </c>
      <c r="B28" s="67" t="s">
        <v>42</v>
      </c>
      <c r="C28" s="67" t="s">
        <v>18</v>
      </c>
      <c r="D28" s="68" t="s">
        <v>28</v>
      </c>
      <c r="E28" s="67" t="s">
        <v>20</v>
      </c>
      <c r="F28" s="69">
        <v>10054</v>
      </c>
      <c r="G28" s="70">
        <v>10054</v>
      </c>
      <c r="H28" s="70">
        <f>+G28*30%</f>
        <v>3016.2</v>
      </c>
      <c r="I28" s="70">
        <f>+G28*70%</f>
        <v>7037.8</v>
      </c>
      <c r="J28" s="70">
        <f t="shared" si="0"/>
        <v>7037.8</v>
      </c>
      <c r="K28" s="85"/>
    </row>
    <row r="29" ht="18.75" spans="1:11">
      <c r="A29" s="71" t="s">
        <v>43</v>
      </c>
      <c r="B29" s="71"/>
      <c r="C29" s="71"/>
      <c r="D29" s="71"/>
      <c r="E29" s="71"/>
      <c r="F29" s="46">
        <f>SUM(F13:F28)</f>
        <v>325531</v>
      </c>
      <c r="G29" s="46">
        <f>SUM(G13:G28)</f>
        <v>284331</v>
      </c>
      <c r="H29" s="46">
        <f>SUM(H13:H28)</f>
        <v>107574.3</v>
      </c>
      <c r="I29" s="46">
        <f>SUM(I13:I28)</f>
        <v>206756.7</v>
      </c>
      <c r="J29" s="46">
        <f>SUM(J13:J28)</f>
        <v>206756.7</v>
      </c>
      <c r="K29" s="85"/>
    </row>
    <row r="30" spans="1:11">
      <c r="A30" s="72" t="s">
        <v>44</v>
      </c>
      <c r="B30" s="73"/>
      <c r="C30" s="74"/>
      <c r="D30" s="75"/>
      <c r="E30" s="75"/>
      <c r="F30" s="75"/>
      <c r="G30" s="75"/>
      <c r="H30" s="75"/>
      <c r="I30" s="75"/>
      <c r="J30" s="75"/>
      <c r="K30" s="75"/>
    </row>
    <row r="31" spans="1:11">
      <c r="A31" s="76" t="s">
        <v>16</v>
      </c>
      <c r="B31" s="76" t="s">
        <v>17</v>
      </c>
      <c r="C31" s="74">
        <f>+J13+J14</f>
        <v>3270</v>
      </c>
      <c r="D31" s="75"/>
      <c r="E31" s="75"/>
      <c r="F31" s="75"/>
      <c r="G31" s="75"/>
      <c r="H31" s="75"/>
      <c r="I31" s="75"/>
      <c r="J31" s="75"/>
      <c r="K31" s="75"/>
    </row>
    <row r="32" spans="1:11">
      <c r="A32" s="76" t="s">
        <v>22</v>
      </c>
      <c r="B32" s="76" t="s">
        <v>23</v>
      </c>
      <c r="C32" s="74">
        <f>+J15+J16</f>
        <v>25076.8</v>
      </c>
      <c r="D32" s="75"/>
      <c r="E32" s="75"/>
      <c r="F32" s="75"/>
      <c r="G32" s="75"/>
      <c r="H32" s="75"/>
      <c r="I32" s="75"/>
      <c r="J32" s="75"/>
      <c r="K32" s="75"/>
    </row>
    <row r="33" spans="1:11">
      <c r="A33" s="76" t="s">
        <v>34</v>
      </c>
      <c r="B33" s="76" t="s">
        <v>35</v>
      </c>
      <c r="C33" s="74">
        <f>+J20+J21+J22+J23+J24</f>
        <v>89707.2</v>
      </c>
      <c r="D33" s="75"/>
      <c r="E33" s="75"/>
      <c r="F33" s="75"/>
      <c r="G33" s="75"/>
      <c r="H33" s="75"/>
      <c r="I33" s="75"/>
      <c r="J33" s="75"/>
      <c r="K33" s="75"/>
    </row>
    <row r="34" spans="1:10">
      <c r="A34" s="76" t="s">
        <v>39</v>
      </c>
      <c r="B34" s="76" t="s">
        <v>40</v>
      </c>
      <c r="C34" s="77">
        <f>+J25+J26+J27</f>
        <v>50575.1</v>
      </c>
      <c r="G34" s="75"/>
      <c r="H34" s="75"/>
      <c r="I34" s="75"/>
      <c r="J34" s="94"/>
    </row>
    <row r="35" spans="1:10">
      <c r="A35" s="76"/>
      <c r="B35" s="76"/>
      <c r="C35" s="77"/>
      <c r="G35" s="75"/>
      <c r="H35" s="75"/>
      <c r="I35" s="75"/>
      <c r="J35" s="94"/>
    </row>
    <row r="36" spans="1:10">
      <c r="A36" s="76"/>
      <c r="B36" s="76"/>
      <c r="C36" s="77"/>
      <c r="I36" s="95"/>
      <c r="J36" s="95" t="s">
        <v>45</v>
      </c>
    </row>
    <row r="37" spans="1:10">
      <c r="A37" s="76"/>
      <c r="B37" s="76"/>
      <c r="C37" s="77"/>
      <c r="J37" s="95"/>
    </row>
  </sheetData>
  <mergeCells count="13">
    <mergeCell ref="A7:K7"/>
    <mergeCell ref="A8:J8"/>
    <mergeCell ref="A29:E2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�� 
</file>

<file path=customXml/item2.xml>��
</file>

<file path=customXml/itemProps1.xml><?xml version="1.0" encoding="utf-8"?>
<ds:datastoreItem xmlns:ds="http://schemas.openxmlformats.org/officeDocument/2006/customXml" ds:itemID="{8A02AD33-A428-4297-B9B6-15CEBECEAAEB}">
  <ds:schemaRefs/>
</ds:datastoreItem>
</file>

<file path=customXml/itemProps2.xml><?xml version="1.0" encoding="utf-8"?>
<ds:datastoreItem xmlns:ds="http://schemas.openxmlformats.org/officeDocument/2006/customXml" ds:itemID="{F31772D6-BE89-4955-8012-20C2F99CF1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ravel</cp:lastModifiedBy>
  <dcterms:created xsi:type="dcterms:W3CDTF">2023-11-03T10:33:00Z</dcterms:created>
  <dcterms:modified xsi:type="dcterms:W3CDTF">2024-05-02T10:01:34Z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D7368E67E641493BB500E954F4BBAB3F_12</vt:lpwstr>
  </property>
  <property fmtid="{D5CDD505-2E9C-101B-9397-08002B2CF9AE}" pid="3" name="KSOProductBuildVer">
    <vt:lpwstr>1036-12.2.0.16731</vt:lpwstr>
  </property>
</Properties>
</file>