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aiso\Desktop\"/>
    </mc:Choice>
  </mc:AlternateContent>
  <xr:revisionPtr revIDLastSave="0" documentId="8_{AF3E7FB4-F236-4A17-AF86-0A32B2036CA5}" xr6:coauthVersionLast="47" xr6:coauthVersionMax="47" xr10:uidLastSave="{00000000-0000-0000-0000-000000000000}"/>
  <bookViews>
    <workbookView xWindow="-120" yWindow="-120" windowWidth="29040" windowHeight="15720" xr2:uid="{36D3F849-AA1A-4081-8878-62D8E3B41C87}"/>
  </bookViews>
  <sheets>
    <sheet name="Planilha1" sheetId="1" r:id="rId1"/>
    <sheet name="Planilha3" sheetId="3" r:id="rId2"/>
  </sheets>
  <definedNames>
    <definedName name="Aporte">Planilha1!$E$18</definedName>
    <definedName name="Patrimonio">Planilha1!$E$21</definedName>
    <definedName name="qtd_anos">Planilha1!$E$19</definedName>
    <definedName name="Rendimento">Planilha1!$E$14</definedName>
    <definedName name="Rendimento_carteira">Planilha1!$E$14</definedName>
    <definedName name="Salario">Planilha1!$E$13</definedName>
    <definedName name="sugestao_investimentos">Planilha1!$E$15</definedName>
    <definedName name="taxa_mensal">Planilha1!$E$20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7" i="1" l="1"/>
  <c r="C36" i="1"/>
  <c r="C37" i="1"/>
  <c r="C38" i="1"/>
  <c r="D38" i="1" s="1"/>
  <c r="C39" i="1"/>
  <c r="D39" i="1" s="1"/>
  <c r="C40" i="1"/>
  <c r="D40" i="1" s="1"/>
  <c r="C35" i="1"/>
  <c r="H5" i="3"/>
  <c r="A10" i="3"/>
  <c r="A15" i="3"/>
  <c r="A16" i="3"/>
  <c r="A17" i="3"/>
  <c r="A18" i="3"/>
  <c r="A19" i="3"/>
  <c r="A20" i="3"/>
  <c r="A9" i="3"/>
  <c r="A11" i="3"/>
  <c r="A12" i="3"/>
  <c r="A13" i="3"/>
  <c r="A14" i="3"/>
  <c r="A4" i="3"/>
  <c r="A5" i="3"/>
  <c r="A6" i="3"/>
  <c r="A7" i="3"/>
  <c r="A8" i="3"/>
  <c r="A3" i="3"/>
  <c r="C25" i="1"/>
  <c r="E25" i="1" s="1"/>
  <c r="C26" i="1"/>
  <c r="E26" i="1" s="1"/>
  <c r="C27" i="1"/>
  <c r="E27" i="1" s="1"/>
  <c r="C28" i="1"/>
  <c r="E28" i="1" s="1"/>
  <c r="C29" i="1"/>
  <c r="E29" i="1" s="1"/>
  <c r="C32" i="1"/>
  <c r="E21" i="1"/>
  <c r="E22" i="1" s="1"/>
  <c r="D36" i="1" l="1"/>
  <c r="D41" i="1" s="1"/>
  <c r="D35" i="1"/>
</calcChain>
</file>

<file path=xl/sharedStrings.xml><?xml version="1.0" encoding="utf-8"?>
<sst xmlns="http://schemas.openxmlformats.org/spreadsheetml/2006/main" count="71" uniqueCount="34">
  <si>
    <t>Quanto investir por mês?</t>
  </si>
  <si>
    <t>Por Quantos Anos?</t>
  </si>
  <si>
    <t>Taxa de Rendimento Mensal?</t>
  </si>
  <si>
    <t>Patrimônio acumulado?</t>
  </si>
  <si>
    <t>Dividendos Mensais?</t>
  </si>
  <si>
    <t>INVESTIMENTO MENSAL</t>
  </si>
  <si>
    <t>Quanto em 2 Anos ?</t>
  </si>
  <si>
    <t>Quanto em 5 Anos ?</t>
  </si>
  <si>
    <t>Quanto em 10 Anos ?</t>
  </si>
  <si>
    <t>Quanto em 30 Anos ?</t>
  </si>
  <si>
    <t>Cenários</t>
  </si>
  <si>
    <t>Quanto em 20 Anos ?</t>
  </si>
  <si>
    <t>Dividendo</t>
  </si>
  <si>
    <t>Rendimento Carteira</t>
  </si>
  <si>
    <t xml:space="preserve"> Salário</t>
  </si>
  <si>
    <t>CONFIGURAÇÕES</t>
  </si>
  <si>
    <t>AGRESSIVO</t>
  </si>
  <si>
    <t>VALOR A SER INVESTIDO POR MÊS</t>
  </si>
  <si>
    <t>PERFIL</t>
  </si>
  <si>
    <t>TIPO DE FII</t>
  </si>
  <si>
    <t>PERCENTUAL SUGERIDO</t>
  </si>
  <si>
    <t>VALORES</t>
  </si>
  <si>
    <t>PAPEL</t>
  </si>
  <si>
    <t>TIJOLO</t>
  </si>
  <si>
    <t>HÍBRIDOS</t>
  </si>
  <si>
    <t>FOFs</t>
  </si>
  <si>
    <t>DESENVOLVIMENTO</t>
  </si>
  <si>
    <t xml:space="preserve">HOTELARIAS </t>
  </si>
  <si>
    <t>CONSERVADOR</t>
  </si>
  <si>
    <t>%</t>
  </si>
  <si>
    <t>CHAVE</t>
  </si>
  <si>
    <t>MODERADO</t>
  </si>
  <si>
    <t>MODERADO-TIJOLO</t>
  </si>
  <si>
    <t>Sugestão de Investimento (30%)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</si>
</sst>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R$&quot;\ #,##0.00;[Red]\-&quot;R$&quot;\ #,##0.00"/>
    <numFmt numFmtId="165" formatCode="&quot;R$&quot;\ #,##0.00"/>
  </numFmts>
  <fonts count="1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b/>
      <sz val="13"/>
      <color theme="1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name val="Aptos Narrow"/>
      <family val="2"/>
      <scheme val="minor"/>
    </font>
    <font>
      <b/>
      <sz val="14"/>
      <color theme="0"/>
      <name val="Aptos Narrow"/>
      <family val="2"/>
      <scheme val="minor"/>
    </font>
    <font>
      <b/>
      <sz val="20"/>
      <color theme="0"/>
      <name val="Segoe UI"/>
      <family val="2"/>
    </font>
    <font>
      <b/>
      <sz val="12"/>
      <color theme="0"/>
      <name val="Segoe UI"/>
      <family val="2"/>
    </font>
    <font>
      <sz val="12"/>
      <color theme="1"/>
      <name val="Segoe UI Semibold"/>
      <family val="2"/>
    </font>
    <font>
      <b/>
      <sz val="12"/>
      <color theme="1"/>
      <name val="Segoe UI Semibold"/>
      <family val="2"/>
    </font>
  </fonts>
  <fills count="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BCF1F"/>
        <bgColor indexed="64"/>
      </patternFill>
    </fill>
    <fill>
      <patternFill patternType="solid">
        <fgColor theme="0" tint="-0.14999847407452621"/>
        <bgColor indexed="64"/>
      </patternFill>
    </fill>
  </fills>
  <borders count="31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medium">
        <color indexed="64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medium">
        <color indexed="64"/>
      </bottom>
      <diagonal/>
    </border>
    <border>
      <left style="medium">
        <color indexed="64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indexed="64"/>
      </left>
      <right style="thin">
        <color theme="0" tint="-0.24994659260841701"/>
      </right>
      <top style="thin">
        <color theme="0" tint="-0.24994659260841701"/>
      </top>
      <bottom style="medium">
        <color indexed="64"/>
      </bottom>
      <diagonal/>
    </border>
    <border>
      <left style="thin">
        <color theme="0" tint="-0.24994659260841701"/>
      </left>
      <right style="medium">
        <color indexed="64"/>
      </right>
      <top style="thin">
        <color theme="0" tint="-0.24994659260841701"/>
      </top>
      <bottom style="medium">
        <color indexed="64"/>
      </bottom>
      <diagonal/>
    </border>
    <border>
      <left style="medium">
        <color indexed="64"/>
      </left>
      <right style="thin">
        <color theme="0" tint="-0.24994659260841701"/>
      </right>
      <top style="medium">
        <color indexed="64"/>
      </top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indexed="64"/>
      </right>
      <top style="medium">
        <color indexed="64"/>
      </top>
      <bottom style="thin">
        <color theme="0" tint="-0.24994659260841701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medium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medium">
        <color indexed="64"/>
      </right>
      <top style="thin">
        <color theme="0" tint="-0.24994659260841701"/>
      </top>
      <bottom style="medium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medium">
        <color indexed="64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medium">
        <color indexed="64"/>
      </bottom>
      <diagonal/>
    </border>
    <border>
      <left/>
      <right style="thin">
        <color theme="0" tint="-0.24994659260841701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medium">
        <color indexed="64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medium">
        <color indexed="64"/>
      </left>
      <right/>
      <top/>
      <bottom style="thin">
        <color theme="0" tint="-0.24994659260841701"/>
      </bottom>
      <diagonal/>
    </border>
    <border>
      <left/>
      <right style="medium">
        <color indexed="64"/>
      </right>
      <top/>
      <bottom style="thin">
        <color theme="0" tint="-0.2499465926084170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80">
    <xf numFmtId="0" fontId="0" fillId="0" borderId="0" xfId="0"/>
    <xf numFmtId="0" fontId="3" fillId="0" borderId="0" xfId="0" applyFont="1"/>
    <xf numFmtId="10" fontId="9" fillId="0" borderId="12" xfId="0" applyNumberFormat="1" applyFont="1" applyBorder="1" applyAlignment="1">
      <alignment horizontal="center"/>
    </xf>
    <xf numFmtId="0" fontId="9" fillId="0" borderId="12" xfId="0" applyFont="1" applyBorder="1" applyAlignment="1">
      <alignment horizontal="center"/>
    </xf>
    <xf numFmtId="0" fontId="5" fillId="0" borderId="0" xfId="0" applyFont="1"/>
    <xf numFmtId="0" fontId="0" fillId="0" borderId="0" xfId="0" applyAlignment="1">
      <alignment horizontal="center"/>
    </xf>
    <xf numFmtId="0" fontId="0" fillId="0" borderId="0" xfId="0" applyBorder="1"/>
    <xf numFmtId="0" fontId="7" fillId="4" borderId="0" xfId="0" applyFont="1" applyFill="1" applyBorder="1"/>
    <xf numFmtId="8" fontId="9" fillId="4" borderId="0" xfId="0" applyNumberFormat="1" applyFont="1" applyFill="1" applyBorder="1" applyAlignment="1">
      <alignment horizontal="center"/>
    </xf>
    <xf numFmtId="10" fontId="0" fillId="0" borderId="12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0" fontId="10" fillId="5" borderId="21" xfId="0" applyFont="1" applyFill="1" applyBorder="1" applyAlignment="1">
      <alignment horizontal="center" vertical="center"/>
    </xf>
    <xf numFmtId="0" fontId="10" fillId="5" borderId="16" xfId="0" applyFont="1" applyFill="1" applyBorder="1" applyAlignment="1">
      <alignment vertical="center"/>
    </xf>
    <xf numFmtId="165" fontId="0" fillId="0" borderId="12" xfId="0" applyNumberFormat="1" applyBorder="1" applyAlignment="1">
      <alignment horizontal="center"/>
    </xf>
    <xf numFmtId="165" fontId="9" fillId="0" borderId="12" xfId="0" applyNumberFormat="1" applyFont="1" applyBorder="1" applyAlignment="1">
      <alignment horizontal="center"/>
    </xf>
    <xf numFmtId="0" fontId="11" fillId="5" borderId="26" xfId="0" applyFont="1" applyFill="1" applyBorder="1" applyAlignment="1">
      <alignment horizontal="center" vertical="center"/>
    </xf>
    <xf numFmtId="0" fontId="11" fillId="5" borderId="27" xfId="0" applyFont="1" applyFill="1" applyBorder="1" applyAlignment="1">
      <alignment horizontal="center" vertical="center"/>
    </xf>
    <xf numFmtId="0" fontId="12" fillId="5" borderId="16" xfId="0" applyFont="1" applyFill="1" applyBorder="1" applyAlignment="1">
      <alignment horizontal="center" vertical="center"/>
    </xf>
    <xf numFmtId="0" fontId="11" fillId="5" borderId="21" xfId="0" applyFont="1" applyFill="1" applyBorder="1" applyAlignment="1">
      <alignment horizontal="center" vertical="center"/>
    </xf>
    <xf numFmtId="0" fontId="11" fillId="5" borderId="16" xfId="0" applyFont="1" applyFill="1" applyBorder="1" applyAlignment="1">
      <alignment horizontal="center" vertical="center"/>
    </xf>
    <xf numFmtId="0" fontId="13" fillId="3" borderId="22" xfId="0" applyFont="1" applyFill="1" applyBorder="1" applyAlignment="1">
      <alignment horizontal="left" indent="3"/>
    </xf>
    <xf numFmtId="0" fontId="13" fillId="0" borderId="22" xfId="0" applyFont="1" applyBorder="1" applyAlignment="1">
      <alignment horizontal="left" indent="3"/>
    </xf>
    <xf numFmtId="0" fontId="13" fillId="6" borderId="23" xfId="0" applyFont="1" applyFill="1" applyBorder="1" applyAlignment="1">
      <alignment horizontal="left" indent="3"/>
    </xf>
    <xf numFmtId="165" fontId="0" fillId="6" borderId="14" xfId="0" applyNumberFormat="1" applyFill="1" applyBorder="1" applyAlignment="1">
      <alignment horizontal="center"/>
    </xf>
    <xf numFmtId="165" fontId="8" fillId="6" borderId="22" xfId="0" applyNumberFormat="1" applyFont="1" applyFill="1" applyBorder="1" applyAlignment="1">
      <alignment horizontal="center"/>
    </xf>
    <xf numFmtId="165" fontId="0" fillId="6" borderId="12" xfId="0" applyNumberFormat="1" applyFill="1" applyBorder="1" applyAlignment="1">
      <alignment horizontal="center"/>
    </xf>
    <xf numFmtId="0" fontId="14" fillId="6" borderId="22" xfId="0" applyFont="1" applyFill="1" applyBorder="1" applyAlignment="1">
      <alignment horizontal="left" indent="3"/>
    </xf>
    <xf numFmtId="8" fontId="9" fillId="6" borderId="12" xfId="0" applyNumberFormat="1" applyFont="1" applyFill="1" applyBorder="1" applyAlignment="1">
      <alignment horizontal="center"/>
    </xf>
    <xf numFmtId="0" fontId="14" fillId="6" borderId="23" xfId="0" applyFont="1" applyFill="1" applyBorder="1" applyAlignment="1">
      <alignment horizontal="left" indent="3"/>
    </xf>
    <xf numFmtId="8" fontId="9" fillId="6" borderId="14" xfId="0" applyNumberFormat="1" applyFont="1" applyFill="1" applyBorder="1" applyAlignment="1">
      <alignment horizontal="center"/>
    </xf>
    <xf numFmtId="165" fontId="8" fillId="6" borderId="7" xfId="0" applyNumberFormat="1" applyFont="1" applyFill="1" applyBorder="1" applyAlignment="1">
      <alignment horizontal="center"/>
    </xf>
    <xf numFmtId="165" fontId="8" fillId="6" borderId="6" xfId="0" applyNumberFormat="1" applyFont="1" applyFill="1" applyBorder="1" applyAlignment="1">
      <alignment horizontal="center"/>
    </xf>
    <xf numFmtId="165" fontId="8" fillId="6" borderId="10" xfId="0" applyNumberFormat="1" applyFont="1" applyFill="1" applyBorder="1" applyAlignment="1">
      <alignment horizontal="center"/>
    </xf>
    <xf numFmtId="165" fontId="8" fillId="6" borderId="9" xfId="0" applyNumberFormat="1" applyFont="1" applyFill="1" applyBorder="1" applyAlignment="1">
      <alignment horizontal="center"/>
    </xf>
    <xf numFmtId="9" fontId="8" fillId="0" borderId="22" xfId="0" applyNumberFormat="1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9" fillId="6" borderId="22" xfId="0" applyFont="1" applyFill="1" applyBorder="1" applyAlignment="1">
      <alignment horizontal="center"/>
    </xf>
    <xf numFmtId="0" fontId="9" fillId="6" borderId="22" xfId="0" applyFont="1" applyFill="1" applyBorder="1" applyAlignment="1">
      <alignment horizontal="center"/>
    </xf>
    <xf numFmtId="0" fontId="10" fillId="5" borderId="15" xfId="0" applyFont="1" applyFill="1" applyBorder="1" applyAlignment="1">
      <alignment horizontal="center" vertical="center"/>
    </xf>
    <xf numFmtId="0" fontId="13" fillId="3" borderId="11" xfId="0" applyFont="1" applyFill="1" applyBorder="1" applyAlignment="1">
      <alignment horizontal="left" indent="3"/>
    </xf>
    <xf numFmtId="0" fontId="13" fillId="6" borderId="13" xfId="0" applyFont="1" applyFill="1" applyBorder="1" applyAlignment="1">
      <alignment horizontal="left" indent="3"/>
    </xf>
    <xf numFmtId="0" fontId="11" fillId="5" borderId="15" xfId="0" applyFont="1" applyFill="1" applyBorder="1" applyAlignment="1">
      <alignment horizontal="center" vertical="center"/>
    </xf>
    <xf numFmtId="0" fontId="13" fillId="0" borderId="11" xfId="0" applyFont="1" applyBorder="1" applyAlignment="1">
      <alignment horizontal="left" indent="3"/>
    </xf>
    <xf numFmtId="0" fontId="14" fillId="6" borderId="11" xfId="0" applyFont="1" applyFill="1" applyBorder="1" applyAlignment="1">
      <alignment horizontal="left" indent="3"/>
    </xf>
    <xf numFmtId="0" fontId="14" fillId="6" borderId="13" xfId="0" applyFont="1" applyFill="1" applyBorder="1" applyAlignment="1">
      <alignment horizontal="left" indent="3"/>
    </xf>
    <xf numFmtId="0" fontId="11" fillId="5" borderId="17" xfId="0" applyFont="1" applyFill="1" applyBorder="1" applyAlignment="1">
      <alignment horizontal="center" vertical="center"/>
    </xf>
    <xf numFmtId="0" fontId="13" fillId="6" borderId="11" xfId="0" applyFont="1" applyFill="1" applyBorder="1" applyAlignment="1">
      <alignment horizontal="left" indent="3"/>
    </xf>
    <xf numFmtId="0" fontId="13" fillId="6" borderId="13" xfId="0" applyFont="1" applyFill="1" applyBorder="1" applyAlignment="1">
      <alignment horizontal="left" indent="3"/>
    </xf>
    <xf numFmtId="0" fontId="9" fillId="6" borderId="4" xfId="0" applyFont="1" applyFill="1" applyBorder="1"/>
    <xf numFmtId="165" fontId="9" fillId="6" borderId="0" xfId="0" applyNumberFormat="1" applyFont="1" applyFill="1" applyBorder="1" applyAlignment="1">
      <alignment horizontal="center"/>
    </xf>
    <xf numFmtId="165" fontId="9" fillId="6" borderId="5" xfId="0" applyNumberFormat="1" applyFont="1" applyFill="1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9" fillId="6" borderId="11" xfId="0" applyFont="1" applyFill="1" applyBorder="1" applyAlignment="1">
      <alignment horizontal="center"/>
    </xf>
    <xf numFmtId="0" fontId="9" fillId="6" borderId="12" xfId="0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4" fillId="6" borderId="13" xfId="0" applyFont="1" applyFill="1" applyBorder="1"/>
    <xf numFmtId="0" fontId="6" fillId="6" borderId="23" xfId="0" applyFont="1" applyFill="1" applyBorder="1"/>
    <xf numFmtId="165" fontId="4" fillId="6" borderId="10" xfId="0" applyNumberFormat="1" applyFont="1" applyFill="1" applyBorder="1" applyAlignment="1">
      <alignment horizontal="center"/>
    </xf>
    <xf numFmtId="165" fontId="4" fillId="6" borderId="20" xfId="0" applyNumberFormat="1" applyFont="1" applyFill="1" applyBorder="1" applyAlignment="1">
      <alignment horizontal="center"/>
    </xf>
    <xf numFmtId="0" fontId="8" fillId="5" borderId="2" xfId="0" applyFont="1" applyFill="1" applyBorder="1"/>
    <xf numFmtId="0" fontId="8" fillId="5" borderId="25" xfId="0" applyFont="1" applyFill="1" applyBorder="1" applyAlignment="1">
      <alignment horizontal="center"/>
    </xf>
    <xf numFmtId="0" fontId="8" fillId="5" borderId="3" xfId="0" applyFont="1" applyFill="1" applyBorder="1" applyAlignment="1">
      <alignment horizontal="center"/>
    </xf>
    <xf numFmtId="9" fontId="8" fillId="0" borderId="6" xfId="0" applyNumberFormat="1" applyFont="1" applyBorder="1" applyAlignment="1">
      <alignment horizontal="center"/>
    </xf>
    <xf numFmtId="0" fontId="9" fillId="6" borderId="0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8" xfId="0" applyBorder="1" applyAlignment="1">
      <alignment horizontal="center"/>
    </xf>
    <xf numFmtId="9" fontId="8" fillId="0" borderId="23" xfId="0" applyNumberFormat="1" applyFont="1" applyBorder="1" applyAlignment="1">
      <alignment horizontal="center"/>
    </xf>
    <xf numFmtId="9" fontId="8" fillId="0" borderId="0" xfId="0" applyNumberFormat="1" applyFont="1" applyFill="1" applyBorder="1" applyAlignment="1">
      <alignment horizontal="center"/>
    </xf>
    <xf numFmtId="9" fontId="8" fillId="0" borderId="24" xfId="0" applyNumberFormat="1" applyFont="1" applyFill="1" applyBorder="1" applyAlignment="1">
      <alignment horizontal="center"/>
    </xf>
    <xf numFmtId="9" fontId="0" fillId="0" borderId="0" xfId="1" applyFont="1" applyAlignment="1">
      <alignment horizontal="center"/>
    </xf>
    <xf numFmtId="9" fontId="0" fillId="0" borderId="0" xfId="0" applyNumberFormat="1" applyAlignment="1">
      <alignment horizontal="center"/>
    </xf>
    <xf numFmtId="0" fontId="2" fillId="2" borderId="1" xfId="2" applyBorder="1"/>
    <xf numFmtId="9" fontId="8" fillId="0" borderId="28" xfId="0" applyNumberFormat="1" applyFont="1" applyBorder="1" applyAlignment="1">
      <alignment horizontal="center"/>
    </xf>
    <xf numFmtId="9" fontId="8" fillId="0" borderId="0" xfId="0" applyNumberFormat="1" applyFont="1" applyBorder="1" applyAlignment="1">
      <alignment horizontal="center"/>
    </xf>
    <xf numFmtId="0" fontId="9" fillId="6" borderId="0" xfId="0" applyFont="1" applyFill="1" applyAlignment="1">
      <alignment horizontal="center"/>
    </xf>
    <xf numFmtId="165" fontId="0" fillId="3" borderId="7" xfId="0" applyNumberFormat="1" applyFill="1" applyBorder="1" applyAlignment="1">
      <alignment horizontal="center"/>
    </xf>
    <xf numFmtId="165" fontId="0" fillId="3" borderId="19" xfId="0" applyNumberFormat="1" applyFill="1" applyBorder="1" applyAlignment="1">
      <alignment horizontal="center"/>
    </xf>
  </cellXfs>
  <cellStyles count="3">
    <cellStyle name="Neutro" xfId="2" builtinId="28"/>
    <cellStyle name="Normal" xfId="0" builtinId="0"/>
    <cellStyle name="Porcentagem" xfId="1" builtinId="5"/>
  </cellStyles>
  <dxfs count="0"/>
  <tableStyles count="0" defaultTableStyle="TableStyleMedium2" defaultPivotStyle="PivotStyleLight16"/>
  <colors>
    <mruColors>
      <color rgb="FFCBCF1F"/>
      <color rgb="FFF4F9B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Planilha1!$C$34</c:f>
              <c:strCache>
                <c:ptCount val="1"/>
                <c:pt idx="0">
                  <c:v>PERCENTUAL SUGERIDO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Planilha1!$B$35:$B$40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HÍBRIDOS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HOTELARIAS </c:v>
                </c:pt>
              </c:strCache>
            </c:strRef>
          </c:cat>
          <c:val>
            <c:numRef>
              <c:f>Planilha1!$C$35:$C$40</c:f>
              <c:numCache>
                <c:formatCode>0%</c:formatCode>
                <c:ptCount val="6"/>
                <c:pt idx="0">
                  <c:v>0.32</c:v>
                </c:pt>
                <c:pt idx="1">
                  <c:v>0.35</c:v>
                </c:pt>
                <c:pt idx="2">
                  <c:v>0.08</c:v>
                </c:pt>
                <c:pt idx="3">
                  <c:v>0.05</c:v>
                </c:pt>
                <c:pt idx="4">
                  <c:v>0.1</c:v>
                </c:pt>
                <c:pt idx="5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BF-4175-95D0-55B7268032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0</xdr:row>
      <xdr:rowOff>19050</xdr:rowOff>
    </xdr:from>
    <xdr:to>
      <xdr:col>5</xdr:col>
      <xdr:colOff>28575</xdr:colOff>
      <xdr:row>10</xdr:row>
      <xdr:rowOff>39031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4740074B-F83D-F357-7759-5FB7F4C24A7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" t="22222" r="840" b="22222"/>
        <a:stretch/>
      </xdr:blipFill>
      <xdr:spPr>
        <a:xfrm>
          <a:off x="752475" y="19050"/>
          <a:ext cx="7134225" cy="1924981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>
    <xdr:from>
      <xdr:col>1</xdr:col>
      <xdr:colOff>19050</xdr:colOff>
      <xdr:row>42</xdr:row>
      <xdr:rowOff>33337</xdr:rowOff>
    </xdr:from>
    <xdr:to>
      <xdr:col>4</xdr:col>
      <xdr:colOff>1543050</xdr:colOff>
      <xdr:row>56</xdr:row>
      <xdr:rowOff>109537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64D9F85-4744-C250-E0F7-65E21DD813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DE8DA-318D-4E3E-AACF-6BDF71AB9584}">
  <dimension ref="A11:F41"/>
  <sheetViews>
    <sheetView showGridLines="0" tabSelected="1" workbookViewId="0">
      <selection activeCell="C32" sqref="C32:E32"/>
      <extLst>
        <ext xmlns:xlsdti="http://schemas.microsoft.com/office/spreadsheetml/2023/showDataTypeIcons" uri="{77bfe23e-c014-4d31-8a63-9c772dbf06b6}">
          <xlsdti:showDataTypeIcons visible="0"/>
        </ext>
      </extLst>
    </sheetView>
  </sheetViews>
  <sheetFormatPr defaultColWidth="0" defaultRowHeight="15" x14ac:dyDescent="0.25"/>
  <cols>
    <col min="1" max="1" width="10.7109375" customWidth="1"/>
    <col min="2" max="2" width="32.140625" bestFit="1" customWidth="1"/>
    <col min="3" max="3" width="42" style="1" customWidth="1"/>
    <col min="4" max="4" width="9.28515625" customWidth="1"/>
    <col min="5" max="5" width="23.7109375" bestFit="1" customWidth="1"/>
    <col min="6" max="6" width="17.140625" customWidth="1"/>
    <col min="7" max="11" width="9.140625" hidden="1" customWidth="1"/>
    <col min="12" max="16384" width="9.140625" hidden="1"/>
  </cols>
  <sheetData>
    <row r="11" spans="2:5" ht="15.75" thickBot="1" x14ac:dyDescent="0.3"/>
    <row r="12" spans="2:5" ht="18.75" x14ac:dyDescent="0.25">
      <c r="B12" s="38" t="s">
        <v>15</v>
      </c>
      <c r="C12" s="11"/>
      <c r="D12" s="11"/>
      <c r="E12" s="12"/>
    </row>
    <row r="13" spans="2:5" ht="17.25" x14ac:dyDescent="0.3">
      <c r="B13" s="39" t="s">
        <v>14</v>
      </c>
      <c r="C13" s="20"/>
      <c r="D13" s="20"/>
      <c r="E13" s="13">
        <v>2000</v>
      </c>
    </row>
    <row r="14" spans="2:5" ht="17.25" x14ac:dyDescent="0.3">
      <c r="B14" s="39" t="s">
        <v>13</v>
      </c>
      <c r="C14" s="20"/>
      <c r="D14" s="20"/>
      <c r="E14" s="9">
        <v>6.0000000000000001E-3</v>
      </c>
    </row>
    <row r="15" spans="2:5" ht="18" thickBot="1" x14ac:dyDescent="0.35">
      <c r="B15" s="40" t="s">
        <v>33</v>
      </c>
      <c r="C15" s="22"/>
      <c r="D15" s="22"/>
      <c r="E15" s="23">
        <v>600</v>
      </c>
    </row>
    <row r="16" spans="2:5" ht="15.75" thickBot="1" x14ac:dyDescent="0.3">
      <c r="B16" s="6"/>
      <c r="C16" s="10"/>
      <c r="D16" s="5"/>
    </row>
    <row r="17" spans="1:5" ht="30.75" x14ac:dyDescent="0.25">
      <c r="B17" s="41" t="s">
        <v>5</v>
      </c>
      <c r="C17" s="18"/>
      <c r="D17" s="18"/>
      <c r="E17" s="19"/>
    </row>
    <row r="18" spans="1:5" ht="15.75" customHeight="1" x14ac:dyDescent="0.3">
      <c r="B18" s="42" t="s">
        <v>0</v>
      </c>
      <c r="C18" s="21"/>
      <c r="D18" s="21"/>
      <c r="E18" s="14">
        <v>200</v>
      </c>
    </row>
    <row r="19" spans="1:5" ht="15" customHeight="1" x14ac:dyDescent="0.3">
      <c r="B19" s="42" t="s">
        <v>1</v>
      </c>
      <c r="C19" s="21"/>
      <c r="D19" s="21"/>
      <c r="E19" s="3">
        <v>5</v>
      </c>
    </row>
    <row r="20" spans="1:5" ht="15" customHeight="1" x14ac:dyDescent="0.3">
      <c r="B20" s="42" t="s">
        <v>2</v>
      </c>
      <c r="C20" s="21"/>
      <c r="D20" s="21"/>
      <c r="E20" s="2">
        <v>1.0789999999999999E-2</v>
      </c>
    </row>
    <row r="21" spans="1:5" ht="15" customHeight="1" x14ac:dyDescent="0.3">
      <c r="B21" s="43" t="s">
        <v>3</v>
      </c>
      <c r="C21" s="26"/>
      <c r="D21" s="26"/>
      <c r="E21" s="27">
        <f>FV(taxa_mensal,qtd_anos*12,Aporte*-1)</f>
        <v>16755.382799697527</v>
      </c>
    </row>
    <row r="22" spans="1:5" ht="15.75" customHeight="1" thickBot="1" x14ac:dyDescent="0.35">
      <c r="B22" s="44" t="s">
        <v>4</v>
      </c>
      <c r="C22" s="28"/>
      <c r="D22" s="28"/>
      <c r="E22" s="29">
        <f>Patrimonio*Rendimento</f>
        <v>100.53229679818516</v>
      </c>
    </row>
    <row r="23" spans="1:5" ht="18.75" customHeight="1" thickBot="1" x14ac:dyDescent="0.35">
      <c r="B23" s="7"/>
      <c r="C23" s="8"/>
      <c r="D23" s="5"/>
    </row>
    <row r="24" spans="1:5" ht="30.75" x14ac:dyDescent="0.25">
      <c r="B24" s="45" t="s">
        <v>10</v>
      </c>
      <c r="C24" s="15"/>
      <c r="D24" s="16"/>
      <c r="E24" s="17" t="s">
        <v>12</v>
      </c>
    </row>
    <row r="25" spans="1:5" ht="17.25" x14ac:dyDescent="0.3">
      <c r="A25" s="4">
        <v>2</v>
      </c>
      <c r="B25" s="46" t="s">
        <v>6</v>
      </c>
      <c r="C25" s="24">
        <f>FV($E$20,$A$25*12,$E$18*-1)</f>
        <v>5445.5254595290435</v>
      </c>
      <c r="D25" s="24"/>
      <c r="E25" s="25">
        <f>C25*Rendimento_carteira</f>
        <v>32.673152757174265</v>
      </c>
    </row>
    <row r="26" spans="1:5" ht="17.25" x14ac:dyDescent="0.3">
      <c r="A26" s="4">
        <v>5</v>
      </c>
      <c r="B26" s="46" t="s">
        <v>7</v>
      </c>
      <c r="C26" s="30">
        <f>FV($E$20,$A31*12,$E$18*-1)</f>
        <v>16755.382799697527</v>
      </c>
      <c r="D26" s="31"/>
      <c r="E26" s="25">
        <f>C26*Rendimento_carteira</f>
        <v>100.53229679818516</v>
      </c>
    </row>
    <row r="27" spans="1:5" ht="17.25" x14ac:dyDescent="0.3">
      <c r="A27" s="4">
        <v>10</v>
      </c>
      <c r="B27" s="46" t="s">
        <v>8</v>
      </c>
      <c r="C27" s="30">
        <f>FV($E$20,$A32*12,$E$18*-1)</f>
        <v>48656.842506034438</v>
      </c>
      <c r="D27" s="31"/>
      <c r="E27" s="25">
        <f>C27*Rendimento_carteira</f>
        <v>291.94105503620665</v>
      </c>
    </row>
    <row r="28" spans="1:5" ht="17.25" x14ac:dyDescent="0.3">
      <c r="A28" s="4">
        <v>20</v>
      </c>
      <c r="B28" s="46" t="s">
        <v>11</v>
      </c>
      <c r="C28" s="30">
        <f>FV($E$20,$A33*12,$E$18*-1)</f>
        <v>225039.68001941612</v>
      </c>
      <c r="D28" s="31"/>
      <c r="E28" s="25">
        <f>C28*Rendimento_carteira</f>
        <v>1350.2380801164968</v>
      </c>
    </row>
    <row r="29" spans="1:5" ht="18" thickBot="1" x14ac:dyDescent="0.35">
      <c r="A29" s="4">
        <v>30</v>
      </c>
      <c r="B29" s="47" t="s">
        <v>9</v>
      </c>
      <c r="C29" s="32">
        <f>FV($E$20,$A34*12,$E$18*-1)</f>
        <v>864433.93100094295</v>
      </c>
      <c r="D29" s="33"/>
      <c r="E29" s="23">
        <f>C29*Rendimento_carteira</f>
        <v>5186.6035860056581</v>
      </c>
    </row>
    <row r="30" spans="1:5" ht="15.75" thickBot="1" x14ac:dyDescent="0.3"/>
    <row r="31" spans="1:5" x14ac:dyDescent="0.25">
      <c r="A31" s="4">
        <v>5</v>
      </c>
      <c r="B31" s="60" t="s">
        <v>18</v>
      </c>
      <c r="C31" s="61" t="s">
        <v>31</v>
      </c>
      <c r="D31" s="61"/>
      <c r="E31" s="62"/>
    </row>
    <row r="32" spans="1:5" x14ac:dyDescent="0.25">
      <c r="A32" s="4">
        <v>10</v>
      </c>
      <c r="B32" s="48" t="s">
        <v>17</v>
      </c>
      <c r="C32" s="49">
        <f>Aporte</f>
        <v>200</v>
      </c>
      <c r="D32" s="49"/>
      <c r="E32" s="50"/>
    </row>
    <row r="33" spans="1:5" x14ac:dyDescent="0.25">
      <c r="A33" s="4">
        <v>20</v>
      </c>
      <c r="B33" s="51"/>
      <c r="C33" s="35"/>
      <c r="D33" s="35"/>
      <c r="E33" s="52"/>
    </row>
    <row r="34" spans="1:5" x14ac:dyDescent="0.25">
      <c r="A34" s="4">
        <v>30</v>
      </c>
      <c r="B34" s="53" t="s">
        <v>19</v>
      </c>
      <c r="C34" s="36" t="s">
        <v>20</v>
      </c>
      <c r="D34" s="37" t="s">
        <v>21</v>
      </c>
      <c r="E34" s="54"/>
    </row>
    <row r="35" spans="1:5" x14ac:dyDescent="0.25">
      <c r="B35" s="55" t="s">
        <v>22</v>
      </c>
      <c r="C35" s="34">
        <f>VLOOKUP($C$31&amp;"-"&amp;B35,Planilha3!$A$2:$D$20,4,)</f>
        <v>0.32</v>
      </c>
      <c r="D35" s="78">
        <f>C35*C32</f>
        <v>64</v>
      </c>
      <c r="E35" s="79"/>
    </row>
    <row r="36" spans="1:5" x14ac:dyDescent="0.25">
      <c r="B36" s="55" t="s">
        <v>23</v>
      </c>
      <c r="C36" s="34">
        <f>VLOOKUP($C$31&amp;"-"&amp;B36,Planilha3!$A$2:$D$20,4,)</f>
        <v>0.35</v>
      </c>
      <c r="D36" s="78">
        <f>C32*C36</f>
        <v>70</v>
      </c>
      <c r="E36" s="79"/>
    </row>
    <row r="37" spans="1:5" x14ac:dyDescent="0.25">
      <c r="B37" s="55" t="s">
        <v>24</v>
      </c>
      <c r="C37" s="34">
        <f>VLOOKUP($C$31&amp;"-"&amp;B37,Planilha3!$A$2:$D$20,4,)</f>
        <v>0.08</v>
      </c>
      <c r="D37" s="78">
        <f>C32*C37</f>
        <v>16</v>
      </c>
      <c r="E37" s="79"/>
    </row>
    <row r="38" spans="1:5" x14ac:dyDescent="0.25">
      <c r="B38" s="55" t="s">
        <v>25</v>
      </c>
      <c r="C38" s="34">
        <f>VLOOKUP($C$31&amp;"-"&amp;B38,Planilha3!$A$2:$D$20,4,)</f>
        <v>0.05</v>
      </c>
      <c r="D38" s="78">
        <f>C38*C32</f>
        <v>10</v>
      </c>
      <c r="E38" s="79"/>
    </row>
    <row r="39" spans="1:5" x14ac:dyDescent="0.25">
      <c r="B39" s="55" t="s">
        <v>26</v>
      </c>
      <c r="C39" s="34">
        <f>VLOOKUP($C$31&amp;"-"&amp;B39,Planilha3!$A$2:$D$20,4,)</f>
        <v>0.1</v>
      </c>
      <c r="D39" s="78">
        <f>C39*C32</f>
        <v>20</v>
      </c>
      <c r="E39" s="79"/>
    </row>
    <row r="40" spans="1:5" x14ac:dyDescent="0.25">
      <c r="B40" s="55" t="s">
        <v>27</v>
      </c>
      <c r="C40" s="34">
        <f>VLOOKUP($C$31&amp;"-"&amp;B40,Planilha3!$A$2:$D$20,4,)</f>
        <v>0.1</v>
      </c>
      <c r="D40" s="78">
        <f>C32*C40</f>
        <v>20</v>
      </c>
      <c r="E40" s="79"/>
    </row>
    <row r="41" spans="1:5" ht="15.75" thickBot="1" x14ac:dyDescent="0.3">
      <c r="B41" s="56"/>
      <c r="C41" s="57"/>
      <c r="D41" s="58">
        <f>SUM(D35:D40)</f>
        <v>200</v>
      </c>
      <c r="E41" s="59"/>
    </row>
  </sheetData>
  <mergeCells count="27">
    <mergeCell ref="D37:E37"/>
    <mergeCell ref="D38:E38"/>
    <mergeCell ref="D39:E39"/>
    <mergeCell ref="D40:E40"/>
    <mergeCell ref="D41:E41"/>
    <mergeCell ref="D36:E36"/>
    <mergeCell ref="D34:E34"/>
    <mergeCell ref="B33:E33"/>
    <mergeCell ref="D35:E35"/>
    <mergeCell ref="C29:D29"/>
    <mergeCell ref="B24:D24"/>
    <mergeCell ref="C31:E31"/>
    <mergeCell ref="C32:E32"/>
    <mergeCell ref="B12:D12"/>
    <mergeCell ref="C25:D25"/>
    <mergeCell ref="C26:D26"/>
    <mergeCell ref="C27:D27"/>
    <mergeCell ref="C28:D28"/>
    <mergeCell ref="B22:D22"/>
    <mergeCell ref="B17:D17"/>
    <mergeCell ref="B13:D13"/>
    <mergeCell ref="B14:D14"/>
    <mergeCell ref="B15:D15"/>
    <mergeCell ref="B19:D19"/>
    <mergeCell ref="B18:D18"/>
    <mergeCell ref="B20:D20"/>
    <mergeCell ref="B21:D21"/>
  </mergeCells>
  <dataValidations count="1">
    <dataValidation type="list" allowBlank="1" showInputMessage="1" showErrorMessage="1" sqref="C31:E31" xr:uid="{3D85631E-F9D8-4C62-BF18-3BF01F330D4C}">
      <formula1>"CONSERVADOR,AGRESSIVO,MODERADO"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3266E-00A3-422E-A847-EC9C2DD36DAD}">
  <dimension ref="A2:H20"/>
  <sheetViews>
    <sheetView workbookViewId="0">
      <selection activeCell="D13" sqref="D13"/>
    </sheetView>
  </sheetViews>
  <sheetFormatPr defaultRowHeight="15" x14ac:dyDescent="0.25"/>
  <cols>
    <col min="1" max="1" width="33" bestFit="1" customWidth="1"/>
    <col min="2" max="2" width="23.140625" customWidth="1"/>
    <col min="3" max="3" width="47" customWidth="1"/>
    <col min="4" max="4" width="10.140625" bestFit="1" customWidth="1"/>
    <col min="7" max="7" width="18.28515625" bestFit="1" customWidth="1"/>
    <col min="8" max="8" width="20.28515625" customWidth="1"/>
  </cols>
  <sheetData>
    <row r="2" spans="1:8" x14ac:dyDescent="0.25">
      <c r="A2" s="77" t="s">
        <v>30</v>
      </c>
      <c r="B2" s="64" t="s">
        <v>18</v>
      </c>
      <c r="C2" s="64" t="s">
        <v>19</v>
      </c>
      <c r="D2" s="5" t="s">
        <v>29</v>
      </c>
    </row>
    <row r="3" spans="1:8" x14ac:dyDescent="0.25">
      <c r="A3" s="34" t="str">
        <f>B3&amp;"-"&amp;C3</f>
        <v>CONSERVADOR-PAPEL</v>
      </c>
      <c r="B3" s="65" t="s">
        <v>28</v>
      </c>
      <c r="C3" s="65" t="s">
        <v>22</v>
      </c>
      <c r="D3" s="63">
        <v>0.3</v>
      </c>
    </row>
    <row r="4" spans="1:8" x14ac:dyDescent="0.25">
      <c r="A4" s="34" t="str">
        <f t="shared" ref="A4:C19" si="0">B4&amp;"-"&amp;C4</f>
        <v>CONSERVADOR-TIJOLO</v>
      </c>
      <c r="B4" s="65" t="s">
        <v>28</v>
      </c>
      <c r="C4" s="65" t="s">
        <v>23</v>
      </c>
      <c r="D4" s="63">
        <v>0.5</v>
      </c>
      <c r="H4" t="s">
        <v>29</v>
      </c>
    </row>
    <row r="5" spans="1:8" x14ac:dyDescent="0.25">
      <c r="A5" s="34" t="str">
        <f t="shared" si="0"/>
        <v>CONSERVADOR-HÍBRIDOS</v>
      </c>
      <c r="B5" s="65" t="s">
        <v>28</v>
      </c>
      <c r="C5" s="65" t="s">
        <v>24</v>
      </c>
      <c r="D5" s="63">
        <v>0.1</v>
      </c>
      <c r="G5" s="74" t="s">
        <v>32</v>
      </c>
      <c r="H5" s="74">
        <f>VLOOKUP(G5,$A$1:$D$20,4,)</f>
        <v>0.35</v>
      </c>
    </row>
    <row r="6" spans="1:8" x14ac:dyDescent="0.25">
      <c r="A6" s="34" t="str">
        <f t="shared" si="0"/>
        <v>CONSERVADOR-FOFs</v>
      </c>
      <c r="B6" s="65" t="s">
        <v>28</v>
      </c>
      <c r="C6" s="65" t="s">
        <v>25</v>
      </c>
      <c r="D6" s="63">
        <v>0.1</v>
      </c>
    </row>
    <row r="7" spans="1:8" x14ac:dyDescent="0.25">
      <c r="A7" s="34" t="str">
        <f t="shared" si="0"/>
        <v>CONSERVADOR-DESENVOLVIMENTO</v>
      </c>
      <c r="B7" s="65" t="s">
        <v>28</v>
      </c>
      <c r="C7" s="65" t="s">
        <v>26</v>
      </c>
      <c r="D7" s="63">
        <v>0</v>
      </c>
    </row>
    <row r="8" spans="1:8" ht="15.75" thickBot="1" x14ac:dyDescent="0.3">
      <c r="A8" s="69" t="str">
        <f t="shared" si="0"/>
        <v xml:space="preserve">CONSERVADOR-HOTELARIAS </v>
      </c>
      <c r="B8" s="68" t="s">
        <v>28</v>
      </c>
      <c r="C8" s="68" t="s">
        <v>27</v>
      </c>
      <c r="D8" s="63">
        <v>0</v>
      </c>
    </row>
    <row r="9" spans="1:8" x14ac:dyDescent="0.25">
      <c r="A9" s="34" t="str">
        <f>B9&amp;"-"&amp;C9</f>
        <v>MODERADO-PAPEL</v>
      </c>
      <c r="B9" s="66" t="s">
        <v>31</v>
      </c>
      <c r="C9" s="65" t="s">
        <v>22</v>
      </c>
      <c r="D9" s="71">
        <v>0.32</v>
      </c>
    </row>
    <row r="10" spans="1:8" x14ac:dyDescent="0.25">
      <c r="A10" s="34" t="str">
        <f t="shared" si="0"/>
        <v>MODERADO-TIJOLO</v>
      </c>
      <c r="B10" s="66" t="s">
        <v>31</v>
      </c>
      <c r="C10" s="65" t="s">
        <v>23</v>
      </c>
      <c r="D10" s="70">
        <v>0.35</v>
      </c>
    </row>
    <row r="11" spans="1:8" x14ac:dyDescent="0.25">
      <c r="A11" s="34" t="str">
        <f t="shared" si="0"/>
        <v>MODERADO-HÍBRIDOS</v>
      </c>
      <c r="B11" s="66" t="s">
        <v>31</v>
      </c>
      <c r="C11" s="65" t="s">
        <v>24</v>
      </c>
      <c r="D11" s="72">
        <v>0.08</v>
      </c>
    </row>
    <row r="12" spans="1:8" x14ac:dyDescent="0.25">
      <c r="A12" s="34" t="str">
        <f t="shared" si="0"/>
        <v>MODERADO-FOFs</v>
      </c>
      <c r="B12" s="66" t="s">
        <v>31</v>
      </c>
      <c r="C12" s="65" t="s">
        <v>25</v>
      </c>
      <c r="D12" s="73">
        <v>0.05</v>
      </c>
    </row>
    <row r="13" spans="1:8" x14ac:dyDescent="0.25">
      <c r="A13" s="34" t="str">
        <f t="shared" si="0"/>
        <v>MODERADO-DESENVOLVIMENTO</v>
      </c>
      <c r="B13" s="66" t="s">
        <v>31</v>
      </c>
      <c r="C13" s="65" t="s">
        <v>26</v>
      </c>
      <c r="D13" s="73">
        <v>0.1</v>
      </c>
    </row>
    <row r="14" spans="1:8" ht="15.75" thickBot="1" x14ac:dyDescent="0.3">
      <c r="A14" s="69" t="str">
        <f t="shared" si="0"/>
        <v xml:space="preserve">MODERADO-HOTELARIAS </v>
      </c>
      <c r="B14" s="67" t="s">
        <v>31</v>
      </c>
      <c r="C14" s="68" t="s">
        <v>27</v>
      </c>
      <c r="D14" s="73">
        <v>0.1</v>
      </c>
    </row>
    <row r="15" spans="1:8" x14ac:dyDescent="0.25">
      <c r="A15" s="34" t="str">
        <f>B15&amp;"-"&amp;C15</f>
        <v>AGRESSIVO-PAPEL</v>
      </c>
      <c r="B15" s="66" t="s">
        <v>16</v>
      </c>
      <c r="C15" s="65" t="s">
        <v>22</v>
      </c>
      <c r="D15" s="73">
        <v>0.5</v>
      </c>
    </row>
    <row r="16" spans="1:8" x14ac:dyDescent="0.25">
      <c r="A16" s="34" t="str">
        <f t="shared" si="0"/>
        <v>AGRESSIVO-TIJOLO</v>
      </c>
      <c r="B16" s="66" t="s">
        <v>16</v>
      </c>
      <c r="C16" s="65" t="s">
        <v>23</v>
      </c>
      <c r="D16" s="73">
        <v>0.1</v>
      </c>
    </row>
    <row r="17" spans="1:4" x14ac:dyDescent="0.25">
      <c r="A17" s="34" t="str">
        <f t="shared" si="0"/>
        <v>AGRESSIVO-HÍBRIDOS</v>
      </c>
      <c r="B17" s="66" t="s">
        <v>16</v>
      </c>
      <c r="C17" s="65" t="s">
        <v>24</v>
      </c>
      <c r="D17" s="73">
        <v>0.05</v>
      </c>
    </row>
    <row r="18" spans="1:4" x14ac:dyDescent="0.25">
      <c r="A18" s="34" t="str">
        <f t="shared" si="0"/>
        <v>AGRESSIVO-FOFs</v>
      </c>
      <c r="B18" s="66" t="s">
        <v>16</v>
      </c>
      <c r="C18" s="65" t="s">
        <v>25</v>
      </c>
      <c r="D18" s="73">
        <v>0.05</v>
      </c>
    </row>
    <row r="19" spans="1:4" x14ac:dyDescent="0.25">
      <c r="A19" s="75" t="str">
        <f t="shared" si="0"/>
        <v>AGRESSIVO-DESENVOLVIMENTO</v>
      </c>
      <c r="B19" s="66" t="s">
        <v>16</v>
      </c>
      <c r="C19" s="65" t="s">
        <v>26</v>
      </c>
      <c r="D19" s="73">
        <v>0.2</v>
      </c>
    </row>
    <row r="20" spans="1:4" x14ac:dyDescent="0.25">
      <c r="A20" s="76" t="str">
        <f t="shared" ref="A20" si="1">B20&amp;"-"&amp;C20</f>
        <v xml:space="preserve">AGRESSIVO-HOTELARIAS </v>
      </c>
      <c r="B20" s="66" t="s">
        <v>16</v>
      </c>
      <c r="C20" s="65" t="s">
        <v>27</v>
      </c>
      <c r="D20" s="73">
        <v>0.1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8</vt:i4>
      </vt:variant>
    </vt:vector>
  </HeadingPairs>
  <TitlesOfParts>
    <vt:vector size="10" baseType="lpstr">
      <vt:lpstr>Planilha1</vt:lpstr>
      <vt:lpstr>Planilha3</vt:lpstr>
      <vt:lpstr>Aporte</vt:lpstr>
      <vt:lpstr>Patrimonio</vt:lpstr>
      <vt:lpstr>qtd_anos</vt:lpstr>
      <vt:lpstr>Rendimento</vt:lpstr>
      <vt:lpstr>Rendimento_carteira</vt:lpstr>
      <vt:lpstr>Salario</vt:lpstr>
      <vt:lpstr>sugestao_investimentos</vt:lpstr>
      <vt:lpstr>taxa_mensal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rayana alves candido</dc:creator>
  <cp:lastModifiedBy>Jaison FOCO Contabilidade</cp:lastModifiedBy>
  <dcterms:created xsi:type="dcterms:W3CDTF">2025-05-20T12:45:24Z</dcterms:created>
  <dcterms:modified xsi:type="dcterms:W3CDTF">2025-05-20T20:56:01Z</dcterms:modified>
</cp:coreProperties>
</file>