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yana.minervino\Desktop\Estudos Inicio\"/>
    </mc:Choice>
  </mc:AlternateContent>
  <xr:revisionPtr revIDLastSave="0" documentId="13_ncr:1_{8B79605F-8640-4695-8D83-4FD7962CC0AD}" xr6:coauthVersionLast="47" xr6:coauthVersionMax="47" xr10:uidLastSave="{00000000-0000-0000-0000-000000000000}"/>
  <bookViews>
    <workbookView xWindow="-108" yWindow="-108" windowWidth="23256" windowHeight="12456" activeTab="2" xr2:uid="{CD26C863-8539-449F-9333-BFFD98449560}"/>
  </bookViews>
  <sheets>
    <sheet name="RESUMO CURVAS" sheetId="1" r:id="rId1"/>
    <sheet name="META MÊS" sheetId="2" r:id="rId2"/>
    <sheet name="Sheet1" sheetId="3" r:id="rId3"/>
  </sheets>
  <definedNames>
    <definedName name="_xlnm._FilterDatabase" localSheetId="0" hidden="1">'RESUMO CURVAS'!$B$2:$AD$34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L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G35" i="1"/>
  <c r="AL33" i="1" l="1"/>
  <c r="AK33" i="1"/>
  <c r="AL32" i="1"/>
  <c r="AK32" i="1"/>
  <c r="AL31" i="1"/>
  <c r="AK31" i="1"/>
  <c r="AL30" i="1"/>
  <c r="AK30" i="1"/>
  <c r="AL29" i="1"/>
  <c r="AK29" i="1"/>
  <c r="AL28" i="1"/>
  <c r="AK28" i="1"/>
  <c r="AL27" i="1"/>
  <c r="AK27" i="1"/>
  <c r="AL26" i="1"/>
  <c r="AK26" i="1"/>
  <c r="AL25" i="1"/>
  <c r="AK25" i="1"/>
  <c r="AL24" i="1"/>
  <c r="AK24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5" i="1"/>
  <c r="AK15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AL6" i="1"/>
  <c r="AK6" i="1"/>
  <c r="AL5" i="1"/>
  <c r="AK5" i="1"/>
  <c r="AL4" i="1"/>
  <c r="AK4" i="1"/>
  <c r="AL3" i="1"/>
  <c r="AK3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AB3" i="1"/>
  <c r="AA3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I5" i="2" l="1"/>
  <c r="J5" i="2"/>
  <c r="I6" i="2"/>
  <c r="J6" i="2"/>
  <c r="H7" i="2"/>
  <c r="I7" i="2" s="1"/>
  <c r="J7" i="2"/>
  <c r="B324" i="3"/>
  <c r="A324" i="3" s="1"/>
  <c r="B323" i="3"/>
  <c r="A323" i="3" s="1"/>
  <c r="B322" i="3"/>
  <c r="A322" i="3"/>
  <c r="B321" i="3"/>
  <c r="A321" i="3"/>
  <c r="B320" i="3"/>
  <c r="A320" i="3" s="1"/>
  <c r="B319" i="3"/>
  <c r="A319" i="3" s="1"/>
  <c r="B318" i="3"/>
  <c r="A318" i="3"/>
  <c r="B317" i="3"/>
  <c r="A317" i="3"/>
  <c r="B316" i="3"/>
  <c r="A316" i="3" s="1"/>
  <c r="B315" i="3"/>
  <c r="A315" i="3" s="1"/>
  <c r="B314" i="3"/>
  <c r="A314" i="3"/>
  <c r="B313" i="3"/>
  <c r="A313" i="3"/>
  <c r="B312" i="3"/>
  <c r="A312" i="3" s="1"/>
  <c r="B311" i="3"/>
  <c r="A311" i="3" s="1"/>
  <c r="B310" i="3"/>
  <c r="A310" i="3"/>
  <c r="B309" i="3"/>
  <c r="A309" i="3"/>
  <c r="B308" i="3"/>
  <c r="A308" i="3" s="1"/>
  <c r="B307" i="3"/>
  <c r="A307" i="3" s="1"/>
  <c r="B306" i="3"/>
  <c r="A306" i="3"/>
  <c r="B305" i="3"/>
  <c r="A305" i="3"/>
  <c r="B304" i="3"/>
  <c r="A304" i="3" s="1"/>
  <c r="B303" i="3"/>
  <c r="A303" i="3" s="1"/>
  <c r="B302" i="3"/>
  <c r="A302" i="3"/>
  <c r="B301" i="3"/>
  <c r="A301" i="3"/>
  <c r="B300" i="3"/>
  <c r="A300" i="3" s="1"/>
  <c r="B299" i="3"/>
  <c r="A299" i="3" s="1"/>
  <c r="B298" i="3"/>
  <c r="A298" i="3"/>
  <c r="B297" i="3"/>
  <c r="A297" i="3"/>
  <c r="B296" i="3"/>
  <c r="A296" i="3" s="1"/>
  <c r="B295" i="3"/>
  <c r="A295" i="3" s="1"/>
  <c r="B294" i="3"/>
  <c r="A294" i="3"/>
  <c r="B293" i="3"/>
  <c r="A293" i="3"/>
  <c r="B292" i="3"/>
  <c r="A292" i="3" s="1"/>
  <c r="B291" i="3"/>
  <c r="A291" i="3" s="1"/>
  <c r="B290" i="3"/>
  <c r="A290" i="3"/>
  <c r="B289" i="3"/>
  <c r="A289" i="3"/>
  <c r="B288" i="3"/>
  <c r="A288" i="3" s="1"/>
  <c r="B287" i="3"/>
  <c r="A287" i="3" s="1"/>
  <c r="B286" i="3"/>
  <c r="A286" i="3"/>
  <c r="B285" i="3"/>
  <c r="A285" i="3"/>
  <c r="B284" i="3"/>
  <c r="A284" i="3" s="1"/>
  <c r="B283" i="3"/>
  <c r="A283" i="3" s="1"/>
  <c r="B282" i="3"/>
  <c r="A282" i="3"/>
  <c r="B281" i="3"/>
  <c r="A281" i="3"/>
  <c r="B280" i="3"/>
  <c r="A280" i="3" s="1"/>
  <c r="B279" i="3"/>
  <c r="A279" i="3" s="1"/>
  <c r="B278" i="3"/>
  <c r="A278" i="3"/>
  <c r="B277" i="3"/>
  <c r="A277" i="3"/>
  <c r="B276" i="3"/>
  <c r="A276" i="3" s="1"/>
  <c r="B275" i="3"/>
  <c r="A275" i="3" s="1"/>
  <c r="B274" i="3"/>
  <c r="A274" i="3"/>
  <c r="B273" i="3"/>
  <c r="A273" i="3"/>
  <c r="B272" i="3"/>
  <c r="A272" i="3" s="1"/>
  <c r="B271" i="3"/>
  <c r="A271" i="3" s="1"/>
  <c r="B270" i="3"/>
  <c r="A270" i="3"/>
  <c r="B269" i="3"/>
  <c r="A269" i="3"/>
  <c r="B268" i="3"/>
  <c r="A268" i="3" s="1"/>
  <c r="B267" i="3"/>
  <c r="A267" i="3" s="1"/>
  <c r="B266" i="3"/>
  <c r="A266" i="3"/>
  <c r="B265" i="3"/>
  <c r="A265" i="3"/>
  <c r="B264" i="3"/>
  <c r="A264" i="3" s="1"/>
  <c r="B263" i="3"/>
  <c r="A263" i="3" s="1"/>
  <c r="B262" i="3"/>
  <c r="A262" i="3"/>
  <c r="B261" i="3"/>
  <c r="A261" i="3"/>
  <c r="B260" i="3"/>
  <c r="A260" i="3" s="1"/>
  <c r="B259" i="3"/>
  <c r="A259" i="3" s="1"/>
  <c r="B258" i="3"/>
  <c r="A258" i="3"/>
  <c r="B257" i="3"/>
  <c r="A257" i="3"/>
  <c r="B256" i="3"/>
  <c r="A256" i="3" s="1"/>
  <c r="B255" i="3"/>
  <c r="A255" i="3" s="1"/>
  <c r="B254" i="3"/>
  <c r="A254" i="3"/>
  <c r="B253" i="3"/>
  <c r="A253" i="3"/>
  <c r="B252" i="3"/>
  <c r="A252" i="3" s="1"/>
  <c r="B251" i="3"/>
  <c r="A251" i="3" s="1"/>
  <c r="B250" i="3"/>
  <c r="A250" i="3"/>
  <c r="B249" i="3"/>
  <c r="A249" i="3"/>
  <c r="B248" i="3"/>
  <c r="A248" i="3" s="1"/>
  <c r="B247" i="3"/>
  <c r="A247" i="3" s="1"/>
  <c r="B246" i="3"/>
  <c r="A246" i="3"/>
  <c r="B245" i="3"/>
  <c r="A245" i="3"/>
  <c r="B244" i="3"/>
  <c r="A244" i="3" s="1"/>
  <c r="B243" i="3"/>
  <c r="A243" i="3" s="1"/>
  <c r="B242" i="3"/>
  <c r="A242" i="3"/>
  <c r="B241" i="3"/>
  <c r="A241" i="3"/>
  <c r="B240" i="3"/>
  <c r="A240" i="3" s="1"/>
  <c r="B239" i="3"/>
  <c r="A239" i="3" s="1"/>
  <c r="B238" i="3"/>
  <c r="A238" i="3"/>
  <c r="B237" i="3"/>
  <c r="A237" i="3"/>
  <c r="B236" i="3"/>
  <c r="A236" i="3" s="1"/>
  <c r="B235" i="3"/>
  <c r="A235" i="3" s="1"/>
  <c r="B234" i="3"/>
  <c r="A234" i="3"/>
  <c r="B233" i="3"/>
  <c r="A233" i="3"/>
  <c r="B232" i="3"/>
  <c r="A232" i="3" s="1"/>
  <c r="B231" i="3"/>
  <c r="A231" i="3" s="1"/>
  <c r="B230" i="3"/>
  <c r="A230" i="3"/>
  <c r="B229" i="3"/>
  <c r="A229" i="3"/>
  <c r="B228" i="3"/>
  <c r="A228" i="3" s="1"/>
  <c r="B227" i="3"/>
  <c r="A227" i="3" s="1"/>
  <c r="B226" i="3"/>
  <c r="A226" i="3"/>
  <c r="B225" i="3"/>
  <c r="A225" i="3"/>
  <c r="B224" i="3"/>
  <c r="A224" i="3" s="1"/>
  <c r="B223" i="3"/>
  <c r="A223" i="3" s="1"/>
  <c r="B222" i="3"/>
  <c r="A222" i="3"/>
  <c r="B221" i="3"/>
  <c r="A221" i="3"/>
  <c r="B220" i="3"/>
  <c r="A220" i="3" s="1"/>
  <c r="B219" i="3"/>
  <c r="A219" i="3" s="1"/>
  <c r="B218" i="3"/>
  <c r="A218" i="3"/>
  <c r="B217" i="3"/>
  <c r="A217" i="3"/>
  <c r="B216" i="3"/>
  <c r="A216" i="3" s="1"/>
  <c r="B215" i="3"/>
  <c r="A215" i="3" s="1"/>
  <c r="B214" i="3"/>
  <c r="A214" i="3"/>
  <c r="B213" i="3"/>
  <c r="A213" i="3"/>
  <c r="B212" i="3"/>
  <c r="A212" i="3" s="1"/>
  <c r="B211" i="3"/>
  <c r="A211" i="3" s="1"/>
  <c r="B210" i="3"/>
  <c r="A210" i="3"/>
  <c r="B209" i="3"/>
  <c r="A209" i="3"/>
  <c r="B208" i="3"/>
  <c r="A208" i="3" s="1"/>
  <c r="B207" i="3"/>
  <c r="A207" i="3" s="1"/>
  <c r="B206" i="3"/>
  <c r="A206" i="3"/>
  <c r="B205" i="3"/>
  <c r="A205" i="3"/>
  <c r="B204" i="3"/>
  <c r="A204" i="3" s="1"/>
  <c r="B203" i="3"/>
  <c r="A203" i="3" s="1"/>
  <c r="B202" i="3"/>
  <c r="A202" i="3"/>
  <c r="B201" i="3"/>
  <c r="A201" i="3"/>
  <c r="B200" i="3"/>
  <c r="A200" i="3" s="1"/>
  <c r="B199" i="3"/>
  <c r="A199" i="3" s="1"/>
  <c r="B198" i="3"/>
  <c r="A198" i="3"/>
  <c r="B197" i="3"/>
  <c r="A197" i="3"/>
  <c r="B196" i="3"/>
  <c r="A196" i="3" s="1"/>
  <c r="B195" i="3"/>
  <c r="A195" i="3" s="1"/>
  <c r="B194" i="3"/>
  <c r="A194" i="3"/>
  <c r="B193" i="3"/>
  <c r="A193" i="3"/>
  <c r="B192" i="3"/>
  <c r="A192" i="3" s="1"/>
  <c r="B191" i="3"/>
  <c r="A191" i="3" s="1"/>
  <c r="B190" i="3"/>
  <c r="A190" i="3"/>
  <c r="B189" i="3"/>
  <c r="A189" i="3"/>
  <c r="B188" i="3"/>
  <c r="A188" i="3" s="1"/>
  <c r="B187" i="3"/>
  <c r="A187" i="3" s="1"/>
  <c r="B186" i="3"/>
  <c r="A186" i="3"/>
  <c r="B185" i="3"/>
  <c r="A185" i="3"/>
  <c r="B184" i="3"/>
  <c r="A184" i="3" s="1"/>
  <c r="B183" i="3"/>
  <c r="A183" i="3" s="1"/>
  <c r="B182" i="3"/>
  <c r="A182" i="3"/>
  <c r="B181" i="3"/>
  <c r="A181" i="3"/>
  <c r="B180" i="3"/>
  <c r="A180" i="3" s="1"/>
  <c r="B179" i="3"/>
  <c r="A179" i="3" s="1"/>
  <c r="B178" i="3"/>
  <c r="A178" i="3"/>
  <c r="B177" i="3"/>
  <c r="A177" i="3"/>
  <c r="B176" i="3"/>
  <c r="A176" i="3" s="1"/>
  <c r="B175" i="3"/>
  <c r="A175" i="3" s="1"/>
  <c r="B174" i="3"/>
  <c r="A174" i="3"/>
  <c r="B173" i="3"/>
  <c r="A173" i="3"/>
  <c r="B172" i="3"/>
  <c r="A172" i="3" s="1"/>
  <c r="B171" i="3"/>
  <c r="A171" i="3" s="1"/>
  <c r="B170" i="3"/>
  <c r="A170" i="3"/>
  <c r="B169" i="3"/>
  <c r="A169" i="3"/>
  <c r="B168" i="3"/>
  <c r="A168" i="3" s="1"/>
  <c r="B167" i="3"/>
  <c r="A167" i="3" s="1"/>
  <c r="B166" i="3"/>
  <c r="A166" i="3"/>
  <c r="B165" i="3"/>
  <c r="A165" i="3"/>
  <c r="B164" i="3"/>
  <c r="A164" i="3" s="1"/>
  <c r="B163" i="3"/>
  <c r="A163" i="3" s="1"/>
  <c r="B162" i="3"/>
  <c r="A162" i="3"/>
  <c r="B161" i="3"/>
  <c r="A161" i="3"/>
  <c r="B160" i="3"/>
  <c r="A160" i="3" s="1"/>
  <c r="B159" i="3"/>
  <c r="A159" i="3" s="1"/>
  <c r="B158" i="3"/>
  <c r="A158" i="3"/>
  <c r="B157" i="3"/>
  <c r="A157" i="3"/>
  <c r="B156" i="3"/>
  <c r="A156" i="3" s="1"/>
  <c r="B155" i="3"/>
  <c r="A155" i="3" s="1"/>
  <c r="B154" i="3"/>
  <c r="A154" i="3"/>
  <c r="B153" i="3"/>
  <c r="A153" i="3"/>
  <c r="B152" i="3"/>
  <c r="A152" i="3" s="1"/>
  <c r="B151" i="3"/>
  <c r="A151" i="3" s="1"/>
  <c r="B150" i="3"/>
  <c r="A150" i="3"/>
  <c r="B149" i="3"/>
  <c r="A149" i="3"/>
  <c r="B148" i="3"/>
  <c r="A148" i="3" s="1"/>
  <c r="B147" i="3"/>
  <c r="A147" i="3" s="1"/>
  <c r="B146" i="3"/>
  <c r="A146" i="3"/>
  <c r="B145" i="3"/>
  <c r="A145" i="3"/>
  <c r="B144" i="3"/>
  <c r="A144" i="3" s="1"/>
  <c r="B143" i="3"/>
  <c r="A143" i="3" s="1"/>
  <c r="B142" i="3"/>
  <c r="A142" i="3"/>
  <c r="B141" i="3"/>
  <c r="A141" i="3"/>
  <c r="B140" i="3"/>
  <c r="A140" i="3" s="1"/>
  <c r="B139" i="3"/>
  <c r="A139" i="3" s="1"/>
  <c r="B138" i="3"/>
  <c r="A138" i="3"/>
  <c r="B137" i="3"/>
  <c r="A137" i="3"/>
  <c r="B136" i="3"/>
  <c r="A136" i="3" s="1"/>
  <c r="B135" i="3"/>
  <c r="A135" i="3" s="1"/>
  <c r="B134" i="3"/>
  <c r="A134" i="3"/>
  <c r="B133" i="3"/>
  <c r="A133" i="3"/>
  <c r="B132" i="3"/>
  <c r="A132" i="3" s="1"/>
  <c r="B131" i="3"/>
  <c r="A131" i="3" s="1"/>
  <c r="B130" i="3"/>
  <c r="A130" i="3"/>
  <c r="B129" i="3"/>
  <c r="A129" i="3"/>
  <c r="B128" i="3"/>
  <c r="A128" i="3" s="1"/>
  <c r="B127" i="3"/>
  <c r="A127" i="3" s="1"/>
  <c r="B126" i="3"/>
  <c r="A126" i="3"/>
  <c r="B125" i="3"/>
  <c r="A125" i="3"/>
  <c r="B124" i="3"/>
  <c r="A124" i="3" s="1"/>
  <c r="B123" i="3"/>
  <c r="A123" i="3" s="1"/>
  <c r="B122" i="3"/>
  <c r="A122" i="3"/>
  <c r="B121" i="3"/>
  <c r="A121" i="3"/>
  <c r="B120" i="3"/>
  <c r="A120" i="3" s="1"/>
  <c r="B119" i="3"/>
  <c r="A119" i="3" s="1"/>
  <c r="B118" i="3"/>
  <c r="A118" i="3"/>
  <c r="B117" i="3"/>
  <c r="A117" i="3"/>
  <c r="B116" i="3"/>
  <c r="A116" i="3" s="1"/>
  <c r="B115" i="3"/>
  <c r="A115" i="3" s="1"/>
  <c r="B114" i="3"/>
  <c r="A114" i="3"/>
  <c r="B113" i="3"/>
  <c r="A113" i="3"/>
  <c r="B112" i="3"/>
  <c r="A112" i="3" s="1"/>
  <c r="B111" i="3"/>
  <c r="A111" i="3" s="1"/>
  <c r="B110" i="3"/>
  <c r="A110" i="3"/>
  <c r="B109" i="3"/>
  <c r="A109" i="3"/>
  <c r="B108" i="3"/>
  <c r="A108" i="3" s="1"/>
  <c r="B107" i="3"/>
  <c r="A107" i="3" s="1"/>
  <c r="B106" i="3"/>
  <c r="A106" i="3"/>
  <c r="B105" i="3"/>
  <c r="A105" i="3"/>
  <c r="B104" i="3"/>
  <c r="A104" i="3" s="1"/>
  <c r="B103" i="3"/>
  <c r="A103" i="3" s="1"/>
  <c r="B102" i="3"/>
  <c r="A102" i="3"/>
  <c r="B101" i="3"/>
  <c r="A101" i="3"/>
  <c r="B100" i="3"/>
  <c r="A100" i="3" s="1"/>
  <c r="B99" i="3"/>
  <c r="A99" i="3" s="1"/>
  <c r="B98" i="3"/>
  <c r="A98" i="3"/>
  <c r="B97" i="3"/>
  <c r="A97" i="3"/>
  <c r="B96" i="3"/>
  <c r="A96" i="3" s="1"/>
  <c r="B95" i="3"/>
  <c r="A95" i="3" s="1"/>
  <c r="B94" i="3"/>
  <c r="A94" i="3" s="1"/>
  <c r="B93" i="3"/>
  <c r="A93" i="3" s="1"/>
  <c r="B92" i="3"/>
  <c r="A92" i="3" s="1"/>
  <c r="B91" i="3"/>
  <c r="A91" i="3" s="1"/>
  <c r="B90" i="3"/>
  <c r="A90" i="3" s="1"/>
  <c r="B89" i="3"/>
  <c r="A89" i="3" s="1"/>
  <c r="B88" i="3"/>
  <c r="A88" i="3" s="1"/>
  <c r="B87" i="3"/>
  <c r="A87" i="3" s="1"/>
  <c r="B86" i="3"/>
  <c r="A86" i="3" s="1"/>
  <c r="B85" i="3"/>
  <c r="A85" i="3" s="1"/>
  <c r="B84" i="3"/>
  <c r="A84" i="3" s="1"/>
  <c r="B83" i="3"/>
  <c r="A83" i="3" s="1"/>
  <c r="B82" i="3"/>
  <c r="A82" i="3" s="1"/>
  <c r="B81" i="3"/>
  <c r="A81" i="3" s="1"/>
  <c r="B80" i="3"/>
  <c r="A80" i="3" s="1"/>
  <c r="B79" i="3"/>
  <c r="A79" i="3" s="1"/>
  <c r="B78" i="3"/>
  <c r="A78" i="3" s="1"/>
  <c r="B77" i="3"/>
  <c r="A77" i="3" s="1"/>
  <c r="B76" i="3"/>
  <c r="A76" i="3" s="1"/>
  <c r="B75" i="3"/>
  <c r="A75" i="3" s="1"/>
  <c r="B74" i="3"/>
  <c r="A74" i="3" s="1"/>
  <c r="B73" i="3"/>
  <c r="A73" i="3" s="1"/>
  <c r="B72" i="3"/>
  <c r="A72" i="3" s="1"/>
  <c r="B71" i="3"/>
  <c r="A71" i="3" s="1"/>
  <c r="B70" i="3"/>
  <c r="A70" i="3" s="1"/>
  <c r="B69" i="3"/>
  <c r="A69" i="3" s="1"/>
  <c r="B68" i="3"/>
  <c r="A68" i="3" s="1"/>
  <c r="B67" i="3"/>
  <c r="A67" i="3" s="1"/>
  <c r="B66" i="3"/>
  <c r="A66" i="3" s="1"/>
  <c r="B65" i="3"/>
  <c r="A65" i="3" s="1"/>
  <c r="B64" i="3"/>
  <c r="A64" i="3" s="1"/>
  <c r="B63" i="3"/>
  <c r="A63" i="3" s="1"/>
  <c r="B62" i="3"/>
  <c r="A62" i="3" s="1"/>
  <c r="B61" i="3"/>
  <c r="A61" i="3" s="1"/>
  <c r="B60" i="3"/>
  <c r="A60" i="3" s="1"/>
  <c r="B59" i="3"/>
  <c r="A59" i="3" s="1"/>
  <c r="B58" i="3"/>
  <c r="A58" i="3" s="1"/>
  <c r="B57" i="3"/>
  <c r="A57" i="3" s="1"/>
  <c r="B56" i="3"/>
  <c r="A56" i="3" s="1"/>
  <c r="B55" i="3"/>
  <c r="A55" i="3" s="1"/>
  <c r="B54" i="3"/>
  <c r="A54" i="3" s="1"/>
  <c r="B53" i="3"/>
  <c r="A53" i="3" s="1"/>
  <c r="B52" i="3"/>
  <c r="A52" i="3" s="1"/>
  <c r="B51" i="3"/>
  <c r="A51" i="3" s="1"/>
  <c r="B50" i="3"/>
  <c r="A50" i="3" s="1"/>
  <c r="B49" i="3"/>
  <c r="A49" i="3" s="1"/>
  <c r="B48" i="3"/>
  <c r="A48" i="3" s="1"/>
  <c r="B47" i="3"/>
  <c r="A47" i="3" s="1"/>
  <c r="B46" i="3"/>
  <c r="A46" i="3" s="1"/>
  <c r="B45" i="3"/>
  <c r="A45" i="3" s="1"/>
  <c r="B44" i="3"/>
  <c r="A44" i="3" s="1"/>
  <c r="B43" i="3"/>
  <c r="A43" i="3" s="1"/>
  <c r="B42" i="3"/>
  <c r="A42" i="3" s="1"/>
  <c r="B41" i="3"/>
  <c r="A41" i="3" s="1"/>
  <c r="B40" i="3"/>
  <c r="A40" i="3" s="1"/>
  <c r="B39" i="3"/>
  <c r="A39" i="3" s="1"/>
  <c r="B38" i="3"/>
  <c r="A38" i="3" s="1"/>
  <c r="AM33" i="1" l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B37" i="3"/>
  <c r="A37" i="3" s="1"/>
  <c r="B36" i="3"/>
  <c r="A36" i="3" s="1"/>
  <c r="B35" i="3"/>
  <c r="A35" i="3" s="1"/>
  <c r="B34" i="3"/>
  <c r="A34" i="3" s="1"/>
  <c r="B33" i="3"/>
  <c r="A33" i="3" s="1"/>
  <c r="B32" i="3"/>
  <c r="A32" i="3" s="1"/>
  <c r="B31" i="3"/>
  <c r="A31" i="3" s="1"/>
  <c r="B30" i="3"/>
  <c r="A30" i="3" s="1"/>
  <c r="B29" i="3"/>
  <c r="A29" i="3" s="1"/>
  <c r="B28" i="3"/>
  <c r="A28" i="3" s="1"/>
  <c r="B27" i="3"/>
  <c r="A27" i="3" s="1"/>
  <c r="B26" i="3"/>
  <c r="A26" i="3" s="1"/>
  <c r="B25" i="3"/>
  <c r="A25" i="3" s="1"/>
  <c r="B24" i="3"/>
  <c r="A24" i="3" s="1"/>
  <c r="B23" i="3"/>
  <c r="A23" i="3" s="1"/>
  <c r="B22" i="3"/>
  <c r="A22" i="3" s="1"/>
  <c r="B21" i="3"/>
  <c r="A21" i="3" s="1"/>
  <c r="B20" i="3"/>
  <c r="A20" i="3" s="1"/>
  <c r="B19" i="3"/>
  <c r="A19" i="3" s="1"/>
  <c r="B18" i="3"/>
  <c r="A18" i="3" s="1"/>
  <c r="B17" i="3"/>
  <c r="A17" i="3" s="1"/>
  <c r="B16" i="3"/>
  <c r="A16" i="3" s="1"/>
  <c r="B15" i="3"/>
  <c r="A15" i="3" s="1"/>
  <c r="B14" i="3"/>
  <c r="A14" i="3" s="1"/>
  <c r="B8" i="3"/>
  <c r="A8" i="3" s="1"/>
  <c r="B9" i="3"/>
  <c r="A9" i="3" s="1"/>
  <c r="B10" i="3"/>
  <c r="A10" i="3" s="1"/>
  <c r="B11" i="3"/>
  <c r="A11" i="3" s="1"/>
  <c r="B12" i="3"/>
  <c r="A12" i="3" s="1"/>
  <c r="B13" i="3"/>
  <c r="A13" i="3" s="1"/>
  <c r="AM34" i="1" l="1"/>
  <c r="AN14" i="1" s="1"/>
  <c r="AC34" i="1"/>
  <c r="AD29" i="1" s="1"/>
  <c r="S34" i="1"/>
  <c r="T26" i="1" s="1"/>
  <c r="D34" i="1"/>
  <c r="E4" i="1" s="1"/>
  <c r="A1" i="3"/>
  <c r="B1" i="3"/>
  <c r="B7" i="3"/>
  <c r="A7" i="3" s="1"/>
  <c r="B6" i="3"/>
  <c r="A6" i="3" s="1"/>
  <c r="B5" i="3"/>
  <c r="A5" i="3" s="1"/>
  <c r="B4" i="3"/>
  <c r="A4" i="3" s="1"/>
  <c r="B3" i="3"/>
  <c r="A3" i="3" s="1"/>
  <c r="B2" i="3"/>
  <c r="A2" i="3" s="1"/>
  <c r="AN33" i="1" l="1"/>
  <c r="AN25" i="1"/>
  <c r="AN22" i="1"/>
  <c r="AN20" i="1"/>
  <c r="E6" i="1"/>
  <c r="E14" i="1"/>
  <c r="E22" i="1"/>
  <c r="E30" i="1"/>
  <c r="AN9" i="1"/>
  <c r="AN4" i="1"/>
  <c r="E13" i="1"/>
  <c r="E7" i="1"/>
  <c r="E23" i="1"/>
  <c r="AN32" i="1"/>
  <c r="AN17" i="1"/>
  <c r="E29" i="1"/>
  <c r="E24" i="1"/>
  <c r="AN28" i="1"/>
  <c r="E21" i="1"/>
  <c r="E15" i="1"/>
  <c r="E31" i="1"/>
  <c r="E8" i="1"/>
  <c r="E16" i="1"/>
  <c r="E32" i="1"/>
  <c r="E9" i="1"/>
  <c r="AN26" i="1"/>
  <c r="AN16" i="1"/>
  <c r="E12" i="1"/>
  <c r="E20" i="1"/>
  <c r="E28" i="1"/>
  <c r="E5" i="1"/>
  <c r="AN27" i="1"/>
  <c r="AN19" i="1"/>
  <c r="AN11" i="1"/>
  <c r="AN3" i="1"/>
  <c r="AN23" i="1"/>
  <c r="AN15" i="1"/>
  <c r="AN31" i="1"/>
  <c r="AN7" i="1"/>
  <c r="AN5" i="1"/>
  <c r="AN29" i="1"/>
  <c r="AN21" i="1"/>
  <c r="AN13" i="1"/>
  <c r="AN24" i="1"/>
  <c r="E17" i="1"/>
  <c r="E25" i="1"/>
  <c r="E33" i="1"/>
  <c r="E10" i="1"/>
  <c r="E18" i="1"/>
  <c r="E26" i="1"/>
  <c r="AN18" i="1"/>
  <c r="AN8" i="1"/>
  <c r="AN12" i="1"/>
  <c r="E11" i="1"/>
  <c r="E19" i="1"/>
  <c r="E27" i="1"/>
  <c r="E3" i="1"/>
  <c r="AN10" i="1"/>
  <c r="AN30" i="1"/>
  <c r="AN6" i="1"/>
  <c r="AF25" i="1"/>
  <c r="AG25" i="1" s="1"/>
  <c r="AF31" i="1"/>
  <c r="AG31" i="1" s="1"/>
  <c r="AF24" i="1"/>
  <c r="AG24" i="1" s="1"/>
  <c r="V31" i="1"/>
  <c r="W31" i="1" s="1"/>
  <c r="V16" i="1"/>
  <c r="W16" i="1" s="1"/>
  <c r="V12" i="1"/>
  <c r="W12" i="1" s="1"/>
  <c r="G11" i="1"/>
  <c r="H11" i="1" s="1"/>
  <c r="G19" i="1"/>
  <c r="H19" i="1" s="1"/>
  <c r="G27" i="1"/>
  <c r="H27" i="1" s="1"/>
  <c r="AF18" i="1"/>
  <c r="AG18" i="1" s="1"/>
  <c r="AF13" i="1"/>
  <c r="AG13" i="1" s="1"/>
  <c r="V30" i="1"/>
  <c r="W30" i="1" s="1"/>
  <c r="V23" i="1"/>
  <c r="W23" i="1" s="1"/>
  <c r="G4" i="1"/>
  <c r="G12" i="1"/>
  <c r="H12" i="1" s="1"/>
  <c r="G28" i="1"/>
  <c r="H28" i="1" s="1"/>
  <c r="AF30" i="1"/>
  <c r="AG30" i="1" s="1"/>
  <c r="AF29" i="1"/>
  <c r="AG29" i="1" s="1"/>
  <c r="AF23" i="1"/>
  <c r="AG23" i="1" s="1"/>
  <c r="AF17" i="1"/>
  <c r="AG17" i="1" s="1"/>
  <c r="V29" i="1"/>
  <c r="W29" i="1" s="1"/>
  <c r="V22" i="1"/>
  <c r="W22" i="1" s="1"/>
  <c r="V15" i="1"/>
  <c r="W15" i="1" s="1"/>
  <c r="G5" i="1"/>
  <c r="G13" i="1"/>
  <c r="H13" i="1" s="1"/>
  <c r="G21" i="1"/>
  <c r="H21" i="1" s="1"/>
  <c r="G29" i="1"/>
  <c r="H29" i="1" s="1"/>
  <c r="AF28" i="1"/>
  <c r="AG28" i="1" s="1"/>
  <c r="AF16" i="1"/>
  <c r="AG16" i="1" s="1"/>
  <c r="V28" i="1"/>
  <c r="W28" i="1" s="1"/>
  <c r="V21" i="1"/>
  <c r="W21" i="1" s="1"/>
  <c r="G6" i="1"/>
  <c r="G14" i="1"/>
  <c r="H14" i="1" s="1"/>
  <c r="G22" i="1"/>
  <c r="H22" i="1" s="1"/>
  <c r="G30" i="1"/>
  <c r="H30" i="1" s="1"/>
  <c r="AF15" i="1"/>
  <c r="AG15" i="1" s="1"/>
  <c r="V26" i="1"/>
  <c r="W26" i="1" s="1"/>
  <c r="V13" i="1"/>
  <c r="W13" i="1" s="1"/>
  <c r="G16" i="1"/>
  <c r="H16" i="1" s="1"/>
  <c r="G3" i="1"/>
  <c r="I3" i="1" s="1"/>
  <c r="AF27" i="1"/>
  <c r="AG27" i="1" s="1"/>
  <c r="AF22" i="1"/>
  <c r="AG22" i="1" s="1"/>
  <c r="AF12" i="1"/>
  <c r="AG12" i="1" s="1"/>
  <c r="V27" i="1"/>
  <c r="W27" i="1" s="1"/>
  <c r="V20" i="1"/>
  <c r="W20" i="1" s="1"/>
  <c r="V14" i="1"/>
  <c r="W14" i="1" s="1"/>
  <c r="G7" i="1"/>
  <c r="G15" i="1"/>
  <c r="H15" i="1" s="1"/>
  <c r="G23" i="1"/>
  <c r="H23" i="1" s="1"/>
  <c r="G31" i="1"/>
  <c r="H31" i="1" s="1"/>
  <c r="AF21" i="1"/>
  <c r="AG21" i="1" s="1"/>
  <c r="V33" i="1"/>
  <c r="W33" i="1" s="1"/>
  <c r="V19" i="1"/>
  <c r="W19" i="1" s="1"/>
  <c r="G8" i="1"/>
  <c r="G24" i="1"/>
  <c r="H24" i="1" s="1"/>
  <c r="G32" i="1"/>
  <c r="H32" i="1" s="1"/>
  <c r="G26" i="1"/>
  <c r="H26" i="1" s="1"/>
  <c r="AF33" i="1"/>
  <c r="AG33" i="1" s="1"/>
  <c r="AF32" i="1"/>
  <c r="AG32" i="1" s="1"/>
  <c r="AF26" i="1"/>
  <c r="AG26" i="1" s="1"/>
  <c r="AF20" i="1"/>
  <c r="AG20" i="1" s="1"/>
  <c r="V32" i="1"/>
  <c r="W32" i="1" s="1"/>
  <c r="V25" i="1"/>
  <c r="W25" i="1" s="1"/>
  <c r="V18" i="1"/>
  <c r="W18" i="1" s="1"/>
  <c r="G9" i="1"/>
  <c r="H9" i="1" s="1"/>
  <c r="G17" i="1"/>
  <c r="H17" i="1" s="1"/>
  <c r="G25" i="1"/>
  <c r="H25" i="1" s="1"/>
  <c r="G33" i="1"/>
  <c r="H33" i="1" s="1"/>
  <c r="AF19" i="1"/>
  <c r="AG19" i="1" s="1"/>
  <c r="AF14" i="1"/>
  <c r="AG14" i="1" s="1"/>
  <c r="V24" i="1"/>
  <c r="W24" i="1" s="1"/>
  <c r="V17" i="1"/>
  <c r="W17" i="1" s="1"/>
  <c r="G10" i="1"/>
  <c r="H10" i="1" s="1"/>
  <c r="G18" i="1"/>
  <c r="H18" i="1" s="1"/>
  <c r="G20" i="1"/>
  <c r="H20" i="1" s="1"/>
  <c r="AF7" i="1"/>
  <c r="AG7" i="1" s="1"/>
  <c r="AF6" i="1"/>
  <c r="AG6" i="1" s="1"/>
  <c r="V9" i="1"/>
  <c r="W9" i="1" s="1"/>
  <c r="AF9" i="1"/>
  <c r="AG9" i="1" s="1"/>
  <c r="AF8" i="1"/>
  <c r="AG8" i="1" s="1"/>
  <c r="V7" i="1"/>
  <c r="W7" i="1" s="1"/>
  <c r="V11" i="1"/>
  <c r="W11" i="1" s="1"/>
  <c r="V6" i="1"/>
  <c r="W6" i="1" s="1"/>
  <c r="V10" i="1"/>
  <c r="W10" i="1" s="1"/>
  <c r="AF11" i="1"/>
  <c r="AG11" i="1" s="1"/>
  <c r="AF10" i="1"/>
  <c r="AG10" i="1" s="1"/>
  <c r="V8" i="1"/>
  <c r="W8" i="1" s="1"/>
  <c r="AF5" i="1"/>
  <c r="AG5" i="1" s="1"/>
  <c r="V5" i="1"/>
  <c r="W5" i="1" s="1"/>
  <c r="AF4" i="1"/>
  <c r="AG4" i="1" s="1"/>
  <c r="AF3" i="1"/>
  <c r="AG3" i="1" s="1"/>
  <c r="V4" i="1"/>
  <c r="W4" i="1" s="1"/>
  <c r="V3" i="1"/>
  <c r="W3" i="1" s="1"/>
  <c r="AD23" i="1"/>
  <c r="AD32" i="1"/>
  <c r="AD9" i="1"/>
  <c r="AD33" i="1"/>
  <c r="AD18" i="1"/>
  <c r="AD3" i="1"/>
  <c r="AD19" i="1"/>
  <c r="AD6" i="1"/>
  <c r="AD14" i="1"/>
  <c r="AD30" i="1"/>
  <c r="AD7" i="1"/>
  <c r="AD31" i="1"/>
  <c r="AD8" i="1"/>
  <c r="AD24" i="1"/>
  <c r="AD25" i="1"/>
  <c r="AD26" i="1"/>
  <c r="AD11" i="1"/>
  <c r="AD4" i="1"/>
  <c r="AD12" i="1"/>
  <c r="AD20" i="1"/>
  <c r="AD28" i="1"/>
  <c r="AD22" i="1"/>
  <c r="AD15" i="1"/>
  <c r="AD16" i="1"/>
  <c r="AD17" i="1"/>
  <c r="AD10" i="1"/>
  <c r="AD27" i="1"/>
  <c r="AD5" i="1"/>
  <c r="AD13" i="1"/>
  <c r="AD21" i="1"/>
  <c r="T3" i="1"/>
  <c r="T11" i="1"/>
  <c r="T19" i="1"/>
  <c r="T27" i="1"/>
  <c r="T4" i="1"/>
  <c r="T12" i="1"/>
  <c r="T20" i="1"/>
  <c r="T28" i="1"/>
  <c r="T13" i="1"/>
  <c r="T21" i="1"/>
  <c r="T6" i="1"/>
  <c r="T22" i="1"/>
  <c r="T15" i="1"/>
  <c r="T8" i="1"/>
  <c r="T24" i="1"/>
  <c r="T32" i="1"/>
  <c r="T9" i="1"/>
  <c r="T17" i="1"/>
  <c r="T25" i="1"/>
  <c r="T33" i="1"/>
  <c r="T5" i="1"/>
  <c r="T29" i="1"/>
  <c r="T14" i="1"/>
  <c r="T30" i="1"/>
  <c r="T7" i="1"/>
  <c r="T23" i="1"/>
  <c r="T31" i="1"/>
  <c r="T16" i="1"/>
  <c r="T10" i="1"/>
  <c r="T18" i="1"/>
  <c r="H6" i="1" l="1"/>
  <c r="I6" i="1"/>
  <c r="H5" i="1"/>
  <c r="I5" i="1"/>
  <c r="H7" i="1"/>
  <c r="I7" i="1"/>
  <c r="H8" i="1"/>
  <c r="I8" i="1"/>
  <c r="H4" i="1"/>
  <c r="I4" i="1"/>
  <c r="H3" i="1"/>
  <c r="K3" i="1"/>
  <c r="AE3" i="1"/>
  <c r="AE4" i="1" s="1"/>
  <c r="AE5" i="1" s="1"/>
  <c r="AH5" i="1" s="1"/>
  <c r="AI5" i="1" s="1"/>
  <c r="AD34" i="1"/>
  <c r="U3" i="1"/>
  <c r="U4" i="1" s="1"/>
  <c r="X4" i="1" s="1"/>
  <c r="Y4" i="1" s="1"/>
  <c r="T34" i="1"/>
  <c r="AN34" i="1"/>
  <c r="AO3" i="1"/>
  <c r="AO4" i="1" s="1"/>
  <c r="AO5" i="1" s="1"/>
  <c r="AO6" i="1" s="1"/>
  <c r="AO7" i="1" s="1"/>
  <c r="E34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N33" i="1" s="1"/>
  <c r="AP9" i="1"/>
  <c r="AP3" i="1"/>
  <c r="AP6" i="1"/>
  <c r="AP5" i="1"/>
  <c r="AP11" i="1"/>
  <c r="AP7" i="1"/>
  <c r="AP8" i="1"/>
  <c r="AP4" i="1"/>
  <c r="AP10" i="1"/>
  <c r="AH4" i="1" l="1"/>
  <c r="AI4" i="1" s="1"/>
  <c r="M3" i="1"/>
  <c r="K4" i="1"/>
  <c r="AH3" i="1"/>
  <c r="AI3" i="1" s="1"/>
  <c r="X3" i="1"/>
  <c r="Y3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X33" i="1" s="1"/>
  <c r="Y33" i="1" s="1"/>
  <c r="AE6" i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H33" i="1" s="1"/>
  <c r="AI33" i="1" s="1"/>
  <c r="X7" i="1"/>
  <c r="Y7" i="1" s="1"/>
  <c r="N5" i="1"/>
  <c r="O5" i="1" s="1"/>
  <c r="N4" i="1"/>
  <c r="O4" i="1" s="1"/>
  <c r="N9" i="1"/>
  <c r="O9" i="1" s="1"/>
  <c r="X20" i="1"/>
  <c r="Y20" i="1" s="1"/>
  <c r="X9" i="1"/>
  <c r="Y9" i="1" s="1"/>
  <c r="N18" i="1"/>
  <c r="O18" i="1" s="1"/>
  <c r="N25" i="1"/>
  <c r="O25" i="1" s="1"/>
  <c r="N12" i="1"/>
  <c r="O12" i="1" s="1"/>
  <c r="N20" i="1"/>
  <c r="O20" i="1" s="1"/>
  <c r="N10" i="1"/>
  <c r="O10" i="1" s="1"/>
  <c r="N19" i="1"/>
  <c r="O19" i="1" s="1"/>
  <c r="N29" i="1"/>
  <c r="O29" i="1" s="1"/>
  <c r="N16" i="1"/>
  <c r="O16" i="1" s="1"/>
  <c r="N7" i="1"/>
  <c r="O7" i="1" s="1"/>
  <c r="N21" i="1"/>
  <c r="O21" i="1" s="1"/>
  <c r="N17" i="1"/>
  <c r="O17" i="1" s="1"/>
  <c r="N14" i="1"/>
  <c r="O14" i="1" s="1"/>
  <c r="N26" i="1"/>
  <c r="O26" i="1" s="1"/>
  <c r="N6" i="1"/>
  <c r="O6" i="1" s="1"/>
  <c r="N31" i="1"/>
  <c r="O31" i="1" s="1"/>
  <c r="N8" i="1"/>
  <c r="O8" i="1" s="1"/>
  <c r="N24" i="1"/>
  <c r="O24" i="1" s="1"/>
  <c r="N11" i="1"/>
  <c r="O11" i="1" s="1"/>
  <c r="N3" i="1"/>
  <c r="O3" i="1" s="1"/>
  <c r="N23" i="1"/>
  <c r="O23" i="1" s="1"/>
  <c r="N30" i="1"/>
  <c r="O30" i="1" s="1"/>
  <c r="N13" i="1"/>
  <c r="O13" i="1" s="1"/>
  <c r="N32" i="1"/>
  <c r="O32" i="1" s="1"/>
  <c r="N28" i="1"/>
  <c r="O28" i="1" s="1"/>
  <c r="N27" i="1"/>
  <c r="O27" i="1" s="1"/>
  <c r="N15" i="1"/>
  <c r="O15" i="1" s="1"/>
  <c r="N22" i="1"/>
  <c r="O33" i="1"/>
  <c r="AO8" i="1"/>
  <c r="X8" i="1" l="1"/>
  <c r="Y8" i="1" s="1"/>
  <c r="X13" i="1"/>
  <c r="Y13" i="1" s="1"/>
  <c r="X19" i="1"/>
  <c r="Y19" i="1" s="1"/>
  <c r="X10" i="1"/>
  <c r="Y10" i="1" s="1"/>
  <c r="X18" i="1"/>
  <c r="Y18" i="1" s="1"/>
  <c r="X31" i="1"/>
  <c r="Y31" i="1" s="1"/>
  <c r="X16" i="1"/>
  <c r="Y16" i="1" s="1"/>
  <c r="X17" i="1"/>
  <c r="Y17" i="1" s="1"/>
  <c r="AH14" i="1"/>
  <c r="AI14" i="1" s="1"/>
  <c r="X15" i="1"/>
  <c r="Y15" i="1" s="1"/>
  <c r="X32" i="1"/>
  <c r="Y32" i="1" s="1"/>
  <c r="X14" i="1"/>
  <c r="Y14" i="1" s="1"/>
  <c r="X6" i="1"/>
  <c r="Y6" i="1" s="1"/>
  <c r="X24" i="1"/>
  <c r="Y24" i="1" s="1"/>
  <c r="X5" i="1"/>
  <c r="Y5" i="1" s="1"/>
  <c r="X21" i="1"/>
  <c r="Y21" i="1" s="1"/>
  <c r="X22" i="1"/>
  <c r="Y22" i="1" s="1"/>
  <c r="X26" i="1"/>
  <c r="Y26" i="1" s="1"/>
  <c r="K5" i="1"/>
  <c r="M4" i="1"/>
  <c r="X12" i="1"/>
  <c r="Y12" i="1" s="1"/>
  <c r="X28" i="1"/>
  <c r="Y28" i="1" s="1"/>
  <c r="X29" i="1"/>
  <c r="Y29" i="1" s="1"/>
  <c r="X30" i="1"/>
  <c r="Y30" i="1" s="1"/>
  <c r="X23" i="1"/>
  <c r="Y23" i="1" s="1"/>
  <c r="AH8" i="1"/>
  <c r="AI8" i="1" s="1"/>
  <c r="X25" i="1"/>
  <c r="Y25" i="1" s="1"/>
  <c r="AH10" i="1"/>
  <c r="AI10" i="1" s="1"/>
  <c r="AH19" i="1"/>
  <c r="AI19" i="1" s="1"/>
  <c r="AH25" i="1"/>
  <c r="AI25" i="1" s="1"/>
  <c r="X11" i="1"/>
  <c r="Y11" i="1" s="1"/>
  <c r="X27" i="1"/>
  <c r="Y27" i="1" s="1"/>
  <c r="AH6" i="1"/>
  <c r="AI6" i="1" s="1"/>
  <c r="AH16" i="1"/>
  <c r="AI16" i="1" s="1"/>
  <c r="AH12" i="1"/>
  <c r="AI12" i="1" s="1"/>
  <c r="AH9" i="1"/>
  <c r="AI9" i="1" s="1"/>
  <c r="AH11" i="1"/>
  <c r="AI11" i="1" s="1"/>
  <c r="AH7" i="1"/>
  <c r="AI7" i="1" s="1"/>
  <c r="AH18" i="1"/>
  <c r="AI18" i="1" s="1"/>
  <c r="AH24" i="1"/>
  <c r="AI24" i="1" s="1"/>
  <c r="AH20" i="1"/>
  <c r="AI20" i="1" s="1"/>
  <c r="AH32" i="1"/>
  <c r="AI32" i="1" s="1"/>
  <c r="AH31" i="1"/>
  <c r="AI31" i="1" s="1"/>
  <c r="AQ33" i="1"/>
  <c r="AR33" i="1" s="1"/>
  <c r="AH30" i="1"/>
  <c r="AI30" i="1" s="1"/>
  <c r="AH21" i="1"/>
  <c r="AI21" i="1" s="1"/>
  <c r="AH13" i="1"/>
  <c r="AI13" i="1" s="1"/>
  <c r="AH23" i="1"/>
  <c r="AI23" i="1" s="1"/>
  <c r="AH17" i="1"/>
  <c r="AI17" i="1" s="1"/>
  <c r="AH26" i="1"/>
  <c r="AI26" i="1" s="1"/>
  <c r="AH29" i="1"/>
  <c r="AI29" i="1" s="1"/>
  <c r="AH22" i="1"/>
  <c r="AI22" i="1" s="1"/>
  <c r="AH15" i="1"/>
  <c r="AI15" i="1" s="1"/>
  <c r="AH27" i="1"/>
  <c r="AI27" i="1" s="1"/>
  <c r="AH28" i="1"/>
  <c r="AI28" i="1" s="1"/>
  <c r="AQ3" i="1"/>
  <c r="AR3" i="1" s="1"/>
  <c r="AQ4" i="1"/>
  <c r="AR4" i="1" s="1"/>
  <c r="O22" i="1"/>
  <c r="AQ14" i="1"/>
  <c r="AR14" i="1" s="1"/>
  <c r="AQ8" i="1"/>
  <c r="AR8" i="1" s="1"/>
  <c r="AO9" i="1"/>
  <c r="AQ6" i="1" l="1"/>
  <c r="AR6" i="1" s="1"/>
  <c r="AQ5" i="1"/>
  <c r="AR5" i="1" s="1"/>
  <c r="AQ21" i="1"/>
  <c r="AR21" i="1" s="1"/>
  <c r="AQ18" i="1"/>
  <c r="AR18" i="1" s="1"/>
  <c r="K6" i="1"/>
  <c r="M5" i="1"/>
  <c r="AQ30" i="1"/>
  <c r="AR30" i="1" s="1"/>
  <c r="AQ19" i="1"/>
  <c r="AR19" i="1" s="1"/>
  <c r="AQ10" i="1"/>
  <c r="AQ32" i="1"/>
  <c r="AR32" i="1" s="1"/>
  <c r="AQ28" i="1"/>
  <c r="AR28" i="1" s="1"/>
  <c r="AQ25" i="1"/>
  <c r="AR25" i="1" s="1"/>
  <c r="AQ11" i="1"/>
  <c r="AQ22" i="1"/>
  <c r="AR22" i="1" s="1"/>
  <c r="AQ9" i="1"/>
  <c r="AR9" i="1" s="1"/>
  <c r="AQ31" i="1"/>
  <c r="AR31" i="1" s="1"/>
  <c r="AQ12" i="1"/>
  <c r="AR12" i="1" s="1"/>
  <c r="AQ26" i="1"/>
  <c r="AR26" i="1" s="1"/>
  <c r="AQ13" i="1"/>
  <c r="AR13" i="1" s="1"/>
  <c r="AQ29" i="1"/>
  <c r="AR29" i="1" s="1"/>
  <c r="AQ20" i="1"/>
  <c r="AR20" i="1" s="1"/>
  <c r="AQ16" i="1"/>
  <c r="AR16" i="1" s="1"/>
  <c r="AQ23" i="1"/>
  <c r="AR23" i="1" s="1"/>
  <c r="AQ24" i="1"/>
  <c r="AR24" i="1" s="1"/>
  <c r="AQ17" i="1"/>
  <c r="AR17" i="1" s="1"/>
  <c r="AQ15" i="1"/>
  <c r="AR15" i="1" s="1"/>
  <c r="AQ7" i="1"/>
  <c r="AR7" i="1" s="1"/>
  <c r="AQ27" i="1"/>
  <c r="AR27" i="1" s="1"/>
  <c r="AO10" i="1"/>
  <c r="K7" i="1" l="1"/>
  <c r="M6" i="1"/>
  <c r="AO11" i="1"/>
  <c r="AR10" i="1"/>
  <c r="K8" i="1" l="1"/>
  <c r="M7" i="1"/>
  <c r="AR11" i="1"/>
  <c r="AO12" i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K9" i="1" l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M8" i="1"/>
</calcChain>
</file>

<file path=xl/sharedStrings.xml><?xml version="1.0" encoding="utf-8"?>
<sst xmlns="http://schemas.openxmlformats.org/spreadsheetml/2006/main" count="138" uniqueCount="48">
  <si>
    <t>OUTLET</t>
  </si>
  <si>
    <t>ECOM</t>
  </si>
  <si>
    <t>Dia</t>
  </si>
  <si>
    <t>Sem</t>
  </si>
  <si>
    <t>R$</t>
  </si>
  <si>
    <t>%</t>
  </si>
  <si>
    <t>TOTAL</t>
  </si>
  <si>
    <t>seg</t>
  </si>
  <si>
    <t>ter</t>
  </si>
  <si>
    <t>qua</t>
  </si>
  <si>
    <t>qui</t>
  </si>
  <si>
    <t>sex</t>
  </si>
  <si>
    <t>sáb</t>
  </si>
  <si>
    <t>dom</t>
  </si>
  <si>
    <t>ARAMIS TOTAL</t>
  </si>
  <si>
    <t>UP PRÓPRIAS</t>
  </si>
  <si>
    <t>LOJA VIRTUAL UP</t>
  </si>
  <si>
    <t>LOJAS UP</t>
  </si>
  <si>
    <t>VAREJO TOTAL</t>
  </si>
  <si>
    <t>VAREJO FÍSICO</t>
  </si>
  <si>
    <t>FULL PRICE</t>
  </si>
  <si>
    <t>DIF $</t>
  </si>
  <si>
    <t>% CRESCIMENTO</t>
  </si>
  <si>
    <t>CANAIS</t>
  </si>
  <si>
    <t>COMERCIAL</t>
  </si>
  <si>
    <t>REFORECAST</t>
  </si>
  <si>
    <t>BUDGET</t>
  </si>
  <si>
    <t>junho</t>
  </si>
  <si>
    <t>Valor_Venda</t>
  </si>
  <si>
    <t>Canal</t>
  </si>
  <si>
    <t>Mes</t>
  </si>
  <si>
    <t>Ano</t>
  </si>
  <si>
    <t>projeção</t>
  </si>
  <si>
    <t>% acum</t>
  </si>
  <si>
    <t>real</t>
  </si>
  <si>
    <t>% proj</t>
  </si>
  <si>
    <t>% Acum</t>
  </si>
  <si>
    <t>Real</t>
  </si>
  <si>
    <t>Projeção</t>
  </si>
  <si>
    <t>% Proj</t>
  </si>
  <si>
    <t>VAREJO</t>
  </si>
  <si>
    <t>ago</t>
  </si>
  <si>
    <t>% Meta D</t>
  </si>
  <si>
    <t>PLANO</t>
  </si>
  <si>
    <t>REAL</t>
  </si>
  <si>
    <t>PLANO ACUM</t>
  </si>
  <si>
    <t>REAL ACUM</t>
  </si>
  <si>
    <t>% 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</si>
</sst>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##0"/>
  </numFmts>
  <fonts count="5" x14ac:knownFonts="1"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ck">
        <color indexed="64"/>
      </top>
      <bottom/>
      <diagonal/>
    </border>
  </borders>
  <cellStyleXfs count="5">
    <xf numFmtId="0" fontId="0" fillId="0" borderId="0"/>
    <xf numFmtId="0" fontId="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14" fontId="0" fillId="0" borderId="6" xfId="0" applyNumberFormat="1" applyBorder="1"/>
    <xf numFmtId="3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2" borderId="6" xfId="0" applyNumberFormat="1" applyFill="1" applyBorder="1"/>
    <xf numFmtId="0" fontId="0" fillId="2" borderId="0" xfId="0" applyFill="1"/>
    <xf numFmtId="3" fontId="0" fillId="2" borderId="0" xfId="0" applyNumberFormat="1" applyFill="1" applyAlignment="1">
      <alignment horizontal="center"/>
    </xf>
    <xf numFmtId="0" fontId="1" fillId="0" borderId="0" xfId="1"/>
    <xf numFmtId="9" fontId="1" fillId="0" borderId="0" xfId="2" applyFont="1"/>
    <xf numFmtId="0" fontId="1" fillId="0" borderId="0" xfId="1" applyAlignment="1">
      <alignment horizontal="center"/>
    </xf>
    <xf numFmtId="9" fontId="1" fillId="0" borderId="0" xfId="2" applyFont="1" applyAlignment="1">
      <alignment horizontal="center"/>
    </xf>
    <xf numFmtId="3" fontId="2" fillId="0" borderId="3" xfId="1" applyNumberFormat="1" applyFont="1" applyBorder="1" applyAlignment="1">
      <alignment horizontal="center"/>
    </xf>
    <xf numFmtId="9" fontId="2" fillId="0" borderId="2" xfId="3" applyFont="1" applyBorder="1" applyAlignment="1">
      <alignment horizontal="center"/>
    </xf>
    <xf numFmtId="3" fontId="2" fillId="0" borderId="2" xfId="1" applyNumberFormat="1" applyFont="1" applyBorder="1" applyAlignment="1">
      <alignment horizontal="center"/>
    </xf>
    <xf numFmtId="3" fontId="2" fillId="3" borderId="2" xfId="1" applyNumberFormat="1" applyFont="1" applyFill="1" applyBorder="1" applyAlignment="1">
      <alignment horizontal="center"/>
    </xf>
    <xf numFmtId="0" fontId="2" fillId="0" borderId="1" xfId="1" applyFont="1" applyBorder="1"/>
    <xf numFmtId="9" fontId="0" fillId="0" borderId="0" xfId="3" applyFont="1" applyAlignment="1">
      <alignment horizontal="center"/>
    </xf>
    <xf numFmtId="3" fontId="2" fillId="0" borderId="10" xfId="1" applyNumberFormat="1" applyFont="1" applyBorder="1" applyAlignment="1">
      <alignment horizontal="center"/>
    </xf>
    <xf numFmtId="9" fontId="2" fillId="0" borderId="9" xfId="3" applyFont="1" applyBorder="1" applyAlignment="1">
      <alignment horizontal="center"/>
    </xf>
    <xf numFmtId="3" fontId="2" fillId="0" borderId="9" xfId="1" applyNumberFormat="1" applyFont="1" applyBorder="1" applyAlignment="1">
      <alignment horizontal="center"/>
    </xf>
    <xf numFmtId="3" fontId="2" fillId="3" borderId="9" xfId="1" applyNumberFormat="1" applyFont="1" applyFill="1" applyBorder="1" applyAlignment="1">
      <alignment horizontal="center"/>
    </xf>
    <xf numFmtId="0" fontId="2" fillId="0" borderId="8" xfId="1" applyFont="1" applyBorder="1"/>
    <xf numFmtId="3" fontId="1" fillId="0" borderId="7" xfId="1" applyNumberFormat="1" applyBorder="1" applyAlignment="1">
      <alignment horizontal="center"/>
    </xf>
    <xf numFmtId="9" fontId="0" fillId="0" borderId="0" xfId="3" applyFont="1" applyBorder="1" applyAlignment="1">
      <alignment horizontal="center"/>
    </xf>
    <xf numFmtId="3" fontId="1" fillId="0" borderId="0" xfId="1" applyNumberFormat="1" applyAlignment="1">
      <alignment horizontal="center"/>
    </xf>
    <xf numFmtId="3" fontId="1" fillId="3" borderId="0" xfId="1" applyNumberFormat="1" applyFill="1" applyAlignment="1">
      <alignment horizontal="center"/>
    </xf>
    <xf numFmtId="0" fontId="1" fillId="0" borderId="6" xfId="1" applyBorder="1"/>
    <xf numFmtId="3" fontId="1" fillId="0" borderId="5" xfId="1" applyNumberFormat="1" applyBorder="1" applyAlignment="1">
      <alignment horizontal="center"/>
    </xf>
    <xf numFmtId="9" fontId="0" fillId="0" borderId="4" xfId="3" applyFont="1" applyBorder="1" applyAlignment="1">
      <alignment horizontal="center"/>
    </xf>
    <xf numFmtId="3" fontId="1" fillId="0" borderId="4" xfId="1" applyNumberFormat="1" applyBorder="1" applyAlignment="1">
      <alignment horizontal="center"/>
    </xf>
    <xf numFmtId="3" fontId="1" fillId="3" borderId="4" xfId="1" applyNumberFormat="1" applyFill="1" applyBorder="1" applyAlignment="1">
      <alignment horizontal="center"/>
    </xf>
    <xf numFmtId="0" fontId="1" fillId="0" borderId="11" xfId="1" applyBorder="1"/>
    <xf numFmtId="3" fontId="1" fillId="0" borderId="12" xfId="1" applyNumberFormat="1" applyBorder="1" applyAlignment="1">
      <alignment horizontal="center"/>
    </xf>
    <xf numFmtId="9" fontId="0" fillId="0" borderId="13" xfId="3" applyFont="1" applyBorder="1" applyAlignment="1">
      <alignment horizontal="center"/>
    </xf>
    <xf numFmtId="3" fontId="1" fillId="0" borderId="13" xfId="1" applyNumberFormat="1" applyBorder="1" applyAlignment="1">
      <alignment horizontal="center"/>
    </xf>
    <xf numFmtId="3" fontId="1" fillId="3" borderId="13" xfId="1" applyNumberFormat="1" applyFill="1" applyBorder="1" applyAlignment="1">
      <alignment horizontal="center"/>
    </xf>
    <xf numFmtId="0" fontId="1" fillId="0" borderId="14" xfId="1" applyBorder="1"/>
    <xf numFmtId="3" fontId="1" fillId="4" borderId="0" xfId="1" applyNumberFormat="1" applyFill="1" applyAlignment="1">
      <alignment horizontal="center"/>
    </xf>
    <xf numFmtId="3" fontId="1" fillId="4" borderId="4" xfId="1" applyNumberFormat="1" applyFill="1" applyBorder="1" applyAlignment="1">
      <alignment horizontal="center"/>
    </xf>
    <xf numFmtId="17" fontId="2" fillId="2" borderId="0" xfId="1" applyNumberFormat="1" applyFont="1" applyFill="1" applyAlignment="1">
      <alignment horizontal="center"/>
    </xf>
    <xf numFmtId="0" fontId="2" fillId="0" borderId="0" xfId="1" applyFont="1" applyAlignment="1">
      <alignment horizontal="center"/>
    </xf>
    <xf numFmtId="17" fontId="2" fillId="0" borderId="0" xfId="1" applyNumberFormat="1" applyFont="1" applyAlignment="1">
      <alignment horizontal="center"/>
    </xf>
    <xf numFmtId="0" fontId="2" fillId="0" borderId="0" xfId="1" applyFont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165" fontId="0" fillId="0" borderId="0" xfId="0" applyNumberFormat="1"/>
    <xf numFmtId="14" fontId="0" fillId="5" borderId="0" xfId="0" applyNumberFormat="1" applyFill="1"/>
    <xf numFmtId="0" fontId="0" fillId="5" borderId="0" xfId="0" applyFill="1"/>
    <xf numFmtId="0" fontId="4" fillId="2" borderId="15" xfId="0" applyFont="1" applyFill="1" applyBorder="1" applyAlignment="1">
      <alignment horizontal="center"/>
    </xf>
    <xf numFmtId="3" fontId="4" fillId="2" borderId="15" xfId="0" applyNumberFormat="1" applyFont="1" applyFill="1" applyBorder="1" applyAlignment="1">
      <alignment horizontal="center"/>
    </xf>
    <xf numFmtId="3" fontId="4" fillId="2" borderId="16" xfId="0" applyNumberFormat="1" applyFont="1" applyFill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2" borderId="17" xfId="0" applyNumberForma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3" fontId="4" fillId="6" borderId="15" xfId="0" applyNumberFormat="1" applyFont="1" applyFill="1" applyBorder="1" applyAlignment="1">
      <alignment horizontal="center"/>
    </xf>
    <xf numFmtId="3" fontId="4" fillId="6" borderId="16" xfId="0" applyNumberFormat="1" applyFont="1" applyFill="1" applyBorder="1" applyAlignment="1">
      <alignment horizontal="center"/>
    </xf>
    <xf numFmtId="0" fontId="4" fillId="7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3" fontId="0" fillId="7" borderId="0" xfId="0" applyNumberFormat="1" applyFill="1" applyAlignment="1">
      <alignment horizontal="center"/>
    </xf>
    <xf numFmtId="9" fontId="0" fillId="0" borderId="0" xfId="4" applyFont="1" applyBorder="1" applyAlignment="1">
      <alignment horizontal="center"/>
    </xf>
    <xf numFmtId="9" fontId="0" fillId="0" borderId="0" xfId="4" applyFont="1" applyAlignment="1">
      <alignment horizontal="center"/>
    </xf>
    <xf numFmtId="9" fontId="4" fillId="2" borderId="15" xfId="4" applyFont="1" applyFill="1" applyBorder="1" applyAlignment="1">
      <alignment horizontal="center"/>
    </xf>
    <xf numFmtId="9" fontId="0" fillId="2" borderId="0" xfId="4" applyFont="1" applyFill="1" applyAlignment="1">
      <alignment horizontal="center"/>
    </xf>
    <xf numFmtId="9" fontId="4" fillId="0" borderId="0" xfId="4" applyFont="1" applyAlignment="1">
      <alignment horizontal="center"/>
    </xf>
    <xf numFmtId="164" fontId="0" fillId="0" borderId="0" xfId="4" applyNumberFormat="1" applyFont="1" applyBorder="1" applyAlignment="1">
      <alignment horizontal="center"/>
    </xf>
    <xf numFmtId="3" fontId="0" fillId="0" borderId="0" xfId="4" applyNumberFormat="1" applyFont="1" applyBorder="1" applyAlignment="1">
      <alignment horizontal="center"/>
    </xf>
    <xf numFmtId="3" fontId="0" fillId="2" borderId="0" xfId="4" applyNumberFormat="1" applyFont="1" applyFill="1" applyAlignment="1">
      <alignment horizontal="center"/>
    </xf>
    <xf numFmtId="3" fontId="0" fillId="0" borderId="0" xfId="4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</cellXfs>
  <cellStyles count="5">
    <cellStyle name="Normal" xfId="0" builtinId="0"/>
    <cellStyle name="Normal 2" xfId="1" xr:uid="{434B9515-0920-4E23-AC65-E401908E6A7B}"/>
    <cellStyle name="Porcentagem" xfId="4" builtinId="5"/>
    <cellStyle name="Porcentagem 2" xfId="2" xr:uid="{A786FDF9-617D-4653-9D55-A24213FA8734}"/>
    <cellStyle name="Porcentagem 2 2" xfId="3" xr:uid="{2EC211FB-88C3-440D-9B25-1D3048D036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'RESUMO CURVAS'!$AQ$2</c:f>
              <c:strCache>
                <c:ptCount val="1"/>
                <c:pt idx="0">
                  <c:v>projeção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.##,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'RESUMO CURVAS'!$B$3:$B$32</c:f>
              <c:numCache>
                <c:formatCode>m/d/yyyy</c:formatCode>
                <c:ptCount val="30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</c:numCache>
            </c:numRef>
          </c:cat>
          <c:val>
            <c:numRef>
              <c:f>'RESUMO CURVAS'!$AQ$3:$AQ$32</c:f>
              <c:numCache>
                <c:formatCode>#,##0</c:formatCode>
                <c:ptCount val="30"/>
                <c:pt idx="0">
                  <c:v>29084740.363579374</c:v>
                </c:pt>
                <c:pt idx="1">
                  <c:v>32005754.714952961</c:v>
                </c:pt>
                <c:pt idx="2">
                  <c:v>32595826.576391973</c:v>
                </c:pt>
                <c:pt idx="3">
                  <c:v>33045578.225906052</c:v>
                </c:pt>
                <c:pt idx="4">
                  <c:v>33544652.944325548</c:v>
                </c:pt>
                <c:pt idx="5">
                  <c:v>34135217.444815151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3-48EF-A6E4-0669B5B2E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762210448"/>
        <c:axId val="762211408"/>
      </c:barChart>
      <c:dateAx>
        <c:axId val="762210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2211408"/>
        <c:crosses val="autoZero"/>
        <c:auto val="1"/>
        <c:lblOffset val="100"/>
        <c:baseTimeUnit val="days"/>
      </c:dateAx>
      <c:valAx>
        <c:axId val="762211408"/>
        <c:scaling>
          <c:orientation val="minMax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76221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60384</xdr:colOff>
      <xdr:row>0</xdr:row>
      <xdr:rowOff>69010</xdr:rowOff>
    </xdr:from>
    <xdr:to>
      <xdr:col>60</xdr:col>
      <xdr:colOff>250166</xdr:colOff>
      <xdr:row>17</xdr:row>
      <xdr:rowOff>25879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E0CF94-828C-616D-0E74-43B7EDB9A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19A8-1CFF-42B0-9CB9-F3A39B7BA579}">
  <dimension ref="B1:AS35"/>
  <sheetViews>
    <sheetView showGridLines="0" zoomScale="120" zoomScaleNormal="120" workbookViewId="0">
      <selection activeCell="B1" sqref="B1"/>
    </sheetView>
  </sheetViews>
  <sheetFormatPr defaultRowHeight="13.2" outlineLevelCol="1" x14ac:dyDescent="0.25"/>
  <cols>
    <col min="1" max="1" width="1.21875" customWidth="1"/>
    <col min="2" max="2" width="12" bestFit="1" customWidth="1"/>
    <col min="3" max="3" width="5.109375" bestFit="1" customWidth="1"/>
    <col min="4" max="4" width="10.33203125" style="2" bestFit="1" customWidth="1"/>
    <col min="5" max="5" width="7.33203125" style="2" bestFit="1" customWidth="1"/>
    <col min="6" max="6" width="8.6640625" style="2" bestFit="1" customWidth="1" outlineLevel="1"/>
    <col min="7" max="7" width="9.88671875" style="4" bestFit="1" customWidth="1" outlineLevel="1"/>
    <col min="8" max="8" width="9.44140625" style="67" bestFit="1" customWidth="1" outlineLevel="1"/>
    <col min="9" max="9" width="9.88671875" style="4" bestFit="1" customWidth="1" outlineLevel="1"/>
    <col min="10" max="11" width="13.77734375" style="67" bestFit="1" customWidth="1" outlineLevel="1"/>
    <col min="12" max="12" width="13.77734375" style="67" customWidth="1" outlineLevel="1"/>
    <col min="13" max="13" width="8.88671875" style="67" bestFit="1" customWidth="1" outlineLevel="1"/>
    <col min="14" max="14" width="10.33203125" style="4" bestFit="1" customWidth="1" outlineLevel="1"/>
    <col min="15" max="15" width="6.88671875" style="2" bestFit="1" customWidth="1" outlineLevel="1"/>
    <col min="16" max="16" width="2.77734375" customWidth="1"/>
    <col min="17" max="17" width="10.33203125" bestFit="1" customWidth="1"/>
    <col min="18" max="18" width="5.109375" bestFit="1" customWidth="1"/>
    <col min="19" max="19" width="9.21875" bestFit="1" customWidth="1"/>
    <col min="20" max="20" width="7.33203125" bestFit="1" customWidth="1"/>
    <col min="21" max="21" width="8.21875" bestFit="1" customWidth="1" outlineLevel="1"/>
    <col min="22" max="22" width="7.77734375" style="48" bestFit="1" customWidth="1" outlineLevel="1"/>
    <col min="23" max="23" width="9.44140625" style="67" bestFit="1" customWidth="1" outlineLevel="1"/>
    <col min="24" max="24" width="9.21875" style="48" bestFit="1" customWidth="1" outlineLevel="1"/>
    <col min="25" max="25" width="6.77734375" bestFit="1" customWidth="1" outlineLevel="1"/>
    <col min="26" max="26" width="2.77734375" customWidth="1"/>
    <col min="27" max="27" width="10.33203125" bestFit="1" customWidth="1"/>
    <col min="28" max="28" width="5.109375" bestFit="1" customWidth="1"/>
    <col min="29" max="29" width="9.21875" bestFit="1" customWidth="1"/>
    <col min="30" max="30" width="7.33203125" bestFit="1" customWidth="1"/>
    <col min="31" max="31" width="8.21875" bestFit="1" customWidth="1" outlineLevel="1"/>
    <col min="32" max="32" width="7.77734375" style="48" bestFit="1" customWidth="1" outlineLevel="1"/>
    <col min="33" max="33" width="9.44140625" style="67" bestFit="1" customWidth="1" outlineLevel="1"/>
    <col min="34" max="34" width="9.21875" style="48" bestFit="1" customWidth="1" outlineLevel="1"/>
    <col min="35" max="35" width="6.77734375" bestFit="1" customWidth="1" outlineLevel="1"/>
    <col min="36" max="36" width="2.77734375" customWidth="1"/>
    <col min="37" max="37" width="10.33203125" bestFit="1" customWidth="1"/>
    <col min="38" max="38" width="5.109375" bestFit="1" customWidth="1"/>
    <col min="39" max="39" width="10.33203125" bestFit="1" customWidth="1" outlineLevel="1"/>
    <col min="40" max="40" width="7.33203125" bestFit="1" customWidth="1" outlineLevel="1"/>
    <col min="41" max="41" width="8.21875" bestFit="1" customWidth="1" outlineLevel="1"/>
    <col min="42" max="42" width="9.21875" style="48" bestFit="1" customWidth="1" outlineLevel="1"/>
    <col min="43" max="43" width="10.33203125" style="48" bestFit="1" customWidth="1"/>
    <col min="44" max="44" width="6.77734375" bestFit="1" customWidth="1"/>
    <col min="45" max="45" width="9.88671875" bestFit="1" customWidth="1"/>
  </cols>
  <sheetData>
    <row r="1" spans="2:45" x14ac:dyDescent="0.25">
      <c r="B1" s="1" t="s">
        <v>20</v>
      </c>
      <c r="D1" s="75" t="s">
        <v>43</v>
      </c>
      <c r="E1" s="75"/>
      <c r="F1" s="75"/>
      <c r="G1" s="76" t="s">
        <v>44</v>
      </c>
      <c r="H1" s="76"/>
      <c r="I1" s="5"/>
      <c r="J1" s="5"/>
      <c r="K1" s="5"/>
      <c r="L1" s="5"/>
      <c r="M1" s="5"/>
      <c r="Q1" s="1" t="s">
        <v>0</v>
      </c>
      <c r="S1" s="2"/>
      <c r="T1" s="2"/>
      <c r="U1" s="2"/>
      <c r="V1" s="4"/>
      <c r="X1" s="4"/>
      <c r="Y1" s="2"/>
      <c r="AA1" s="1" t="s">
        <v>1</v>
      </c>
      <c r="AC1" s="2"/>
      <c r="AD1" s="2"/>
      <c r="AE1" s="2"/>
      <c r="AF1" s="4"/>
      <c r="AH1" s="4"/>
      <c r="AI1" s="2"/>
      <c r="AK1" s="62" t="s">
        <v>40</v>
      </c>
      <c r="AL1" s="63"/>
      <c r="AM1" s="64"/>
      <c r="AN1" s="64"/>
      <c r="AO1" s="64"/>
      <c r="AP1" s="65"/>
      <c r="AQ1" s="65"/>
      <c r="AR1" s="64"/>
    </row>
    <row r="2" spans="2:45" ht="13.8" thickBot="1" x14ac:dyDescent="0.3">
      <c r="B2" s="52" t="s">
        <v>2</v>
      </c>
      <c r="C2" s="52" t="s">
        <v>3</v>
      </c>
      <c r="D2" s="53" t="s">
        <v>4</v>
      </c>
      <c r="E2" s="53" t="s">
        <v>5</v>
      </c>
      <c r="F2" s="53" t="s">
        <v>36</v>
      </c>
      <c r="G2" s="53" t="s">
        <v>37</v>
      </c>
      <c r="H2" s="68" t="s">
        <v>42</v>
      </c>
      <c r="I2" s="53"/>
      <c r="J2" s="68" t="s">
        <v>45</v>
      </c>
      <c r="K2" s="68" t="s">
        <v>46</v>
      </c>
      <c r="L2" s="68"/>
      <c r="M2" s="68" t="s">
        <v>47</v>
      </c>
      <c r="N2" s="54" t="s">
        <v>38</v>
      </c>
      <c r="O2" s="53" t="s">
        <v>39</v>
      </c>
      <c r="Q2" s="52" t="s">
        <v>2</v>
      </c>
      <c r="R2" s="52" t="s">
        <v>3</v>
      </c>
      <c r="S2" s="53" t="s">
        <v>4</v>
      </c>
      <c r="T2" s="53" t="s">
        <v>5</v>
      </c>
      <c r="U2" s="53" t="s">
        <v>33</v>
      </c>
      <c r="V2" s="53" t="s">
        <v>34</v>
      </c>
      <c r="W2" s="68" t="s">
        <v>42</v>
      </c>
      <c r="X2" s="54" t="s">
        <v>32</v>
      </c>
      <c r="Y2" s="53" t="s">
        <v>35</v>
      </c>
      <c r="AA2" s="52" t="s">
        <v>2</v>
      </c>
      <c r="AB2" s="52" t="s">
        <v>3</v>
      </c>
      <c r="AC2" s="53" t="s">
        <v>4</v>
      </c>
      <c r="AD2" s="53" t="s">
        <v>5</v>
      </c>
      <c r="AE2" s="53" t="s">
        <v>33</v>
      </c>
      <c r="AF2" s="53" t="s">
        <v>34</v>
      </c>
      <c r="AG2" s="68" t="s">
        <v>42</v>
      </c>
      <c r="AH2" s="54" t="s">
        <v>32</v>
      </c>
      <c r="AI2" s="53" t="s">
        <v>35</v>
      </c>
      <c r="AK2" s="59" t="s">
        <v>2</v>
      </c>
      <c r="AL2" s="59" t="s">
        <v>3</v>
      </c>
      <c r="AM2" s="60" t="s">
        <v>4</v>
      </c>
      <c r="AN2" s="60" t="s">
        <v>5</v>
      </c>
      <c r="AO2" s="60" t="s">
        <v>33</v>
      </c>
      <c r="AP2" s="60" t="s">
        <v>34</v>
      </c>
      <c r="AQ2" s="61" t="s">
        <v>32</v>
      </c>
      <c r="AR2" s="60" t="s">
        <v>35</v>
      </c>
    </row>
    <row r="3" spans="2:45" ht="13.8" thickTop="1" x14ac:dyDescent="0.25">
      <c r="B3" s="3">
        <v>45505</v>
      </c>
      <c r="C3" t="s">
        <v>10</v>
      </c>
      <c r="D3" s="4">
        <v>600059.34150735731</v>
      </c>
      <c r="E3" s="56">
        <f>D3/$D$34</f>
        <v>2.6000000000000002E-2</v>
      </c>
      <c r="F3" s="56">
        <f>E3</f>
        <v>2.6000000000000002E-2</v>
      </c>
      <c r="G3" s="57">
        <f>IFERROR(VLOOKUP($B3&amp;B$1,Sheet1!$A:$G,7,0),0)</f>
        <v>496276.59330499999</v>
      </c>
      <c r="H3" s="71">
        <f>G3/D3</f>
        <v>0.82704585859516222</v>
      </c>
      <c r="I3" s="57">
        <f>G3-D3</f>
        <v>-103782.74820235732</v>
      </c>
      <c r="J3" s="72">
        <f>D3</f>
        <v>600059.34150735731</v>
      </c>
      <c r="K3" s="72">
        <f>G3</f>
        <v>496276.59330499999</v>
      </c>
      <c r="L3" s="72">
        <f>K3-J3</f>
        <v>-103782.74820235732</v>
      </c>
      <c r="M3" s="71">
        <f>K3/J3</f>
        <v>0.82704585859516222</v>
      </c>
      <c r="N3" s="55">
        <f>SUM(G$3:G3)/F3</f>
        <v>19087561.280961536</v>
      </c>
      <c r="O3" s="46">
        <f t="shared" ref="O3:O33" si="0">N3/D$34</f>
        <v>0.82704585859516211</v>
      </c>
      <c r="Q3" s="3">
        <f t="shared" ref="Q3:Q33" si="1">B3</f>
        <v>45505</v>
      </c>
      <c r="R3" t="str">
        <f t="shared" ref="R3:R33" si="2">C3</f>
        <v>qui</v>
      </c>
      <c r="S3" s="4">
        <v>208067.31011122814</v>
      </c>
      <c r="T3" s="56">
        <f>S3/$S$34</f>
        <v>2.5050100200400802E-2</v>
      </c>
      <c r="U3" s="56">
        <f>T3</f>
        <v>2.5050100200400802E-2</v>
      </c>
      <c r="V3" s="57">
        <f>VLOOKUP($B3&amp;Q$1,Sheet1!$A:$G,7,0)</f>
        <v>164733.92000000001</v>
      </c>
      <c r="W3" s="66">
        <f>V3/S3</f>
        <v>0.79173378995449561</v>
      </c>
      <c r="X3" s="55">
        <f>SUM(V$3:V3)/U3</f>
        <v>6576178.0864000004</v>
      </c>
      <c r="Y3" s="46">
        <f t="shared" ref="Y3:Y33" si="3">X3/S$34</f>
        <v>0.79173378995449561</v>
      </c>
      <c r="AA3" s="3">
        <f t="shared" ref="AA3:AA33" si="4">B3</f>
        <v>45505</v>
      </c>
      <c r="AB3" t="str">
        <f t="shared" ref="AB3:AB33" si="5">C3</f>
        <v>qui</v>
      </c>
      <c r="AC3" s="4">
        <v>225219.93008089787</v>
      </c>
      <c r="AD3" s="56">
        <f>AC3/$AC$34</f>
        <v>3.8038038038038027E-2</v>
      </c>
      <c r="AE3" s="56">
        <f>AD3</f>
        <v>3.8038038038038027E-2</v>
      </c>
      <c r="AF3" s="57">
        <f>VLOOKUP($B3&amp;AA$1,Sheet1!$A:$G,7,0)</f>
        <v>130128.16602230001</v>
      </c>
      <c r="AG3" s="66">
        <f>AF3/AC3</f>
        <v>0.57778264106359778</v>
      </c>
      <c r="AH3" s="55">
        <f>SUM(AF$3:AF3)/AE3</f>
        <v>3421000.9962178352</v>
      </c>
      <c r="AI3" s="46">
        <f>AH3/AC$34</f>
        <v>0.57778264106359778</v>
      </c>
      <c r="AK3" s="3">
        <f t="shared" ref="AK3:AK33" si="6">B3</f>
        <v>45505</v>
      </c>
      <c r="AL3" t="str">
        <f t="shared" ref="AL3:AL33" si="7">C3</f>
        <v>qui</v>
      </c>
      <c r="AM3" s="4">
        <f t="shared" ref="AM3:AM33" si="8">D3+S3+AC3</f>
        <v>1033346.5816994833</v>
      </c>
      <c r="AN3" s="56">
        <f>AM3/$AM$34</f>
        <v>2.7699082902876936E-2</v>
      </c>
      <c r="AO3" s="56">
        <f>AN3</f>
        <v>2.7699082902876936E-2</v>
      </c>
      <c r="AP3" s="57">
        <f t="shared" ref="AP3:AP11" si="9">G3+V3+AF3</f>
        <v>791138.67932730005</v>
      </c>
      <c r="AQ3" s="55">
        <f t="shared" ref="AQ3:AQ33" si="10">N3+X3+AH3</f>
        <v>29084740.363579374</v>
      </c>
      <c r="AR3" s="46">
        <f>AQ3/AM$34</f>
        <v>0.77962287659042728</v>
      </c>
    </row>
    <row r="4" spans="2:45" x14ac:dyDescent="0.25">
      <c r="B4" s="3">
        <v>45506</v>
      </c>
      <c r="C4" t="s">
        <v>11</v>
      </c>
      <c r="D4" s="4">
        <v>692376.16327771998</v>
      </c>
      <c r="E4" s="46">
        <f>D4/$D$34</f>
        <v>3.0000000000000002E-2</v>
      </c>
      <c r="F4" s="46">
        <f>F3+E4</f>
        <v>5.6000000000000008E-2</v>
      </c>
      <c r="G4" s="4">
        <f>VLOOKUP($B4&amp;B$1,Sheet1!$A:$G,7,0)</f>
        <v>697146.83531839901</v>
      </c>
      <c r="H4" s="66">
        <f t="shared" ref="H4:H33" si="11">G4/D4</f>
        <v>1.0068902892585074</v>
      </c>
      <c r="I4" s="4">
        <f t="shared" ref="I4:I8" si="12">G4-D4</f>
        <v>4770.6720406790264</v>
      </c>
      <c r="J4" s="72">
        <f>J3+D4</f>
        <v>1292435.5047850772</v>
      </c>
      <c r="K4" s="72">
        <f>K3+G4</f>
        <v>1193423.428623399</v>
      </c>
      <c r="L4" s="72">
        <f t="shared" ref="L4:L8" si="13">K4-J4</f>
        <v>-99012.076161678182</v>
      </c>
      <c r="M4" s="71">
        <f t="shared" ref="M4:M8" si="14">K4/J4</f>
        <v>0.92339108930766867</v>
      </c>
      <c r="N4" s="55">
        <f>SUM(G$3:G4)/F4</f>
        <v>21311132.653989267</v>
      </c>
      <c r="O4" s="46">
        <f t="shared" si="0"/>
        <v>0.92339108930766856</v>
      </c>
      <c r="Q4" s="3">
        <f t="shared" si="1"/>
        <v>45506</v>
      </c>
      <c r="R4" t="str">
        <f t="shared" si="2"/>
        <v>sex</v>
      </c>
      <c r="S4" s="4">
        <v>224712.69492012638</v>
      </c>
      <c r="T4" s="46">
        <f t="shared" ref="T4:T33" si="15">S4/$S$34</f>
        <v>2.7054108216432862E-2</v>
      </c>
      <c r="U4" s="46">
        <f>U3+T4</f>
        <v>5.2104208416833664E-2</v>
      </c>
      <c r="V4" s="4">
        <f>VLOOKUP($B4&amp;Q$1,Sheet1!$A:$G,7,0)</f>
        <v>201168.37440150001</v>
      </c>
      <c r="W4" s="66">
        <f t="shared" ref="W4:W7" si="16">V4/S4</f>
        <v>0.89522478680167517</v>
      </c>
      <c r="X4" s="55">
        <f>SUM(V$3:V4)/U4</f>
        <v>7022509.4194749435</v>
      </c>
      <c r="Y4" s="46">
        <f t="shared" si="3"/>
        <v>0.8454694998559158</v>
      </c>
      <c r="AA4" s="3">
        <f t="shared" si="4"/>
        <v>45506</v>
      </c>
      <c r="AB4" t="str">
        <f t="shared" si="5"/>
        <v>sex</v>
      </c>
      <c r="AC4" s="4">
        <v>219293.08981561105</v>
      </c>
      <c r="AD4" s="46">
        <f t="shared" ref="AD4:AD33" si="17">AC4/$AC$34</f>
        <v>3.7037037037037021E-2</v>
      </c>
      <c r="AE4" s="46">
        <f>AE3+AD4</f>
        <v>7.5075075075075048E-2</v>
      </c>
      <c r="AF4" s="4">
        <f>VLOOKUP($B4&amp;AA$1,Sheet1!$A:$G,7,0)</f>
        <v>145555.96622160001</v>
      </c>
      <c r="AG4" s="66">
        <f t="shared" ref="AG4:AG33" si="18">AF4/AC4</f>
        <v>0.66375081104465417</v>
      </c>
      <c r="AH4" s="55">
        <f>SUM(AF$3:AF4)/AE4</f>
        <v>3672112.64148875</v>
      </c>
      <c r="AI4" s="46">
        <f>AH4/AC$34</f>
        <v>0.62019360492091891</v>
      </c>
      <c r="AK4" s="3">
        <f t="shared" si="6"/>
        <v>45506</v>
      </c>
      <c r="AL4" t="str">
        <f t="shared" si="7"/>
        <v>sex</v>
      </c>
      <c r="AM4" s="4">
        <f t="shared" si="8"/>
        <v>1136381.9480134575</v>
      </c>
      <c r="AN4" s="46">
        <f t="shared" ref="AN4:AN33" si="19">AM4/$AM$34</f>
        <v>3.0460968608992386E-2</v>
      </c>
      <c r="AO4" s="46">
        <f>AO3+AN4</f>
        <v>5.8160051511869322E-2</v>
      </c>
      <c r="AP4" s="4">
        <f t="shared" si="9"/>
        <v>1043871.175941499</v>
      </c>
      <c r="AQ4" s="55">
        <f t="shared" si="10"/>
        <v>32005754.714952961</v>
      </c>
      <c r="AR4" s="46">
        <f>AQ4/AM$34</f>
        <v>0.85792131015772422</v>
      </c>
    </row>
    <row r="5" spans="2:45" x14ac:dyDescent="0.25">
      <c r="B5" s="7">
        <v>45507</v>
      </c>
      <c r="C5" s="8" t="s">
        <v>12</v>
      </c>
      <c r="D5" s="9">
        <v>1107801.8612443521</v>
      </c>
      <c r="E5" s="47">
        <f t="shared" ref="E5:E33" si="20">D5/$D$34</f>
        <v>4.8000000000000008E-2</v>
      </c>
      <c r="F5" s="47">
        <f t="shared" ref="F5:F33" si="21">F4+E5</f>
        <v>0.10400000000000001</v>
      </c>
      <c r="G5" s="9">
        <f>VLOOKUP($B5&amp;B$1,Sheet1!$A:$G,7,0)</f>
        <v>1065524.5783356</v>
      </c>
      <c r="H5" s="69">
        <f t="shared" si="11"/>
        <v>0.9618367829231993</v>
      </c>
      <c r="I5" s="9">
        <f t="shared" si="12"/>
        <v>-42277.282908752095</v>
      </c>
      <c r="J5" s="73">
        <f t="shared" ref="J5:J33" si="22">J4+D5</f>
        <v>2400237.3660294292</v>
      </c>
      <c r="K5" s="73">
        <f t="shared" ref="K5:K33" si="23">K4+G5</f>
        <v>2258948.0069589987</v>
      </c>
      <c r="L5" s="73">
        <f t="shared" si="13"/>
        <v>-141289.35907043051</v>
      </c>
      <c r="M5" s="71">
        <f t="shared" si="14"/>
        <v>0.94113525559175959</v>
      </c>
      <c r="N5" s="58">
        <f>SUM(G$3:G5)/F5</f>
        <v>21720653.913067292</v>
      </c>
      <c r="O5" s="47">
        <f t="shared" si="0"/>
        <v>0.94113525559175948</v>
      </c>
      <c r="Q5" s="7">
        <f t="shared" si="1"/>
        <v>45507</v>
      </c>
      <c r="R5" s="8" t="str">
        <f t="shared" si="2"/>
        <v>sáb</v>
      </c>
      <c r="S5" s="9">
        <v>632524.62273813342</v>
      </c>
      <c r="T5" s="47">
        <f t="shared" si="15"/>
        <v>7.6152304609218416E-2</v>
      </c>
      <c r="U5" s="47">
        <f t="shared" ref="U5:U33" si="24">U4+T5</f>
        <v>0.12825651302605207</v>
      </c>
      <c r="V5" s="9">
        <f>VLOOKUP($B5&amp;Q$1,Sheet1!$A:$G,7,0)</f>
        <v>580631.33629399806</v>
      </c>
      <c r="W5" s="69">
        <f t="shared" si="16"/>
        <v>0.91795847216272042</v>
      </c>
      <c r="X5" s="58">
        <f>SUM(V$3:V5)/U5</f>
        <v>7380004.4018289642</v>
      </c>
      <c r="Y5" s="47">
        <f t="shared" si="3"/>
        <v>0.88850982716308113</v>
      </c>
      <c r="AA5" s="7">
        <f t="shared" si="4"/>
        <v>45507</v>
      </c>
      <c r="AB5" s="8" t="str">
        <f t="shared" si="5"/>
        <v>sáb</v>
      </c>
      <c r="AC5" s="9">
        <v>243000.45087675826</v>
      </c>
      <c r="AD5" s="47">
        <f t="shared" si="17"/>
        <v>4.1041041041041032E-2</v>
      </c>
      <c r="AE5" s="47">
        <f t="shared" ref="AE5:AE33" si="25">AE4+AD5</f>
        <v>0.11611611611611608</v>
      </c>
      <c r="AF5" s="9">
        <f>VLOOKUP($B5&amp;AA$1,Sheet1!$A:$G,7,0)</f>
        <v>130161.2314533</v>
      </c>
      <c r="AG5" s="69">
        <f t="shared" si="18"/>
        <v>0.53564193392922321</v>
      </c>
      <c r="AH5" s="58">
        <f>SUM(AF$3:AF5)/AE5</f>
        <v>3495168.261495715</v>
      </c>
      <c r="AI5" s="47">
        <f>AH5/AC$34</f>
        <v>0.59030896258764709</v>
      </c>
      <c r="AK5" s="7">
        <f t="shared" si="6"/>
        <v>45507</v>
      </c>
      <c r="AL5" s="8" t="str">
        <f t="shared" si="7"/>
        <v>sáb</v>
      </c>
      <c r="AM5" s="9">
        <f t="shared" si="8"/>
        <v>1983326.9348592437</v>
      </c>
      <c r="AN5" s="47">
        <f t="shared" si="19"/>
        <v>5.3163515673342134E-2</v>
      </c>
      <c r="AO5" s="47">
        <f t="shared" ref="AO5:AO33" si="26">AO4+AN5</f>
        <v>0.11132356718521146</v>
      </c>
      <c r="AP5" s="9">
        <f t="shared" si="9"/>
        <v>1776317.1460828981</v>
      </c>
      <c r="AQ5" s="58">
        <f t="shared" si="10"/>
        <v>32595826.576391973</v>
      </c>
      <c r="AR5" s="47">
        <f>AQ5/AM$34</f>
        <v>0.87373831647304323</v>
      </c>
    </row>
    <row r="6" spans="2:45" x14ac:dyDescent="0.25">
      <c r="B6" s="7">
        <v>45508</v>
      </c>
      <c r="C6" s="8" t="s">
        <v>13</v>
      </c>
      <c r="D6" s="9">
        <v>600059.34150735731</v>
      </c>
      <c r="E6" s="47">
        <f t="shared" si="20"/>
        <v>2.6000000000000002E-2</v>
      </c>
      <c r="F6" s="47">
        <f t="shared" si="21"/>
        <v>0.13</v>
      </c>
      <c r="G6" s="9">
        <f>VLOOKUP($B6&amp;B$1,Sheet1!$A:$G,7,0)</f>
        <v>590312.10835939902</v>
      </c>
      <c r="H6" s="69">
        <f t="shared" si="11"/>
        <v>0.98375621797092083</v>
      </c>
      <c r="I6" s="9">
        <f t="shared" si="12"/>
        <v>-9747.2331479582936</v>
      </c>
      <c r="J6" s="73">
        <f t="shared" si="22"/>
        <v>3000296.7075367868</v>
      </c>
      <c r="K6" s="73">
        <f t="shared" si="23"/>
        <v>2849260.115318398</v>
      </c>
      <c r="L6" s="73">
        <f t="shared" si="13"/>
        <v>-151036.5922183888</v>
      </c>
      <c r="M6" s="71">
        <f t="shared" si="14"/>
        <v>0.94965944806759184</v>
      </c>
      <c r="N6" s="58">
        <f>SUM(G$3:G6)/F6</f>
        <v>21917385.502449214</v>
      </c>
      <c r="O6" s="47">
        <f t="shared" si="0"/>
        <v>0.94965944806759195</v>
      </c>
      <c r="Q6" s="7">
        <f t="shared" si="1"/>
        <v>45508</v>
      </c>
      <c r="R6" s="8" t="str">
        <f t="shared" si="2"/>
        <v>dom</v>
      </c>
      <c r="S6" s="9">
        <v>524329.62148029485</v>
      </c>
      <c r="T6" s="47">
        <f t="shared" si="15"/>
        <v>6.3126252505010014E-2</v>
      </c>
      <c r="U6" s="47">
        <f t="shared" si="24"/>
        <v>0.19138276553106209</v>
      </c>
      <c r="V6" s="9">
        <f>VLOOKUP($B6&amp;Q$1,Sheet1!$A:$G,7,0)</f>
        <v>501899.88496190001</v>
      </c>
      <c r="W6" s="69">
        <f t="shared" si="16"/>
        <v>0.95722206871496052</v>
      </c>
      <c r="X6" s="58">
        <f>SUM(V$3:V6)/U6</f>
        <v>7568254.7048486052</v>
      </c>
      <c r="Y6" s="47">
        <f t="shared" si="3"/>
        <v>0.9111740743765282</v>
      </c>
      <c r="AA6" s="7">
        <f t="shared" si="4"/>
        <v>45508</v>
      </c>
      <c r="AB6" s="8" t="str">
        <f t="shared" si="5"/>
        <v>dom</v>
      </c>
      <c r="AC6" s="9">
        <v>106683.12477516214</v>
      </c>
      <c r="AD6" s="47">
        <f t="shared" si="17"/>
        <v>1.8018018018018011E-2</v>
      </c>
      <c r="AE6" s="47">
        <f t="shared" si="25"/>
        <v>0.13413413413413408</v>
      </c>
      <c r="AF6" s="9">
        <f>VLOOKUP($B6&amp;AA$1,Sheet1!$A:$G,7,0)</f>
        <v>71663.839999999997</v>
      </c>
      <c r="AG6" s="69">
        <f t="shared" si="18"/>
        <v>0.67174485328428157</v>
      </c>
      <c r="AH6" s="58">
        <f>SUM(AF$3:AF6)/AE6</f>
        <v>3559938.0186082316</v>
      </c>
      <c r="AI6" s="47">
        <f t="shared" ref="AI6:AI10" si="27">AH6/AC$34</f>
        <v>0.60124811208421003</v>
      </c>
      <c r="AK6" s="7">
        <f t="shared" si="6"/>
        <v>45508</v>
      </c>
      <c r="AL6" s="8" t="str">
        <f t="shared" si="7"/>
        <v>dom</v>
      </c>
      <c r="AM6" s="9">
        <f t="shared" si="8"/>
        <v>1231072.0877628142</v>
      </c>
      <c r="AN6" s="47">
        <f t="shared" si="19"/>
        <v>3.2999158677506309E-2</v>
      </c>
      <c r="AO6" s="47">
        <f t="shared" si="26"/>
        <v>0.14432272586271777</v>
      </c>
      <c r="AP6" s="9">
        <f t="shared" si="9"/>
        <v>1163875.8333212992</v>
      </c>
      <c r="AQ6" s="58">
        <f t="shared" si="10"/>
        <v>33045578.225906052</v>
      </c>
      <c r="AR6" s="47">
        <f t="shared" ref="AR6:AR11" si="28">AQ6/AM$34</f>
        <v>0.88579400857695256</v>
      </c>
    </row>
    <row r="7" spans="2:45" x14ac:dyDescent="0.25">
      <c r="B7" s="3">
        <v>45509</v>
      </c>
      <c r="C7" t="s">
        <v>7</v>
      </c>
      <c r="D7" s="4">
        <v>530821.72517958528</v>
      </c>
      <c r="E7" s="46">
        <f t="shared" si="20"/>
        <v>2.3E-2</v>
      </c>
      <c r="F7" s="46">
        <f t="shared" si="21"/>
        <v>0.153</v>
      </c>
      <c r="G7" s="4">
        <f>VLOOKUP($B7&amp;B$1,Sheet1!$A:$G,7,0)</f>
        <v>513798.95305499999</v>
      </c>
      <c r="H7" s="67">
        <f t="shared" si="11"/>
        <v>0.96793128216667057</v>
      </c>
      <c r="I7" s="4">
        <f t="shared" si="12"/>
        <v>-17022.772124585288</v>
      </c>
      <c r="J7" s="74">
        <f t="shared" si="22"/>
        <v>3531118.432716372</v>
      </c>
      <c r="K7" s="74">
        <f t="shared" si="23"/>
        <v>3363059.0683733979</v>
      </c>
      <c r="L7" s="74">
        <f t="shared" si="13"/>
        <v>-168059.36434297403</v>
      </c>
      <c r="M7" s="71">
        <f t="shared" si="14"/>
        <v>0.95240619437006779</v>
      </c>
      <c r="N7" s="55">
        <f>SUM(G$3:G7)/F7</f>
        <v>21980778.224662732</v>
      </c>
      <c r="O7" s="46">
        <f t="shared" si="0"/>
        <v>0.95240619437006779</v>
      </c>
      <c r="Q7" s="3">
        <f t="shared" si="1"/>
        <v>45509</v>
      </c>
      <c r="R7" t="str">
        <f t="shared" si="2"/>
        <v>seg</v>
      </c>
      <c r="S7" s="4">
        <v>174776.54049343165</v>
      </c>
      <c r="T7" s="46">
        <f t="shared" si="15"/>
        <v>2.1042084168336674E-2</v>
      </c>
      <c r="U7" s="46">
        <f t="shared" si="24"/>
        <v>0.21242484969939876</v>
      </c>
      <c r="V7" s="4">
        <f>VLOOKUP($B7&amp;Q$1,Sheet1!$A:$G,7,0)</f>
        <v>180618.0686</v>
      </c>
      <c r="W7" s="67">
        <f t="shared" si="16"/>
        <v>1.033422838614819</v>
      </c>
      <c r="X7" s="55">
        <f>SUM(V$3:V7)/U7</f>
        <v>7668837.1749475645</v>
      </c>
      <c r="Y7" s="46">
        <f t="shared" si="3"/>
        <v>0.92328362177749101</v>
      </c>
      <c r="AA7" s="3">
        <f t="shared" si="4"/>
        <v>45509</v>
      </c>
      <c r="AB7" t="str">
        <f t="shared" si="5"/>
        <v>seg</v>
      </c>
      <c r="AC7" s="4">
        <v>373390.93671306752</v>
      </c>
      <c r="AD7" s="46">
        <f t="shared" si="17"/>
        <v>6.3063063063063043E-2</v>
      </c>
      <c r="AE7" s="46">
        <f t="shared" si="25"/>
        <v>0.19719719719719714</v>
      </c>
      <c r="AF7" s="4">
        <f>VLOOKUP($B7&amp;AA$1,Sheet1!$A:$G,7,0)</f>
        <v>290581.28309849999</v>
      </c>
      <c r="AG7" s="67">
        <f t="shared" si="18"/>
        <v>0.77822264690317677</v>
      </c>
      <c r="AH7" s="55">
        <f>SUM(AF$3:AF7)/AE7</f>
        <v>3895037.5447152518</v>
      </c>
      <c r="AI7" s="46">
        <f t="shared" si="27"/>
        <v>0.65784402931058017</v>
      </c>
      <c r="AK7" s="3">
        <f t="shared" si="6"/>
        <v>45509</v>
      </c>
      <c r="AL7" t="str">
        <f t="shared" si="7"/>
        <v>seg</v>
      </c>
      <c r="AM7" s="4">
        <f t="shared" si="8"/>
        <v>1078989.2023860845</v>
      </c>
      <c r="AN7" s="46">
        <f t="shared" si="19"/>
        <v>2.8922543411376882E-2</v>
      </c>
      <c r="AO7" s="46">
        <f t="shared" si="26"/>
        <v>0.17324526927409464</v>
      </c>
      <c r="AP7" s="4">
        <f t="shared" si="9"/>
        <v>984998.30475350004</v>
      </c>
      <c r="AQ7" s="55">
        <f t="shared" si="10"/>
        <v>33544652.944325548</v>
      </c>
      <c r="AR7" s="46">
        <f t="shared" si="28"/>
        <v>0.89917181641514776</v>
      </c>
    </row>
    <row r="8" spans="2:45" x14ac:dyDescent="0.25">
      <c r="B8" s="3">
        <v>45510</v>
      </c>
      <c r="C8" t="s">
        <v>8</v>
      </c>
      <c r="D8" s="4">
        <v>715455.36872031062</v>
      </c>
      <c r="E8" s="46">
        <f t="shared" si="20"/>
        <v>3.1E-2</v>
      </c>
      <c r="F8" s="46">
        <f t="shared" si="21"/>
        <v>0.184</v>
      </c>
      <c r="G8" s="4">
        <f>VLOOKUP($B8&amp;B$1,Sheet1!$A:$G,7,0)</f>
        <v>743164.29042779899</v>
      </c>
      <c r="H8" s="67">
        <f t="shared" si="11"/>
        <v>1.0387290709091324</v>
      </c>
      <c r="I8" s="4">
        <f t="shared" si="12"/>
        <v>27708.921707488364</v>
      </c>
      <c r="J8" s="74">
        <f t="shared" si="22"/>
        <v>4246573.8014366822</v>
      </c>
      <c r="K8" s="74">
        <f t="shared" si="23"/>
        <v>4106223.3588011968</v>
      </c>
      <c r="L8" s="74">
        <f t="shared" si="13"/>
        <v>-140350.44263548544</v>
      </c>
      <c r="M8" s="71">
        <f t="shared" si="14"/>
        <v>0.96694972248262756</v>
      </c>
      <c r="N8" s="55">
        <f>SUM(G$3:G8)/F8</f>
        <v>22316431.297832593</v>
      </c>
      <c r="O8" s="46">
        <f t="shared" si="0"/>
        <v>0.96694972248262767</v>
      </c>
      <c r="Q8" s="3">
        <f t="shared" si="1"/>
        <v>45510</v>
      </c>
      <c r="R8" t="str">
        <f t="shared" si="2"/>
        <v>ter</v>
      </c>
      <c r="S8" s="4">
        <v>183099.23289788075</v>
      </c>
      <c r="T8" s="46">
        <f t="shared" si="15"/>
        <v>2.2044088176352703E-2</v>
      </c>
      <c r="U8" s="46">
        <f t="shared" si="24"/>
        <v>0.23446893787575146</v>
      </c>
      <c r="V8" s="4">
        <f>VLOOKUP($B8&amp;Q$1,Sheet1!$A:$G,7,0)</f>
        <v>179201.97383999999</v>
      </c>
      <c r="W8" s="67">
        <f>(V8/S8)/(V8/S8)</f>
        <v>1</v>
      </c>
      <c r="X8" s="55">
        <f>SUM(V$3:V8)/U8</f>
        <v>7712124.1494923243</v>
      </c>
      <c r="Y8" s="46">
        <f t="shared" si="3"/>
        <v>0.92849512304185955</v>
      </c>
      <c r="AA8" s="3">
        <f t="shared" si="4"/>
        <v>45510</v>
      </c>
      <c r="AB8" t="str">
        <f t="shared" si="5"/>
        <v>ter</v>
      </c>
      <c r="AC8" s="4">
        <v>272634.65220319212</v>
      </c>
      <c r="AD8" s="46">
        <f t="shared" si="17"/>
        <v>4.6046046046046021E-2</v>
      </c>
      <c r="AE8" s="46">
        <f t="shared" si="25"/>
        <v>0.24324324324324315</v>
      </c>
      <c r="AF8" s="4">
        <f>VLOOKUP($B8&amp;AA$1,Sheet1!$A:$G,7,0)</f>
        <v>230827.2963776</v>
      </c>
      <c r="AG8" s="67">
        <f t="shared" si="18"/>
        <v>0.84665428445085011</v>
      </c>
      <c r="AH8" s="55">
        <f>SUM(AF$3:AF8)/AE8</f>
        <v>4106661.9974902351</v>
      </c>
      <c r="AI8" s="46">
        <f t="shared" si="27"/>
        <v>0.69358588830832668</v>
      </c>
      <c r="AK8" s="3">
        <f t="shared" si="6"/>
        <v>45510</v>
      </c>
      <c r="AL8" t="str">
        <f t="shared" si="7"/>
        <v>ter</v>
      </c>
      <c r="AM8" s="4">
        <f t="shared" si="8"/>
        <v>1171189.2538213835</v>
      </c>
      <c r="AN8" s="46">
        <f t="shared" si="19"/>
        <v>3.1393986113742715E-2</v>
      </c>
      <c r="AO8" s="46">
        <f t="shared" si="26"/>
        <v>0.20463925538783737</v>
      </c>
      <c r="AP8" s="4">
        <f t="shared" si="9"/>
        <v>1153193.5606453989</v>
      </c>
      <c r="AQ8" s="55">
        <f t="shared" si="10"/>
        <v>34135217.444815151</v>
      </c>
      <c r="AR8" s="46">
        <f t="shared" si="28"/>
        <v>0.91500202802881025</v>
      </c>
      <c r="AS8" s="48"/>
    </row>
    <row r="9" spans="2:45" x14ac:dyDescent="0.25">
      <c r="B9" s="3">
        <v>45511</v>
      </c>
      <c r="C9" t="s">
        <v>9</v>
      </c>
      <c r="D9" s="4">
        <v>969326.628588808</v>
      </c>
      <c r="E9" s="46">
        <f t="shared" si="20"/>
        <v>4.2000000000000003E-2</v>
      </c>
      <c r="F9" s="46">
        <f t="shared" si="21"/>
        <v>0.22600000000000001</v>
      </c>
      <c r="G9" s="4" t="e">
        <f>VLOOKUP($B9&amp;B$1,Sheet1!$A:$G,7,0)</f>
        <v>#N/A</v>
      </c>
      <c r="H9" s="67" t="e">
        <f t="shared" si="11"/>
        <v>#N/A</v>
      </c>
      <c r="J9" s="74">
        <f t="shared" si="22"/>
        <v>5215900.43002549</v>
      </c>
      <c r="K9" s="74" t="e">
        <f t="shared" si="23"/>
        <v>#N/A</v>
      </c>
      <c r="L9" s="74"/>
      <c r="N9" s="55" t="e">
        <f>SUM(G$3:G9)/F9</f>
        <v>#N/A</v>
      </c>
      <c r="O9" s="46" t="e">
        <f t="shared" si="0"/>
        <v>#N/A</v>
      </c>
      <c r="Q9" s="3">
        <f t="shared" si="1"/>
        <v>45511</v>
      </c>
      <c r="R9" t="str">
        <f t="shared" si="2"/>
        <v>qua</v>
      </c>
      <c r="S9" s="4">
        <v>224712.69492012638</v>
      </c>
      <c r="T9" s="46">
        <f t="shared" si="15"/>
        <v>2.7054108216432862E-2</v>
      </c>
      <c r="U9" s="46">
        <f t="shared" si="24"/>
        <v>0.2615230460921843</v>
      </c>
      <c r="V9" s="4" t="e">
        <f>VLOOKUP($B9&amp;Q$1,Sheet1!$A:$G,7,0)</f>
        <v>#N/A</v>
      </c>
      <c r="W9" s="67" t="e">
        <f t="shared" ref="W9:W33" si="29">0/((V9/S9)/(V9/S9))</f>
        <v>#N/A</v>
      </c>
      <c r="X9" s="55" t="e">
        <f>SUM(V$3:V9)/U9</f>
        <v>#N/A</v>
      </c>
      <c r="Y9" s="46" t="e">
        <f t="shared" si="3"/>
        <v>#N/A</v>
      </c>
      <c r="AA9" s="3">
        <f t="shared" si="4"/>
        <v>45511</v>
      </c>
      <c r="AB9" t="str">
        <f t="shared" si="5"/>
        <v>qua</v>
      </c>
      <c r="AC9" s="4">
        <v>266707.81193790538</v>
      </c>
      <c r="AD9" s="46">
        <f t="shared" si="17"/>
        <v>4.5045045045045029E-2</v>
      </c>
      <c r="AE9" s="46">
        <f t="shared" si="25"/>
        <v>0.28828828828828817</v>
      </c>
      <c r="AF9" s="4" t="e">
        <f>VLOOKUP($B9&amp;AA$1,Sheet1!$A:$G,7,0)</f>
        <v>#N/A</v>
      </c>
      <c r="AG9" s="67" t="e">
        <f t="shared" si="18"/>
        <v>#N/A</v>
      </c>
      <c r="AH9" s="55" t="e">
        <f>SUM(AF$3:AF9)/AE9</f>
        <v>#N/A</v>
      </c>
      <c r="AI9" s="46" t="e">
        <f t="shared" si="27"/>
        <v>#N/A</v>
      </c>
      <c r="AK9" s="3">
        <f t="shared" si="6"/>
        <v>45511</v>
      </c>
      <c r="AL9" t="str">
        <f t="shared" si="7"/>
        <v>qua</v>
      </c>
      <c r="AM9" s="4">
        <f t="shared" si="8"/>
        <v>1460747.1354468397</v>
      </c>
      <c r="AN9" s="46">
        <f t="shared" si="19"/>
        <v>3.9155648957910759E-2</v>
      </c>
      <c r="AO9" s="46">
        <f t="shared" si="26"/>
        <v>0.24379490434574813</v>
      </c>
      <c r="AP9" s="4" t="e">
        <f t="shared" si="9"/>
        <v>#N/A</v>
      </c>
      <c r="AQ9" s="55" t="e">
        <f t="shared" si="10"/>
        <v>#N/A</v>
      </c>
      <c r="AR9" s="46" t="e">
        <f t="shared" si="28"/>
        <v>#N/A</v>
      </c>
    </row>
    <row r="10" spans="2:45" x14ac:dyDescent="0.25">
      <c r="B10" s="3">
        <v>45512</v>
      </c>
      <c r="C10" t="s">
        <v>10</v>
      </c>
      <c r="D10" s="4">
        <v>1338593.9156702587</v>
      </c>
      <c r="E10" s="46">
        <f t="shared" si="20"/>
        <v>5.8000000000000003E-2</v>
      </c>
      <c r="F10" s="46">
        <f t="shared" si="21"/>
        <v>0.28400000000000003</v>
      </c>
      <c r="G10" s="4" t="e">
        <f>VLOOKUP($B10&amp;B$1,Sheet1!$A:$G,7,0)</f>
        <v>#N/A</v>
      </c>
      <c r="H10" s="67" t="e">
        <f t="shared" si="11"/>
        <v>#N/A</v>
      </c>
      <c r="J10" s="74">
        <f t="shared" si="22"/>
        <v>6554494.3456957489</v>
      </c>
      <c r="K10" s="74" t="e">
        <f t="shared" si="23"/>
        <v>#N/A</v>
      </c>
      <c r="L10" s="74"/>
      <c r="N10" s="55" t="e">
        <f>SUM(G$3:G10)/F10</f>
        <v>#N/A</v>
      </c>
      <c r="O10" s="46" t="e">
        <f t="shared" si="0"/>
        <v>#N/A</v>
      </c>
      <c r="Q10" s="3">
        <f t="shared" si="1"/>
        <v>45512</v>
      </c>
      <c r="R10" t="str">
        <f t="shared" si="2"/>
        <v>qui</v>
      </c>
      <c r="S10" s="4">
        <v>291294.2341557194</v>
      </c>
      <c r="T10" s="46">
        <f t="shared" si="15"/>
        <v>3.5070140280561123E-2</v>
      </c>
      <c r="U10" s="46">
        <f t="shared" si="24"/>
        <v>0.2965931863727454</v>
      </c>
      <c r="V10" s="4" t="e">
        <f>VLOOKUP($B10&amp;Q$1,Sheet1!$A:$G,7,0)</f>
        <v>#N/A</v>
      </c>
      <c r="W10" s="67" t="e">
        <f t="shared" si="29"/>
        <v>#N/A</v>
      </c>
      <c r="X10" s="55" t="e">
        <f>SUM(V$3:V10)/U10</f>
        <v>#N/A</v>
      </c>
      <c r="Y10" s="46" t="e">
        <f t="shared" si="3"/>
        <v>#N/A</v>
      </c>
      <c r="AA10" s="3">
        <f t="shared" si="4"/>
        <v>45512</v>
      </c>
      <c r="AB10" t="str">
        <f t="shared" si="5"/>
        <v>qui</v>
      </c>
      <c r="AC10" s="4">
        <v>278561.49246847897</v>
      </c>
      <c r="AD10" s="46">
        <f t="shared" si="17"/>
        <v>4.7047047047047034E-2</v>
      </c>
      <c r="AE10" s="46">
        <f t="shared" si="25"/>
        <v>0.33533533533533522</v>
      </c>
      <c r="AF10" s="4" t="e">
        <f>VLOOKUP($B10&amp;AA$1,Sheet1!$A:$G,7,0)</f>
        <v>#N/A</v>
      </c>
      <c r="AG10" s="67" t="e">
        <f t="shared" si="18"/>
        <v>#N/A</v>
      </c>
      <c r="AH10" s="55" t="e">
        <f>SUM(AF$3:AF10)/AE10</f>
        <v>#N/A</v>
      </c>
      <c r="AI10" s="46" t="e">
        <f t="shared" si="27"/>
        <v>#N/A</v>
      </c>
      <c r="AK10" s="3">
        <f t="shared" si="6"/>
        <v>45512</v>
      </c>
      <c r="AL10" t="str">
        <f t="shared" si="7"/>
        <v>qui</v>
      </c>
      <c r="AM10" s="4">
        <f t="shared" si="8"/>
        <v>1908449.6422944572</v>
      </c>
      <c r="AN10" s="46">
        <f t="shared" si="19"/>
        <v>5.1156413340953368E-2</v>
      </c>
      <c r="AO10" s="46">
        <f t="shared" si="26"/>
        <v>0.29495131768670152</v>
      </c>
      <c r="AP10" s="4" t="e">
        <f t="shared" si="9"/>
        <v>#N/A</v>
      </c>
      <c r="AQ10" s="55" t="e">
        <f t="shared" si="10"/>
        <v>#N/A</v>
      </c>
      <c r="AR10" s="46" t="e">
        <f t="shared" si="28"/>
        <v>#N/A</v>
      </c>
    </row>
    <row r="11" spans="2:45" x14ac:dyDescent="0.25">
      <c r="B11" s="3">
        <v>45513</v>
      </c>
      <c r="C11" t="s">
        <v>11</v>
      </c>
      <c r="D11" s="4">
        <v>1823257.2299646626</v>
      </c>
      <c r="E11" s="46">
        <f t="shared" si="20"/>
        <v>7.9000000000000001E-2</v>
      </c>
      <c r="F11" s="46">
        <f t="shared" si="21"/>
        <v>0.36300000000000004</v>
      </c>
      <c r="G11" s="4" t="e">
        <f>VLOOKUP($B11&amp;B$1,Sheet1!$A:$G,7,0)</f>
        <v>#N/A</v>
      </c>
      <c r="H11" s="67" t="e">
        <f t="shared" si="11"/>
        <v>#N/A</v>
      </c>
      <c r="J11" s="74">
        <f t="shared" si="22"/>
        <v>8377751.5756604113</v>
      </c>
      <c r="K11" s="74" t="e">
        <f t="shared" si="23"/>
        <v>#N/A</v>
      </c>
      <c r="L11" s="74"/>
      <c r="N11" s="55" t="e">
        <f>SUM(G$3:G11)/F11</f>
        <v>#N/A</v>
      </c>
      <c r="O11" s="46" t="e">
        <f t="shared" si="0"/>
        <v>#N/A</v>
      </c>
      <c r="Q11" s="3">
        <f t="shared" si="1"/>
        <v>45513</v>
      </c>
      <c r="R11" t="str">
        <f t="shared" si="2"/>
        <v>sex</v>
      </c>
      <c r="S11" s="4">
        <v>391166.54300910886</v>
      </c>
      <c r="T11" s="46">
        <f t="shared" si="15"/>
        <v>4.7094188376753499E-2</v>
      </c>
      <c r="U11" s="46">
        <f t="shared" si="24"/>
        <v>0.3436873747494989</v>
      </c>
      <c r="V11" s="4" t="e">
        <f>VLOOKUP($B11&amp;Q$1,Sheet1!$A:$G,7,0)</f>
        <v>#N/A</v>
      </c>
      <c r="W11" s="67" t="e">
        <f t="shared" si="29"/>
        <v>#N/A</v>
      </c>
      <c r="X11" s="55" t="e">
        <f>SUM(V$3:V11)/U11</f>
        <v>#N/A</v>
      </c>
      <c r="Y11" s="46" t="e">
        <f t="shared" si="3"/>
        <v>#N/A</v>
      </c>
      <c r="AA11" s="3">
        <f t="shared" si="4"/>
        <v>45513</v>
      </c>
      <c r="AB11" t="str">
        <f t="shared" si="5"/>
        <v>sex</v>
      </c>
      <c r="AC11" s="4">
        <v>213366.24955032428</v>
      </c>
      <c r="AD11" s="46">
        <f t="shared" si="17"/>
        <v>3.6036036036036022E-2</v>
      </c>
      <c r="AE11" s="46">
        <f t="shared" si="25"/>
        <v>0.37137137137137122</v>
      </c>
      <c r="AF11" s="4" t="e">
        <f>VLOOKUP($B11&amp;AA$1,Sheet1!$A:$G,7,0)</f>
        <v>#N/A</v>
      </c>
      <c r="AG11" s="67" t="e">
        <f t="shared" si="18"/>
        <v>#N/A</v>
      </c>
      <c r="AH11" s="55" t="e">
        <f>SUM(AF$3:AF11)/AE11</f>
        <v>#N/A</v>
      </c>
      <c r="AI11" s="46" t="e">
        <f t="shared" ref="AI11:AI33" si="30">AH11/AC$34</f>
        <v>#N/A</v>
      </c>
      <c r="AK11" s="3">
        <f t="shared" si="6"/>
        <v>45513</v>
      </c>
      <c r="AL11" t="str">
        <f t="shared" si="7"/>
        <v>sex</v>
      </c>
      <c r="AM11" s="4">
        <f t="shared" si="8"/>
        <v>2427790.0225240956</v>
      </c>
      <c r="AN11" s="46">
        <f t="shared" si="19"/>
        <v>6.5077446711126058E-2</v>
      </c>
      <c r="AO11" s="46">
        <f t="shared" si="26"/>
        <v>0.36002876439782761</v>
      </c>
      <c r="AP11" s="4" t="e">
        <f t="shared" si="9"/>
        <v>#N/A</v>
      </c>
      <c r="AQ11" s="55" t="e">
        <f t="shared" si="10"/>
        <v>#N/A</v>
      </c>
      <c r="AR11" s="46" t="e">
        <f t="shared" si="28"/>
        <v>#N/A</v>
      </c>
    </row>
    <row r="12" spans="2:45" x14ac:dyDescent="0.25">
      <c r="B12" s="7">
        <v>45514</v>
      </c>
      <c r="C12" s="8" t="s">
        <v>12</v>
      </c>
      <c r="D12" s="9">
        <v>2607950.215012745</v>
      </c>
      <c r="E12" s="47">
        <f t="shared" si="20"/>
        <v>0.11299999999999999</v>
      </c>
      <c r="F12" s="47">
        <f t="shared" si="21"/>
        <v>0.47600000000000003</v>
      </c>
      <c r="G12" s="9" t="e">
        <f>VLOOKUP($B12&amp;B$1,Sheet1!$A:$G,7,0)</f>
        <v>#N/A</v>
      </c>
      <c r="H12" s="69" t="e">
        <f t="shared" si="11"/>
        <v>#N/A</v>
      </c>
      <c r="I12" s="9"/>
      <c r="J12" s="73">
        <f t="shared" si="22"/>
        <v>10985701.790673155</v>
      </c>
      <c r="K12" s="73" t="e">
        <f t="shared" si="23"/>
        <v>#N/A</v>
      </c>
      <c r="L12" s="73"/>
      <c r="M12" s="69"/>
      <c r="N12" s="58" t="e">
        <f>SUM(G$3:G12)/F12</f>
        <v>#N/A</v>
      </c>
      <c r="O12" s="47" t="e">
        <f t="shared" si="0"/>
        <v>#N/A</v>
      </c>
      <c r="Q12" s="7">
        <f t="shared" si="1"/>
        <v>45514</v>
      </c>
      <c r="R12" s="8" t="str">
        <f t="shared" si="2"/>
        <v>sáb</v>
      </c>
      <c r="S12" s="9">
        <v>774010.39361376874</v>
      </c>
      <c r="T12" s="47">
        <f t="shared" si="15"/>
        <v>9.3186372745490978E-2</v>
      </c>
      <c r="U12" s="47">
        <f t="shared" si="24"/>
        <v>0.43687374749498986</v>
      </c>
      <c r="V12" s="9" t="e">
        <f>VLOOKUP($B12&amp;Q$1,Sheet1!$A:$G,7,0)</f>
        <v>#N/A</v>
      </c>
      <c r="W12" s="69" t="e">
        <f t="shared" si="29"/>
        <v>#N/A</v>
      </c>
      <c r="X12" s="58" t="e">
        <f>SUM(V$3:V12)/U12</f>
        <v>#N/A</v>
      </c>
      <c r="Y12" s="47" t="e">
        <f t="shared" si="3"/>
        <v>#N/A</v>
      </c>
      <c r="AA12" s="7">
        <f t="shared" si="4"/>
        <v>45514</v>
      </c>
      <c r="AB12" s="8" t="str">
        <f t="shared" si="5"/>
        <v>sáb</v>
      </c>
      <c r="AC12" s="9">
        <v>243000.45087675826</v>
      </c>
      <c r="AD12" s="47">
        <f t="shared" si="17"/>
        <v>4.1041041041041032E-2</v>
      </c>
      <c r="AE12" s="47">
        <f t="shared" si="25"/>
        <v>0.41241241241241222</v>
      </c>
      <c r="AF12" s="9" t="e">
        <f>VLOOKUP($B12&amp;AA$1,Sheet1!$A:$G,7,0)</f>
        <v>#N/A</v>
      </c>
      <c r="AG12" s="69" t="e">
        <f t="shared" si="18"/>
        <v>#N/A</v>
      </c>
      <c r="AH12" s="58" t="e">
        <f>SUM(AF$3:AF12)/AE12</f>
        <v>#N/A</v>
      </c>
      <c r="AI12" s="47" t="e">
        <f t="shared" si="30"/>
        <v>#N/A</v>
      </c>
      <c r="AK12" s="7">
        <f t="shared" si="6"/>
        <v>45514</v>
      </c>
      <c r="AL12" s="8" t="str">
        <f t="shared" si="7"/>
        <v>sáb</v>
      </c>
      <c r="AM12" s="9">
        <f t="shared" si="8"/>
        <v>3624961.0595032722</v>
      </c>
      <c r="AN12" s="47">
        <f t="shared" si="19"/>
        <v>9.7167880249573735E-2</v>
      </c>
      <c r="AO12" s="47">
        <f t="shared" si="26"/>
        <v>0.45719664464740134</v>
      </c>
      <c r="AP12" s="9"/>
      <c r="AQ12" s="58" t="e">
        <f t="shared" si="10"/>
        <v>#N/A</v>
      </c>
      <c r="AR12" s="47" t="e">
        <f t="shared" ref="AR12:AR33" si="31">AQ12/AM$34</f>
        <v>#N/A</v>
      </c>
    </row>
    <row r="13" spans="2:45" x14ac:dyDescent="0.25">
      <c r="B13" s="7">
        <v>45515</v>
      </c>
      <c r="C13" s="8" t="s">
        <v>13</v>
      </c>
      <c r="D13" s="9">
        <v>507742.51973699458</v>
      </c>
      <c r="E13" s="47">
        <f t="shared" si="20"/>
        <v>2.1999999999999999E-2</v>
      </c>
      <c r="F13" s="47">
        <f t="shared" si="21"/>
        <v>0.49800000000000005</v>
      </c>
      <c r="G13" s="9" t="e">
        <f>VLOOKUP($B13&amp;B$1,Sheet1!$A:$G,7,0)</f>
        <v>#N/A</v>
      </c>
      <c r="H13" s="69" t="e">
        <f t="shared" si="11"/>
        <v>#N/A</v>
      </c>
      <c r="I13" s="9"/>
      <c r="J13" s="73">
        <f t="shared" si="22"/>
        <v>11493444.310410149</v>
      </c>
      <c r="K13" s="73" t="e">
        <f t="shared" si="23"/>
        <v>#N/A</v>
      </c>
      <c r="L13" s="73"/>
      <c r="M13" s="69"/>
      <c r="N13" s="58" t="e">
        <f>SUM(G$3:G13)/F13</f>
        <v>#N/A</v>
      </c>
      <c r="O13" s="47" t="e">
        <f t="shared" si="0"/>
        <v>#N/A</v>
      </c>
      <c r="Q13" s="7">
        <f t="shared" si="1"/>
        <v>45515</v>
      </c>
      <c r="R13" s="8" t="str">
        <f t="shared" si="2"/>
        <v>dom</v>
      </c>
      <c r="S13" s="9">
        <v>274648.84934682114</v>
      </c>
      <c r="T13" s="47">
        <f t="shared" si="15"/>
        <v>3.3066132264529056E-2</v>
      </c>
      <c r="U13" s="47">
        <f t="shared" si="24"/>
        <v>0.4699398797595189</v>
      </c>
      <c r="V13" s="9" t="e">
        <f>VLOOKUP($B13&amp;Q$1,Sheet1!$A:$G,7,0)</f>
        <v>#N/A</v>
      </c>
      <c r="W13" s="69" t="e">
        <f t="shared" si="29"/>
        <v>#N/A</v>
      </c>
      <c r="X13" s="58" t="e">
        <f>SUM(V$3:V13)/U13</f>
        <v>#N/A</v>
      </c>
      <c r="Y13" s="47" t="e">
        <f t="shared" si="3"/>
        <v>#N/A</v>
      </c>
      <c r="AA13" s="7">
        <f t="shared" si="4"/>
        <v>45515</v>
      </c>
      <c r="AB13" s="8" t="str">
        <f t="shared" si="5"/>
        <v>dom</v>
      </c>
      <c r="AC13" s="9">
        <v>71122.083183441442</v>
      </c>
      <c r="AD13" s="47">
        <f t="shared" si="17"/>
        <v>1.201201201201201E-2</v>
      </c>
      <c r="AE13" s="47">
        <f t="shared" si="25"/>
        <v>0.42442442442442424</v>
      </c>
      <c r="AF13" s="9" t="e">
        <f>VLOOKUP($B13&amp;AA$1,Sheet1!$A:$G,7,0)</f>
        <v>#N/A</v>
      </c>
      <c r="AG13" s="69" t="e">
        <f t="shared" si="18"/>
        <v>#N/A</v>
      </c>
      <c r="AH13" s="58" t="e">
        <f>SUM(AF$3:AF13)/AE13</f>
        <v>#N/A</v>
      </c>
      <c r="AI13" s="47" t="e">
        <f t="shared" si="30"/>
        <v>#N/A</v>
      </c>
      <c r="AK13" s="7">
        <f t="shared" si="6"/>
        <v>45515</v>
      </c>
      <c r="AL13" s="8" t="str">
        <f t="shared" si="7"/>
        <v>dom</v>
      </c>
      <c r="AM13" s="9">
        <f t="shared" si="8"/>
        <v>853513.45226725715</v>
      </c>
      <c r="AN13" s="47">
        <f t="shared" si="19"/>
        <v>2.287861622785806E-2</v>
      </c>
      <c r="AO13" s="47">
        <f t="shared" si="26"/>
        <v>0.48007526087525942</v>
      </c>
      <c r="AP13" s="9"/>
      <c r="AQ13" s="58" t="e">
        <f t="shared" si="10"/>
        <v>#N/A</v>
      </c>
      <c r="AR13" s="47" t="e">
        <f t="shared" si="31"/>
        <v>#N/A</v>
      </c>
    </row>
    <row r="14" spans="2:45" x14ac:dyDescent="0.25">
      <c r="B14" s="3">
        <v>45516</v>
      </c>
      <c r="C14" t="s">
        <v>7</v>
      </c>
      <c r="D14" s="4">
        <v>461584.1088518133</v>
      </c>
      <c r="E14" s="46">
        <f t="shared" si="20"/>
        <v>0.02</v>
      </c>
      <c r="F14" s="46">
        <f t="shared" si="21"/>
        <v>0.51800000000000002</v>
      </c>
      <c r="G14" s="4" t="e">
        <f>VLOOKUP($B14&amp;B$1,Sheet1!$A:$G,7,0)</f>
        <v>#N/A</v>
      </c>
      <c r="H14" s="67" t="e">
        <f t="shared" si="11"/>
        <v>#N/A</v>
      </c>
      <c r="J14" s="74">
        <f t="shared" si="22"/>
        <v>11955028.419261962</v>
      </c>
      <c r="K14" s="74" t="e">
        <f t="shared" si="23"/>
        <v>#N/A</v>
      </c>
      <c r="L14" s="74"/>
      <c r="N14" s="55" t="e">
        <f>SUM(G$3:G14)/F14</f>
        <v>#N/A</v>
      </c>
      <c r="O14" s="46" t="e">
        <f t="shared" si="0"/>
        <v>#N/A</v>
      </c>
      <c r="Q14" s="3">
        <f t="shared" si="1"/>
        <v>45516</v>
      </c>
      <c r="R14" t="str">
        <f t="shared" si="2"/>
        <v>seg</v>
      </c>
      <c r="S14" s="4">
        <v>158131.15568453335</v>
      </c>
      <c r="T14" s="46">
        <f t="shared" si="15"/>
        <v>1.9038076152304604E-2</v>
      </c>
      <c r="U14" s="46">
        <f t="shared" si="24"/>
        <v>0.48897795591182353</v>
      </c>
      <c r="V14" s="4" t="e">
        <f>VLOOKUP($B14&amp;Q$1,Sheet1!$A:$G,7,0)</f>
        <v>#N/A</v>
      </c>
      <c r="W14" s="67" t="e">
        <f t="shared" si="29"/>
        <v>#N/A</v>
      </c>
      <c r="X14" s="55" t="e">
        <f>SUM(V$3:V14)/U14</f>
        <v>#N/A</v>
      </c>
      <c r="Y14" s="46" t="e">
        <f t="shared" si="3"/>
        <v>#N/A</v>
      </c>
      <c r="AA14" s="3">
        <f t="shared" si="4"/>
        <v>45516</v>
      </c>
      <c r="AB14" t="str">
        <f t="shared" si="5"/>
        <v>seg</v>
      </c>
      <c r="AC14" s="4">
        <v>260780.97167261859</v>
      </c>
      <c r="AD14" s="46">
        <f t="shared" si="17"/>
        <v>4.404404404404403E-2</v>
      </c>
      <c r="AE14" s="46">
        <f t="shared" si="25"/>
        <v>0.46846846846846829</v>
      </c>
      <c r="AF14" s="4" t="e">
        <f>VLOOKUP($B14&amp;AA$1,Sheet1!$A:$G,7,0)</f>
        <v>#N/A</v>
      </c>
      <c r="AG14" s="67" t="e">
        <f t="shared" si="18"/>
        <v>#N/A</v>
      </c>
      <c r="AH14" s="55" t="e">
        <f>SUM(AF$3:AF14)/AE14</f>
        <v>#N/A</v>
      </c>
      <c r="AI14" s="46" t="e">
        <f t="shared" si="30"/>
        <v>#N/A</v>
      </c>
      <c r="AK14" s="3">
        <f t="shared" si="6"/>
        <v>45516</v>
      </c>
      <c r="AL14" t="str">
        <f t="shared" si="7"/>
        <v>seg</v>
      </c>
      <c r="AM14" s="4">
        <f t="shared" si="8"/>
        <v>880496.2362089653</v>
      </c>
      <c r="AN14" s="46">
        <f t="shared" si="19"/>
        <v>2.360189569922631E-2</v>
      </c>
      <c r="AO14" s="46">
        <f t="shared" si="26"/>
        <v>0.50367715657448575</v>
      </c>
      <c r="AP14" s="4"/>
      <c r="AQ14" s="55" t="e">
        <f t="shared" si="10"/>
        <v>#N/A</v>
      </c>
      <c r="AR14" s="46" t="e">
        <f t="shared" si="31"/>
        <v>#N/A</v>
      </c>
    </row>
    <row r="15" spans="2:45" x14ac:dyDescent="0.25">
      <c r="B15" s="3">
        <v>45517</v>
      </c>
      <c r="C15" t="s">
        <v>8</v>
      </c>
      <c r="D15" s="4">
        <v>530821.72517958528</v>
      </c>
      <c r="E15" s="46">
        <f t="shared" si="20"/>
        <v>2.3E-2</v>
      </c>
      <c r="F15" s="46">
        <f t="shared" si="21"/>
        <v>0.54100000000000004</v>
      </c>
      <c r="G15" s="4" t="e">
        <f>VLOOKUP($B15&amp;B$1,Sheet1!$A:$G,7,0)</f>
        <v>#N/A</v>
      </c>
      <c r="H15" s="67" t="e">
        <f t="shared" si="11"/>
        <v>#N/A</v>
      </c>
      <c r="J15" s="74">
        <f t="shared" si="22"/>
        <v>12485850.144441547</v>
      </c>
      <c r="K15" s="74" t="e">
        <f t="shared" si="23"/>
        <v>#N/A</v>
      </c>
      <c r="L15" s="74"/>
      <c r="N15" s="55" t="e">
        <f>SUM(G$3:G15)/F15</f>
        <v>#N/A</v>
      </c>
      <c r="O15" s="46" t="e">
        <f t="shared" si="0"/>
        <v>#N/A</v>
      </c>
      <c r="Q15" s="3">
        <f t="shared" si="1"/>
        <v>45517</v>
      </c>
      <c r="R15" t="str">
        <f t="shared" si="2"/>
        <v>ter</v>
      </c>
      <c r="S15" s="4">
        <v>158131.15568453335</v>
      </c>
      <c r="T15" s="46">
        <f t="shared" si="15"/>
        <v>1.9038076152304604E-2</v>
      </c>
      <c r="U15" s="46">
        <f t="shared" si="24"/>
        <v>0.50801603206412815</v>
      </c>
      <c r="V15" s="4" t="e">
        <f>VLOOKUP($B15&amp;Q$1,Sheet1!$A:$G,7,0)</f>
        <v>#N/A</v>
      </c>
      <c r="W15" s="67" t="e">
        <f t="shared" si="29"/>
        <v>#N/A</v>
      </c>
      <c r="X15" s="55" t="e">
        <f>SUM(V$3:V15)/U15</f>
        <v>#N/A</v>
      </c>
      <c r="Y15" s="46" t="e">
        <f t="shared" si="3"/>
        <v>#N/A</v>
      </c>
      <c r="AA15" s="3">
        <f t="shared" si="4"/>
        <v>45517</v>
      </c>
      <c r="AB15" t="str">
        <f t="shared" si="5"/>
        <v>ter</v>
      </c>
      <c r="AC15" s="4">
        <v>177805.20795860357</v>
      </c>
      <c r="AD15" s="46">
        <f t="shared" si="17"/>
        <v>3.0030030030030019E-2</v>
      </c>
      <c r="AE15" s="46">
        <f t="shared" si="25"/>
        <v>0.49849849849849831</v>
      </c>
      <c r="AF15" s="4" t="e">
        <f>VLOOKUP($B15&amp;AA$1,Sheet1!$A:$G,7,0)</f>
        <v>#N/A</v>
      </c>
      <c r="AG15" s="67" t="e">
        <f t="shared" si="18"/>
        <v>#N/A</v>
      </c>
      <c r="AH15" s="55" t="e">
        <f>SUM(AF$3:AF15)/AE15</f>
        <v>#N/A</v>
      </c>
      <c r="AI15" s="46" t="e">
        <f t="shared" si="30"/>
        <v>#N/A</v>
      </c>
      <c r="AK15" s="3">
        <f t="shared" si="6"/>
        <v>45517</v>
      </c>
      <c r="AL15" t="str">
        <f t="shared" si="7"/>
        <v>ter</v>
      </c>
      <c r="AM15" s="4">
        <f t="shared" si="8"/>
        <v>866758.0888227222</v>
      </c>
      <c r="AN15" s="46">
        <f t="shared" si="19"/>
        <v>2.3233641630240425E-2</v>
      </c>
      <c r="AO15" s="46">
        <f t="shared" si="26"/>
        <v>0.52691079820472619</v>
      </c>
      <c r="AP15" s="4"/>
      <c r="AQ15" s="55" t="e">
        <f t="shared" si="10"/>
        <v>#N/A</v>
      </c>
      <c r="AR15" s="46" t="e">
        <f t="shared" si="31"/>
        <v>#N/A</v>
      </c>
      <c r="AS15" s="48"/>
    </row>
    <row r="16" spans="2:45" x14ac:dyDescent="0.25">
      <c r="B16" s="3">
        <v>45518</v>
      </c>
      <c r="C16" t="s">
        <v>9</v>
      </c>
      <c r="D16" s="4">
        <v>507742.51973699458</v>
      </c>
      <c r="E16" s="46">
        <f t="shared" si="20"/>
        <v>2.1999999999999999E-2</v>
      </c>
      <c r="F16" s="46">
        <f t="shared" si="21"/>
        <v>0.56300000000000006</v>
      </c>
      <c r="G16" s="4" t="e">
        <f>VLOOKUP($B16&amp;B$1,Sheet1!$A:$G,7,0)</f>
        <v>#N/A</v>
      </c>
      <c r="H16" s="67" t="e">
        <f t="shared" si="11"/>
        <v>#N/A</v>
      </c>
      <c r="J16" s="74">
        <f t="shared" si="22"/>
        <v>12993592.664178541</v>
      </c>
      <c r="K16" s="74" t="e">
        <f t="shared" si="23"/>
        <v>#N/A</v>
      </c>
      <c r="L16" s="74"/>
      <c r="N16" s="55" t="e">
        <f>SUM(G$3:G16)/F16</f>
        <v>#N/A</v>
      </c>
      <c r="O16" s="46" t="e">
        <f t="shared" si="0"/>
        <v>#N/A</v>
      </c>
      <c r="Q16" s="3">
        <f t="shared" si="1"/>
        <v>45518</v>
      </c>
      <c r="R16" t="str">
        <f t="shared" si="2"/>
        <v>qua</v>
      </c>
      <c r="S16" s="4">
        <v>158131.15568453335</v>
      </c>
      <c r="T16" s="46">
        <f t="shared" si="15"/>
        <v>1.9038076152304604E-2</v>
      </c>
      <c r="U16" s="46">
        <f t="shared" si="24"/>
        <v>0.52705410821643273</v>
      </c>
      <c r="V16" s="4" t="e">
        <f>VLOOKUP($B16&amp;Q$1,Sheet1!$A:$G,7,0)</f>
        <v>#N/A</v>
      </c>
      <c r="W16" s="67" t="e">
        <f t="shared" si="29"/>
        <v>#N/A</v>
      </c>
      <c r="X16" s="55" t="e">
        <f>SUM(V$3:V16)/U16</f>
        <v>#N/A</v>
      </c>
      <c r="Y16" s="46" t="e">
        <f t="shared" si="3"/>
        <v>#N/A</v>
      </c>
      <c r="AA16" s="3">
        <f t="shared" si="4"/>
        <v>45518</v>
      </c>
      <c r="AB16" t="str">
        <f t="shared" si="5"/>
        <v>qua</v>
      </c>
      <c r="AC16" s="4">
        <v>171878.3676933168</v>
      </c>
      <c r="AD16" s="46">
        <f t="shared" si="17"/>
        <v>2.902902902902902E-2</v>
      </c>
      <c r="AE16" s="46">
        <f t="shared" si="25"/>
        <v>0.5275275275275273</v>
      </c>
      <c r="AF16" s="4" t="e">
        <f>VLOOKUP($B16&amp;AA$1,Sheet1!$A:$G,7,0)</f>
        <v>#N/A</v>
      </c>
      <c r="AG16" s="67" t="e">
        <f t="shared" si="18"/>
        <v>#N/A</v>
      </c>
      <c r="AH16" s="55" t="e">
        <f>SUM(AF$3:AF16)/AE16</f>
        <v>#N/A</v>
      </c>
      <c r="AI16" s="46" t="e">
        <f t="shared" si="30"/>
        <v>#N/A</v>
      </c>
      <c r="AK16" s="3">
        <f t="shared" si="6"/>
        <v>45518</v>
      </c>
      <c r="AL16" t="str">
        <f t="shared" si="7"/>
        <v>qua</v>
      </c>
      <c r="AM16" s="4">
        <f t="shared" si="8"/>
        <v>837752.04311484471</v>
      </c>
      <c r="AN16" s="46">
        <f t="shared" si="19"/>
        <v>2.2456128181242738E-2</v>
      </c>
      <c r="AO16" s="46">
        <f t="shared" si="26"/>
        <v>0.54936692638596896</v>
      </c>
      <c r="AP16" s="4"/>
      <c r="AQ16" s="55" t="e">
        <f t="shared" si="10"/>
        <v>#N/A</v>
      </c>
      <c r="AR16" s="46" t="e">
        <f t="shared" si="31"/>
        <v>#N/A</v>
      </c>
    </row>
    <row r="17" spans="2:45" x14ac:dyDescent="0.25">
      <c r="B17" s="3">
        <v>45519</v>
      </c>
      <c r="C17" t="s">
        <v>10</v>
      </c>
      <c r="D17" s="4">
        <v>553900.93062217603</v>
      </c>
      <c r="E17" s="46">
        <f t="shared" si="20"/>
        <v>2.4000000000000004E-2</v>
      </c>
      <c r="F17" s="46">
        <f t="shared" si="21"/>
        <v>0.58700000000000008</v>
      </c>
      <c r="G17" s="4" t="e">
        <f>VLOOKUP($B17&amp;B$1,Sheet1!$A:$G,7,0)</f>
        <v>#N/A</v>
      </c>
      <c r="H17" s="67" t="e">
        <f t="shared" si="11"/>
        <v>#N/A</v>
      </c>
      <c r="J17" s="74">
        <f t="shared" si="22"/>
        <v>13547493.594800716</v>
      </c>
      <c r="K17" s="74" t="e">
        <f t="shared" si="23"/>
        <v>#N/A</v>
      </c>
      <c r="L17" s="74"/>
      <c r="N17" s="55" t="e">
        <f>SUM(G$3:G17)/F17</f>
        <v>#N/A</v>
      </c>
      <c r="O17" s="46" t="e">
        <f t="shared" si="0"/>
        <v>#N/A</v>
      </c>
      <c r="Q17" s="3">
        <f t="shared" si="1"/>
        <v>45519</v>
      </c>
      <c r="R17" t="str">
        <f t="shared" si="2"/>
        <v>qui</v>
      </c>
      <c r="S17" s="4">
        <v>158131.15568453335</v>
      </c>
      <c r="T17" s="46">
        <f t="shared" si="15"/>
        <v>1.9038076152304604E-2</v>
      </c>
      <c r="U17" s="46">
        <f t="shared" si="24"/>
        <v>0.5460921843687373</v>
      </c>
      <c r="V17" s="4" t="e">
        <f>VLOOKUP($B17&amp;Q$1,Sheet1!$A:$G,7,0)</f>
        <v>#N/A</v>
      </c>
      <c r="W17" s="67" t="e">
        <f t="shared" si="29"/>
        <v>#N/A</v>
      </c>
      <c r="X17" s="55" t="e">
        <f>SUM(V$3:V17)/U17</f>
        <v>#N/A</v>
      </c>
      <c r="Y17" s="46" t="e">
        <f t="shared" si="3"/>
        <v>#N/A</v>
      </c>
      <c r="AA17" s="3">
        <f t="shared" si="4"/>
        <v>45519</v>
      </c>
      <c r="AB17" t="str">
        <f t="shared" si="5"/>
        <v>qui</v>
      </c>
      <c r="AC17" s="4">
        <v>195585.72875446395</v>
      </c>
      <c r="AD17" s="46">
        <f t="shared" si="17"/>
        <v>3.3033033033033024E-2</v>
      </c>
      <c r="AE17" s="46">
        <f t="shared" si="25"/>
        <v>0.56056056056056036</v>
      </c>
      <c r="AF17" s="4" t="e">
        <f>VLOOKUP($B17&amp;AA$1,Sheet1!$A:$G,7,0)</f>
        <v>#N/A</v>
      </c>
      <c r="AG17" s="67" t="e">
        <f t="shared" si="18"/>
        <v>#N/A</v>
      </c>
      <c r="AH17" s="55" t="e">
        <f>SUM(AF$3:AF17)/AE17</f>
        <v>#N/A</v>
      </c>
      <c r="AI17" s="46" t="e">
        <f t="shared" si="30"/>
        <v>#N/A</v>
      </c>
      <c r="AK17" s="3">
        <f t="shared" si="6"/>
        <v>45519</v>
      </c>
      <c r="AL17" t="str">
        <f t="shared" si="7"/>
        <v>qui</v>
      </c>
      <c r="AM17" s="4">
        <f t="shared" si="8"/>
        <v>907617.81506117329</v>
      </c>
      <c r="AN17" s="46">
        <f t="shared" si="19"/>
        <v>2.4328895598765048E-2</v>
      </c>
      <c r="AO17" s="46">
        <f t="shared" si="26"/>
        <v>0.57369582198473401</v>
      </c>
      <c r="AP17" s="4"/>
      <c r="AQ17" s="55" t="e">
        <f t="shared" si="10"/>
        <v>#N/A</v>
      </c>
      <c r="AR17" s="46" t="e">
        <f t="shared" si="31"/>
        <v>#N/A</v>
      </c>
    </row>
    <row r="18" spans="2:45" x14ac:dyDescent="0.25">
      <c r="B18" s="3">
        <v>45520</v>
      </c>
      <c r="C18" t="s">
        <v>11</v>
      </c>
      <c r="D18" s="4">
        <v>669296.95783512935</v>
      </c>
      <c r="E18" s="46">
        <f t="shared" si="20"/>
        <v>2.9000000000000001E-2</v>
      </c>
      <c r="F18" s="46">
        <f t="shared" si="21"/>
        <v>0.6160000000000001</v>
      </c>
      <c r="G18" s="4" t="e">
        <f>VLOOKUP($B18&amp;B$1,Sheet1!$A:$G,7,0)</f>
        <v>#N/A</v>
      </c>
      <c r="H18" s="67" t="e">
        <f t="shared" si="11"/>
        <v>#N/A</v>
      </c>
      <c r="J18" s="74">
        <f t="shared" si="22"/>
        <v>14216790.552635845</v>
      </c>
      <c r="K18" s="74" t="e">
        <f t="shared" si="23"/>
        <v>#N/A</v>
      </c>
      <c r="L18" s="74"/>
      <c r="N18" s="55" t="e">
        <f>SUM(G$3:G18)/F18</f>
        <v>#N/A</v>
      </c>
      <c r="O18" s="46" t="e">
        <f t="shared" si="0"/>
        <v>#N/A</v>
      </c>
      <c r="Q18" s="3">
        <f t="shared" si="1"/>
        <v>45520</v>
      </c>
      <c r="R18" t="str">
        <f t="shared" si="2"/>
        <v>sex</v>
      </c>
      <c r="S18" s="4">
        <v>208067.31011122814</v>
      </c>
      <c r="T18" s="46">
        <f t="shared" si="15"/>
        <v>2.5050100200400802E-2</v>
      </c>
      <c r="U18" s="46">
        <f t="shared" si="24"/>
        <v>0.57114228456913807</v>
      </c>
      <c r="V18" s="4" t="e">
        <f>VLOOKUP($B18&amp;Q$1,Sheet1!$A:$G,7,0)</f>
        <v>#N/A</v>
      </c>
      <c r="W18" s="67" t="e">
        <f t="shared" si="29"/>
        <v>#N/A</v>
      </c>
      <c r="X18" s="55" t="e">
        <f>SUM(V$3:V18)/U18</f>
        <v>#N/A</v>
      </c>
      <c r="Y18" s="46" t="e">
        <f t="shared" si="3"/>
        <v>#N/A</v>
      </c>
      <c r="AA18" s="3">
        <f t="shared" si="4"/>
        <v>45520</v>
      </c>
      <c r="AB18" t="str">
        <f t="shared" si="5"/>
        <v>sex</v>
      </c>
      <c r="AC18" s="4">
        <v>171878.3676933168</v>
      </c>
      <c r="AD18" s="46">
        <f t="shared" si="17"/>
        <v>2.902902902902902E-2</v>
      </c>
      <c r="AE18" s="46">
        <f t="shared" si="25"/>
        <v>0.5895895895895894</v>
      </c>
      <c r="AF18" s="4" t="e">
        <f>VLOOKUP($B18&amp;AA$1,Sheet1!$A:$G,7,0)</f>
        <v>#N/A</v>
      </c>
      <c r="AG18" s="67" t="e">
        <f t="shared" si="18"/>
        <v>#N/A</v>
      </c>
      <c r="AH18" s="55" t="e">
        <f>SUM(AF$3:AF18)/AE18</f>
        <v>#N/A</v>
      </c>
      <c r="AI18" s="46" t="e">
        <f t="shared" si="30"/>
        <v>#N/A</v>
      </c>
      <c r="AK18" s="3">
        <f t="shared" si="6"/>
        <v>45520</v>
      </c>
      <c r="AL18" t="str">
        <f t="shared" si="7"/>
        <v>sex</v>
      </c>
      <c r="AM18" s="4">
        <f t="shared" si="8"/>
        <v>1049242.6356396743</v>
      </c>
      <c r="AN18" s="46">
        <f t="shared" si="19"/>
        <v>2.8125180132708393E-2</v>
      </c>
      <c r="AO18" s="46">
        <f t="shared" si="26"/>
        <v>0.60182100211744238</v>
      </c>
      <c r="AP18" s="4"/>
      <c r="AQ18" s="55" t="e">
        <f t="shared" si="10"/>
        <v>#N/A</v>
      </c>
      <c r="AR18" s="46" t="e">
        <f t="shared" si="31"/>
        <v>#N/A</v>
      </c>
    </row>
    <row r="19" spans="2:45" x14ac:dyDescent="0.25">
      <c r="B19" s="7">
        <v>45521</v>
      </c>
      <c r="C19" s="8" t="s">
        <v>12</v>
      </c>
      <c r="D19" s="9">
        <v>946247.42314621725</v>
      </c>
      <c r="E19" s="47">
        <f t="shared" si="20"/>
        <v>4.1000000000000002E-2</v>
      </c>
      <c r="F19" s="47">
        <f t="shared" si="21"/>
        <v>0.65700000000000014</v>
      </c>
      <c r="G19" s="9" t="e">
        <f>VLOOKUP($B19&amp;B$1,Sheet1!$A:$G,7,0)</f>
        <v>#N/A</v>
      </c>
      <c r="H19" s="69" t="e">
        <f t="shared" si="11"/>
        <v>#N/A</v>
      </c>
      <c r="I19" s="9"/>
      <c r="J19" s="73">
        <f t="shared" si="22"/>
        <v>15163037.975782063</v>
      </c>
      <c r="K19" s="73" t="e">
        <f t="shared" si="23"/>
        <v>#N/A</v>
      </c>
      <c r="L19" s="73"/>
      <c r="M19" s="69"/>
      <c r="N19" s="58" t="e">
        <f>SUM(G$3:G19)/F19</f>
        <v>#N/A</v>
      </c>
      <c r="O19" s="47" t="e">
        <f t="shared" si="0"/>
        <v>#N/A</v>
      </c>
      <c r="Q19" s="7">
        <f t="shared" si="1"/>
        <v>45521</v>
      </c>
      <c r="R19" s="8" t="str">
        <f t="shared" si="2"/>
        <v>sáb</v>
      </c>
      <c r="S19" s="9">
        <v>449425.38984025276</v>
      </c>
      <c r="T19" s="47">
        <f t="shared" si="15"/>
        <v>5.4108216432865723E-2</v>
      </c>
      <c r="U19" s="47">
        <f t="shared" si="24"/>
        <v>0.62525050100200374</v>
      </c>
      <c r="V19" s="9" t="e">
        <f>VLOOKUP($B19&amp;Q$1,Sheet1!$A:$G,7,0)</f>
        <v>#N/A</v>
      </c>
      <c r="W19" s="69" t="e">
        <f t="shared" si="29"/>
        <v>#N/A</v>
      </c>
      <c r="X19" s="58" t="e">
        <f>SUM(V$3:V19)/U19</f>
        <v>#N/A</v>
      </c>
      <c r="Y19" s="47" t="e">
        <f t="shared" si="3"/>
        <v>#N/A</v>
      </c>
      <c r="AA19" s="7">
        <f t="shared" si="4"/>
        <v>45521</v>
      </c>
      <c r="AB19" s="8" t="str">
        <f t="shared" si="5"/>
        <v>sáb</v>
      </c>
      <c r="AC19" s="9">
        <v>183732.04822389036</v>
      </c>
      <c r="AD19" s="47">
        <f t="shared" si="17"/>
        <v>3.1031031031031019E-2</v>
      </c>
      <c r="AE19" s="47">
        <f t="shared" si="25"/>
        <v>0.6206206206206204</v>
      </c>
      <c r="AF19" s="9" t="e">
        <f>VLOOKUP($B19&amp;AA$1,Sheet1!$A:$G,7,0)</f>
        <v>#N/A</v>
      </c>
      <c r="AG19" s="69" t="e">
        <f t="shared" si="18"/>
        <v>#N/A</v>
      </c>
      <c r="AH19" s="58" t="e">
        <f>SUM(AF$3:AF19)/AE19</f>
        <v>#N/A</v>
      </c>
      <c r="AI19" s="47" t="e">
        <f t="shared" si="30"/>
        <v>#N/A</v>
      </c>
      <c r="AK19" s="7">
        <f t="shared" si="6"/>
        <v>45521</v>
      </c>
      <c r="AL19" s="8" t="str">
        <f t="shared" si="7"/>
        <v>sáb</v>
      </c>
      <c r="AM19" s="9">
        <f t="shared" si="8"/>
        <v>1579404.8612103604</v>
      </c>
      <c r="AN19" s="47">
        <f t="shared" si="19"/>
        <v>4.2336295452705508E-2</v>
      </c>
      <c r="AO19" s="47">
        <f t="shared" si="26"/>
        <v>0.64415729757014795</v>
      </c>
      <c r="AP19" s="9"/>
      <c r="AQ19" s="58" t="e">
        <f t="shared" si="10"/>
        <v>#N/A</v>
      </c>
      <c r="AR19" s="47" t="e">
        <f t="shared" si="31"/>
        <v>#N/A</v>
      </c>
    </row>
    <row r="20" spans="2:45" x14ac:dyDescent="0.25">
      <c r="B20" s="7">
        <v>45522</v>
      </c>
      <c r="C20" s="8" t="s">
        <v>13</v>
      </c>
      <c r="D20" s="9">
        <v>461584.1088518133</v>
      </c>
      <c r="E20" s="47">
        <f t="shared" si="20"/>
        <v>0.02</v>
      </c>
      <c r="F20" s="47">
        <f t="shared" si="21"/>
        <v>0.67700000000000016</v>
      </c>
      <c r="G20" s="9" t="e">
        <f>VLOOKUP($B20&amp;B$1,Sheet1!$A:$G,7,0)</f>
        <v>#N/A</v>
      </c>
      <c r="H20" s="69" t="e">
        <f t="shared" si="11"/>
        <v>#N/A</v>
      </c>
      <c r="I20" s="9"/>
      <c r="J20" s="73">
        <f t="shared" si="22"/>
        <v>15624622.084633876</v>
      </c>
      <c r="K20" s="73" t="e">
        <f t="shared" si="23"/>
        <v>#N/A</v>
      </c>
      <c r="L20" s="73"/>
      <c r="M20" s="69"/>
      <c r="N20" s="58" t="e">
        <f>SUM(G$3:G20)/F20</f>
        <v>#N/A</v>
      </c>
      <c r="O20" s="47" t="e">
        <f t="shared" si="0"/>
        <v>#N/A</v>
      </c>
      <c r="Q20" s="7">
        <f t="shared" si="1"/>
        <v>45522</v>
      </c>
      <c r="R20" s="8" t="str">
        <f t="shared" si="2"/>
        <v>dom</v>
      </c>
      <c r="S20" s="9">
        <v>441102.69743580365</v>
      </c>
      <c r="T20" s="47">
        <f t="shared" si="15"/>
        <v>5.3106212424849697E-2</v>
      </c>
      <c r="U20" s="47">
        <f t="shared" si="24"/>
        <v>0.67835671342685344</v>
      </c>
      <c r="V20" s="9" t="e">
        <f>VLOOKUP($B20&amp;Q$1,Sheet1!$A:$G,7,0)</f>
        <v>#N/A</v>
      </c>
      <c r="W20" s="69" t="e">
        <f t="shared" si="29"/>
        <v>#N/A</v>
      </c>
      <c r="X20" s="58" t="e">
        <f>SUM(V$3:V20)/U20</f>
        <v>#N/A</v>
      </c>
      <c r="Y20" s="47" t="e">
        <f t="shared" si="3"/>
        <v>#N/A</v>
      </c>
      <c r="AA20" s="7">
        <f t="shared" si="4"/>
        <v>45522</v>
      </c>
      <c r="AB20" s="8" t="str">
        <f t="shared" si="5"/>
        <v>dom</v>
      </c>
      <c r="AC20" s="9">
        <v>65195.242918154647</v>
      </c>
      <c r="AD20" s="47">
        <f t="shared" si="17"/>
        <v>1.1011011011011007E-2</v>
      </c>
      <c r="AE20" s="47">
        <f t="shared" si="25"/>
        <v>0.63163163163163139</v>
      </c>
      <c r="AF20" s="9" t="e">
        <f>VLOOKUP($B20&amp;AA$1,Sheet1!$A:$G,7,0)</f>
        <v>#N/A</v>
      </c>
      <c r="AG20" s="69" t="e">
        <f t="shared" si="18"/>
        <v>#N/A</v>
      </c>
      <c r="AH20" s="58" t="e">
        <f>SUM(AF$3:AF20)/AE20</f>
        <v>#N/A</v>
      </c>
      <c r="AI20" s="47" t="e">
        <f t="shared" si="30"/>
        <v>#N/A</v>
      </c>
      <c r="AK20" s="7">
        <f t="shared" si="6"/>
        <v>45522</v>
      </c>
      <c r="AL20" s="8" t="str">
        <f t="shared" si="7"/>
        <v>dom</v>
      </c>
      <c r="AM20" s="9">
        <f t="shared" si="8"/>
        <v>967882.04920577165</v>
      </c>
      <c r="AN20" s="47">
        <f t="shared" si="19"/>
        <v>2.5944291679046532E-2</v>
      </c>
      <c r="AO20" s="47">
        <f t="shared" si="26"/>
        <v>0.6701015892491945</v>
      </c>
      <c r="AP20" s="9"/>
      <c r="AQ20" s="58" t="e">
        <f t="shared" si="10"/>
        <v>#N/A</v>
      </c>
      <c r="AR20" s="47" t="e">
        <f t="shared" si="31"/>
        <v>#N/A</v>
      </c>
    </row>
    <row r="21" spans="2:45" x14ac:dyDescent="0.25">
      <c r="B21" s="3">
        <v>45523</v>
      </c>
      <c r="C21" t="s">
        <v>7</v>
      </c>
      <c r="D21" s="4">
        <v>415425.69796663197</v>
      </c>
      <c r="E21" s="46">
        <f t="shared" si="20"/>
        <v>1.7999999999999999E-2</v>
      </c>
      <c r="F21" s="46">
        <f t="shared" si="21"/>
        <v>0.69500000000000017</v>
      </c>
      <c r="G21" s="4" t="e">
        <f>VLOOKUP($B21&amp;B$1,Sheet1!$A:$G,7,0)</f>
        <v>#N/A</v>
      </c>
      <c r="H21" s="67" t="e">
        <f t="shared" si="11"/>
        <v>#N/A</v>
      </c>
      <c r="J21" s="74">
        <f t="shared" si="22"/>
        <v>16040047.782600507</v>
      </c>
      <c r="K21" s="74" t="e">
        <f t="shared" si="23"/>
        <v>#N/A</v>
      </c>
      <c r="L21" s="74"/>
      <c r="N21" s="55" t="e">
        <f>SUM(G$3:G21)/F21</f>
        <v>#N/A</v>
      </c>
      <c r="O21" s="46" t="e">
        <f t="shared" si="0"/>
        <v>#N/A</v>
      </c>
      <c r="Q21" s="3">
        <f t="shared" si="1"/>
        <v>45523</v>
      </c>
      <c r="R21" t="str">
        <f t="shared" si="2"/>
        <v>seg</v>
      </c>
      <c r="S21" s="4">
        <v>124840.38606673687</v>
      </c>
      <c r="T21" s="46">
        <f t="shared" si="15"/>
        <v>1.5030060120240479E-2</v>
      </c>
      <c r="U21" s="46">
        <f t="shared" si="24"/>
        <v>0.69338677354709388</v>
      </c>
      <c r="V21" s="4" t="e">
        <f>VLOOKUP($B21&amp;Q$1,Sheet1!$A:$G,7,0)</f>
        <v>#N/A</v>
      </c>
      <c r="W21" s="67" t="e">
        <f t="shared" si="29"/>
        <v>#N/A</v>
      </c>
      <c r="X21" s="55" t="e">
        <f>SUM(V$3:V21)/U21</f>
        <v>#N/A</v>
      </c>
      <c r="Y21" s="46" t="e">
        <f t="shared" si="3"/>
        <v>#N/A</v>
      </c>
      <c r="AA21" s="3">
        <f t="shared" si="4"/>
        <v>45523</v>
      </c>
      <c r="AB21" t="str">
        <f t="shared" si="5"/>
        <v>seg</v>
      </c>
      <c r="AC21" s="4">
        <v>248927.29114204503</v>
      </c>
      <c r="AD21" s="46">
        <f t="shared" si="17"/>
        <v>4.2042042042042031E-2</v>
      </c>
      <c r="AE21" s="46">
        <f t="shared" si="25"/>
        <v>0.67367367367367337</v>
      </c>
      <c r="AF21" s="4" t="e">
        <f>VLOOKUP($B21&amp;AA$1,Sheet1!$A:$G,7,0)</f>
        <v>#N/A</v>
      </c>
      <c r="AG21" s="67" t="e">
        <f t="shared" si="18"/>
        <v>#N/A</v>
      </c>
      <c r="AH21" s="55" t="e">
        <f>SUM(AF$3:AF21)/AE21</f>
        <v>#N/A</v>
      </c>
      <c r="AI21" s="46" t="e">
        <f t="shared" si="30"/>
        <v>#N/A</v>
      </c>
      <c r="AK21" s="3">
        <f t="shared" si="6"/>
        <v>45523</v>
      </c>
      <c r="AL21" t="str">
        <f t="shared" si="7"/>
        <v>seg</v>
      </c>
      <c r="AM21" s="4">
        <f t="shared" si="8"/>
        <v>789193.37517541391</v>
      </c>
      <c r="AN21" s="46">
        <f t="shared" si="19"/>
        <v>2.115450238334686E-2</v>
      </c>
      <c r="AO21" s="46">
        <f t="shared" si="26"/>
        <v>0.69125609163254131</v>
      </c>
      <c r="AP21" s="4"/>
      <c r="AQ21" s="55" t="e">
        <f t="shared" si="10"/>
        <v>#N/A</v>
      </c>
      <c r="AR21" s="46" t="e">
        <f t="shared" si="31"/>
        <v>#N/A</v>
      </c>
    </row>
    <row r="22" spans="2:45" x14ac:dyDescent="0.25">
      <c r="B22" s="3">
        <v>45524</v>
      </c>
      <c r="C22" t="s">
        <v>8</v>
      </c>
      <c r="D22" s="4">
        <v>461584.1088518133</v>
      </c>
      <c r="E22" s="46">
        <f t="shared" si="20"/>
        <v>0.02</v>
      </c>
      <c r="F22" s="46">
        <f t="shared" si="21"/>
        <v>0.71500000000000019</v>
      </c>
      <c r="G22" s="4" t="e">
        <f>VLOOKUP($B22&amp;B$1,Sheet1!$A:$G,7,0)</f>
        <v>#N/A</v>
      </c>
      <c r="H22" s="67" t="e">
        <f t="shared" si="11"/>
        <v>#N/A</v>
      </c>
      <c r="J22" s="74">
        <f t="shared" si="22"/>
        <v>16501631.89145232</v>
      </c>
      <c r="K22" s="74" t="e">
        <f t="shared" si="23"/>
        <v>#N/A</v>
      </c>
      <c r="L22" s="74"/>
      <c r="N22" s="55" t="e">
        <f>SUM(G$3:G22)/F22</f>
        <v>#N/A</v>
      </c>
      <c r="O22" s="46" t="e">
        <f t="shared" si="0"/>
        <v>#N/A</v>
      </c>
      <c r="Q22" s="3">
        <f t="shared" si="1"/>
        <v>45524</v>
      </c>
      <c r="R22" t="str">
        <f t="shared" si="2"/>
        <v>ter</v>
      </c>
      <c r="S22" s="4">
        <v>116517.69366228775</v>
      </c>
      <c r="T22" s="46">
        <f t="shared" si="15"/>
        <v>1.4028056112224447E-2</v>
      </c>
      <c r="U22" s="46">
        <f t="shared" si="24"/>
        <v>0.70741482965931834</v>
      </c>
      <c r="V22" s="4" t="e">
        <f>VLOOKUP($B22&amp;Q$1,Sheet1!$A:$G,7,0)</f>
        <v>#N/A</v>
      </c>
      <c r="W22" s="67" t="e">
        <f t="shared" si="29"/>
        <v>#N/A</v>
      </c>
      <c r="X22" s="55" t="e">
        <f>SUM(V$3:V22)/U22</f>
        <v>#N/A</v>
      </c>
      <c r="Y22" s="46" t="e">
        <f t="shared" si="3"/>
        <v>#N/A</v>
      </c>
      <c r="AA22" s="3">
        <f t="shared" si="4"/>
        <v>45524</v>
      </c>
      <c r="AB22" t="str">
        <f t="shared" si="5"/>
        <v>ter</v>
      </c>
      <c r="AC22" s="4">
        <v>106683.12477516214</v>
      </c>
      <c r="AD22" s="46">
        <f t="shared" si="17"/>
        <v>1.8018018018018011E-2</v>
      </c>
      <c r="AE22" s="46">
        <f t="shared" si="25"/>
        <v>0.69169169169169142</v>
      </c>
      <c r="AF22" s="4" t="e">
        <f>VLOOKUP($B22&amp;AA$1,Sheet1!$A:$G,7,0)</f>
        <v>#N/A</v>
      </c>
      <c r="AG22" s="67" t="e">
        <f t="shared" si="18"/>
        <v>#N/A</v>
      </c>
      <c r="AH22" s="55" t="e">
        <f>SUM(AF$3:AF22)/AE22</f>
        <v>#N/A</v>
      </c>
      <c r="AI22" s="46" t="e">
        <f t="shared" si="30"/>
        <v>#N/A</v>
      </c>
      <c r="AK22" s="3">
        <f t="shared" si="6"/>
        <v>45524</v>
      </c>
      <c r="AL22" t="str">
        <f t="shared" si="7"/>
        <v>ter</v>
      </c>
      <c r="AM22" s="4">
        <f t="shared" si="8"/>
        <v>684784.92728926311</v>
      </c>
      <c r="AN22" s="46">
        <f t="shared" si="19"/>
        <v>1.8355810923021066E-2</v>
      </c>
      <c r="AO22" s="46">
        <f t="shared" si="26"/>
        <v>0.70961190255556239</v>
      </c>
      <c r="AP22" s="4"/>
      <c r="AQ22" s="55" t="e">
        <f t="shared" si="10"/>
        <v>#N/A</v>
      </c>
      <c r="AR22" s="46" t="e">
        <f t="shared" si="31"/>
        <v>#N/A</v>
      </c>
      <c r="AS22" s="48"/>
    </row>
    <row r="23" spans="2:45" x14ac:dyDescent="0.25">
      <c r="B23" s="3">
        <v>45525</v>
      </c>
      <c r="C23" t="s">
        <v>9</v>
      </c>
      <c r="D23" s="4">
        <v>484663.314294404</v>
      </c>
      <c r="E23" s="46">
        <f t="shared" si="20"/>
        <v>2.1000000000000001E-2</v>
      </c>
      <c r="F23" s="46">
        <f t="shared" si="21"/>
        <v>0.73600000000000021</v>
      </c>
      <c r="G23" s="4" t="e">
        <f>VLOOKUP($B23&amp;B$1,Sheet1!$A:$G,7,0)</f>
        <v>#N/A</v>
      </c>
      <c r="H23" s="67" t="e">
        <f t="shared" si="11"/>
        <v>#N/A</v>
      </c>
      <c r="J23" s="74">
        <f t="shared" si="22"/>
        <v>16986295.205746725</v>
      </c>
      <c r="K23" s="74" t="e">
        <f t="shared" si="23"/>
        <v>#N/A</v>
      </c>
      <c r="L23" s="74"/>
      <c r="N23" s="55" t="e">
        <f>SUM(G$3:G23)/F23</f>
        <v>#N/A</v>
      </c>
      <c r="O23" s="46" t="e">
        <f t="shared" si="0"/>
        <v>#N/A</v>
      </c>
      <c r="Q23" s="3">
        <f t="shared" si="1"/>
        <v>45525</v>
      </c>
      <c r="R23" t="str">
        <f t="shared" si="2"/>
        <v>qua</v>
      </c>
      <c r="S23" s="4">
        <v>116517.69366228775</v>
      </c>
      <c r="T23" s="46">
        <f t="shared" si="15"/>
        <v>1.4028056112224447E-2</v>
      </c>
      <c r="U23" s="46">
        <f t="shared" si="24"/>
        <v>0.72144288577154281</v>
      </c>
      <c r="V23" s="4" t="e">
        <f>VLOOKUP($B23&amp;Q$1,Sheet1!$A:$G,7,0)</f>
        <v>#N/A</v>
      </c>
      <c r="W23" s="67" t="e">
        <f t="shared" si="29"/>
        <v>#N/A</v>
      </c>
      <c r="X23" s="55" t="e">
        <f>SUM(V$3:V23)/U23</f>
        <v>#N/A</v>
      </c>
      <c r="Y23" s="46" t="e">
        <f t="shared" si="3"/>
        <v>#N/A</v>
      </c>
      <c r="AA23" s="3">
        <f t="shared" si="4"/>
        <v>45525</v>
      </c>
      <c r="AB23" t="str">
        <f t="shared" si="5"/>
        <v>qua</v>
      </c>
      <c r="AC23" s="4">
        <v>148171.00663216968</v>
      </c>
      <c r="AD23" s="46">
        <f t="shared" si="17"/>
        <v>2.5025025025025023E-2</v>
      </c>
      <c r="AE23" s="46">
        <f t="shared" si="25"/>
        <v>0.71671671671671644</v>
      </c>
      <c r="AF23" s="4" t="e">
        <f>VLOOKUP($B23&amp;AA$1,Sheet1!$A:$G,7,0)</f>
        <v>#N/A</v>
      </c>
      <c r="AG23" s="67" t="e">
        <f t="shared" si="18"/>
        <v>#N/A</v>
      </c>
      <c r="AH23" s="55" t="e">
        <f>SUM(AF$3:AF23)/AE23</f>
        <v>#N/A</v>
      </c>
      <c r="AI23" s="46" t="e">
        <f t="shared" si="30"/>
        <v>#N/A</v>
      </c>
      <c r="AK23" s="3">
        <f t="shared" si="6"/>
        <v>45525</v>
      </c>
      <c r="AL23" t="str">
        <f t="shared" si="7"/>
        <v>qua</v>
      </c>
      <c r="AM23" s="4">
        <f t="shared" si="8"/>
        <v>749352.01458886149</v>
      </c>
      <c r="AN23" s="46">
        <f t="shared" si="19"/>
        <v>2.008654593059956E-2</v>
      </c>
      <c r="AO23" s="46">
        <f t="shared" si="26"/>
        <v>0.72969844848616194</v>
      </c>
      <c r="AP23" s="4"/>
      <c r="AQ23" s="55" t="e">
        <f t="shared" si="10"/>
        <v>#N/A</v>
      </c>
      <c r="AR23" s="46" t="e">
        <f t="shared" si="31"/>
        <v>#N/A</v>
      </c>
    </row>
    <row r="24" spans="2:45" x14ac:dyDescent="0.25">
      <c r="B24" s="3">
        <v>45526</v>
      </c>
      <c r="C24" t="s">
        <v>10</v>
      </c>
      <c r="D24" s="4">
        <v>553900.93062217603</v>
      </c>
      <c r="E24" s="46">
        <f t="shared" si="20"/>
        <v>2.4000000000000004E-2</v>
      </c>
      <c r="F24" s="46">
        <f t="shared" si="21"/>
        <v>0.76000000000000023</v>
      </c>
      <c r="G24" s="4" t="e">
        <f>VLOOKUP($B24&amp;B$1,Sheet1!$A:$G,7,0)</f>
        <v>#N/A</v>
      </c>
      <c r="H24" s="67" t="e">
        <f t="shared" si="11"/>
        <v>#N/A</v>
      </c>
      <c r="J24" s="74">
        <f t="shared" si="22"/>
        <v>17540196.136368901</v>
      </c>
      <c r="K24" s="74" t="e">
        <f t="shared" si="23"/>
        <v>#N/A</v>
      </c>
      <c r="L24" s="74"/>
      <c r="N24" s="55" t="e">
        <f>SUM(G$3:G24)/F24</f>
        <v>#N/A</v>
      </c>
      <c r="O24" s="46" t="e">
        <f t="shared" si="0"/>
        <v>#N/A</v>
      </c>
      <c r="Q24" s="3">
        <f t="shared" si="1"/>
        <v>45526</v>
      </c>
      <c r="R24" t="str">
        <f t="shared" si="2"/>
        <v>qui</v>
      </c>
      <c r="S24" s="4">
        <v>174776.54049343165</v>
      </c>
      <c r="T24" s="46">
        <f t="shared" si="15"/>
        <v>2.1042084168336674E-2</v>
      </c>
      <c r="U24" s="46">
        <f t="shared" si="24"/>
        <v>0.74248496993987945</v>
      </c>
      <c r="V24" s="4" t="e">
        <f>VLOOKUP($B24&amp;Q$1,Sheet1!$A:$G,7,0)</f>
        <v>#N/A</v>
      </c>
      <c r="W24" s="67" t="e">
        <f t="shared" si="29"/>
        <v>#N/A</v>
      </c>
      <c r="X24" s="55" t="e">
        <f>SUM(V$3:V24)/U24</f>
        <v>#N/A</v>
      </c>
      <c r="Y24" s="46" t="e">
        <f t="shared" si="3"/>
        <v>#N/A</v>
      </c>
      <c r="AA24" s="3">
        <f t="shared" si="4"/>
        <v>45526</v>
      </c>
      <c r="AB24" t="str">
        <f t="shared" si="5"/>
        <v>qui</v>
      </c>
      <c r="AC24" s="4">
        <v>171878.3676933168</v>
      </c>
      <c r="AD24" s="46">
        <f t="shared" si="17"/>
        <v>2.902902902902902E-2</v>
      </c>
      <c r="AE24" s="46">
        <f t="shared" si="25"/>
        <v>0.74574574574574548</v>
      </c>
      <c r="AF24" s="4" t="e">
        <f>VLOOKUP($B24&amp;AA$1,Sheet1!$A:$G,7,0)</f>
        <v>#N/A</v>
      </c>
      <c r="AG24" s="67" t="e">
        <f t="shared" si="18"/>
        <v>#N/A</v>
      </c>
      <c r="AH24" s="55" t="e">
        <f>SUM(AF$3:AF24)/AE24</f>
        <v>#N/A</v>
      </c>
      <c r="AI24" s="46" t="e">
        <f t="shared" si="30"/>
        <v>#N/A</v>
      </c>
      <c r="AK24" s="3">
        <f t="shared" si="6"/>
        <v>45526</v>
      </c>
      <c r="AL24" t="str">
        <f t="shared" si="7"/>
        <v>qui</v>
      </c>
      <c r="AM24" s="4">
        <f t="shared" si="8"/>
        <v>900555.83880892443</v>
      </c>
      <c r="AN24" s="46">
        <f t="shared" si="19"/>
        <v>2.413959776865322E-2</v>
      </c>
      <c r="AO24" s="46">
        <f t="shared" si="26"/>
        <v>0.75383804625481521</v>
      </c>
      <c r="AP24" s="4"/>
      <c r="AQ24" s="55" t="e">
        <f t="shared" si="10"/>
        <v>#N/A</v>
      </c>
      <c r="AR24" s="46" t="e">
        <f t="shared" si="31"/>
        <v>#N/A</v>
      </c>
    </row>
    <row r="25" spans="2:45" x14ac:dyDescent="0.25">
      <c r="B25" s="3">
        <v>45527</v>
      </c>
      <c r="C25" t="s">
        <v>11</v>
      </c>
      <c r="D25" s="4">
        <v>623138.54694994807</v>
      </c>
      <c r="E25" s="46">
        <f t="shared" si="20"/>
        <v>2.7000000000000003E-2</v>
      </c>
      <c r="F25" s="46">
        <f t="shared" si="21"/>
        <v>0.78700000000000025</v>
      </c>
      <c r="G25" s="4" t="e">
        <f>VLOOKUP($B25&amp;B$1,Sheet1!$A:$G,7,0)</f>
        <v>#N/A</v>
      </c>
      <c r="H25" s="67" t="e">
        <f t="shared" si="11"/>
        <v>#N/A</v>
      </c>
      <c r="J25" s="74">
        <f t="shared" si="22"/>
        <v>18163334.68331885</v>
      </c>
      <c r="K25" s="74" t="e">
        <f t="shared" si="23"/>
        <v>#N/A</v>
      </c>
      <c r="L25" s="74"/>
      <c r="N25" s="55" t="e">
        <f>SUM(G$3:G25)/F25</f>
        <v>#N/A</v>
      </c>
      <c r="O25" s="46" t="e">
        <f t="shared" si="0"/>
        <v>#N/A</v>
      </c>
      <c r="Q25" s="3">
        <f t="shared" si="1"/>
        <v>45527</v>
      </c>
      <c r="R25" t="str">
        <f t="shared" si="2"/>
        <v>sex</v>
      </c>
      <c r="S25" s="4">
        <v>191421.92530232988</v>
      </c>
      <c r="T25" s="46">
        <f t="shared" si="15"/>
        <v>2.3046092184368736E-2</v>
      </c>
      <c r="U25" s="46">
        <f t="shared" si="24"/>
        <v>0.76553106212424815</v>
      </c>
      <c r="V25" s="4" t="e">
        <f>VLOOKUP($B25&amp;Q$1,Sheet1!$A:$G,7,0)</f>
        <v>#N/A</v>
      </c>
      <c r="W25" s="67" t="e">
        <f t="shared" si="29"/>
        <v>#N/A</v>
      </c>
      <c r="X25" s="55" t="e">
        <f>SUM(V$3:V25)/U25</f>
        <v>#N/A</v>
      </c>
      <c r="Y25" s="46" t="e">
        <f t="shared" si="3"/>
        <v>#N/A</v>
      </c>
      <c r="AA25" s="3">
        <f t="shared" si="4"/>
        <v>45527</v>
      </c>
      <c r="AB25" t="str">
        <f t="shared" si="5"/>
        <v>sex</v>
      </c>
      <c r="AC25" s="4">
        <v>171878.3676933168</v>
      </c>
      <c r="AD25" s="46">
        <f t="shared" si="17"/>
        <v>2.902902902902902E-2</v>
      </c>
      <c r="AE25" s="46">
        <f t="shared" si="25"/>
        <v>0.77477477477477452</v>
      </c>
      <c r="AF25" s="4" t="e">
        <f>VLOOKUP($B25&amp;AA$1,Sheet1!$A:$G,7,0)</f>
        <v>#N/A</v>
      </c>
      <c r="AG25" s="67" t="e">
        <f t="shared" si="18"/>
        <v>#N/A</v>
      </c>
      <c r="AH25" s="55" t="e">
        <f>SUM(AF$3:AF25)/AE25</f>
        <v>#N/A</v>
      </c>
      <c r="AI25" s="46" t="e">
        <f t="shared" si="30"/>
        <v>#N/A</v>
      </c>
      <c r="AK25" s="3">
        <f t="shared" si="6"/>
        <v>45527</v>
      </c>
      <c r="AL25" t="str">
        <f t="shared" si="7"/>
        <v>sex</v>
      </c>
      <c r="AM25" s="4">
        <f t="shared" si="8"/>
        <v>986438.83994559466</v>
      </c>
      <c r="AN25" s="46">
        <f t="shared" si="19"/>
        <v>2.6441710545297915E-2</v>
      </c>
      <c r="AO25" s="46">
        <f t="shared" si="26"/>
        <v>0.78027975680011308</v>
      </c>
      <c r="AP25" s="4"/>
      <c r="AQ25" s="55" t="e">
        <f t="shared" si="10"/>
        <v>#N/A</v>
      </c>
      <c r="AR25" s="46" t="e">
        <f t="shared" si="31"/>
        <v>#N/A</v>
      </c>
    </row>
    <row r="26" spans="2:45" x14ac:dyDescent="0.25">
      <c r="B26" s="7">
        <v>45528</v>
      </c>
      <c r="C26" s="8" t="s">
        <v>12</v>
      </c>
      <c r="D26" s="9">
        <v>877009.80681844533</v>
      </c>
      <c r="E26" s="47">
        <f t="shared" si="20"/>
        <v>3.7999999999999999E-2</v>
      </c>
      <c r="F26" s="47">
        <f t="shared" si="21"/>
        <v>0.82500000000000029</v>
      </c>
      <c r="G26" s="9" t="e">
        <f>VLOOKUP($B26&amp;B$1,Sheet1!$A:$G,7,0)</f>
        <v>#N/A</v>
      </c>
      <c r="H26" s="69" t="e">
        <f t="shared" si="11"/>
        <v>#N/A</v>
      </c>
      <c r="I26" s="9"/>
      <c r="J26" s="73">
        <f t="shared" si="22"/>
        <v>19040344.490137294</v>
      </c>
      <c r="K26" s="73" t="e">
        <f t="shared" si="23"/>
        <v>#N/A</v>
      </c>
      <c r="L26" s="73"/>
      <c r="M26" s="69"/>
      <c r="N26" s="58" t="e">
        <f>SUM(G$3:G26)/F26</f>
        <v>#N/A</v>
      </c>
      <c r="O26" s="47" t="e">
        <f t="shared" si="0"/>
        <v>#N/A</v>
      </c>
      <c r="Q26" s="7">
        <f t="shared" si="1"/>
        <v>45528</v>
      </c>
      <c r="R26" s="8" t="str">
        <f t="shared" si="2"/>
        <v>sáb</v>
      </c>
      <c r="S26" s="9">
        <v>416134.62022245629</v>
      </c>
      <c r="T26" s="47">
        <f t="shared" si="15"/>
        <v>5.0100200400801605E-2</v>
      </c>
      <c r="U26" s="47">
        <f t="shared" si="24"/>
        <v>0.8156312625250498</v>
      </c>
      <c r="V26" s="9" t="e">
        <f>VLOOKUP($B26&amp;Q$1,Sheet1!$A:$G,7,0)</f>
        <v>#N/A</v>
      </c>
      <c r="W26" s="69" t="e">
        <f t="shared" si="29"/>
        <v>#N/A</v>
      </c>
      <c r="X26" s="58" t="e">
        <f>SUM(V$3:V26)/U26</f>
        <v>#N/A</v>
      </c>
      <c r="Y26" s="47" t="e">
        <f t="shared" si="3"/>
        <v>#N/A</v>
      </c>
      <c r="AA26" s="7">
        <f t="shared" si="4"/>
        <v>45528</v>
      </c>
      <c r="AB26" s="8" t="str">
        <f t="shared" si="5"/>
        <v>sáb</v>
      </c>
      <c r="AC26" s="9">
        <v>201512.56901975072</v>
      </c>
      <c r="AD26" s="47">
        <f t="shared" si="17"/>
        <v>3.4034034034034023E-2</v>
      </c>
      <c r="AE26" s="47">
        <f t="shared" si="25"/>
        <v>0.80880880880880857</v>
      </c>
      <c r="AF26" s="9" t="e">
        <f>VLOOKUP($B26&amp;AA$1,Sheet1!$A:$G,7,0)</f>
        <v>#N/A</v>
      </c>
      <c r="AG26" s="69" t="e">
        <f t="shared" si="18"/>
        <v>#N/A</v>
      </c>
      <c r="AH26" s="58" t="e">
        <f>SUM(AF$3:AF26)/AE26</f>
        <v>#N/A</v>
      </c>
      <c r="AI26" s="47" t="e">
        <f t="shared" si="30"/>
        <v>#N/A</v>
      </c>
      <c r="AK26" s="7">
        <f t="shared" si="6"/>
        <v>45528</v>
      </c>
      <c r="AL26" s="8" t="str">
        <f t="shared" si="7"/>
        <v>sáb</v>
      </c>
      <c r="AM26" s="9">
        <f t="shared" si="8"/>
        <v>1494656.9960606522</v>
      </c>
      <c r="AN26" s="47">
        <f t="shared" si="19"/>
        <v>4.0064610246409171E-2</v>
      </c>
      <c r="AO26" s="47">
        <f t="shared" si="26"/>
        <v>0.82034436704652225</v>
      </c>
      <c r="AP26" s="9"/>
      <c r="AQ26" s="58" t="e">
        <f t="shared" si="10"/>
        <v>#N/A</v>
      </c>
      <c r="AR26" s="47" t="e">
        <f t="shared" si="31"/>
        <v>#N/A</v>
      </c>
    </row>
    <row r="27" spans="2:45" x14ac:dyDescent="0.25">
      <c r="B27" s="7">
        <v>45529</v>
      </c>
      <c r="C27" s="8" t="s">
        <v>13</v>
      </c>
      <c r="D27" s="9">
        <v>438504.90340922266</v>
      </c>
      <c r="E27" s="47">
        <f t="shared" si="20"/>
        <v>1.9E-2</v>
      </c>
      <c r="F27" s="47">
        <f t="shared" si="21"/>
        <v>0.84400000000000031</v>
      </c>
      <c r="G27" s="9" t="e">
        <f>VLOOKUP($B27&amp;B$1,Sheet1!$A:$G,7,0)</f>
        <v>#N/A</v>
      </c>
      <c r="H27" s="69" t="e">
        <f t="shared" si="11"/>
        <v>#N/A</v>
      </c>
      <c r="I27" s="9"/>
      <c r="J27" s="73">
        <f t="shared" si="22"/>
        <v>19478849.393546518</v>
      </c>
      <c r="K27" s="73" t="e">
        <f t="shared" si="23"/>
        <v>#N/A</v>
      </c>
      <c r="L27" s="73"/>
      <c r="M27" s="69"/>
      <c r="N27" s="58" t="e">
        <f>SUM(G$3:G27)/F27</f>
        <v>#N/A</v>
      </c>
      <c r="O27" s="47" t="e">
        <f t="shared" si="0"/>
        <v>#N/A</v>
      </c>
      <c r="Q27" s="7">
        <f t="shared" si="1"/>
        <v>45529</v>
      </c>
      <c r="R27" s="8" t="str">
        <f t="shared" si="2"/>
        <v>dom</v>
      </c>
      <c r="S27" s="9">
        <v>357875.77339131234</v>
      </c>
      <c r="T27" s="47">
        <f t="shared" si="15"/>
        <v>4.3086172344689366E-2</v>
      </c>
      <c r="U27" s="47">
        <f t="shared" si="24"/>
        <v>0.85871743486973917</v>
      </c>
      <c r="V27" s="9" t="e">
        <f>VLOOKUP($B27&amp;Q$1,Sheet1!$A:$G,7,0)</f>
        <v>#N/A</v>
      </c>
      <c r="W27" s="69" t="e">
        <f t="shared" si="29"/>
        <v>#N/A</v>
      </c>
      <c r="X27" s="58" t="e">
        <f>SUM(V$3:V27)/U27</f>
        <v>#N/A</v>
      </c>
      <c r="Y27" s="47" t="e">
        <f t="shared" si="3"/>
        <v>#N/A</v>
      </c>
      <c r="AA27" s="7">
        <f t="shared" si="4"/>
        <v>45529</v>
      </c>
      <c r="AB27" s="8" t="str">
        <f t="shared" si="5"/>
        <v>dom</v>
      </c>
      <c r="AC27" s="9">
        <v>71122.083183441442</v>
      </c>
      <c r="AD27" s="47">
        <f t="shared" si="17"/>
        <v>1.201201201201201E-2</v>
      </c>
      <c r="AE27" s="47">
        <f t="shared" si="25"/>
        <v>0.82082082082082053</v>
      </c>
      <c r="AF27" s="9" t="e">
        <f>VLOOKUP($B27&amp;AA$1,Sheet1!$A:$G,7,0)</f>
        <v>#N/A</v>
      </c>
      <c r="AG27" s="69" t="e">
        <f t="shared" si="18"/>
        <v>#N/A</v>
      </c>
      <c r="AH27" s="58" t="e">
        <f>SUM(AF$3:AF27)/AE27</f>
        <v>#N/A</v>
      </c>
      <c r="AI27" s="47" t="e">
        <f t="shared" si="30"/>
        <v>#N/A</v>
      </c>
      <c r="AK27" s="7">
        <f t="shared" si="6"/>
        <v>45529</v>
      </c>
      <c r="AL27" s="8" t="str">
        <f t="shared" si="7"/>
        <v>dom</v>
      </c>
      <c r="AM27" s="9">
        <f t="shared" si="8"/>
        <v>867502.75998397649</v>
      </c>
      <c r="AN27" s="47">
        <f t="shared" si="19"/>
        <v>2.3253602704865591E-2</v>
      </c>
      <c r="AO27" s="47">
        <f t="shared" si="26"/>
        <v>0.84359796975138779</v>
      </c>
      <c r="AP27" s="9"/>
      <c r="AQ27" s="58" t="e">
        <f t="shared" si="10"/>
        <v>#N/A</v>
      </c>
      <c r="AR27" s="47" t="e">
        <f t="shared" si="31"/>
        <v>#N/A</v>
      </c>
    </row>
    <row r="28" spans="2:45" x14ac:dyDescent="0.25">
      <c r="B28" s="3">
        <v>45530</v>
      </c>
      <c r="C28" t="s">
        <v>7</v>
      </c>
      <c r="D28" s="4">
        <v>392346.49252404139</v>
      </c>
      <c r="E28" s="46">
        <f t="shared" si="20"/>
        <v>1.7000000000000005E-2</v>
      </c>
      <c r="F28" s="46">
        <f t="shared" si="21"/>
        <v>0.86100000000000032</v>
      </c>
      <c r="G28" s="4" t="e">
        <f>VLOOKUP($B28&amp;B$1,Sheet1!$A:$G,7,0)</f>
        <v>#N/A</v>
      </c>
      <c r="H28" s="67" t="e">
        <f t="shared" si="11"/>
        <v>#N/A</v>
      </c>
      <c r="J28" s="74">
        <f t="shared" si="22"/>
        <v>19871195.886070561</v>
      </c>
      <c r="K28" s="74" t="e">
        <f t="shared" si="23"/>
        <v>#N/A</v>
      </c>
      <c r="L28" s="74"/>
      <c r="N28" s="55" t="e">
        <f>SUM(G$3:G28)/F28</f>
        <v>#N/A</v>
      </c>
      <c r="O28" s="46" t="e">
        <f t="shared" si="0"/>
        <v>#N/A</v>
      </c>
      <c r="Q28" s="3">
        <f t="shared" si="1"/>
        <v>45530</v>
      </c>
      <c r="R28" t="str">
        <f t="shared" si="2"/>
        <v>seg</v>
      </c>
      <c r="S28" s="4">
        <v>108195.00125783862</v>
      </c>
      <c r="T28" s="46">
        <f t="shared" si="15"/>
        <v>1.3026052104208414E-2</v>
      </c>
      <c r="U28" s="46">
        <f t="shared" si="24"/>
        <v>0.87174348697394755</v>
      </c>
      <c r="V28" s="4" t="e">
        <f>VLOOKUP($B28&amp;Q$1,Sheet1!$A:$G,7,0)</f>
        <v>#N/A</v>
      </c>
      <c r="W28" s="67" t="e">
        <f t="shared" si="29"/>
        <v>#N/A</v>
      </c>
      <c r="X28" s="55" t="e">
        <f>SUM(V$3:V28)/U28</f>
        <v>#N/A</v>
      </c>
      <c r="Y28" s="46" t="e">
        <f t="shared" si="3"/>
        <v>#N/A</v>
      </c>
      <c r="AA28" s="3">
        <f t="shared" si="4"/>
        <v>45530</v>
      </c>
      <c r="AB28" t="str">
        <f t="shared" si="5"/>
        <v>seg</v>
      </c>
      <c r="AC28" s="4">
        <v>243000.45087675826</v>
      </c>
      <c r="AD28" s="46">
        <f t="shared" si="17"/>
        <v>4.1041041041041032E-2</v>
      </c>
      <c r="AE28" s="46">
        <f t="shared" si="25"/>
        <v>0.86186186186186153</v>
      </c>
      <c r="AF28" s="4" t="e">
        <f>VLOOKUP($B28&amp;AA$1,Sheet1!$A:$G,7,0)</f>
        <v>#N/A</v>
      </c>
      <c r="AG28" s="67" t="e">
        <f t="shared" si="18"/>
        <v>#N/A</v>
      </c>
      <c r="AH28" s="55" t="e">
        <f>SUM(AF$3:AF28)/AE28</f>
        <v>#N/A</v>
      </c>
      <c r="AI28" s="46" t="e">
        <f t="shared" si="30"/>
        <v>#N/A</v>
      </c>
      <c r="AK28" s="3">
        <f t="shared" si="6"/>
        <v>45530</v>
      </c>
      <c r="AL28" t="str">
        <f t="shared" si="7"/>
        <v>seg</v>
      </c>
      <c r="AM28" s="4">
        <f t="shared" si="8"/>
        <v>743541.94465863821</v>
      </c>
      <c r="AN28" s="46">
        <f t="shared" si="19"/>
        <v>1.9930805725407136E-2</v>
      </c>
      <c r="AO28" s="46">
        <f t="shared" si="26"/>
        <v>0.86352877547679496</v>
      </c>
      <c r="AP28" s="4"/>
      <c r="AQ28" s="55" t="e">
        <f t="shared" si="10"/>
        <v>#N/A</v>
      </c>
      <c r="AR28" s="46" t="e">
        <f t="shared" si="31"/>
        <v>#N/A</v>
      </c>
    </row>
    <row r="29" spans="2:45" x14ac:dyDescent="0.25">
      <c r="B29" s="3">
        <v>45531</v>
      </c>
      <c r="C29" t="s">
        <v>8</v>
      </c>
      <c r="D29" s="4">
        <v>484663.314294404</v>
      </c>
      <c r="E29" s="46">
        <f t="shared" si="20"/>
        <v>2.1000000000000001E-2</v>
      </c>
      <c r="F29" s="46">
        <f t="shared" si="21"/>
        <v>0.88200000000000034</v>
      </c>
      <c r="G29" s="4" t="e">
        <f>VLOOKUP($B29&amp;B$1,Sheet1!$A:$G,7,0)</f>
        <v>#N/A</v>
      </c>
      <c r="H29" s="67" t="e">
        <f t="shared" si="11"/>
        <v>#N/A</v>
      </c>
      <c r="J29" s="74">
        <f t="shared" si="22"/>
        <v>20355859.200364966</v>
      </c>
      <c r="K29" s="74" t="e">
        <f t="shared" si="23"/>
        <v>#N/A</v>
      </c>
      <c r="L29" s="74"/>
      <c r="N29" s="55" t="e">
        <f>SUM(G$3:G29)/F29</f>
        <v>#N/A</v>
      </c>
      <c r="O29" s="46" t="e">
        <f t="shared" si="0"/>
        <v>#N/A</v>
      </c>
      <c r="Q29" s="3">
        <f t="shared" si="1"/>
        <v>45531</v>
      </c>
      <c r="R29" t="str">
        <f t="shared" si="2"/>
        <v>ter</v>
      </c>
      <c r="S29" s="4">
        <v>108195.00125783862</v>
      </c>
      <c r="T29" s="46">
        <f t="shared" si="15"/>
        <v>1.3026052104208414E-2</v>
      </c>
      <c r="U29" s="46">
        <f t="shared" si="24"/>
        <v>0.88476953907815592</v>
      </c>
      <c r="V29" s="4" t="e">
        <f>VLOOKUP($B29&amp;Q$1,Sheet1!$A:$G,7,0)</f>
        <v>#N/A</v>
      </c>
      <c r="W29" s="67" t="e">
        <f t="shared" si="29"/>
        <v>#N/A</v>
      </c>
      <c r="X29" s="55" t="e">
        <f>SUM(V$3:V29)/U29</f>
        <v>#N/A</v>
      </c>
      <c r="Y29" s="46" t="e">
        <f t="shared" si="3"/>
        <v>#N/A</v>
      </c>
      <c r="AA29" s="3">
        <f t="shared" si="4"/>
        <v>45531</v>
      </c>
      <c r="AB29" t="str">
        <f t="shared" si="5"/>
        <v>ter</v>
      </c>
      <c r="AC29" s="4">
        <v>148171.00663216968</v>
      </c>
      <c r="AD29" s="46">
        <f t="shared" si="17"/>
        <v>2.5025025025025023E-2</v>
      </c>
      <c r="AE29" s="46">
        <f t="shared" si="25"/>
        <v>0.88688688688688655</v>
      </c>
      <c r="AF29" s="4" t="e">
        <f>VLOOKUP($B29&amp;AA$1,Sheet1!$A:$G,7,0)</f>
        <v>#N/A</v>
      </c>
      <c r="AG29" s="67" t="e">
        <f t="shared" si="18"/>
        <v>#N/A</v>
      </c>
      <c r="AH29" s="55" t="e">
        <f>SUM(AF$3:AF29)/AE29</f>
        <v>#N/A</v>
      </c>
      <c r="AI29" s="46" t="e">
        <f t="shared" si="30"/>
        <v>#N/A</v>
      </c>
      <c r="AK29" s="3">
        <f t="shared" si="6"/>
        <v>45531</v>
      </c>
      <c r="AL29" t="str">
        <f t="shared" si="7"/>
        <v>ter</v>
      </c>
      <c r="AM29" s="4">
        <f t="shared" si="8"/>
        <v>741029.32218441227</v>
      </c>
      <c r="AN29" s="46">
        <f t="shared" si="19"/>
        <v>1.986345432612854E-2</v>
      </c>
      <c r="AO29" s="46">
        <f t="shared" si="26"/>
        <v>0.88339222980292353</v>
      </c>
      <c r="AP29" s="4"/>
      <c r="AQ29" s="55" t="e">
        <f t="shared" si="10"/>
        <v>#N/A</v>
      </c>
      <c r="AR29" s="46" t="e">
        <f t="shared" si="31"/>
        <v>#N/A</v>
      </c>
      <c r="AS29" s="48"/>
    </row>
    <row r="30" spans="2:45" x14ac:dyDescent="0.25">
      <c r="B30" s="3">
        <v>45532</v>
      </c>
      <c r="C30" t="s">
        <v>9</v>
      </c>
      <c r="D30" s="4">
        <v>507742.51973699458</v>
      </c>
      <c r="E30" s="46">
        <f t="shared" si="20"/>
        <v>2.1999999999999999E-2</v>
      </c>
      <c r="F30" s="46">
        <f t="shared" si="21"/>
        <v>0.90400000000000036</v>
      </c>
      <c r="G30" s="4" t="e">
        <f>VLOOKUP($B30&amp;B$1,Sheet1!$A:$G,7,0)</f>
        <v>#N/A</v>
      </c>
      <c r="H30" s="67" t="e">
        <f t="shared" si="11"/>
        <v>#N/A</v>
      </c>
      <c r="J30" s="74">
        <f t="shared" si="22"/>
        <v>20863601.72010196</v>
      </c>
      <c r="K30" s="74" t="e">
        <f t="shared" si="23"/>
        <v>#N/A</v>
      </c>
      <c r="L30" s="74"/>
      <c r="N30" s="55" t="e">
        <f>SUM(G$3:G30)/F30</f>
        <v>#N/A</v>
      </c>
      <c r="O30" s="46" t="e">
        <f t="shared" si="0"/>
        <v>#N/A</v>
      </c>
      <c r="Q30" s="3">
        <f t="shared" si="1"/>
        <v>45532</v>
      </c>
      <c r="R30" t="str">
        <f t="shared" si="2"/>
        <v>qua</v>
      </c>
      <c r="S30" s="4">
        <v>141485.77087563515</v>
      </c>
      <c r="T30" s="46">
        <f t="shared" si="15"/>
        <v>1.7034068136272545E-2</v>
      </c>
      <c r="U30" s="46">
        <f t="shared" si="24"/>
        <v>0.90180360721442843</v>
      </c>
      <c r="V30" s="4" t="e">
        <f>VLOOKUP($B30&amp;Q$1,Sheet1!$A:$G,7,0)</f>
        <v>#N/A</v>
      </c>
      <c r="W30" s="67" t="e">
        <f t="shared" si="29"/>
        <v>#N/A</v>
      </c>
      <c r="X30" s="55" t="e">
        <f>SUM(V$3:V30)/U30</f>
        <v>#N/A</v>
      </c>
      <c r="Y30" s="46" t="e">
        <f t="shared" si="3"/>
        <v>#N/A</v>
      </c>
      <c r="AA30" s="3">
        <f t="shared" si="4"/>
        <v>45532</v>
      </c>
      <c r="AB30" t="str">
        <f t="shared" si="5"/>
        <v>qua</v>
      </c>
      <c r="AC30" s="4">
        <v>189658.88848917719</v>
      </c>
      <c r="AD30" s="46">
        <f t="shared" si="17"/>
        <v>3.2032032032032025E-2</v>
      </c>
      <c r="AE30" s="46">
        <f t="shared" si="25"/>
        <v>0.91891891891891853</v>
      </c>
      <c r="AF30" s="4" t="e">
        <f>VLOOKUP($B30&amp;AA$1,Sheet1!$A:$G,7,0)</f>
        <v>#N/A</v>
      </c>
      <c r="AG30" s="67" t="e">
        <f t="shared" si="18"/>
        <v>#N/A</v>
      </c>
      <c r="AH30" s="55" t="e">
        <f>SUM(AF$3:AF30)/AE30</f>
        <v>#N/A</v>
      </c>
      <c r="AI30" s="46" t="e">
        <f t="shared" si="30"/>
        <v>#N/A</v>
      </c>
      <c r="AK30" s="3">
        <f t="shared" si="6"/>
        <v>45532</v>
      </c>
      <c r="AL30" t="str">
        <f t="shared" si="7"/>
        <v>qua</v>
      </c>
      <c r="AM30" s="4">
        <f t="shared" si="8"/>
        <v>838887.17910180695</v>
      </c>
      <c r="AN30" s="46">
        <f t="shared" si="19"/>
        <v>2.2486555751591104E-2</v>
      </c>
      <c r="AO30" s="46">
        <f t="shared" si="26"/>
        <v>0.90587878555451462</v>
      </c>
      <c r="AP30" s="4"/>
      <c r="AQ30" s="55" t="e">
        <f t="shared" si="10"/>
        <v>#N/A</v>
      </c>
      <c r="AR30" s="46" t="e">
        <f t="shared" si="31"/>
        <v>#N/A</v>
      </c>
    </row>
    <row r="31" spans="2:45" x14ac:dyDescent="0.25">
      <c r="B31" s="3">
        <v>45533</v>
      </c>
      <c r="C31" t="s">
        <v>10</v>
      </c>
      <c r="D31" s="4">
        <v>576980.13606476667</v>
      </c>
      <c r="E31" s="46">
        <f t="shared" si="20"/>
        <v>2.5000000000000001E-2</v>
      </c>
      <c r="F31" s="46">
        <f t="shared" si="21"/>
        <v>0.92900000000000038</v>
      </c>
      <c r="G31" s="4" t="e">
        <f>VLOOKUP($B31&amp;B$1,Sheet1!$A:$G,7,0)</f>
        <v>#N/A</v>
      </c>
      <c r="H31" s="67" t="e">
        <f t="shared" si="11"/>
        <v>#N/A</v>
      </c>
      <c r="J31" s="74">
        <f t="shared" si="22"/>
        <v>21440581.856166728</v>
      </c>
      <c r="K31" s="74" t="e">
        <f t="shared" si="23"/>
        <v>#N/A</v>
      </c>
      <c r="L31" s="74"/>
      <c r="N31" s="55" t="e">
        <f>SUM(G$3:G31)/F31</f>
        <v>#N/A</v>
      </c>
      <c r="O31" s="46" t="e">
        <f t="shared" si="0"/>
        <v>#N/A</v>
      </c>
      <c r="Q31" s="3">
        <f t="shared" si="1"/>
        <v>45533</v>
      </c>
      <c r="R31" t="str">
        <f t="shared" si="2"/>
        <v>qui</v>
      </c>
      <c r="S31" s="4">
        <v>158131.15568453335</v>
      </c>
      <c r="T31" s="46">
        <f t="shared" si="15"/>
        <v>1.9038076152304604E-2</v>
      </c>
      <c r="U31" s="46">
        <f t="shared" si="24"/>
        <v>0.920841683366733</v>
      </c>
      <c r="V31" s="4" t="e">
        <f>VLOOKUP($B31&amp;Q$1,Sheet1!$A:$G,7,0)</f>
        <v>#N/A</v>
      </c>
      <c r="W31" s="67" t="e">
        <f t="shared" si="29"/>
        <v>#N/A</v>
      </c>
      <c r="X31" s="55" t="e">
        <f>SUM(V$3:V31)/U31</f>
        <v>#N/A</v>
      </c>
      <c r="Y31" s="46" t="e">
        <f t="shared" si="3"/>
        <v>#N/A</v>
      </c>
      <c r="AA31" s="3">
        <f t="shared" si="4"/>
        <v>45533</v>
      </c>
      <c r="AB31" t="str">
        <f t="shared" si="5"/>
        <v>qui</v>
      </c>
      <c r="AC31" s="4">
        <v>136317.32610159606</v>
      </c>
      <c r="AD31" s="46">
        <f t="shared" si="17"/>
        <v>2.3023023023023011E-2</v>
      </c>
      <c r="AE31" s="46">
        <f t="shared" si="25"/>
        <v>0.94194194194194159</v>
      </c>
      <c r="AF31" s="4" t="e">
        <f>VLOOKUP($B31&amp;AA$1,Sheet1!$A:$G,7,0)</f>
        <v>#N/A</v>
      </c>
      <c r="AG31" s="67" t="e">
        <f t="shared" si="18"/>
        <v>#N/A</v>
      </c>
      <c r="AH31" s="55" t="e">
        <f>SUM(AF$3:AF31)/AE31</f>
        <v>#N/A</v>
      </c>
      <c r="AI31" s="46" t="e">
        <f t="shared" si="30"/>
        <v>#N/A</v>
      </c>
      <c r="AK31" s="3">
        <f t="shared" si="6"/>
        <v>45533</v>
      </c>
      <c r="AL31" t="str">
        <f t="shared" si="7"/>
        <v>qui</v>
      </c>
      <c r="AM31" s="4">
        <f t="shared" si="8"/>
        <v>871428.61785089597</v>
      </c>
      <c r="AN31" s="46">
        <f t="shared" si="19"/>
        <v>2.3358836190364593E-2</v>
      </c>
      <c r="AO31" s="46">
        <f t="shared" si="26"/>
        <v>0.92923762174487923</v>
      </c>
      <c r="AP31" s="4"/>
      <c r="AQ31" s="55" t="e">
        <f t="shared" si="10"/>
        <v>#N/A</v>
      </c>
      <c r="AR31" s="46" t="e">
        <f t="shared" si="31"/>
        <v>#N/A</v>
      </c>
    </row>
    <row r="32" spans="2:45" x14ac:dyDescent="0.25">
      <c r="B32" s="3">
        <v>45534</v>
      </c>
      <c r="C32" t="s">
        <v>11</v>
      </c>
      <c r="D32" s="4">
        <v>669296.95783512935</v>
      </c>
      <c r="E32" s="46">
        <f t="shared" si="20"/>
        <v>2.9000000000000001E-2</v>
      </c>
      <c r="F32" s="46">
        <f t="shared" si="21"/>
        <v>0.95800000000000041</v>
      </c>
      <c r="G32" s="4" t="e">
        <f>VLOOKUP($B32&amp;B$1,Sheet1!$A:$G,7,0)</f>
        <v>#N/A</v>
      </c>
      <c r="H32" s="67" t="e">
        <f t="shared" si="11"/>
        <v>#N/A</v>
      </c>
      <c r="J32" s="74">
        <f t="shared" si="22"/>
        <v>22109878.814001858</v>
      </c>
      <c r="K32" s="74" t="e">
        <f t="shared" si="23"/>
        <v>#N/A</v>
      </c>
      <c r="L32" s="74"/>
      <c r="N32" s="55" t="e">
        <f>SUM(G$3:G32)/F32</f>
        <v>#N/A</v>
      </c>
      <c r="O32" s="46" t="e">
        <f t="shared" si="0"/>
        <v>#N/A</v>
      </c>
      <c r="Q32" s="3">
        <f t="shared" si="1"/>
        <v>45534</v>
      </c>
      <c r="R32" t="str">
        <f t="shared" si="2"/>
        <v>sex</v>
      </c>
      <c r="S32" s="4">
        <v>224712.69492012638</v>
      </c>
      <c r="T32" s="46">
        <f t="shared" si="15"/>
        <v>2.7054108216432862E-2</v>
      </c>
      <c r="U32" s="46">
        <f t="shared" si="24"/>
        <v>0.94789579158316584</v>
      </c>
      <c r="V32" s="4" t="e">
        <f>VLOOKUP($B32&amp;Q$1,Sheet1!$A:$G,7,0)</f>
        <v>#N/A</v>
      </c>
      <c r="W32" s="67" t="e">
        <f t="shared" si="29"/>
        <v>#N/A</v>
      </c>
      <c r="X32" s="55" t="e">
        <f>SUM(V$3:V32)/U32</f>
        <v>#N/A</v>
      </c>
      <c r="Y32" s="46" t="e">
        <f t="shared" si="3"/>
        <v>#N/A</v>
      </c>
      <c r="AA32" s="3">
        <f t="shared" si="4"/>
        <v>45534</v>
      </c>
      <c r="AB32" t="str">
        <f t="shared" si="5"/>
        <v>sex</v>
      </c>
      <c r="AC32" s="4">
        <v>154097.84689745642</v>
      </c>
      <c r="AD32" s="46">
        <f t="shared" si="17"/>
        <v>2.6026026026026015E-2</v>
      </c>
      <c r="AE32" s="46">
        <f t="shared" si="25"/>
        <v>0.96796796796796758</v>
      </c>
      <c r="AF32" s="4" t="e">
        <f>VLOOKUP($B32&amp;AA$1,Sheet1!$A:$G,7,0)</f>
        <v>#N/A</v>
      </c>
      <c r="AG32" s="67" t="e">
        <f t="shared" si="18"/>
        <v>#N/A</v>
      </c>
      <c r="AH32" s="55" t="e">
        <f>SUM(AF$3:AF32)/AE32</f>
        <v>#N/A</v>
      </c>
      <c r="AI32" s="46" t="e">
        <f t="shared" si="30"/>
        <v>#N/A</v>
      </c>
      <c r="AK32" s="3">
        <f t="shared" si="6"/>
        <v>45534</v>
      </c>
      <c r="AL32" t="str">
        <f t="shared" si="7"/>
        <v>sex</v>
      </c>
      <c r="AM32" s="4">
        <f t="shared" si="8"/>
        <v>1048107.4996527121</v>
      </c>
      <c r="AN32" s="46">
        <f t="shared" si="19"/>
        <v>2.8094752562360027E-2</v>
      </c>
      <c r="AO32" s="46">
        <f t="shared" si="26"/>
        <v>0.95733237430723928</v>
      </c>
      <c r="AP32" s="4"/>
      <c r="AQ32" s="55" t="e">
        <f t="shared" si="10"/>
        <v>#N/A</v>
      </c>
      <c r="AR32" s="46" t="e">
        <f t="shared" si="31"/>
        <v>#N/A</v>
      </c>
    </row>
    <row r="33" spans="2:44" x14ac:dyDescent="0.25">
      <c r="B33" s="7">
        <v>45535</v>
      </c>
      <c r="C33" s="8" t="s">
        <v>12</v>
      </c>
      <c r="D33" s="9">
        <v>969326.628588808</v>
      </c>
      <c r="E33" s="47">
        <f t="shared" si="20"/>
        <v>4.2000000000000003E-2</v>
      </c>
      <c r="F33" s="47">
        <f t="shared" si="21"/>
        <v>1.0000000000000004</v>
      </c>
      <c r="G33" s="9" t="e">
        <f>VLOOKUP($B33&amp;B$1,Sheet1!$A:$G,7,0)</f>
        <v>#N/A</v>
      </c>
      <c r="H33" s="69" t="e">
        <f t="shared" si="11"/>
        <v>#N/A</v>
      </c>
      <c r="I33" s="9"/>
      <c r="J33" s="73">
        <f t="shared" si="22"/>
        <v>23079205.442590665</v>
      </c>
      <c r="K33" s="73" t="e">
        <f t="shared" si="23"/>
        <v>#N/A</v>
      </c>
      <c r="L33" s="73"/>
      <c r="M33" s="69"/>
      <c r="N33" s="58" t="e">
        <f>SUM(G$3:G33)/F33</f>
        <v>#N/A</v>
      </c>
      <c r="O33" s="47" t="e">
        <f t="shared" si="0"/>
        <v>#N/A</v>
      </c>
      <c r="Q33" s="7">
        <f t="shared" si="1"/>
        <v>45535</v>
      </c>
      <c r="R33" s="8" t="str">
        <f t="shared" si="2"/>
        <v>sáb</v>
      </c>
      <c r="S33" s="9">
        <v>432780.00503135449</v>
      </c>
      <c r="T33" s="47">
        <f t="shared" si="15"/>
        <v>5.2104208416833657E-2</v>
      </c>
      <c r="U33" s="47">
        <f t="shared" si="24"/>
        <v>0.99999999999999944</v>
      </c>
      <c r="V33" s="9" t="e">
        <f>VLOOKUP($B33&amp;Q$1,Sheet1!$A:$G,7,0)</f>
        <v>#N/A</v>
      </c>
      <c r="W33" s="69" t="e">
        <f t="shared" si="29"/>
        <v>#N/A</v>
      </c>
      <c r="X33" s="58" t="e">
        <f>SUM(V$3:V33)/U33</f>
        <v>#N/A</v>
      </c>
      <c r="Y33" s="47" t="e">
        <f t="shared" si="3"/>
        <v>#N/A</v>
      </c>
      <c r="AA33" s="7">
        <f t="shared" si="4"/>
        <v>45535</v>
      </c>
      <c r="AB33" s="8" t="str">
        <f t="shared" si="5"/>
        <v>sáb</v>
      </c>
      <c r="AC33" s="9">
        <v>189658.88848917719</v>
      </c>
      <c r="AD33" s="47">
        <f t="shared" si="17"/>
        <v>3.2032032032032025E-2</v>
      </c>
      <c r="AE33" s="47">
        <f t="shared" si="25"/>
        <v>0.99999999999999956</v>
      </c>
      <c r="AF33" s="9" t="e">
        <f>VLOOKUP($B33&amp;AA$1,Sheet1!$A:$G,7,0)</f>
        <v>#N/A</v>
      </c>
      <c r="AG33" s="69" t="e">
        <f t="shared" si="18"/>
        <v>#N/A</v>
      </c>
      <c r="AH33" s="58" t="e">
        <f>SUM(AF$3:AF33)/AE33</f>
        <v>#N/A</v>
      </c>
      <c r="AI33" s="47" t="e">
        <f t="shared" si="30"/>
        <v>#N/A</v>
      </c>
      <c r="AK33" s="7">
        <f t="shared" si="6"/>
        <v>45535</v>
      </c>
      <c r="AL33" s="8" t="str">
        <f t="shared" si="7"/>
        <v>sáb</v>
      </c>
      <c r="AM33" s="9">
        <f t="shared" si="8"/>
        <v>1591765.5221093397</v>
      </c>
      <c r="AN33" s="47">
        <f t="shared" si="19"/>
        <v>4.2667625692761162E-2</v>
      </c>
      <c r="AO33" s="47">
        <f t="shared" si="26"/>
        <v>1.0000000000000004</v>
      </c>
      <c r="AP33" s="9"/>
      <c r="AQ33" s="58" t="e">
        <f t="shared" si="10"/>
        <v>#N/A</v>
      </c>
      <c r="AR33" s="47" t="e">
        <f t="shared" si="31"/>
        <v>#N/A</v>
      </c>
    </row>
    <row r="34" spans="2:44" x14ac:dyDescent="0.25">
      <c r="B34" s="1" t="s">
        <v>6</v>
      </c>
      <c r="D34" s="5">
        <f>SUM(D3:D33)</f>
        <v>23079205.442590665</v>
      </c>
      <c r="E34" s="6">
        <f>SUM(E3:E33)</f>
        <v>1.0000000000000004</v>
      </c>
      <c r="F34" s="6"/>
      <c r="G34" s="5"/>
      <c r="H34" s="70"/>
      <c r="I34" s="5"/>
      <c r="J34" s="70"/>
      <c r="K34" s="70"/>
      <c r="L34" s="70"/>
      <c r="M34" s="70"/>
      <c r="N34" s="5"/>
      <c r="O34" s="6"/>
      <c r="Q34" s="1" t="s">
        <v>6</v>
      </c>
      <c r="S34" s="5">
        <f>SUM(S3:S33)</f>
        <v>8306047.0196402278</v>
      </c>
      <c r="T34" s="6">
        <f>SUM(T3:T33)</f>
        <v>0.99999999999999944</v>
      </c>
      <c r="U34" s="6"/>
      <c r="V34" s="5"/>
      <c r="W34" s="70"/>
      <c r="X34" s="5"/>
      <c r="Y34" s="6"/>
      <c r="AA34" s="1" t="s">
        <v>6</v>
      </c>
      <c r="AC34" s="5">
        <f>SUM(AC3:AC33)</f>
        <v>5920913.4250215013</v>
      </c>
      <c r="AD34" s="6">
        <f>SUM(AD3:AD33)</f>
        <v>0.99999999999999956</v>
      </c>
      <c r="AE34" s="6"/>
      <c r="AF34" s="5"/>
      <c r="AG34" s="70"/>
      <c r="AH34" s="5"/>
      <c r="AI34" s="6"/>
      <c r="AK34" s="1" t="s">
        <v>6</v>
      </c>
      <c r="AM34" s="5">
        <f>SUM(AM3:AM33)</f>
        <v>37306165.887252383</v>
      </c>
      <c r="AN34" s="6">
        <f>SUM(AN3:AN33)</f>
        <v>1.0000000000000004</v>
      </c>
      <c r="AO34" s="6"/>
      <c r="AP34" s="5"/>
      <c r="AQ34" s="5"/>
      <c r="AR34" s="6"/>
    </row>
    <row r="35" spans="2:44" x14ac:dyDescent="0.25">
      <c r="G35" s="4">
        <f>600000/2.6%</f>
        <v>23076923.076923076</v>
      </c>
    </row>
  </sheetData>
  <mergeCells count="2">
    <mergeCell ref="D1:F1"/>
    <mergeCell ref="G1:H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EAB4-0A86-4E37-AAD4-A3FA2EEA9186}">
  <sheetPr>
    <tabColor theme="0" tint="-0.249977111117893"/>
  </sheetPr>
  <dimension ref="B1:J17"/>
  <sheetViews>
    <sheetView showGridLines="0" zoomScale="120" zoomScaleNormal="120" workbookViewId="0">
      <selection activeCell="E26" sqref="E26"/>
    </sheetView>
  </sheetViews>
  <sheetFormatPr defaultColWidth="9" defaultRowHeight="14.4" x14ac:dyDescent="0.3"/>
  <cols>
    <col min="1" max="1" width="4.33203125" style="10" customWidth="1"/>
    <col min="2" max="2" width="15.44140625" style="10" customWidth="1"/>
    <col min="3" max="3" width="14.33203125" style="10" bestFit="1" customWidth="1"/>
    <col min="4" max="4" width="14" style="12" bestFit="1" customWidth="1"/>
    <col min="5" max="5" width="12.44140625" style="12" customWidth="1"/>
    <col min="6" max="7" width="15.109375" style="12" customWidth="1"/>
    <col min="8" max="8" width="11.6640625" style="12" bestFit="1" customWidth="1"/>
    <col min="9" max="9" width="9" style="11"/>
    <col min="10" max="16384" width="9" style="10"/>
  </cols>
  <sheetData>
    <row r="1" spans="2:10" s="12" customFormat="1" ht="5.4" customHeight="1" x14ac:dyDescent="0.3">
      <c r="B1" s="10"/>
      <c r="C1" s="10"/>
      <c r="I1" s="13"/>
    </row>
    <row r="2" spans="2:10" s="12" customFormat="1" x14ac:dyDescent="0.3">
      <c r="B2" s="10"/>
      <c r="C2" s="12" t="s">
        <v>27</v>
      </c>
      <c r="D2" s="12" t="s">
        <v>27</v>
      </c>
      <c r="H2" s="12" t="s">
        <v>27</v>
      </c>
      <c r="I2" s="13"/>
    </row>
    <row r="3" spans="2:10" s="12" customFormat="1" x14ac:dyDescent="0.3">
      <c r="B3" s="45"/>
      <c r="C3" s="43" t="s">
        <v>26</v>
      </c>
      <c r="D3" s="43" t="s">
        <v>25</v>
      </c>
      <c r="E3" s="43"/>
      <c r="F3" s="43"/>
      <c r="G3" s="43"/>
      <c r="H3" s="43" t="s">
        <v>24</v>
      </c>
      <c r="I3" s="13"/>
    </row>
    <row r="4" spans="2:10" s="12" customFormat="1" x14ac:dyDescent="0.3">
      <c r="B4" s="45" t="s">
        <v>23</v>
      </c>
      <c r="C4" s="44">
        <v>45444</v>
      </c>
      <c r="D4" s="42">
        <v>45474</v>
      </c>
      <c r="E4" s="44">
        <v>45110</v>
      </c>
      <c r="F4" s="43" t="s">
        <v>22</v>
      </c>
      <c r="G4" s="43" t="s">
        <v>21</v>
      </c>
      <c r="H4" s="42">
        <v>45444</v>
      </c>
      <c r="I4" s="13"/>
    </row>
    <row r="5" spans="2:10" s="12" customFormat="1" x14ac:dyDescent="0.3">
      <c r="B5" s="34" t="s">
        <v>20</v>
      </c>
      <c r="C5" s="32">
        <v>19964561.048332997</v>
      </c>
      <c r="D5" s="33">
        <v>19800685</v>
      </c>
      <c r="E5" s="32">
        <v>15223361</v>
      </c>
      <c r="F5" s="31">
        <v>0.30067762302950052</v>
      </c>
      <c r="G5" s="30">
        <v>4577324</v>
      </c>
      <c r="H5" s="41"/>
      <c r="I5" s="13">
        <f>H5/D5</f>
        <v>0</v>
      </c>
      <c r="J5" s="27">
        <f>H5-D5</f>
        <v>-19800685</v>
      </c>
    </row>
    <row r="6" spans="2:10" s="12" customFormat="1" x14ac:dyDescent="0.3">
      <c r="B6" s="29" t="s">
        <v>0</v>
      </c>
      <c r="C6" s="27">
        <v>7820523.9019719614</v>
      </c>
      <c r="D6" s="28">
        <v>9997130.474099271</v>
      </c>
      <c r="E6" s="27">
        <v>6839828</v>
      </c>
      <c r="F6" s="26">
        <v>0.46160553658648595</v>
      </c>
      <c r="G6" s="25">
        <v>3157302.474099271</v>
      </c>
      <c r="H6" s="40"/>
      <c r="I6" s="13">
        <f>H6/D6</f>
        <v>0</v>
      </c>
      <c r="J6" s="27">
        <f>H6-D6</f>
        <v>-9997130.474099271</v>
      </c>
    </row>
    <row r="7" spans="2:10" s="12" customFormat="1" x14ac:dyDescent="0.3">
      <c r="B7" s="24" t="s">
        <v>19</v>
      </c>
      <c r="C7" s="22">
        <v>27785084.950304959</v>
      </c>
      <c r="D7" s="23">
        <v>29797815.474099271</v>
      </c>
      <c r="E7" s="22">
        <v>22063189</v>
      </c>
      <c r="F7" s="21">
        <v>0.35056702247799576</v>
      </c>
      <c r="G7" s="20">
        <v>7734626.474099271</v>
      </c>
      <c r="H7" s="27">
        <f>SUM(H5:H6)</f>
        <v>0</v>
      </c>
      <c r="I7" s="13">
        <f>H7/D7</f>
        <v>0</v>
      </c>
      <c r="J7" s="27">
        <f>H7-D7</f>
        <v>-29797815.474099271</v>
      </c>
    </row>
    <row r="8" spans="2:10" s="12" customFormat="1" ht="4.95" customHeight="1" x14ac:dyDescent="0.3">
      <c r="B8" s="10"/>
      <c r="F8" s="19"/>
      <c r="I8" s="13"/>
    </row>
    <row r="9" spans="2:10" s="12" customFormat="1" x14ac:dyDescent="0.3">
      <c r="B9" s="39" t="s">
        <v>1</v>
      </c>
      <c r="C9" s="37">
        <v>5212780.6879023453</v>
      </c>
      <c r="D9" s="38">
        <v>5790879.0725803543</v>
      </c>
      <c r="E9" s="37">
        <v>4240747</v>
      </c>
      <c r="F9" s="36">
        <v>0.36553278763867647</v>
      </c>
      <c r="G9" s="35">
        <v>1550132.0725803543</v>
      </c>
      <c r="I9" s="13"/>
    </row>
    <row r="10" spans="2:10" s="12" customFormat="1" ht="4.95" customHeight="1" thickBot="1" x14ac:dyDescent="0.35">
      <c r="B10" s="10"/>
      <c r="F10" s="19"/>
      <c r="I10" s="13"/>
    </row>
    <row r="11" spans="2:10" s="12" customFormat="1" ht="15" thickBot="1" x14ac:dyDescent="0.35">
      <c r="B11" s="18" t="s">
        <v>18</v>
      </c>
      <c r="C11" s="16">
        <v>32997865.638207305</v>
      </c>
      <c r="D11" s="17">
        <v>35588694.546679623</v>
      </c>
      <c r="E11" s="16">
        <v>26303936</v>
      </c>
      <c r="F11" s="15">
        <v>0.35297981817928781</v>
      </c>
      <c r="G11" s="14">
        <v>9284758.5466796234</v>
      </c>
      <c r="I11" s="13"/>
    </row>
    <row r="12" spans="2:10" s="12" customFormat="1" ht="4.95" customHeight="1" x14ac:dyDescent="0.3">
      <c r="B12" s="10"/>
      <c r="F12" s="19"/>
      <c r="I12" s="13"/>
    </row>
    <row r="13" spans="2:10" s="12" customFormat="1" x14ac:dyDescent="0.3">
      <c r="B13" s="34" t="s">
        <v>17</v>
      </c>
      <c r="C13" s="32">
        <v>423706.49999894935</v>
      </c>
      <c r="D13" s="33">
        <v>130000</v>
      </c>
      <c r="E13" s="32">
        <v>105968</v>
      </c>
      <c r="F13" s="31">
        <v>0.22678544466253969</v>
      </c>
      <c r="G13" s="30">
        <v>24032</v>
      </c>
      <c r="I13" s="13"/>
    </row>
    <row r="14" spans="2:10" s="12" customFormat="1" x14ac:dyDescent="0.3">
      <c r="B14" s="29" t="s">
        <v>16</v>
      </c>
      <c r="C14" s="27">
        <v>430187.70289726817</v>
      </c>
      <c r="D14" s="28">
        <v>416386.15729922138</v>
      </c>
      <c r="E14" s="27">
        <v>193562</v>
      </c>
      <c r="F14" s="26">
        <v>1.1511771799176564</v>
      </c>
      <c r="G14" s="25">
        <v>222824.15729922138</v>
      </c>
      <c r="I14" s="13"/>
    </row>
    <row r="15" spans="2:10" s="12" customFormat="1" x14ac:dyDescent="0.3">
      <c r="B15" s="24" t="s">
        <v>15</v>
      </c>
      <c r="C15" s="22">
        <v>853894.20289621758</v>
      </c>
      <c r="D15" s="23">
        <v>546386.15729922138</v>
      </c>
      <c r="E15" s="22">
        <v>299530</v>
      </c>
      <c r="F15" s="21">
        <v>0.82414501819257291</v>
      </c>
      <c r="G15" s="20">
        <v>246856.15729922138</v>
      </c>
      <c r="I15" s="13"/>
    </row>
    <row r="16" spans="2:10" s="12" customFormat="1" ht="4.95" customHeight="1" thickBot="1" x14ac:dyDescent="0.35">
      <c r="B16" s="10"/>
      <c r="F16" s="19"/>
      <c r="I16" s="13"/>
    </row>
    <row r="17" spans="2:9" s="12" customFormat="1" ht="15" thickBot="1" x14ac:dyDescent="0.35">
      <c r="B17" s="18" t="s">
        <v>14</v>
      </c>
      <c r="C17" s="16">
        <v>33851759.841103524</v>
      </c>
      <c r="D17" s="17">
        <v>36135080.703978844</v>
      </c>
      <c r="E17" s="16">
        <v>26603466</v>
      </c>
      <c r="F17" s="15">
        <v>0.35828469508367222</v>
      </c>
      <c r="G17" s="14">
        <v>9531614.703978844</v>
      </c>
      <c r="I17" s="1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D575-7B93-402E-9674-E4F3A0BBDF71}">
  <dimension ref="A1:G324"/>
  <sheetViews>
    <sheetView showGridLines="0" tabSelected="1" zoomScale="80" zoomScaleNormal="80" workbookViewId="0">
      <selection activeCell="T6" sqref="T6"/>
    </sheetView>
  </sheetViews>
  <sheetFormatPr defaultRowHeight="13.2" x14ac:dyDescent="0.25"/>
  <cols>
    <col min="1" max="1" width="17.6640625" style="51" bestFit="1" customWidth="1"/>
    <col min="2" max="2" width="11.88671875" style="50" bestFit="1" customWidth="1"/>
    <col min="3" max="3" width="4" bestFit="1" customWidth="1"/>
    <col min="4" max="4" width="5.44140625" bestFit="1" customWidth="1"/>
    <col min="5" max="5" width="4.6640625" bestFit="1" customWidth="1"/>
    <col min="6" max="7" width="12" bestFit="1" customWidth="1"/>
  </cols>
  <sheetData>
    <row r="1" spans="1:7" x14ac:dyDescent="0.25">
      <c r="A1" s="51" t="str">
        <f>B1&amp;F1</f>
        <v>Dia/Mes/AnoCanal</v>
      </c>
      <c r="B1" s="50" t="str">
        <f>(C1&amp;"/"&amp;E1&amp;"/"&amp;D1)</f>
        <v>Dia/Mes/Ano</v>
      </c>
      <c r="C1" t="s">
        <v>2</v>
      </c>
      <c r="D1" t="s">
        <v>31</v>
      </c>
      <c r="E1" t="s">
        <v>30</v>
      </c>
      <c r="F1" t="s">
        <v>29</v>
      </c>
      <c r="G1" t="s">
        <v>28</v>
      </c>
    </row>
    <row r="2" spans="1:7" x14ac:dyDescent="0.25">
      <c r="A2" s="51" t="str">
        <f>B2&amp;F2</f>
        <v>45507FULL PRICE</v>
      </c>
      <c r="B2" s="50">
        <f>(C2&amp;"/"&amp;E2&amp;"/"&amp;D2)*1</f>
        <v>45507</v>
      </c>
      <c r="C2" s="49">
        <v>3</v>
      </c>
      <c r="D2" s="49">
        <v>2024</v>
      </c>
      <c r="E2" t="s">
        <v>41</v>
      </c>
      <c r="F2" t="s">
        <v>20</v>
      </c>
      <c r="G2" s="48">
        <v>1065524.5783356</v>
      </c>
    </row>
    <row r="3" spans="1:7" x14ac:dyDescent="0.25">
      <c r="A3" s="51" t="str">
        <f t="shared" ref="A3:A7" si="0">B3&amp;F3</f>
        <v>45510FULL PRICE</v>
      </c>
      <c r="B3" s="50">
        <f t="shared" ref="B3:B7" si="1">(C3&amp;"/"&amp;E3&amp;"/"&amp;D3)*1</f>
        <v>45510</v>
      </c>
      <c r="C3" s="49">
        <v>6</v>
      </c>
      <c r="D3" s="49">
        <v>2024</v>
      </c>
      <c r="E3" t="s">
        <v>41</v>
      </c>
      <c r="F3" t="s">
        <v>20</v>
      </c>
      <c r="G3" s="48">
        <v>743164.29042779899</v>
      </c>
    </row>
    <row r="4" spans="1:7" x14ac:dyDescent="0.25">
      <c r="A4" s="51" t="str">
        <f t="shared" si="0"/>
        <v>45506FULL PRICE</v>
      </c>
      <c r="B4" s="50">
        <f t="shared" si="1"/>
        <v>45506</v>
      </c>
      <c r="C4" s="49">
        <v>2</v>
      </c>
      <c r="D4" s="49">
        <v>2024</v>
      </c>
      <c r="E4" t="s">
        <v>41</v>
      </c>
      <c r="F4" t="s">
        <v>20</v>
      </c>
      <c r="G4" s="48">
        <v>697146.83531839901</v>
      </c>
    </row>
    <row r="5" spans="1:7" x14ac:dyDescent="0.25">
      <c r="A5" s="51" t="str">
        <f t="shared" si="0"/>
        <v>45508FULL PRICE</v>
      </c>
      <c r="B5" s="50">
        <f t="shared" si="1"/>
        <v>45508</v>
      </c>
      <c r="C5" s="49">
        <v>4</v>
      </c>
      <c r="D5" s="49">
        <v>2024</v>
      </c>
      <c r="E5" t="s">
        <v>41</v>
      </c>
      <c r="F5" t="s">
        <v>20</v>
      </c>
      <c r="G5" s="48">
        <v>590312.10835939902</v>
      </c>
    </row>
    <row r="6" spans="1:7" x14ac:dyDescent="0.25">
      <c r="A6" s="51" t="str">
        <f t="shared" si="0"/>
        <v>45507OUTLET</v>
      </c>
      <c r="B6" s="50">
        <f t="shared" si="1"/>
        <v>45507</v>
      </c>
      <c r="C6" s="49">
        <v>3</v>
      </c>
      <c r="D6" s="49">
        <v>2024</v>
      </c>
      <c r="E6" t="s">
        <v>41</v>
      </c>
      <c r="F6" t="s">
        <v>0</v>
      </c>
      <c r="G6" s="48">
        <v>580631.33629399806</v>
      </c>
    </row>
    <row r="7" spans="1:7" x14ac:dyDescent="0.25">
      <c r="A7" s="51" t="str">
        <f t="shared" si="0"/>
        <v>45509FULL PRICE</v>
      </c>
      <c r="B7" s="50">
        <f t="shared" si="1"/>
        <v>45509</v>
      </c>
      <c r="C7" s="49">
        <v>5</v>
      </c>
      <c r="D7" s="49">
        <v>2024</v>
      </c>
      <c r="E7" t="s">
        <v>41</v>
      </c>
      <c r="F7" t="s">
        <v>20</v>
      </c>
      <c r="G7" s="48">
        <v>513798.95305499999</v>
      </c>
    </row>
    <row r="8" spans="1:7" x14ac:dyDescent="0.25">
      <c r="A8" s="51" t="str">
        <f t="shared" ref="A8:A13" si="2">B8&amp;F8</f>
        <v>45508OUTLET</v>
      </c>
      <c r="B8" s="50">
        <f t="shared" ref="B8:B13" si="3">(C8&amp;"/"&amp;E8&amp;"/"&amp;D8)*1</f>
        <v>45508</v>
      </c>
      <c r="C8">
        <v>4</v>
      </c>
      <c r="D8">
        <v>2024</v>
      </c>
      <c r="E8" t="s">
        <v>41</v>
      </c>
      <c r="F8" t="s">
        <v>0</v>
      </c>
      <c r="G8" s="48">
        <v>501899.88496190001</v>
      </c>
    </row>
    <row r="9" spans="1:7" x14ac:dyDescent="0.25">
      <c r="A9" s="51" t="str">
        <f t="shared" si="2"/>
        <v>45505FULL PRICE</v>
      </c>
      <c r="B9" s="50">
        <f t="shared" si="3"/>
        <v>45505</v>
      </c>
      <c r="C9">
        <v>1</v>
      </c>
      <c r="D9">
        <v>2024</v>
      </c>
      <c r="E9" t="s">
        <v>41</v>
      </c>
      <c r="F9" t="s">
        <v>20</v>
      </c>
      <c r="G9" s="48">
        <v>496276.59330499999</v>
      </c>
    </row>
    <row r="10" spans="1:7" x14ac:dyDescent="0.25">
      <c r="A10" s="51" t="str">
        <f t="shared" si="2"/>
        <v>45509ECOM</v>
      </c>
      <c r="B10" s="50">
        <f t="shared" si="3"/>
        <v>45509</v>
      </c>
      <c r="C10">
        <v>5</v>
      </c>
      <c r="D10">
        <v>2024</v>
      </c>
      <c r="E10" t="s">
        <v>41</v>
      </c>
      <c r="F10" t="s">
        <v>1</v>
      </c>
      <c r="G10" s="48">
        <v>290581.28309849999</v>
      </c>
    </row>
    <row r="11" spans="1:7" x14ac:dyDescent="0.25">
      <c r="A11" s="51" t="str">
        <f t="shared" si="2"/>
        <v>45510ECOM</v>
      </c>
      <c r="B11" s="50">
        <f t="shared" si="3"/>
        <v>45510</v>
      </c>
      <c r="C11">
        <v>6</v>
      </c>
      <c r="D11">
        <v>2024</v>
      </c>
      <c r="E11" t="s">
        <v>41</v>
      </c>
      <c r="F11" t="s">
        <v>1</v>
      </c>
      <c r="G11" s="48">
        <v>230827.2963776</v>
      </c>
    </row>
    <row r="12" spans="1:7" x14ac:dyDescent="0.25">
      <c r="A12" s="51" t="str">
        <f t="shared" si="2"/>
        <v>45506OUTLET</v>
      </c>
      <c r="B12" s="50">
        <f t="shared" si="3"/>
        <v>45506</v>
      </c>
      <c r="C12">
        <v>2</v>
      </c>
      <c r="D12">
        <v>2024</v>
      </c>
      <c r="E12" t="s">
        <v>41</v>
      </c>
      <c r="F12" t="s">
        <v>0</v>
      </c>
      <c r="G12" s="48">
        <v>201168.37440150001</v>
      </c>
    </row>
    <row r="13" spans="1:7" x14ac:dyDescent="0.25">
      <c r="A13" s="51" t="str">
        <f t="shared" si="2"/>
        <v>45509OUTLET</v>
      </c>
      <c r="B13" s="50">
        <f t="shared" si="3"/>
        <v>45509</v>
      </c>
      <c r="C13">
        <v>5</v>
      </c>
      <c r="D13">
        <v>2024</v>
      </c>
      <c r="E13" t="s">
        <v>41</v>
      </c>
      <c r="F13" t="s">
        <v>0</v>
      </c>
      <c r="G13" s="48">
        <v>180618.0686</v>
      </c>
    </row>
    <row r="14" spans="1:7" x14ac:dyDescent="0.25">
      <c r="A14" s="51" t="str">
        <f t="shared" ref="A14:A37" si="4">B14&amp;F14</f>
        <v>45510OUTLET</v>
      </c>
      <c r="B14" s="50">
        <f t="shared" ref="B14:B37" si="5">(C14&amp;"/"&amp;E14&amp;"/"&amp;D14)*1</f>
        <v>45510</v>
      </c>
      <c r="C14">
        <v>6</v>
      </c>
      <c r="D14">
        <v>2024</v>
      </c>
      <c r="E14" t="s">
        <v>41</v>
      </c>
      <c r="F14" t="s">
        <v>0</v>
      </c>
      <c r="G14" s="48">
        <v>179201.97383999999</v>
      </c>
    </row>
    <row r="15" spans="1:7" x14ac:dyDescent="0.25">
      <c r="A15" s="51" t="str">
        <f t="shared" si="4"/>
        <v>45505OUTLET</v>
      </c>
      <c r="B15" s="50">
        <f t="shared" si="5"/>
        <v>45505</v>
      </c>
      <c r="C15">
        <v>1</v>
      </c>
      <c r="D15">
        <v>2024</v>
      </c>
      <c r="E15" t="s">
        <v>41</v>
      </c>
      <c r="F15" t="s">
        <v>0</v>
      </c>
      <c r="G15" s="48">
        <v>164733.92000000001</v>
      </c>
    </row>
    <row r="16" spans="1:7" x14ac:dyDescent="0.25">
      <c r="A16" s="51" t="str">
        <f t="shared" si="4"/>
        <v>45506ECOM</v>
      </c>
      <c r="B16" s="50">
        <f t="shared" si="5"/>
        <v>45506</v>
      </c>
      <c r="C16">
        <v>2</v>
      </c>
      <c r="D16">
        <v>2024</v>
      </c>
      <c r="E16" t="s">
        <v>41</v>
      </c>
      <c r="F16" t="s">
        <v>1</v>
      </c>
      <c r="G16" s="48">
        <v>145555.96622160001</v>
      </c>
    </row>
    <row r="17" spans="1:7" x14ac:dyDescent="0.25">
      <c r="A17" s="51" t="str">
        <f t="shared" si="4"/>
        <v>45507ECOM</v>
      </c>
      <c r="B17" s="50">
        <f t="shared" si="5"/>
        <v>45507</v>
      </c>
      <c r="C17">
        <v>3</v>
      </c>
      <c r="D17">
        <v>2024</v>
      </c>
      <c r="E17" t="s">
        <v>41</v>
      </c>
      <c r="F17" t="s">
        <v>1</v>
      </c>
      <c r="G17" s="48">
        <v>130161.2314533</v>
      </c>
    </row>
    <row r="18" spans="1:7" x14ac:dyDescent="0.25">
      <c r="A18" s="51" t="str">
        <f t="shared" si="4"/>
        <v>45505ECOM</v>
      </c>
      <c r="B18" s="50">
        <f t="shared" si="5"/>
        <v>45505</v>
      </c>
      <c r="C18">
        <v>1</v>
      </c>
      <c r="D18">
        <v>2024</v>
      </c>
      <c r="E18" t="s">
        <v>41</v>
      </c>
      <c r="F18" t="s">
        <v>1</v>
      </c>
      <c r="G18" s="48">
        <v>130128.16602230001</v>
      </c>
    </row>
    <row r="19" spans="1:7" x14ac:dyDescent="0.25">
      <c r="A19" s="51" t="str">
        <f t="shared" si="4"/>
        <v>45508ECOM</v>
      </c>
      <c r="B19" s="50">
        <f t="shared" si="5"/>
        <v>45508</v>
      </c>
      <c r="C19">
        <v>4</v>
      </c>
      <c r="D19">
        <v>2024</v>
      </c>
      <c r="E19" t="s">
        <v>41</v>
      </c>
      <c r="F19" t="s">
        <v>1</v>
      </c>
      <c r="G19" s="48">
        <v>71663.839999999997</v>
      </c>
    </row>
    <row r="20" spans="1:7" x14ac:dyDescent="0.25">
      <c r="A20" s="51" t="e">
        <f t="shared" si="4"/>
        <v>#VALUE!</v>
      </c>
      <c r="B20" s="50" t="e">
        <f t="shared" si="5"/>
        <v>#VALUE!</v>
      </c>
      <c r="G20" s="48"/>
    </row>
    <row r="21" spans="1:7" x14ac:dyDescent="0.25">
      <c r="A21" s="51" t="e">
        <f t="shared" si="4"/>
        <v>#VALUE!</v>
      </c>
      <c r="B21" s="50" t="e">
        <f t="shared" si="5"/>
        <v>#VALUE!</v>
      </c>
      <c r="G21" s="48"/>
    </row>
    <row r="22" spans="1:7" x14ac:dyDescent="0.25">
      <c r="A22" s="51" t="e">
        <f t="shared" si="4"/>
        <v>#VALUE!</v>
      </c>
      <c r="B22" s="50" t="e">
        <f t="shared" si="5"/>
        <v>#VALUE!</v>
      </c>
      <c r="G22" s="48"/>
    </row>
    <row r="23" spans="1:7" x14ac:dyDescent="0.25">
      <c r="A23" s="51" t="e">
        <f t="shared" si="4"/>
        <v>#VALUE!</v>
      </c>
      <c r="B23" s="50" t="e">
        <f t="shared" si="5"/>
        <v>#VALUE!</v>
      </c>
      <c r="G23" s="48"/>
    </row>
    <row r="24" spans="1:7" x14ac:dyDescent="0.25">
      <c r="A24" s="51" t="e">
        <f t="shared" si="4"/>
        <v>#VALUE!</v>
      </c>
      <c r="B24" s="50" t="e">
        <f t="shared" si="5"/>
        <v>#VALUE!</v>
      </c>
      <c r="G24" s="48"/>
    </row>
    <row r="25" spans="1:7" x14ac:dyDescent="0.25">
      <c r="A25" s="51" t="e">
        <f t="shared" si="4"/>
        <v>#VALUE!</v>
      </c>
      <c r="B25" s="50" t="e">
        <f t="shared" si="5"/>
        <v>#VALUE!</v>
      </c>
      <c r="G25" s="48"/>
    </row>
    <row r="26" spans="1:7" x14ac:dyDescent="0.25">
      <c r="A26" s="51" t="e">
        <f t="shared" si="4"/>
        <v>#VALUE!</v>
      </c>
      <c r="B26" s="50" t="e">
        <f t="shared" si="5"/>
        <v>#VALUE!</v>
      </c>
      <c r="G26" s="48"/>
    </row>
    <row r="27" spans="1:7" x14ac:dyDescent="0.25">
      <c r="A27" s="51" t="e">
        <f t="shared" si="4"/>
        <v>#VALUE!</v>
      </c>
      <c r="B27" s="50" t="e">
        <f t="shared" si="5"/>
        <v>#VALUE!</v>
      </c>
      <c r="G27" s="48"/>
    </row>
    <row r="28" spans="1:7" x14ac:dyDescent="0.25">
      <c r="A28" s="51" t="e">
        <f t="shared" si="4"/>
        <v>#VALUE!</v>
      </c>
      <c r="B28" s="50" t="e">
        <f t="shared" si="5"/>
        <v>#VALUE!</v>
      </c>
      <c r="G28" s="48"/>
    </row>
    <row r="29" spans="1:7" x14ac:dyDescent="0.25">
      <c r="A29" s="51" t="e">
        <f t="shared" si="4"/>
        <v>#VALUE!</v>
      </c>
      <c r="B29" s="50" t="e">
        <f t="shared" si="5"/>
        <v>#VALUE!</v>
      </c>
      <c r="G29" s="48"/>
    </row>
    <row r="30" spans="1:7" x14ac:dyDescent="0.25">
      <c r="A30" s="51" t="e">
        <f t="shared" si="4"/>
        <v>#VALUE!</v>
      </c>
      <c r="B30" s="50" t="e">
        <f t="shared" si="5"/>
        <v>#VALUE!</v>
      </c>
      <c r="G30" s="48"/>
    </row>
    <row r="31" spans="1:7" x14ac:dyDescent="0.25">
      <c r="A31" s="51" t="e">
        <f t="shared" si="4"/>
        <v>#VALUE!</v>
      </c>
      <c r="B31" s="50" t="e">
        <f t="shared" si="5"/>
        <v>#VALUE!</v>
      </c>
      <c r="G31" s="48"/>
    </row>
    <row r="32" spans="1:7" x14ac:dyDescent="0.25">
      <c r="A32" s="51" t="e">
        <f t="shared" si="4"/>
        <v>#VALUE!</v>
      </c>
      <c r="B32" s="50" t="e">
        <f t="shared" si="5"/>
        <v>#VALUE!</v>
      </c>
      <c r="G32" s="48"/>
    </row>
    <row r="33" spans="1:7" x14ac:dyDescent="0.25">
      <c r="A33" s="51" t="e">
        <f t="shared" si="4"/>
        <v>#VALUE!</v>
      </c>
      <c r="B33" s="50" t="e">
        <f t="shared" si="5"/>
        <v>#VALUE!</v>
      </c>
      <c r="G33" s="48"/>
    </row>
    <row r="34" spans="1:7" x14ac:dyDescent="0.25">
      <c r="A34" s="51" t="e">
        <f t="shared" si="4"/>
        <v>#VALUE!</v>
      </c>
      <c r="B34" s="50" t="e">
        <f t="shared" si="5"/>
        <v>#VALUE!</v>
      </c>
      <c r="G34" s="48"/>
    </row>
    <row r="35" spans="1:7" x14ac:dyDescent="0.25">
      <c r="A35" s="51" t="e">
        <f t="shared" si="4"/>
        <v>#VALUE!</v>
      </c>
      <c r="B35" s="50" t="e">
        <f t="shared" si="5"/>
        <v>#VALUE!</v>
      </c>
      <c r="G35" s="48"/>
    </row>
    <row r="36" spans="1:7" x14ac:dyDescent="0.25">
      <c r="A36" s="51" t="e">
        <f t="shared" si="4"/>
        <v>#VALUE!</v>
      </c>
      <c r="B36" s="50" t="e">
        <f t="shared" si="5"/>
        <v>#VALUE!</v>
      </c>
      <c r="G36" s="48"/>
    </row>
    <row r="37" spans="1:7" x14ac:dyDescent="0.25">
      <c r="A37" s="51" t="e">
        <f t="shared" si="4"/>
        <v>#VALUE!</v>
      </c>
      <c r="B37" s="50" t="e">
        <f t="shared" si="5"/>
        <v>#VALUE!</v>
      </c>
      <c r="G37" s="48"/>
    </row>
    <row r="38" spans="1:7" x14ac:dyDescent="0.25">
      <c r="A38" s="51" t="e">
        <f t="shared" ref="A38:A101" si="6">B38&amp;F38</f>
        <v>#VALUE!</v>
      </c>
      <c r="B38" s="50" t="e">
        <f t="shared" ref="B38:B101" si="7">(C38&amp;"/"&amp;E38&amp;"/"&amp;D38)*1</f>
        <v>#VALUE!</v>
      </c>
      <c r="G38" s="48"/>
    </row>
    <row r="39" spans="1:7" x14ac:dyDescent="0.25">
      <c r="A39" s="51" t="e">
        <f t="shared" si="6"/>
        <v>#VALUE!</v>
      </c>
      <c r="B39" s="50" t="e">
        <f t="shared" si="7"/>
        <v>#VALUE!</v>
      </c>
      <c r="G39" s="48"/>
    </row>
    <row r="40" spans="1:7" x14ac:dyDescent="0.25">
      <c r="A40" s="51" t="e">
        <f t="shared" si="6"/>
        <v>#VALUE!</v>
      </c>
      <c r="B40" s="50" t="e">
        <f t="shared" si="7"/>
        <v>#VALUE!</v>
      </c>
      <c r="G40" s="48"/>
    </row>
    <row r="41" spans="1:7" x14ac:dyDescent="0.25">
      <c r="A41" s="51" t="e">
        <f t="shared" si="6"/>
        <v>#VALUE!</v>
      </c>
      <c r="B41" s="50" t="e">
        <f t="shared" si="7"/>
        <v>#VALUE!</v>
      </c>
      <c r="G41" s="48"/>
    </row>
    <row r="42" spans="1:7" x14ac:dyDescent="0.25">
      <c r="A42" s="51" t="e">
        <f t="shared" si="6"/>
        <v>#VALUE!</v>
      </c>
      <c r="B42" s="50" t="e">
        <f t="shared" si="7"/>
        <v>#VALUE!</v>
      </c>
      <c r="G42" s="48"/>
    </row>
    <row r="43" spans="1:7" x14ac:dyDescent="0.25">
      <c r="A43" s="51" t="e">
        <f t="shared" si="6"/>
        <v>#VALUE!</v>
      </c>
      <c r="B43" s="50" t="e">
        <f t="shared" si="7"/>
        <v>#VALUE!</v>
      </c>
      <c r="G43" s="48"/>
    </row>
    <row r="44" spans="1:7" x14ac:dyDescent="0.25">
      <c r="A44" s="51" t="e">
        <f t="shared" si="6"/>
        <v>#VALUE!</v>
      </c>
      <c r="B44" s="50" t="e">
        <f t="shared" si="7"/>
        <v>#VALUE!</v>
      </c>
    </row>
    <row r="45" spans="1:7" x14ac:dyDescent="0.25">
      <c r="A45" s="51" t="e">
        <f t="shared" si="6"/>
        <v>#VALUE!</v>
      </c>
      <c r="B45" s="50" t="e">
        <f t="shared" si="7"/>
        <v>#VALUE!</v>
      </c>
    </row>
    <row r="46" spans="1:7" x14ac:dyDescent="0.25">
      <c r="A46" s="51" t="e">
        <f t="shared" si="6"/>
        <v>#VALUE!</v>
      </c>
      <c r="B46" s="50" t="e">
        <f t="shared" si="7"/>
        <v>#VALUE!</v>
      </c>
    </row>
    <row r="47" spans="1:7" x14ac:dyDescent="0.25">
      <c r="A47" s="51" t="e">
        <f t="shared" si="6"/>
        <v>#VALUE!</v>
      </c>
      <c r="B47" s="50" t="e">
        <f t="shared" si="7"/>
        <v>#VALUE!</v>
      </c>
    </row>
    <row r="48" spans="1:7" x14ac:dyDescent="0.25">
      <c r="A48" s="51" t="e">
        <f t="shared" si="6"/>
        <v>#VALUE!</v>
      </c>
      <c r="B48" s="50" t="e">
        <f t="shared" si="7"/>
        <v>#VALUE!</v>
      </c>
    </row>
    <row r="49" spans="1:2" x14ac:dyDescent="0.25">
      <c r="A49" s="51" t="e">
        <f t="shared" si="6"/>
        <v>#VALUE!</v>
      </c>
      <c r="B49" s="50" t="e">
        <f t="shared" si="7"/>
        <v>#VALUE!</v>
      </c>
    </row>
    <row r="50" spans="1:2" x14ac:dyDescent="0.25">
      <c r="A50" s="51" t="e">
        <f t="shared" si="6"/>
        <v>#VALUE!</v>
      </c>
      <c r="B50" s="50" t="e">
        <f t="shared" si="7"/>
        <v>#VALUE!</v>
      </c>
    </row>
    <row r="51" spans="1:2" x14ac:dyDescent="0.25">
      <c r="A51" s="51" t="e">
        <f t="shared" si="6"/>
        <v>#VALUE!</v>
      </c>
      <c r="B51" s="50" t="e">
        <f t="shared" si="7"/>
        <v>#VALUE!</v>
      </c>
    </row>
    <row r="52" spans="1:2" x14ac:dyDescent="0.25">
      <c r="A52" s="51" t="e">
        <f t="shared" si="6"/>
        <v>#VALUE!</v>
      </c>
      <c r="B52" s="50" t="e">
        <f t="shared" si="7"/>
        <v>#VALUE!</v>
      </c>
    </row>
    <row r="53" spans="1:2" x14ac:dyDescent="0.25">
      <c r="A53" s="51" t="e">
        <f t="shared" si="6"/>
        <v>#VALUE!</v>
      </c>
      <c r="B53" s="50" t="e">
        <f t="shared" si="7"/>
        <v>#VALUE!</v>
      </c>
    </row>
    <row r="54" spans="1:2" x14ac:dyDescent="0.25">
      <c r="A54" s="51" t="e">
        <f t="shared" si="6"/>
        <v>#VALUE!</v>
      </c>
      <c r="B54" s="50" t="e">
        <f t="shared" si="7"/>
        <v>#VALUE!</v>
      </c>
    </row>
    <row r="55" spans="1:2" x14ac:dyDescent="0.25">
      <c r="A55" s="51" t="e">
        <f t="shared" si="6"/>
        <v>#VALUE!</v>
      </c>
      <c r="B55" s="50" t="e">
        <f t="shared" si="7"/>
        <v>#VALUE!</v>
      </c>
    </row>
    <row r="56" spans="1:2" x14ac:dyDescent="0.25">
      <c r="A56" s="51" t="e">
        <f t="shared" si="6"/>
        <v>#VALUE!</v>
      </c>
      <c r="B56" s="50" t="e">
        <f t="shared" si="7"/>
        <v>#VALUE!</v>
      </c>
    </row>
    <row r="57" spans="1:2" x14ac:dyDescent="0.25">
      <c r="A57" s="51" t="e">
        <f t="shared" si="6"/>
        <v>#VALUE!</v>
      </c>
      <c r="B57" s="50" t="e">
        <f t="shared" si="7"/>
        <v>#VALUE!</v>
      </c>
    </row>
    <row r="58" spans="1:2" x14ac:dyDescent="0.25">
      <c r="A58" s="51" t="e">
        <f t="shared" si="6"/>
        <v>#VALUE!</v>
      </c>
      <c r="B58" s="50" t="e">
        <f t="shared" si="7"/>
        <v>#VALUE!</v>
      </c>
    </row>
    <row r="59" spans="1:2" x14ac:dyDescent="0.25">
      <c r="A59" s="51" t="e">
        <f t="shared" si="6"/>
        <v>#VALUE!</v>
      </c>
      <c r="B59" s="50" t="e">
        <f t="shared" si="7"/>
        <v>#VALUE!</v>
      </c>
    </row>
    <row r="60" spans="1:2" x14ac:dyDescent="0.25">
      <c r="A60" s="51" t="e">
        <f t="shared" si="6"/>
        <v>#VALUE!</v>
      </c>
      <c r="B60" s="50" t="e">
        <f t="shared" si="7"/>
        <v>#VALUE!</v>
      </c>
    </row>
    <row r="61" spans="1:2" x14ac:dyDescent="0.25">
      <c r="A61" s="51" t="e">
        <f t="shared" si="6"/>
        <v>#VALUE!</v>
      </c>
      <c r="B61" s="50" t="e">
        <f t="shared" si="7"/>
        <v>#VALUE!</v>
      </c>
    </row>
    <row r="62" spans="1:2" x14ac:dyDescent="0.25">
      <c r="A62" s="51" t="e">
        <f t="shared" si="6"/>
        <v>#VALUE!</v>
      </c>
      <c r="B62" s="50" t="e">
        <f t="shared" si="7"/>
        <v>#VALUE!</v>
      </c>
    </row>
    <row r="63" spans="1:2" x14ac:dyDescent="0.25">
      <c r="A63" s="51" t="e">
        <f t="shared" si="6"/>
        <v>#VALUE!</v>
      </c>
      <c r="B63" s="50" t="e">
        <f t="shared" si="7"/>
        <v>#VALUE!</v>
      </c>
    </row>
    <row r="64" spans="1:2" x14ac:dyDescent="0.25">
      <c r="A64" s="51" t="e">
        <f t="shared" si="6"/>
        <v>#VALUE!</v>
      </c>
      <c r="B64" s="50" t="e">
        <f t="shared" si="7"/>
        <v>#VALUE!</v>
      </c>
    </row>
    <row r="65" spans="1:2" x14ac:dyDescent="0.25">
      <c r="A65" s="51" t="e">
        <f t="shared" si="6"/>
        <v>#VALUE!</v>
      </c>
      <c r="B65" s="50" t="e">
        <f t="shared" si="7"/>
        <v>#VALUE!</v>
      </c>
    </row>
    <row r="66" spans="1:2" x14ac:dyDescent="0.25">
      <c r="A66" s="51" t="e">
        <f t="shared" si="6"/>
        <v>#VALUE!</v>
      </c>
      <c r="B66" s="50" t="e">
        <f t="shared" si="7"/>
        <v>#VALUE!</v>
      </c>
    </row>
    <row r="67" spans="1:2" x14ac:dyDescent="0.25">
      <c r="A67" s="51" t="e">
        <f t="shared" si="6"/>
        <v>#VALUE!</v>
      </c>
      <c r="B67" s="50" t="e">
        <f t="shared" si="7"/>
        <v>#VALUE!</v>
      </c>
    </row>
    <row r="68" spans="1:2" x14ac:dyDescent="0.25">
      <c r="A68" s="51" t="e">
        <f t="shared" si="6"/>
        <v>#VALUE!</v>
      </c>
      <c r="B68" s="50" t="e">
        <f t="shared" si="7"/>
        <v>#VALUE!</v>
      </c>
    </row>
    <row r="69" spans="1:2" x14ac:dyDescent="0.25">
      <c r="A69" s="51" t="e">
        <f t="shared" si="6"/>
        <v>#VALUE!</v>
      </c>
      <c r="B69" s="50" t="e">
        <f t="shared" si="7"/>
        <v>#VALUE!</v>
      </c>
    </row>
    <row r="70" spans="1:2" x14ac:dyDescent="0.25">
      <c r="A70" s="51" t="e">
        <f t="shared" si="6"/>
        <v>#VALUE!</v>
      </c>
      <c r="B70" s="50" t="e">
        <f t="shared" si="7"/>
        <v>#VALUE!</v>
      </c>
    </row>
    <row r="71" spans="1:2" x14ac:dyDescent="0.25">
      <c r="A71" s="51" t="e">
        <f t="shared" si="6"/>
        <v>#VALUE!</v>
      </c>
      <c r="B71" s="50" t="e">
        <f t="shared" si="7"/>
        <v>#VALUE!</v>
      </c>
    </row>
    <row r="72" spans="1:2" x14ac:dyDescent="0.25">
      <c r="A72" s="51" t="e">
        <f t="shared" si="6"/>
        <v>#VALUE!</v>
      </c>
      <c r="B72" s="50" t="e">
        <f t="shared" si="7"/>
        <v>#VALUE!</v>
      </c>
    </row>
    <row r="73" spans="1:2" x14ac:dyDescent="0.25">
      <c r="A73" s="51" t="e">
        <f t="shared" si="6"/>
        <v>#VALUE!</v>
      </c>
      <c r="B73" s="50" t="e">
        <f t="shared" si="7"/>
        <v>#VALUE!</v>
      </c>
    </row>
    <row r="74" spans="1:2" x14ac:dyDescent="0.25">
      <c r="A74" s="51" t="e">
        <f t="shared" si="6"/>
        <v>#VALUE!</v>
      </c>
      <c r="B74" s="50" t="e">
        <f t="shared" si="7"/>
        <v>#VALUE!</v>
      </c>
    </row>
    <row r="75" spans="1:2" x14ac:dyDescent="0.25">
      <c r="A75" s="51" t="e">
        <f t="shared" si="6"/>
        <v>#VALUE!</v>
      </c>
      <c r="B75" s="50" t="e">
        <f t="shared" si="7"/>
        <v>#VALUE!</v>
      </c>
    </row>
    <row r="76" spans="1:2" x14ac:dyDescent="0.25">
      <c r="A76" s="51" t="e">
        <f t="shared" si="6"/>
        <v>#VALUE!</v>
      </c>
      <c r="B76" s="50" t="e">
        <f t="shared" si="7"/>
        <v>#VALUE!</v>
      </c>
    </row>
    <row r="77" spans="1:2" x14ac:dyDescent="0.25">
      <c r="A77" s="51" t="e">
        <f t="shared" si="6"/>
        <v>#VALUE!</v>
      </c>
      <c r="B77" s="50" t="e">
        <f t="shared" si="7"/>
        <v>#VALUE!</v>
      </c>
    </row>
    <row r="78" spans="1:2" x14ac:dyDescent="0.25">
      <c r="A78" s="51" t="e">
        <f t="shared" si="6"/>
        <v>#VALUE!</v>
      </c>
      <c r="B78" s="50" t="e">
        <f t="shared" si="7"/>
        <v>#VALUE!</v>
      </c>
    </row>
    <row r="79" spans="1:2" x14ac:dyDescent="0.25">
      <c r="A79" s="51" t="e">
        <f t="shared" si="6"/>
        <v>#VALUE!</v>
      </c>
      <c r="B79" s="50" t="e">
        <f t="shared" si="7"/>
        <v>#VALUE!</v>
      </c>
    </row>
    <row r="80" spans="1:2" x14ac:dyDescent="0.25">
      <c r="A80" s="51" t="e">
        <f t="shared" si="6"/>
        <v>#VALUE!</v>
      </c>
      <c r="B80" s="50" t="e">
        <f t="shared" si="7"/>
        <v>#VALUE!</v>
      </c>
    </row>
    <row r="81" spans="1:2" x14ac:dyDescent="0.25">
      <c r="A81" s="51" t="e">
        <f t="shared" si="6"/>
        <v>#VALUE!</v>
      </c>
      <c r="B81" s="50" t="e">
        <f t="shared" si="7"/>
        <v>#VALUE!</v>
      </c>
    </row>
    <row r="82" spans="1:2" x14ac:dyDescent="0.25">
      <c r="A82" s="51" t="e">
        <f t="shared" si="6"/>
        <v>#VALUE!</v>
      </c>
      <c r="B82" s="50" t="e">
        <f t="shared" si="7"/>
        <v>#VALUE!</v>
      </c>
    </row>
    <row r="83" spans="1:2" x14ac:dyDescent="0.25">
      <c r="A83" s="51" t="e">
        <f t="shared" si="6"/>
        <v>#VALUE!</v>
      </c>
      <c r="B83" s="50" t="e">
        <f t="shared" si="7"/>
        <v>#VALUE!</v>
      </c>
    </row>
    <row r="84" spans="1:2" x14ac:dyDescent="0.25">
      <c r="A84" s="51" t="e">
        <f t="shared" si="6"/>
        <v>#VALUE!</v>
      </c>
      <c r="B84" s="50" t="e">
        <f t="shared" si="7"/>
        <v>#VALUE!</v>
      </c>
    </row>
    <row r="85" spans="1:2" x14ac:dyDescent="0.25">
      <c r="A85" s="51" t="e">
        <f t="shared" si="6"/>
        <v>#VALUE!</v>
      </c>
      <c r="B85" s="50" t="e">
        <f t="shared" si="7"/>
        <v>#VALUE!</v>
      </c>
    </row>
    <row r="86" spans="1:2" x14ac:dyDescent="0.25">
      <c r="A86" s="51" t="e">
        <f t="shared" si="6"/>
        <v>#VALUE!</v>
      </c>
      <c r="B86" s="50" t="e">
        <f t="shared" si="7"/>
        <v>#VALUE!</v>
      </c>
    </row>
    <row r="87" spans="1:2" x14ac:dyDescent="0.25">
      <c r="A87" s="51" t="e">
        <f t="shared" si="6"/>
        <v>#VALUE!</v>
      </c>
      <c r="B87" s="50" t="e">
        <f t="shared" si="7"/>
        <v>#VALUE!</v>
      </c>
    </row>
    <row r="88" spans="1:2" x14ac:dyDescent="0.25">
      <c r="A88" s="51" t="e">
        <f t="shared" si="6"/>
        <v>#VALUE!</v>
      </c>
      <c r="B88" s="50" t="e">
        <f t="shared" si="7"/>
        <v>#VALUE!</v>
      </c>
    </row>
    <row r="89" spans="1:2" x14ac:dyDescent="0.25">
      <c r="A89" s="51" t="e">
        <f t="shared" si="6"/>
        <v>#VALUE!</v>
      </c>
      <c r="B89" s="50" t="e">
        <f t="shared" si="7"/>
        <v>#VALUE!</v>
      </c>
    </row>
    <row r="90" spans="1:2" x14ac:dyDescent="0.25">
      <c r="A90" s="51" t="e">
        <f t="shared" si="6"/>
        <v>#VALUE!</v>
      </c>
      <c r="B90" s="50" t="e">
        <f t="shared" si="7"/>
        <v>#VALUE!</v>
      </c>
    </row>
    <row r="91" spans="1:2" x14ac:dyDescent="0.25">
      <c r="A91" s="51" t="e">
        <f t="shared" si="6"/>
        <v>#VALUE!</v>
      </c>
      <c r="B91" s="50" t="e">
        <f t="shared" si="7"/>
        <v>#VALUE!</v>
      </c>
    </row>
    <row r="92" spans="1:2" x14ac:dyDescent="0.25">
      <c r="A92" s="51" t="e">
        <f t="shared" si="6"/>
        <v>#VALUE!</v>
      </c>
      <c r="B92" s="50" t="e">
        <f t="shared" si="7"/>
        <v>#VALUE!</v>
      </c>
    </row>
    <row r="93" spans="1:2" x14ac:dyDescent="0.25">
      <c r="A93" s="51" t="e">
        <f t="shared" si="6"/>
        <v>#VALUE!</v>
      </c>
      <c r="B93" s="50" t="e">
        <f t="shared" si="7"/>
        <v>#VALUE!</v>
      </c>
    </row>
    <row r="94" spans="1:2" x14ac:dyDescent="0.25">
      <c r="A94" s="51" t="e">
        <f t="shared" si="6"/>
        <v>#VALUE!</v>
      </c>
      <c r="B94" s="50" t="e">
        <f t="shared" si="7"/>
        <v>#VALUE!</v>
      </c>
    </row>
    <row r="95" spans="1:2" x14ac:dyDescent="0.25">
      <c r="A95" s="51" t="e">
        <f t="shared" si="6"/>
        <v>#VALUE!</v>
      </c>
      <c r="B95" s="50" t="e">
        <f t="shared" si="7"/>
        <v>#VALUE!</v>
      </c>
    </row>
    <row r="96" spans="1:2" x14ac:dyDescent="0.25">
      <c r="A96" s="51" t="e">
        <f t="shared" si="6"/>
        <v>#VALUE!</v>
      </c>
      <c r="B96" s="50" t="e">
        <f t="shared" si="7"/>
        <v>#VALUE!</v>
      </c>
    </row>
    <row r="97" spans="1:2" x14ac:dyDescent="0.25">
      <c r="A97" s="51" t="e">
        <f t="shared" si="6"/>
        <v>#VALUE!</v>
      </c>
      <c r="B97" s="50" t="e">
        <f t="shared" si="7"/>
        <v>#VALUE!</v>
      </c>
    </row>
    <row r="98" spans="1:2" x14ac:dyDescent="0.25">
      <c r="A98" s="51" t="e">
        <f t="shared" si="6"/>
        <v>#VALUE!</v>
      </c>
      <c r="B98" s="50" t="e">
        <f t="shared" si="7"/>
        <v>#VALUE!</v>
      </c>
    </row>
    <row r="99" spans="1:2" x14ac:dyDescent="0.25">
      <c r="A99" s="51" t="e">
        <f t="shared" si="6"/>
        <v>#VALUE!</v>
      </c>
      <c r="B99" s="50" t="e">
        <f t="shared" si="7"/>
        <v>#VALUE!</v>
      </c>
    </row>
    <row r="100" spans="1:2" x14ac:dyDescent="0.25">
      <c r="A100" s="51" t="e">
        <f t="shared" si="6"/>
        <v>#VALUE!</v>
      </c>
      <c r="B100" s="50" t="e">
        <f t="shared" si="7"/>
        <v>#VALUE!</v>
      </c>
    </row>
    <row r="101" spans="1:2" x14ac:dyDescent="0.25">
      <c r="A101" s="51" t="e">
        <f t="shared" si="6"/>
        <v>#VALUE!</v>
      </c>
      <c r="B101" s="50" t="e">
        <f t="shared" si="7"/>
        <v>#VALUE!</v>
      </c>
    </row>
    <row r="102" spans="1:2" x14ac:dyDescent="0.25">
      <c r="A102" s="51" t="e">
        <f t="shared" ref="A102:A165" si="8">B102&amp;F102</f>
        <v>#VALUE!</v>
      </c>
      <c r="B102" s="50" t="e">
        <f t="shared" ref="B102:B165" si="9">(C102&amp;"/"&amp;E102&amp;"/"&amp;D102)*1</f>
        <v>#VALUE!</v>
      </c>
    </row>
    <row r="103" spans="1:2" x14ac:dyDescent="0.25">
      <c r="A103" s="51" t="e">
        <f t="shared" si="8"/>
        <v>#VALUE!</v>
      </c>
      <c r="B103" s="50" t="e">
        <f t="shared" si="9"/>
        <v>#VALUE!</v>
      </c>
    </row>
    <row r="104" spans="1:2" x14ac:dyDescent="0.25">
      <c r="A104" s="51" t="e">
        <f t="shared" si="8"/>
        <v>#VALUE!</v>
      </c>
      <c r="B104" s="50" t="e">
        <f t="shared" si="9"/>
        <v>#VALUE!</v>
      </c>
    </row>
    <row r="105" spans="1:2" x14ac:dyDescent="0.25">
      <c r="A105" s="51" t="e">
        <f t="shared" si="8"/>
        <v>#VALUE!</v>
      </c>
      <c r="B105" s="50" t="e">
        <f t="shared" si="9"/>
        <v>#VALUE!</v>
      </c>
    </row>
    <row r="106" spans="1:2" x14ac:dyDescent="0.25">
      <c r="A106" s="51" t="e">
        <f t="shared" si="8"/>
        <v>#VALUE!</v>
      </c>
      <c r="B106" s="50" t="e">
        <f t="shared" si="9"/>
        <v>#VALUE!</v>
      </c>
    </row>
    <row r="107" spans="1:2" x14ac:dyDescent="0.25">
      <c r="A107" s="51" t="e">
        <f t="shared" si="8"/>
        <v>#VALUE!</v>
      </c>
      <c r="B107" s="50" t="e">
        <f t="shared" si="9"/>
        <v>#VALUE!</v>
      </c>
    </row>
    <row r="108" spans="1:2" x14ac:dyDescent="0.25">
      <c r="A108" s="51" t="e">
        <f t="shared" si="8"/>
        <v>#VALUE!</v>
      </c>
      <c r="B108" s="50" t="e">
        <f t="shared" si="9"/>
        <v>#VALUE!</v>
      </c>
    </row>
    <row r="109" spans="1:2" x14ac:dyDescent="0.25">
      <c r="A109" s="51" t="e">
        <f t="shared" si="8"/>
        <v>#VALUE!</v>
      </c>
      <c r="B109" s="50" t="e">
        <f t="shared" si="9"/>
        <v>#VALUE!</v>
      </c>
    </row>
    <row r="110" spans="1:2" x14ac:dyDescent="0.25">
      <c r="A110" s="51" t="e">
        <f t="shared" si="8"/>
        <v>#VALUE!</v>
      </c>
      <c r="B110" s="50" t="e">
        <f t="shared" si="9"/>
        <v>#VALUE!</v>
      </c>
    </row>
    <row r="111" spans="1:2" x14ac:dyDescent="0.25">
      <c r="A111" s="51" t="e">
        <f t="shared" si="8"/>
        <v>#VALUE!</v>
      </c>
      <c r="B111" s="50" t="e">
        <f t="shared" si="9"/>
        <v>#VALUE!</v>
      </c>
    </row>
    <row r="112" spans="1:2" x14ac:dyDescent="0.25">
      <c r="A112" s="51" t="e">
        <f t="shared" si="8"/>
        <v>#VALUE!</v>
      </c>
      <c r="B112" s="50" t="e">
        <f t="shared" si="9"/>
        <v>#VALUE!</v>
      </c>
    </row>
    <row r="113" spans="1:2" x14ac:dyDescent="0.25">
      <c r="A113" s="51" t="e">
        <f t="shared" si="8"/>
        <v>#VALUE!</v>
      </c>
      <c r="B113" s="50" t="e">
        <f t="shared" si="9"/>
        <v>#VALUE!</v>
      </c>
    </row>
    <row r="114" spans="1:2" x14ac:dyDescent="0.25">
      <c r="A114" s="51" t="e">
        <f t="shared" si="8"/>
        <v>#VALUE!</v>
      </c>
      <c r="B114" s="50" t="e">
        <f t="shared" si="9"/>
        <v>#VALUE!</v>
      </c>
    </row>
    <row r="115" spans="1:2" x14ac:dyDescent="0.25">
      <c r="A115" s="51" t="e">
        <f t="shared" si="8"/>
        <v>#VALUE!</v>
      </c>
      <c r="B115" s="50" t="e">
        <f t="shared" si="9"/>
        <v>#VALUE!</v>
      </c>
    </row>
    <row r="116" spans="1:2" x14ac:dyDescent="0.25">
      <c r="A116" s="51" t="e">
        <f t="shared" si="8"/>
        <v>#VALUE!</v>
      </c>
      <c r="B116" s="50" t="e">
        <f t="shared" si="9"/>
        <v>#VALUE!</v>
      </c>
    </row>
    <row r="117" spans="1:2" x14ac:dyDescent="0.25">
      <c r="A117" s="51" t="e">
        <f t="shared" si="8"/>
        <v>#VALUE!</v>
      </c>
      <c r="B117" s="50" t="e">
        <f t="shared" si="9"/>
        <v>#VALUE!</v>
      </c>
    </row>
    <row r="118" spans="1:2" x14ac:dyDescent="0.25">
      <c r="A118" s="51" t="e">
        <f t="shared" si="8"/>
        <v>#VALUE!</v>
      </c>
      <c r="B118" s="50" t="e">
        <f t="shared" si="9"/>
        <v>#VALUE!</v>
      </c>
    </row>
    <row r="119" spans="1:2" x14ac:dyDescent="0.25">
      <c r="A119" s="51" t="e">
        <f t="shared" si="8"/>
        <v>#VALUE!</v>
      </c>
      <c r="B119" s="50" t="e">
        <f t="shared" si="9"/>
        <v>#VALUE!</v>
      </c>
    </row>
    <row r="120" spans="1:2" x14ac:dyDescent="0.25">
      <c r="A120" s="51" t="e">
        <f t="shared" si="8"/>
        <v>#VALUE!</v>
      </c>
      <c r="B120" s="50" t="e">
        <f t="shared" si="9"/>
        <v>#VALUE!</v>
      </c>
    </row>
    <row r="121" spans="1:2" x14ac:dyDescent="0.25">
      <c r="A121" s="51" t="e">
        <f t="shared" si="8"/>
        <v>#VALUE!</v>
      </c>
      <c r="B121" s="50" t="e">
        <f t="shared" si="9"/>
        <v>#VALUE!</v>
      </c>
    </row>
    <row r="122" spans="1:2" x14ac:dyDescent="0.25">
      <c r="A122" s="51" t="e">
        <f t="shared" si="8"/>
        <v>#VALUE!</v>
      </c>
      <c r="B122" s="50" t="e">
        <f t="shared" si="9"/>
        <v>#VALUE!</v>
      </c>
    </row>
    <row r="123" spans="1:2" x14ac:dyDescent="0.25">
      <c r="A123" s="51" t="e">
        <f t="shared" si="8"/>
        <v>#VALUE!</v>
      </c>
      <c r="B123" s="50" t="e">
        <f t="shared" si="9"/>
        <v>#VALUE!</v>
      </c>
    </row>
    <row r="124" spans="1:2" x14ac:dyDescent="0.25">
      <c r="A124" s="51" t="e">
        <f t="shared" si="8"/>
        <v>#VALUE!</v>
      </c>
      <c r="B124" s="50" t="e">
        <f t="shared" si="9"/>
        <v>#VALUE!</v>
      </c>
    </row>
    <row r="125" spans="1:2" x14ac:dyDescent="0.25">
      <c r="A125" s="51" t="e">
        <f t="shared" si="8"/>
        <v>#VALUE!</v>
      </c>
      <c r="B125" s="50" t="e">
        <f t="shared" si="9"/>
        <v>#VALUE!</v>
      </c>
    </row>
    <row r="126" spans="1:2" x14ac:dyDescent="0.25">
      <c r="A126" s="51" t="e">
        <f t="shared" si="8"/>
        <v>#VALUE!</v>
      </c>
      <c r="B126" s="50" t="e">
        <f t="shared" si="9"/>
        <v>#VALUE!</v>
      </c>
    </row>
    <row r="127" spans="1:2" x14ac:dyDescent="0.25">
      <c r="A127" s="51" t="e">
        <f t="shared" si="8"/>
        <v>#VALUE!</v>
      </c>
      <c r="B127" s="50" t="e">
        <f t="shared" si="9"/>
        <v>#VALUE!</v>
      </c>
    </row>
    <row r="128" spans="1:2" x14ac:dyDescent="0.25">
      <c r="A128" s="51" t="e">
        <f t="shared" si="8"/>
        <v>#VALUE!</v>
      </c>
      <c r="B128" s="50" t="e">
        <f t="shared" si="9"/>
        <v>#VALUE!</v>
      </c>
    </row>
    <row r="129" spans="1:2" x14ac:dyDescent="0.25">
      <c r="A129" s="51" t="e">
        <f t="shared" si="8"/>
        <v>#VALUE!</v>
      </c>
      <c r="B129" s="50" t="e">
        <f t="shared" si="9"/>
        <v>#VALUE!</v>
      </c>
    </row>
    <row r="130" spans="1:2" x14ac:dyDescent="0.25">
      <c r="A130" s="51" t="e">
        <f t="shared" si="8"/>
        <v>#VALUE!</v>
      </c>
      <c r="B130" s="50" t="e">
        <f t="shared" si="9"/>
        <v>#VALUE!</v>
      </c>
    </row>
    <row r="131" spans="1:2" x14ac:dyDescent="0.25">
      <c r="A131" s="51" t="e">
        <f t="shared" si="8"/>
        <v>#VALUE!</v>
      </c>
      <c r="B131" s="50" t="e">
        <f t="shared" si="9"/>
        <v>#VALUE!</v>
      </c>
    </row>
    <row r="132" spans="1:2" x14ac:dyDescent="0.25">
      <c r="A132" s="51" t="e">
        <f t="shared" si="8"/>
        <v>#VALUE!</v>
      </c>
      <c r="B132" s="50" t="e">
        <f t="shared" si="9"/>
        <v>#VALUE!</v>
      </c>
    </row>
    <row r="133" spans="1:2" x14ac:dyDescent="0.25">
      <c r="A133" s="51" t="e">
        <f t="shared" si="8"/>
        <v>#VALUE!</v>
      </c>
      <c r="B133" s="50" t="e">
        <f t="shared" si="9"/>
        <v>#VALUE!</v>
      </c>
    </row>
    <row r="134" spans="1:2" x14ac:dyDescent="0.25">
      <c r="A134" s="51" t="e">
        <f t="shared" si="8"/>
        <v>#VALUE!</v>
      </c>
      <c r="B134" s="50" t="e">
        <f t="shared" si="9"/>
        <v>#VALUE!</v>
      </c>
    </row>
    <row r="135" spans="1:2" x14ac:dyDescent="0.25">
      <c r="A135" s="51" t="e">
        <f t="shared" si="8"/>
        <v>#VALUE!</v>
      </c>
      <c r="B135" s="50" t="e">
        <f t="shared" si="9"/>
        <v>#VALUE!</v>
      </c>
    </row>
    <row r="136" spans="1:2" x14ac:dyDescent="0.25">
      <c r="A136" s="51" t="e">
        <f t="shared" si="8"/>
        <v>#VALUE!</v>
      </c>
      <c r="B136" s="50" t="e">
        <f t="shared" si="9"/>
        <v>#VALUE!</v>
      </c>
    </row>
    <row r="137" spans="1:2" x14ac:dyDescent="0.25">
      <c r="A137" s="51" t="e">
        <f t="shared" si="8"/>
        <v>#VALUE!</v>
      </c>
      <c r="B137" s="50" t="e">
        <f t="shared" si="9"/>
        <v>#VALUE!</v>
      </c>
    </row>
    <row r="138" spans="1:2" x14ac:dyDescent="0.25">
      <c r="A138" s="51" t="e">
        <f t="shared" si="8"/>
        <v>#VALUE!</v>
      </c>
      <c r="B138" s="50" t="e">
        <f t="shared" si="9"/>
        <v>#VALUE!</v>
      </c>
    </row>
    <row r="139" spans="1:2" x14ac:dyDescent="0.25">
      <c r="A139" s="51" t="e">
        <f t="shared" si="8"/>
        <v>#VALUE!</v>
      </c>
      <c r="B139" s="50" t="e">
        <f t="shared" si="9"/>
        <v>#VALUE!</v>
      </c>
    </row>
    <row r="140" spans="1:2" x14ac:dyDescent="0.25">
      <c r="A140" s="51" t="e">
        <f t="shared" si="8"/>
        <v>#VALUE!</v>
      </c>
      <c r="B140" s="50" t="e">
        <f t="shared" si="9"/>
        <v>#VALUE!</v>
      </c>
    </row>
    <row r="141" spans="1:2" x14ac:dyDescent="0.25">
      <c r="A141" s="51" t="e">
        <f t="shared" si="8"/>
        <v>#VALUE!</v>
      </c>
      <c r="B141" s="50" t="e">
        <f t="shared" si="9"/>
        <v>#VALUE!</v>
      </c>
    </row>
    <row r="142" spans="1:2" x14ac:dyDescent="0.25">
      <c r="A142" s="51" t="e">
        <f t="shared" si="8"/>
        <v>#VALUE!</v>
      </c>
      <c r="B142" s="50" t="e">
        <f t="shared" si="9"/>
        <v>#VALUE!</v>
      </c>
    </row>
    <row r="143" spans="1:2" x14ac:dyDescent="0.25">
      <c r="A143" s="51" t="e">
        <f t="shared" si="8"/>
        <v>#VALUE!</v>
      </c>
      <c r="B143" s="50" t="e">
        <f t="shared" si="9"/>
        <v>#VALUE!</v>
      </c>
    </row>
    <row r="144" spans="1:2" x14ac:dyDescent="0.25">
      <c r="A144" s="51" t="e">
        <f t="shared" si="8"/>
        <v>#VALUE!</v>
      </c>
      <c r="B144" s="50" t="e">
        <f t="shared" si="9"/>
        <v>#VALUE!</v>
      </c>
    </row>
    <row r="145" spans="1:2" x14ac:dyDescent="0.25">
      <c r="A145" s="51" t="e">
        <f t="shared" si="8"/>
        <v>#VALUE!</v>
      </c>
      <c r="B145" s="50" t="e">
        <f t="shared" si="9"/>
        <v>#VALUE!</v>
      </c>
    </row>
    <row r="146" spans="1:2" x14ac:dyDescent="0.25">
      <c r="A146" s="51" t="e">
        <f t="shared" si="8"/>
        <v>#VALUE!</v>
      </c>
      <c r="B146" s="50" t="e">
        <f t="shared" si="9"/>
        <v>#VALUE!</v>
      </c>
    </row>
    <row r="147" spans="1:2" x14ac:dyDescent="0.25">
      <c r="A147" s="51" t="e">
        <f t="shared" si="8"/>
        <v>#VALUE!</v>
      </c>
      <c r="B147" s="50" t="e">
        <f t="shared" si="9"/>
        <v>#VALUE!</v>
      </c>
    </row>
    <row r="148" spans="1:2" x14ac:dyDescent="0.25">
      <c r="A148" s="51" t="e">
        <f t="shared" si="8"/>
        <v>#VALUE!</v>
      </c>
      <c r="B148" s="50" t="e">
        <f t="shared" si="9"/>
        <v>#VALUE!</v>
      </c>
    </row>
    <row r="149" spans="1:2" x14ac:dyDescent="0.25">
      <c r="A149" s="51" t="e">
        <f t="shared" si="8"/>
        <v>#VALUE!</v>
      </c>
      <c r="B149" s="50" t="e">
        <f t="shared" si="9"/>
        <v>#VALUE!</v>
      </c>
    </row>
    <row r="150" spans="1:2" x14ac:dyDescent="0.25">
      <c r="A150" s="51" t="e">
        <f t="shared" si="8"/>
        <v>#VALUE!</v>
      </c>
      <c r="B150" s="50" t="e">
        <f t="shared" si="9"/>
        <v>#VALUE!</v>
      </c>
    </row>
    <row r="151" spans="1:2" x14ac:dyDescent="0.25">
      <c r="A151" s="51" t="e">
        <f t="shared" si="8"/>
        <v>#VALUE!</v>
      </c>
      <c r="B151" s="50" t="e">
        <f t="shared" si="9"/>
        <v>#VALUE!</v>
      </c>
    </row>
    <row r="152" spans="1:2" x14ac:dyDescent="0.25">
      <c r="A152" s="51" t="e">
        <f t="shared" si="8"/>
        <v>#VALUE!</v>
      </c>
      <c r="B152" s="50" t="e">
        <f t="shared" si="9"/>
        <v>#VALUE!</v>
      </c>
    </row>
    <row r="153" spans="1:2" x14ac:dyDescent="0.25">
      <c r="A153" s="51" t="e">
        <f t="shared" si="8"/>
        <v>#VALUE!</v>
      </c>
      <c r="B153" s="50" t="e">
        <f t="shared" si="9"/>
        <v>#VALUE!</v>
      </c>
    </row>
    <row r="154" spans="1:2" x14ac:dyDescent="0.25">
      <c r="A154" s="51" t="e">
        <f t="shared" si="8"/>
        <v>#VALUE!</v>
      </c>
      <c r="B154" s="50" t="e">
        <f t="shared" si="9"/>
        <v>#VALUE!</v>
      </c>
    </row>
    <row r="155" spans="1:2" x14ac:dyDescent="0.25">
      <c r="A155" s="51" t="e">
        <f t="shared" si="8"/>
        <v>#VALUE!</v>
      </c>
      <c r="B155" s="50" t="e">
        <f t="shared" si="9"/>
        <v>#VALUE!</v>
      </c>
    </row>
    <row r="156" spans="1:2" x14ac:dyDescent="0.25">
      <c r="A156" s="51" t="e">
        <f t="shared" si="8"/>
        <v>#VALUE!</v>
      </c>
      <c r="B156" s="50" t="e">
        <f t="shared" si="9"/>
        <v>#VALUE!</v>
      </c>
    </row>
    <row r="157" spans="1:2" x14ac:dyDescent="0.25">
      <c r="A157" s="51" t="e">
        <f t="shared" si="8"/>
        <v>#VALUE!</v>
      </c>
      <c r="B157" s="50" t="e">
        <f t="shared" si="9"/>
        <v>#VALUE!</v>
      </c>
    </row>
    <row r="158" spans="1:2" x14ac:dyDescent="0.25">
      <c r="A158" s="51" t="e">
        <f t="shared" si="8"/>
        <v>#VALUE!</v>
      </c>
      <c r="B158" s="50" t="e">
        <f t="shared" si="9"/>
        <v>#VALUE!</v>
      </c>
    </row>
    <row r="159" spans="1:2" x14ac:dyDescent="0.25">
      <c r="A159" s="51" t="e">
        <f t="shared" si="8"/>
        <v>#VALUE!</v>
      </c>
      <c r="B159" s="50" t="e">
        <f t="shared" si="9"/>
        <v>#VALUE!</v>
      </c>
    </row>
    <row r="160" spans="1:2" x14ac:dyDescent="0.25">
      <c r="A160" s="51" t="e">
        <f t="shared" si="8"/>
        <v>#VALUE!</v>
      </c>
      <c r="B160" s="50" t="e">
        <f t="shared" si="9"/>
        <v>#VALUE!</v>
      </c>
    </row>
    <row r="161" spans="1:2" x14ac:dyDescent="0.25">
      <c r="A161" s="51" t="e">
        <f t="shared" si="8"/>
        <v>#VALUE!</v>
      </c>
      <c r="B161" s="50" t="e">
        <f t="shared" si="9"/>
        <v>#VALUE!</v>
      </c>
    </row>
    <row r="162" spans="1:2" x14ac:dyDescent="0.25">
      <c r="A162" s="51" t="e">
        <f t="shared" si="8"/>
        <v>#VALUE!</v>
      </c>
      <c r="B162" s="50" t="e">
        <f t="shared" si="9"/>
        <v>#VALUE!</v>
      </c>
    </row>
    <row r="163" spans="1:2" x14ac:dyDescent="0.25">
      <c r="A163" s="51" t="e">
        <f t="shared" si="8"/>
        <v>#VALUE!</v>
      </c>
      <c r="B163" s="50" t="e">
        <f t="shared" si="9"/>
        <v>#VALUE!</v>
      </c>
    </row>
    <row r="164" spans="1:2" x14ac:dyDescent="0.25">
      <c r="A164" s="51" t="e">
        <f t="shared" si="8"/>
        <v>#VALUE!</v>
      </c>
      <c r="B164" s="50" t="e">
        <f t="shared" si="9"/>
        <v>#VALUE!</v>
      </c>
    </row>
    <row r="165" spans="1:2" x14ac:dyDescent="0.25">
      <c r="A165" s="51" t="e">
        <f t="shared" si="8"/>
        <v>#VALUE!</v>
      </c>
      <c r="B165" s="50" t="e">
        <f t="shared" si="9"/>
        <v>#VALUE!</v>
      </c>
    </row>
    <row r="166" spans="1:2" x14ac:dyDescent="0.25">
      <c r="A166" s="51" t="e">
        <f t="shared" ref="A166:A229" si="10">B166&amp;F166</f>
        <v>#VALUE!</v>
      </c>
      <c r="B166" s="50" t="e">
        <f t="shared" ref="B166:B229" si="11">(C166&amp;"/"&amp;E166&amp;"/"&amp;D166)*1</f>
        <v>#VALUE!</v>
      </c>
    </row>
    <row r="167" spans="1:2" x14ac:dyDescent="0.25">
      <c r="A167" s="51" t="e">
        <f t="shared" si="10"/>
        <v>#VALUE!</v>
      </c>
      <c r="B167" s="50" t="e">
        <f t="shared" si="11"/>
        <v>#VALUE!</v>
      </c>
    </row>
    <row r="168" spans="1:2" x14ac:dyDescent="0.25">
      <c r="A168" s="51" t="e">
        <f t="shared" si="10"/>
        <v>#VALUE!</v>
      </c>
      <c r="B168" s="50" t="e">
        <f t="shared" si="11"/>
        <v>#VALUE!</v>
      </c>
    </row>
    <row r="169" spans="1:2" x14ac:dyDescent="0.25">
      <c r="A169" s="51" t="e">
        <f t="shared" si="10"/>
        <v>#VALUE!</v>
      </c>
      <c r="B169" s="50" t="e">
        <f t="shared" si="11"/>
        <v>#VALUE!</v>
      </c>
    </row>
    <row r="170" spans="1:2" x14ac:dyDescent="0.25">
      <c r="A170" s="51" t="e">
        <f t="shared" si="10"/>
        <v>#VALUE!</v>
      </c>
      <c r="B170" s="50" t="e">
        <f t="shared" si="11"/>
        <v>#VALUE!</v>
      </c>
    </row>
    <row r="171" spans="1:2" x14ac:dyDescent="0.25">
      <c r="A171" s="51" t="e">
        <f t="shared" si="10"/>
        <v>#VALUE!</v>
      </c>
      <c r="B171" s="50" t="e">
        <f t="shared" si="11"/>
        <v>#VALUE!</v>
      </c>
    </row>
    <row r="172" spans="1:2" x14ac:dyDescent="0.25">
      <c r="A172" s="51" t="e">
        <f t="shared" si="10"/>
        <v>#VALUE!</v>
      </c>
      <c r="B172" s="50" t="e">
        <f t="shared" si="11"/>
        <v>#VALUE!</v>
      </c>
    </row>
    <row r="173" spans="1:2" x14ac:dyDescent="0.25">
      <c r="A173" s="51" t="e">
        <f t="shared" si="10"/>
        <v>#VALUE!</v>
      </c>
      <c r="B173" s="50" t="e">
        <f t="shared" si="11"/>
        <v>#VALUE!</v>
      </c>
    </row>
    <row r="174" spans="1:2" x14ac:dyDescent="0.25">
      <c r="A174" s="51" t="e">
        <f t="shared" si="10"/>
        <v>#VALUE!</v>
      </c>
      <c r="B174" s="50" t="e">
        <f t="shared" si="11"/>
        <v>#VALUE!</v>
      </c>
    </row>
    <row r="175" spans="1:2" x14ac:dyDescent="0.25">
      <c r="A175" s="51" t="e">
        <f t="shared" si="10"/>
        <v>#VALUE!</v>
      </c>
      <c r="B175" s="50" t="e">
        <f t="shared" si="11"/>
        <v>#VALUE!</v>
      </c>
    </row>
    <row r="176" spans="1:2" x14ac:dyDescent="0.25">
      <c r="A176" s="51" t="e">
        <f t="shared" si="10"/>
        <v>#VALUE!</v>
      </c>
      <c r="B176" s="50" t="e">
        <f t="shared" si="11"/>
        <v>#VALUE!</v>
      </c>
    </row>
    <row r="177" spans="1:2" x14ac:dyDescent="0.25">
      <c r="A177" s="51" t="e">
        <f t="shared" si="10"/>
        <v>#VALUE!</v>
      </c>
      <c r="B177" s="50" t="e">
        <f t="shared" si="11"/>
        <v>#VALUE!</v>
      </c>
    </row>
    <row r="178" spans="1:2" x14ac:dyDescent="0.25">
      <c r="A178" s="51" t="e">
        <f t="shared" si="10"/>
        <v>#VALUE!</v>
      </c>
      <c r="B178" s="50" t="e">
        <f t="shared" si="11"/>
        <v>#VALUE!</v>
      </c>
    </row>
    <row r="179" spans="1:2" x14ac:dyDescent="0.25">
      <c r="A179" s="51" t="e">
        <f t="shared" si="10"/>
        <v>#VALUE!</v>
      </c>
      <c r="B179" s="50" t="e">
        <f t="shared" si="11"/>
        <v>#VALUE!</v>
      </c>
    </row>
    <row r="180" spans="1:2" x14ac:dyDescent="0.25">
      <c r="A180" s="51" t="e">
        <f t="shared" si="10"/>
        <v>#VALUE!</v>
      </c>
      <c r="B180" s="50" t="e">
        <f t="shared" si="11"/>
        <v>#VALUE!</v>
      </c>
    </row>
    <row r="181" spans="1:2" x14ac:dyDescent="0.25">
      <c r="A181" s="51" t="e">
        <f t="shared" si="10"/>
        <v>#VALUE!</v>
      </c>
      <c r="B181" s="50" t="e">
        <f t="shared" si="11"/>
        <v>#VALUE!</v>
      </c>
    </row>
    <row r="182" spans="1:2" x14ac:dyDescent="0.25">
      <c r="A182" s="51" t="e">
        <f t="shared" si="10"/>
        <v>#VALUE!</v>
      </c>
      <c r="B182" s="50" t="e">
        <f t="shared" si="11"/>
        <v>#VALUE!</v>
      </c>
    </row>
    <row r="183" spans="1:2" x14ac:dyDescent="0.25">
      <c r="A183" s="51" t="e">
        <f t="shared" si="10"/>
        <v>#VALUE!</v>
      </c>
      <c r="B183" s="50" t="e">
        <f t="shared" si="11"/>
        <v>#VALUE!</v>
      </c>
    </row>
    <row r="184" spans="1:2" x14ac:dyDescent="0.25">
      <c r="A184" s="51" t="e">
        <f t="shared" si="10"/>
        <v>#VALUE!</v>
      </c>
      <c r="B184" s="50" t="e">
        <f t="shared" si="11"/>
        <v>#VALUE!</v>
      </c>
    </row>
    <row r="185" spans="1:2" x14ac:dyDescent="0.25">
      <c r="A185" s="51" t="e">
        <f t="shared" si="10"/>
        <v>#VALUE!</v>
      </c>
      <c r="B185" s="50" t="e">
        <f t="shared" si="11"/>
        <v>#VALUE!</v>
      </c>
    </row>
    <row r="186" spans="1:2" x14ac:dyDescent="0.25">
      <c r="A186" s="51" t="e">
        <f t="shared" si="10"/>
        <v>#VALUE!</v>
      </c>
      <c r="B186" s="50" t="e">
        <f t="shared" si="11"/>
        <v>#VALUE!</v>
      </c>
    </row>
    <row r="187" spans="1:2" x14ac:dyDescent="0.25">
      <c r="A187" s="51" t="e">
        <f t="shared" si="10"/>
        <v>#VALUE!</v>
      </c>
      <c r="B187" s="50" t="e">
        <f t="shared" si="11"/>
        <v>#VALUE!</v>
      </c>
    </row>
    <row r="188" spans="1:2" x14ac:dyDescent="0.25">
      <c r="A188" s="51" t="e">
        <f t="shared" si="10"/>
        <v>#VALUE!</v>
      </c>
      <c r="B188" s="50" t="e">
        <f t="shared" si="11"/>
        <v>#VALUE!</v>
      </c>
    </row>
    <row r="189" spans="1:2" x14ac:dyDescent="0.25">
      <c r="A189" s="51" t="e">
        <f t="shared" si="10"/>
        <v>#VALUE!</v>
      </c>
      <c r="B189" s="50" t="e">
        <f t="shared" si="11"/>
        <v>#VALUE!</v>
      </c>
    </row>
    <row r="190" spans="1:2" x14ac:dyDescent="0.25">
      <c r="A190" s="51" t="e">
        <f t="shared" si="10"/>
        <v>#VALUE!</v>
      </c>
      <c r="B190" s="50" t="e">
        <f t="shared" si="11"/>
        <v>#VALUE!</v>
      </c>
    </row>
    <row r="191" spans="1:2" x14ac:dyDescent="0.25">
      <c r="A191" s="51" t="e">
        <f t="shared" si="10"/>
        <v>#VALUE!</v>
      </c>
      <c r="B191" s="50" t="e">
        <f t="shared" si="11"/>
        <v>#VALUE!</v>
      </c>
    </row>
    <row r="192" spans="1:2" x14ac:dyDescent="0.25">
      <c r="A192" s="51" t="e">
        <f t="shared" si="10"/>
        <v>#VALUE!</v>
      </c>
      <c r="B192" s="50" t="e">
        <f t="shared" si="11"/>
        <v>#VALUE!</v>
      </c>
    </row>
    <row r="193" spans="1:2" x14ac:dyDescent="0.25">
      <c r="A193" s="51" t="e">
        <f t="shared" si="10"/>
        <v>#VALUE!</v>
      </c>
      <c r="B193" s="50" t="e">
        <f t="shared" si="11"/>
        <v>#VALUE!</v>
      </c>
    </row>
    <row r="194" spans="1:2" x14ac:dyDescent="0.25">
      <c r="A194" s="51" t="e">
        <f t="shared" si="10"/>
        <v>#VALUE!</v>
      </c>
      <c r="B194" s="50" t="e">
        <f t="shared" si="11"/>
        <v>#VALUE!</v>
      </c>
    </row>
    <row r="195" spans="1:2" x14ac:dyDescent="0.25">
      <c r="A195" s="51" t="e">
        <f t="shared" si="10"/>
        <v>#VALUE!</v>
      </c>
      <c r="B195" s="50" t="e">
        <f t="shared" si="11"/>
        <v>#VALUE!</v>
      </c>
    </row>
    <row r="196" spans="1:2" x14ac:dyDescent="0.25">
      <c r="A196" s="51" t="e">
        <f t="shared" si="10"/>
        <v>#VALUE!</v>
      </c>
      <c r="B196" s="50" t="e">
        <f t="shared" si="11"/>
        <v>#VALUE!</v>
      </c>
    </row>
    <row r="197" spans="1:2" x14ac:dyDescent="0.25">
      <c r="A197" s="51" t="e">
        <f t="shared" si="10"/>
        <v>#VALUE!</v>
      </c>
      <c r="B197" s="50" t="e">
        <f t="shared" si="11"/>
        <v>#VALUE!</v>
      </c>
    </row>
    <row r="198" spans="1:2" x14ac:dyDescent="0.25">
      <c r="A198" s="51" t="e">
        <f t="shared" si="10"/>
        <v>#VALUE!</v>
      </c>
      <c r="B198" s="50" t="e">
        <f t="shared" si="11"/>
        <v>#VALUE!</v>
      </c>
    </row>
    <row r="199" spans="1:2" x14ac:dyDescent="0.25">
      <c r="A199" s="51" t="e">
        <f t="shared" si="10"/>
        <v>#VALUE!</v>
      </c>
      <c r="B199" s="50" t="e">
        <f t="shared" si="11"/>
        <v>#VALUE!</v>
      </c>
    </row>
    <row r="200" spans="1:2" x14ac:dyDescent="0.25">
      <c r="A200" s="51" t="e">
        <f t="shared" si="10"/>
        <v>#VALUE!</v>
      </c>
      <c r="B200" s="50" t="e">
        <f t="shared" si="11"/>
        <v>#VALUE!</v>
      </c>
    </row>
    <row r="201" spans="1:2" x14ac:dyDescent="0.25">
      <c r="A201" s="51" t="e">
        <f t="shared" si="10"/>
        <v>#VALUE!</v>
      </c>
      <c r="B201" s="50" t="e">
        <f t="shared" si="11"/>
        <v>#VALUE!</v>
      </c>
    </row>
    <row r="202" spans="1:2" x14ac:dyDescent="0.25">
      <c r="A202" s="51" t="e">
        <f t="shared" si="10"/>
        <v>#VALUE!</v>
      </c>
      <c r="B202" s="50" t="e">
        <f t="shared" si="11"/>
        <v>#VALUE!</v>
      </c>
    </row>
    <row r="203" spans="1:2" x14ac:dyDescent="0.25">
      <c r="A203" s="51" t="e">
        <f t="shared" si="10"/>
        <v>#VALUE!</v>
      </c>
      <c r="B203" s="50" t="e">
        <f t="shared" si="11"/>
        <v>#VALUE!</v>
      </c>
    </row>
    <row r="204" spans="1:2" x14ac:dyDescent="0.25">
      <c r="A204" s="51" t="e">
        <f t="shared" si="10"/>
        <v>#VALUE!</v>
      </c>
      <c r="B204" s="50" t="e">
        <f t="shared" si="11"/>
        <v>#VALUE!</v>
      </c>
    </row>
    <row r="205" spans="1:2" x14ac:dyDescent="0.25">
      <c r="A205" s="51" t="e">
        <f t="shared" si="10"/>
        <v>#VALUE!</v>
      </c>
      <c r="B205" s="50" t="e">
        <f t="shared" si="11"/>
        <v>#VALUE!</v>
      </c>
    </row>
    <row r="206" spans="1:2" x14ac:dyDescent="0.25">
      <c r="A206" s="51" t="e">
        <f t="shared" si="10"/>
        <v>#VALUE!</v>
      </c>
      <c r="B206" s="50" t="e">
        <f t="shared" si="11"/>
        <v>#VALUE!</v>
      </c>
    </row>
    <row r="207" spans="1:2" x14ac:dyDescent="0.25">
      <c r="A207" s="51" t="e">
        <f t="shared" si="10"/>
        <v>#VALUE!</v>
      </c>
      <c r="B207" s="50" t="e">
        <f t="shared" si="11"/>
        <v>#VALUE!</v>
      </c>
    </row>
    <row r="208" spans="1:2" x14ac:dyDescent="0.25">
      <c r="A208" s="51" t="e">
        <f t="shared" si="10"/>
        <v>#VALUE!</v>
      </c>
      <c r="B208" s="50" t="e">
        <f t="shared" si="11"/>
        <v>#VALUE!</v>
      </c>
    </row>
    <row r="209" spans="1:2" x14ac:dyDescent="0.25">
      <c r="A209" s="51" t="e">
        <f t="shared" si="10"/>
        <v>#VALUE!</v>
      </c>
      <c r="B209" s="50" t="e">
        <f t="shared" si="11"/>
        <v>#VALUE!</v>
      </c>
    </row>
    <row r="210" spans="1:2" x14ac:dyDescent="0.25">
      <c r="A210" s="51" t="e">
        <f t="shared" si="10"/>
        <v>#VALUE!</v>
      </c>
      <c r="B210" s="50" t="e">
        <f t="shared" si="11"/>
        <v>#VALUE!</v>
      </c>
    </row>
    <row r="211" spans="1:2" x14ac:dyDescent="0.25">
      <c r="A211" s="51" t="e">
        <f t="shared" si="10"/>
        <v>#VALUE!</v>
      </c>
      <c r="B211" s="50" t="e">
        <f t="shared" si="11"/>
        <v>#VALUE!</v>
      </c>
    </row>
    <row r="212" spans="1:2" x14ac:dyDescent="0.25">
      <c r="A212" s="51" t="e">
        <f t="shared" si="10"/>
        <v>#VALUE!</v>
      </c>
      <c r="B212" s="50" t="e">
        <f t="shared" si="11"/>
        <v>#VALUE!</v>
      </c>
    </row>
    <row r="213" spans="1:2" x14ac:dyDescent="0.25">
      <c r="A213" s="51" t="e">
        <f t="shared" si="10"/>
        <v>#VALUE!</v>
      </c>
      <c r="B213" s="50" t="e">
        <f t="shared" si="11"/>
        <v>#VALUE!</v>
      </c>
    </row>
    <row r="214" spans="1:2" x14ac:dyDescent="0.25">
      <c r="A214" s="51" t="e">
        <f t="shared" si="10"/>
        <v>#VALUE!</v>
      </c>
      <c r="B214" s="50" t="e">
        <f t="shared" si="11"/>
        <v>#VALUE!</v>
      </c>
    </row>
    <row r="215" spans="1:2" x14ac:dyDescent="0.25">
      <c r="A215" s="51" t="e">
        <f t="shared" si="10"/>
        <v>#VALUE!</v>
      </c>
      <c r="B215" s="50" t="e">
        <f t="shared" si="11"/>
        <v>#VALUE!</v>
      </c>
    </row>
    <row r="216" spans="1:2" x14ac:dyDescent="0.25">
      <c r="A216" s="51" t="e">
        <f t="shared" si="10"/>
        <v>#VALUE!</v>
      </c>
      <c r="B216" s="50" t="e">
        <f t="shared" si="11"/>
        <v>#VALUE!</v>
      </c>
    </row>
    <row r="217" spans="1:2" x14ac:dyDescent="0.25">
      <c r="A217" s="51" t="e">
        <f t="shared" si="10"/>
        <v>#VALUE!</v>
      </c>
      <c r="B217" s="50" t="e">
        <f t="shared" si="11"/>
        <v>#VALUE!</v>
      </c>
    </row>
    <row r="218" spans="1:2" x14ac:dyDescent="0.25">
      <c r="A218" s="51" t="e">
        <f t="shared" si="10"/>
        <v>#VALUE!</v>
      </c>
      <c r="B218" s="50" t="e">
        <f t="shared" si="11"/>
        <v>#VALUE!</v>
      </c>
    </row>
    <row r="219" spans="1:2" x14ac:dyDescent="0.25">
      <c r="A219" s="51" t="e">
        <f t="shared" si="10"/>
        <v>#VALUE!</v>
      </c>
      <c r="B219" s="50" t="e">
        <f t="shared" si="11"/>
        <v>#VALUE!</v>
      </c>
    </row>
    <row r="220" spans="1:2" x14ac:dyDescent="0.25">
      <c r="A220" s="51" t="e">
        <f t="shared" si="10"/>
        <v>#VALUE!</v>
      </c>
      <c r="B220" s="50" t="e">
        <f t="shared" si="11"/>
        <v>#VALUE!</v>
      </c>
    </row>
    <row r="221" spans="1:2" x14ac:dyDescent="0.25">
      <c r="A221" s="51" t="e">
        <f t="shared" si="10"/>
        <v>#VALUE!</v>
      </c>
      <c r="B221" s="50" t="e">
        <f t="shared" si="11"/>
        <v>#VALUE!</v>
      </c>
    </row>
    <row r="222" spans="1:2" x14ac:dyDescent="0.25">
      <c r="A222" s="51" t="e">
        <f t="shared" si="10"/>
        <v>#VALUE!</v>
      </c>
      <c r="B222" s="50" t="e">
        <f t="shared" si="11"/>
        <v>#VALUE!</v>
      </c>
    </row>
    <row r="223" spans="1:2" x14ac:dyDescent="0.25">
      <c r="A223" s="51" t="e">
        <f t="shared" si="10"/>
        <v>#VALUE!</v>
      </c>
      <c r="B223" s="50" t="e">
        <f t="shared" si="11"/>
        <v>#VALUE!</v>
      </c>
    </row>
    <row r="224" spans="1:2" x14ac:dyDescent="0.25">
      <c r="A224" s="51" t="e">
        <f t="shared" si="10"/>
        <v>#VALUE!</v>
      </c>
      <c r="B224" s="50" t="e">
        <f t="shared" si="11"/>
        <v>#VALUE!</v>
      </c>
    </row>
    <row r="225" spans="1:2" x14ac:dyDescent="0.25">
      <c r="A225" s="51" t="e">
        <f t="shared" si="10"/>
        <v>#VALUE!</v>
      </c>
      <c r="B225" s="50" t="e">
        <f t="shared" si="11"/>
        <v>#VALUE!</v>
      </c>
    </row>
    <row r="226" spans="1:2" x14ac:dyDescent="0.25">
      <c r="A226" s="51" t="e">
        <f t="shared" si="10"/>
        <v>#VALUE!</v>
      </c>
      <c r="B226" s="50" t="e">
        <f t="shared" si="11"/>
        <v>#VALUE!</v>
      </c>
    </row>
    <row r="227" spans="1:2" x14ac:dyDescent="0.25">
      <c r="A227" s="51" t="e">
        <f t="shared" si="10"/>
        <v>#VALUE!</v>
      </c>
      <c r="B227" s="50" t="e">
        <f t="shared" si="11"/>
        <v>#VALUE!</v>
      </c>
    </row>
    <row r="228" spans="1:2" x14ac:dyDescent="0.25">
      <c r="A228" s="51" t="e">
        <f t="shared" si="10"/>
        <v>#VALUE!</v>
      </c>
      <c r="B228" s="50" t="e">
        <f t="shared" si="11"/>
        <v>#VALUE!</v>
      </c>
    </row>
    <row r="229" spans="1:2" x14ac:dyDescent="0.25">
      <c r="A229" s="51" t="e">
        <f t="shared" si="10"/>
        <v>#VALUE!</v>
      </c>
      <c r="B229" s="50" t="e">
        <f t="shared" si="11"/>
        <v>#VALUE!</v>
      </c>
    </row>
    <row r="230" spans="1:2" x14ac:dyDescent="0.25">
      <c r="A230" s="51" t="e">
        <f t="shared" ref="A230:A293" si="12">B230&amp;F230</f>
        <v>#VALUE!</v>
      </c>
      <c r="B230" s="50" t="e">
        <f t="shared" ref="B230:B293" si="13">(C230&amp;"/"&amp;E230&amp;"/"&amp;D230)*1</f>
        <v>#VALUE!</v>
      </c>
    </row>
    <row r="231" spans="1:2" x14ac:dyDescent="0.25">
      <c r="A231" s="51" t="e">
        <f t="shared" si="12"/>
        <v>#VALUE!</v>
      </c>
      <c r="B231" s="50" t="e">
        <f t="shared" si="13"/>
        <v>#VALUE!</v>
      </c>
    </row>
    <row r="232" spans="1:2" x14ac:dyDescent="0.25">
      <c r="A232" s="51" t="e">
        <f t="shared" si="12"/>
        <v>#VALUE!</v>
      </c>
      <c r="B232" s="50" t="e">
        <f t="shared" si="13"/>
        <v>#VALUE!</v>
      </c>
    </row>
    <row r="233" spans="1:2" x14ac:dyDescent="0.25">
      <c r="A233" s="51" t="e">
        <f t="shared" si="12"/>
        <v>#VALUE!</v>
      </c>
      <c r="B233" s="50" t="e">
        <f t="shared" si="13"/>
        <v>#VALUE!</v>
      </c>
    </row>
    <row r="234" spans="1:2" x14ac:dyDescent="0.25">
      <c r="A234" s="51" t="e">
        <f t="shared" si="12"/>
        <v>#VALUE!</v>
      </c>
      <c r="B234" s="50" t="e">
        <f t="shared" si="13"/>
        <v>#VALUE!</v>
      </c>
    </row>
    <row r="235" spans="1:2" x14ac:dyDescent="0.25">
      <c r="A235" s="51" t="e">
        <f t="shared" si="12"/>
        <v>#VALUE!</v>
      </c>
      <c r="B235" s="50" t="e">
        <f t="shared" si="13"/>
        <v>#VALUE!</v>
      </c>
    </row>
    <row r="236" spans="1:2" x14ac:dyDescent="0.25">
      <c r="A236" s="51" t="e">
        <f t="shared" si="12"/>
        <v>#VALUE!</v>
      </c>
      <c r="B236" s="50" t="e">
        <f t="shared" si="13"/>
        <v>#VALUE!</v>
      </c>
    </row>
    <row r="237" spans="1:2" x14ac:dyDescent="0.25">
      <c r="A237" s="51" t="e">
        <f t="shared" si="12"/>
        <v>#VALUE!</v>
      </c>
      <c r="B237" s="50" t="e">
        <f t="shared" si="13"/>
        <v>#VALUE!</v>
      </c>
    </row>
    <row r="238" spans="1:2" x14ac:dyDescent="0.25">
      <c r="A238" s="51" t="e">
        <f t="shared" si="12"/>
        <v>#VALUE!</v>
      </c>
      <c r="B238" s="50" t="e">
        <f t="shared" si="13"/>
        <v>#VALUE!</v>
      </c>
    </row>
    <row r="239" spans="1:2" x14ac:dyDescent="0.25">
      <c r="A239" s="51" t="e">
        <f t="shared" si="12"/>
        <v>#VALUE!</v>
      </c>
      <c r="B239" s="50" t="e">
        <f t="shared" si="13"/>
        <v>#VALUE!</v>
      </c>
    </row>
    <row r="240" spans="1:2" x14ac:dyDescent="0.25">
      <c r="A240" s="51" t="e">
        <f t="shared" si="12"/>
        <v>#VALUE!</v>
      </c>
      <c r="B240" s="50" t="e">
        <f t="shared" si="13"/>
        <v>#VALUE!</v>
      </c>
    </row>
    <row r="241" spans="1:2" x14ac:dyDescent="0.25">
      <c r="A241" s="51" t="e">
        <f t="shared" si="12"/>
        <v>#VALUE!</v>
      </c>
      <c r="B241" s="50" t="e">
        <f t="shared" si="13"/>
        <v>#VALUE!</v>
      </c>
    </row>
    <row r="242" spans="1:2" x14ac:dyDescent="0.25">
      <c r="A242" s="51" t="e">
        <f t="shared" si="12"/>
        <v>#VALUE!</v>
      </c>
      <c r="B242" s="50" t="e">
        <f t="shared" si="13"/>
        <v>#VALUE!</v>
      </c>
    </row>
    <row r="243" spans="1:2" x14ac:dyDescent="0.25">
      <c r="A243" s="51" t="e">
        <f t="shared" si="12"/>
        <v>#VALUE!</v>
      </c>
      <c r="B243" s="50" t="e">
        <f t="shared" si="13"/>
        <v>#VALUE!</v>
      </c>
    </row>
    <row r="244" spans="1:2" x14ac:dyDescent="0.25">
      <c r="A244" s="51" t="e">
        <f t="shared" si="12"/>
        <v>#VALUE!</v>
      </c>
      <c r="B244" s="50" t="e">
        <f t="shared" si="13"/>
        <v>#VALUE!</v>
      </c>
    </row>
    <row r="245" spans="1:2" x14ac:dyDescent="0.25">
      <c r="A245" s="51" t="e">
        <f t="shared" si="12"/>
        <v>#VALUE!</v>
      </c>
      <c r="B245" s="50" t="e">
        <f t="shared" si="13"/>
        <v>#VALUE!</v>
      </c>
    </row>
    <row r="246" spans="1:2" x14ac:dyDescent="0.25">
      <c r="A246" s="51" t="e">
        <f t="shared" si="12"/>
        <v>#VALUE!</v>
      </c>
      <c r="B246" s="50" t="e">
        <f t="shared" si="13"/>
        <v>#VALUE!</v>
      </c>
    </row>
    <row r="247" spans="1:2" x14ac:dyDescent="0.25">
      <c r="A247" s="51" t="e">
        <f t="shared" si="12"/>
        <v>#VALUE!</v>
      </c>
      <c r="B247" s="50" t="e">
        <f t="shared" si="13"/>
        <v>#VALUE!</v>
      </c>
    </row>
    <row r="248" spans="1:2" x14ac:dyDescent="0.25">
      <c r="A248" s="51" t="e">
        <f t="shared" si="12"/>
        <v>#VALUE!</v>
      </c>
      <c r="B248" s="50" t="e">
        <f t="shared" si="13"/>
        <v>#VALUE!</v>
      </c>
    </row>
    <row r="249" spans="1:2" x14ac:dyDescent="0.25">
      <c r="A249" s="51" t="e">
        <f t="shared" si="12"/>
        <v>#VALUE!</v>
      </c>
      <c r="B249" s="50" t="e">
        <f t="shared" si="13"/>
        <v>#VALUE!</v>
      </c>
    </row>
    <row r="250" spans="1:2" x14ac:dyDescent="0.25">
      <c r="A250" s="51" t="e">
        <f t="shared" si="12"/>
        <v>#VALUE!</v>
      </c>
      <c r="B250" s="50" t="e">
        <f t="shared" si="13"/>
        <v>#VALUE!</v>
      </c>
    </row>
    <row r="251" spans="1:2" x14ac:dyDescent="0.25">
      <c r="A251" s="51" t="e">
        <f t="shared" si="12"/>
        <v>#VALUE!</v>
      </c>
      <c r="B251" s="50" t="e">
        <f t="shared" si="13"/>
        <v>#VALUE!</v>
      </c>
    </row>
    <row r="252" spans="1:2" x14ac:dyDescent="0.25">
      <c r="A252" s="51" t="e">
        <f t="shared" si="12"/>
        <v>#VALUE!</v>
      </c>
      <c r="B252" s="50" t="e">
        <f t="shared" si="13"/>
        <v>#VALUE!</v>
      </c>
    </row>
    <row r="253" spans="1:2" x14ac:dyDescent="0.25">
      <c r="A253" s="51" t="e">
        <f t="shared" si="12"/>
        <v>#VALUE!</v>
      </c>
      <c r="B253" s="50" t="e">
        <f t="shared" si="13"/>
        <v>#VALUE!</v>
      </c>
    </row>
    <row r="254" spans="1:2" x14ac:dyDescent="0.25">
      <c r="A254" s="51" t="e">
        <f t="shared" si="12"/>
        <v>#VALUE!</v>
      </c>
      <c r="B254" s="50" t="e">
        <f t="shared" si="13"/>
        <v>#VALUE!</v>
      </c>
    </row>
    <row r="255" spans="1:2" x14ac:dyDescent="0.25">
      <c r="A255" s="51" t="e">
        <f t="shared" si="12"/>
        <v>#VALUE!</v>
      </c>
      <c r="B255" s="50" t="e">
        <f t="shared" si="13"/>
        <v>#VALUE!</v>
      </c>
    </row>
    <row r="256" spans="1:2" x14ac:dyDescent="0.25">
      <c r="A256" s="51" t="e">
        <f t="shared" si="12"/>
        <v>#VALUE!</v>
      </c>
      <c r="B256" s="50" t="e">
        <f t="shared" si="13"/>
        <v>#VALUE!</v>
      </c>
    </row>
    <row r="257" spans="1:2" x14ac:dyDescent="0.25">
      <c r="A257" s="51" t="e">
        <f t="shared" si="12"/>
        <v>#VALUE!</v>
      </c>
      <c r="B257" s="50" t="e">
        <f t="shared" si="13"/>
        <v>#VALUE!</v>
      </c>
    </row>
    <row r="258" spans="1:2" x14ac:dyDescent="0.25">
      <c r="A258" s="51" t="e">
        <f t="shared" si="12"/>
        <v>#VALUE!</v>
      </c>
      <c r="B258" s="50" t="e">
        <f t="shared" si="13"/>
        <v>#VALUE!</v>
      </c>
    </row>
    <row r="259" spans="1:2" x14ac:dyDescent="0.25">
      <c r="A259" s="51" t="e">
        <f t="shared" si="12"/>
        <v>#VALUE!</v>
      </c>
      <c r="B259" s="50" t="e">
        <f t="shared" si="13"/>
        <v>#VALUE!</v>
      </c>
    </row>
    <row r="260" spans="1:2" x14ac:dyDescent="0.25">
      <c r="A260" s="51" t="e">
        <f t="shared" si="12"/>
        <v>#VALUE!</v>
      </c>
      <c r="B260" s="50" t="e">
        <f t="shared" si="13"/>
        <v>#VALUE!</v>
      </c>
    </row>
    <row r="261" spans="1:2" x14ac:dyDescent="0.25">
      <c r="A261" s="51" t="e">
        <f t="shared" si="12"/>
        <v>#VALUE!</v>
      </c>
      <c r="B261" s="50" t="e">
        <f t="shared" si="13"/>
        <v>#VALUE!</v>
      </c>
    </row>
    <row r="262" spans="1:2" x14ac:dyDescent="0.25">
      <c r="A262" s="51" t="e">
        <f t="shared" si="12"/>
        <v>#VALUE!</v>
      </c>
      <c r="B262" s="50" t="e">
        <f t="shared" si="13"/>
        <v>#VALUE!</v>
      </c>
    </row>
    <row r="263" spans="1:2" x14ac:dyDescent="0.25">
      <c r="A263" s="51" t="e">
        <f t="shared" si="12"/>
        <v>#VALUE!</v>
      </c>
      <c r="B263" s="50" t="e">
        <f t="shared" si="13"/>
        <v>#VALUE!</v>
      </c>
    </row>
    <row r="264" spans="1:2" x14ac:dyDescent="0.25">
      <c r="A264" s="51" t="e">
        <f t="shared" si="12"/>
        <v>#VALUE!</v>
      </c>
      <c r="B264" s="50" t="e">
        <f t="shared" si="13"/>
        <v>#VALUE!</v>
      </c>
    </row>
    <row r="265" spans="1:2" x14ac:dyDescent="0.25">
      <c r="A265" s="51" t="e">
        <f t="shared" si="12"/>
        <v>#VALUE!</v>
      </c>
      <c r="B265" s="50" t="e">
        <f t="shared" si="13"/>
        <v>#VALUE!</v>
      </c>
    </row>
    <row r="266" spans="1:2" x14ac:dyDescent="0.25">
      <c r="A266" s="51" t="e">
        <f t="shared" si="12"/>
        <v>#VALUE!</v>
      </c>
      <c r="B266" s="50" t="e">
        <f t="shared" si="13"/>
        <v>#VALUE!</v>
      </c>
    </row>
    <row r="267" spans="1:2" x14ac:dyDescent="0.25">
      <c r="A267" s="51" t="e">
        <f t="shared" si="12"/>
        <v>#VALUE!</v>
      </c>
      <c r="B267" s="50" t="e">
        <f t="shared" si="13"/>
        <v>#VALUE!</v>
      </c>
    </row>
    <row r="268" spans="1:2" x14ac:dyDescent="0.25">
      <c r="A268" s="51" t="e">
        <f t="shared" si="12"/>
        <v>#VALUE!</v>
      </c>
      <c r="B268" s="50" t="e">
        <f t="shared" si="13"/>
        <v>#VALUE!</v>
      </c>
    </row>
    <row r="269" spans="1:2" x14ac:dyDescent="0.25">
      <c r="A269" s="51" t="e">
        <f t="shared" si="12"/>
        <v>#VALUE!</v>
      </c>
      <c r="B269" s="50" t="e">
        <f t="shared" si="13"/>
        <v>#VALUE!</v>
      </c>
    </row>
    <row r="270" spans="1:2" x14ac:dyDescent="0.25">
      <c r="A270" s="51" t="e">
        <f t="shared" si="12"/>
        <v>#VALUE!</v>
      </c>
      <c r="B270" s="50" t="e">
        <f t="shared" si="13"/>
        <v>#VALUE!</v>
      </c>
    </row>
    <row r="271" spans="1:2" x14ac:dyDescent="0.25">
      <c r="A271" s="51" t="e">
        <f t="shared" si="12"/>
        <v>#VALUE!</v>
      </c>
      <c r="B271" s="50" t="e">
        <f t="shared" si="13"/>
        <v>#VALUE!</v>
      </c>
    </row>
    <row r="272" spans="1:2" x14ac:dyDescent="0.25">
      <c r="A272" s="51" t="e">
        <f t="shared" si="12"/>
        <v>#VALUE!</v>
      </c>
      <c r="B272" s="50" t="e">
        <f t="shared" si="13"/>
        <v>#VALUE!</v>
      </c>
    </row>
    <row r="273" spans="1:2" x14ac:dyDescent="0.25">
      <c r="A273" s="51" t="e">
        <f t="shared" si="12"/>
        <v>#VALUE!</v>
      </c>
      <c r="B273" s="50" t="e">
        <f t="shared" si="13"/>
        <v>#VALUE!</v>
      </c>
    </row>
    <row r="274" spans="1:2" x14ac:dyDescent="0.25">
      <c r="A274" s="51" t="e">
        <f t="shared" si="12"/>
        <v>#VALUE!</v>
      </c>
      <c r="B274" s="50" t="e">
        <f t="shared" si="13"/>
        <v>#VALUE!</v>
      </c>
    </row>
    <row r="275" spans="1:2" x14ac:dyDescent="0.25">
      <c r="A275" s="51" t="e">
        <f t="shared" si="12"/>
        <v>#VALUE!</v>
      </c>
      <c r="B275" s="50" t="e">
        <f t="shared" si="13"/>
        <v>#VALUE!</v>
      </c>
    </row>
    <row r="276" spans="1:2" x14ac:dyDescent="0.25">
      <c r="A276" s="51" t="e">
        <f t="shared" si="12"/>
        <v>#VALUE!</v>
      </c>
      <c r="B276" s="50" t="e">
        <f t="shared" si="13"/>
        <v>#VALUE!</v>
      </c>
    </row>
    <row r="277" spans="1:2" x14ac:dyDescent="0.25">
      <c r="A277" s="51" t="e">
        <f t="shared" si="12"/>
        <v>#VALUE!</v>
      </c>
      <c r="B277" s="50" t="e">
        <f t="shared" si="13"/>
        <v>#VALUE!</v>
      </c>
    </row>
    <row r="278" spans="1:2" x14ac:dyDescent="0.25">
      <c r="A278" s="51" t="e">
        <f t="shared" si="12"/>
        <v>#VALUE!</v>
      </c>
      <c r="B278" s="50" t="e">
        <f t="shared" si="13"/>
        <v>#VALUE!</v>
      </c>
    </row>
    <row r="279" spans="1:2" x14ac:dyDescent="0.25">
      <c r="A279" s="51" t="e">
        <f t="shared" si="12"/>
        <v>#VALUE!</v>
      </c>
      <c r="B279" s="50" t="e">
        <f t="shared" si="13"/>
        <v>#VALUE!</v>
      </c>
    </row>
    <row r="280" spans="1:2" x14ac:dyDescent="0.25">
      <c r="A280" s="51" t="e">
        <f t="shared" si="12"/>
        <v>#VALUE!</v>
      </c>
      <c r="B280" s="50" t="e">
        <f t="shared" si="13"/>
        <v>#VALUE!</v>
      </c>
    </row>
    <row r="281" spans="1:2" x14ac:dyDescent="0.25">
      <c r="A281" s="51" t="e">
        <f t="shared" si="12"/>
        <v>#VALUE!</v>
      </c>
      <c r="B281" s="50" t="e">
        <f t="shared" si="13"/>
        <v>#VALUE!</v>
      </c>
    </row>
    <row r="282" spans="1:2" x14ac:dyDescent="0.25">
      <c r="A282" s="51" t="e">
        <f t="shared" si="12"/>
        <v>#VALUE!</v>
      </c>
      <c r="B282" s="50" t="e">
        <f t="shared" si="13"/>
        <v>#VALUE!</v>
      </c>
    </row>
    <row r="283" spans="1:2" x14ac:dyDescent="0.25">
      <c r="A283" s="51" t="e">
        <f t="shared" si="12"/>
        <v>#VALUE!</v>
      </c>
      <c r="B283" s="50" t="e">
        <f t="shared" si="13"/>
        <v>#VALUE!</v>
      </c>
    </row>
    <row r="284" spans="1:2" x14ac:dyDescent="0.25">
      <c r="A284" s="51" t="e">
        <f t="shared" si="12"/>
        <v>#VALUE!</v>
      </c>
      <c r="B284" s="50" t="e">
        <f t="shared" si="13"/>
        <v>#VALUE!</v>
      </c>
    </row>
    <row r="285" spans="1:2" x14ac:dyDescent="0.25">
      <c r="A285" s="51" t="e">
        <f t="shared" si="12"/>
        <v>#VALUE!</v>
      </c>
      <c r="B285" s="50" t="e">
        <f t="shared" si="13"/>
        <v>#VALUE!</v>
      </c>
    </row>
    <row r="286" spans="1:2" x14ac:dyDescent="0.25">
      <c r="A286" s="51" t="e">
        <f t="shared" si="12"/>
        <v>#VALUE!</v>
      </c>
      <c r="B286" s="50" t="e">
        <f t="shared" si="13"/>
        <v>#VALUE!</v>
      </c>
    </row>
    <row r="287" spans="1:2" x14ac:dyDescent="0.25">
      <c r="A287" s="51" t="e">
        <f t="shared" si="12"/>
        <v>#VALUE!</v>
      </c>
      <c r="B287" s="50" t="e">
        <f t="shared" si="13"/>
        <v>#VALUE!</v>
      </c>
    </row>
    <row r="288" spans="1:2" x14ac:dyDescent="0.25">
      <c r="A288" s="51" t="e">
        <f t="shared" si="12"/>
        <v>#VALUE!</v>
      </c>
      <c r="B288" s="50" t="e">
        <f t="shared" si="13"/>
        <v>#VALUE!</v>
      </c>
    </row>
    <row r="289" spans="1:2" x14ac:dyDescent="0.25">
      <c r="A289" s="51" t="e">
        <f t="shared" si="12"/>
        <v>#VALUE!</v>
      </c>
      <c r="B289" s="50" t="e">
        <f t="shared" si="13"/>
        <v>#VALUE!</v>
      </c>
    </row>
    <row r="290" spans="1:2" x14ac:dyDescent="0.25">
      <c r="A290" s="51" t="e">
        <f t="shared" si="12"/>
        <v>#VALUE!</v>
      </c>
      <c r="B290" s="50" t="e">
        <f t="shared" si="13"/>
        <v>#VALUE!</v>
      </c>
    </row>
    <row r="291" spans="1:2" x14ac:dyDescent="0.25">
      <c r="A291" s="51" t="e">
        <f t="shared" si="12"/>
        <v>#VALUE!</v>
      </c>
      <c r="B291" s="50" t="e">
        <f t="shared" si="13"/>
        <v>#VALUE!</v>
      </c>
    </row>
    <row r="292" spans="1:2" x14ac:dyDescent="0.25">
      <c r="A292" s="51" t="e">
        <f t="shared" si="12"/>
        <v>#VALUE!</v>
      </c>
      <c r="B292" s="50" t="e">
        <f t="shared" si="13"/>
        <v>#VALUE!</v>
      </c>
    </row>
    <row r="293" spans="1:2" x14ac:dyDescent="0.25">
      <c r="A293" s="51" t="e">
        <f t="shared" si="12"/>
        <v>#VALUE!</v>
      </c>
      <c r="B293" s="50" t="e">
        <f t="shared" si="13"/>
        <v>#VALUE!</v>
      </c>
    </row>
    <row r="294" spans="1:2" x14ac:dyDescent="0.25">
      <c r="A294" s="51" t="e">
        <f t="shared" ref="A294:A324" si="14">B294&amp;F294</f>
        <v>#VALUE!</v>
      </c>
      <c r="B294" s="50" t="e">
        <f t="shared" ref="B294:B324" si="15">(C294&amp;"/"&amp;E294&amp;"/"&amp;D294)*1</f>
        <v>#VALUE!</v>
      </c>
    </row>
    <row r="295" spans="1:2" x14ac:dyDescent="0.25">
      <c r="A295" s="51" t="e">
        <f t="shared" si="14"/>
        <v>#VALUE!</v>
      </c>
      <c r="B295" s="50" t="e">
        <f t="shared" si="15"/>
        <v>#VALUE!</v>
      </c>
    </row>
    <row r="296" spans="1:2" x14ac:dyDescent="0.25">
      <c r="A296" s="51" t="e">
        <f t="shared" si="14"/>
        <v>#VALUE!</v>
      </c>
      <c r="B296" s="50" t="e">
        <f t="shared" si="15"/>
        <v>#VALUE!</v>
      </c>
    </row>
    <row r="297" spans="1:2" x14ac:dyDescent="0.25">
      <c r="A297" s="51" t="e">
        <f t="shared" si="14"/>
        <v>#VALUE!</v>
      </c>
      <c r="B297" s="50" t="e">
        <f t="shared" si="15"/>
        <v>#VALUE!</v>
      </c>
    </row>
    <row r="298" spans="1:2" x14ac:dyDescent="0.25">
      <c r="A298" s="51" t="e">
        <f t="shared" si="14"/>
        <v>#VALUE!</v>
      </c>
      <c r="B298" s="50" t="e">
        <f t="shared" si="15"/>
        <v>#VALUE!</v>
      </c>
    </row>
    <row r="299" spans="1:2" x14ac:dyDescent="0.25">
      <c r="A299" s="51" t="e">
        <f t="shared" si="14"/>
        <v>#VALUE!</v>
      </c>
      <c r="B299" s="50" t="e">
        <f t="shared" si="15"/>
        <v>#VALUE!</v>
      </c>
    </row>
    <row r="300" spans="1:2" x14ac:dyDescent="0.25">
      <c r="A300" s="51" t="e">
        <f t="shared" si="14"/>
        <v>#VALUE!</v>
      </c>
      <c r="B300" s="50" t="e">
        <f t="shared" si="15"/>
        <v>#VALUE!</v>
      </c>
    </row>
    <row r="301" spans="1:2" x14ac:dyDescent="0.25">
      <c r="A301" s="51" t="e">
        <f t="shared" si="14"/>
        <v>#VALUE!</v>
      </c>
      <c r="B301" s="50" t="e">
        <f t="shared" si="15"/>
        <v>#VALUE!</v>
      </c>
    </row>
    <row r="302" spans="1:2" x14ac:dyDescent="0.25">
      <c r="A302" s="51" t="e">
        <f t="shared" si="14"/>
        <v>#VALUE!</v>
      </c>
      <c r="B302" s="50" t="e">
        <f t="shared" si="15"/>
        <v>#VALUE!</v>
      </c>
    </row>
    <row r="303" spans="1:2" x14ac:dyDescent="0.25">
      <c r="A303" s="51" t="e">
        <f t="shared" si="14"/>
        <v>#VALUE!</v>
      </c>
      <c r="B303" s="50" t="e">
        <f t="shared" si="15"/>
        <v>#VALUE!</v>
      </c>
    </row>
    <row r="304" spans="1:2" x14ac:dyDescent="0.25">
      <c r="A304" s="51" t="e">
        <f t="shared" si="14"/>
        <v>#VALUE!</v>
      </c>
      <c r="B304" s="50" t="e">
        <f t="shared" si="15"/>
        <v>#VALUE!</v>
      </c>
    </row>
    <row r="305" spans="1:2" x14ac:dyDescent="0.25">
      <c r="A305" s="51" t="e">
        <f t="shared" si="14"/>
        <v>#VALUE!</v>
      </c>
      <c r="B305" s="50" t="e">
        <f t="shared" si="15"/>
        <v>#VALUE!</v>
      </c>
    </row>
    <row r="306" spans="1:2" x14ac:dyDescent="0.25">
      <c r="A306" s="51" t="e">
        <f t="shared" si="14"/>
        <v>#VALUE!</v>
      </c>
      <c r="B306" s="50" t="e">
        <f t="shared" si="15"/>
        <v>#VALUE!</v>
      </c>
    </row>
    <row r="307" spans="1:2" x14ac:dyDescent="0.25">
      <c r="A307" s="51" t="e">
        <f t="shared" si="14"/>
        <v>#VALUE!</v>
      </c>
      <c r="B307" s="50" t="e">
        <f t="shared" si="15"/>
        <v>#VALUE!</v>
      </c>
    </row>
    <row r="308" spans="1:2" x14ac:dyDescent="0.25">
      <c r="A308" s="51" t="e">
        <f t="shared" si="14"/>
        <v>#VALUE!</v>
      </c>
      <c r="B308" s="50" t="e">
        <f t="shared" si="15"/>
        <v>#VALUE!</v>
      </c>
    </row>
    <row r="309" spans="1:2" x14ac:dyDescent="0.25">
      <c r="A309" s="51" t="e">
        <f t="shared" si="14"/>
        <v>#VALUE!</v>
      </c>
      <c r="B309" s="50" t="e">
        <f t="shared" si="15"/>
        <v>#VALUE!</v>
      </c>
    </row>
    <row r="310" spans="1:2" x14ac:dyDescent="0.25">
      <c r="A310" s="51" t="e">
        <f t="shared" si="14"/>
        <v>#VALUE!</v>
      </c>
      <c r="B310" s="50" t="e">
        <f t="shared" si="15"/>
        <v>#VALUE!</v>
      </c>
    </row>
    <row r="311" spans="1:2" x14ac:dyDescent="0.25">
      <c r="A311" s="51" t="e">
        <f t="shared" si="14"/>
        <v>#VALUE!</v>
      </c>
      <c r="B311" s="50" t="e">
        <f t="shared" si="15"/>
        <v>#VALUE!</v>
      </c>
    </row>
    <row r="312" spans="1:2" x14ac:dyDescent="0.25">
      <c r="A312" s="51" t="e">
        <f t="shared" si="14"/>
        <v>#VALUE!</v>
      </c>
      <c r="B312" s="50" t="e">
        <f t="shared" si="15"/>
        <v>#VALUE!</v>
      </c>
    </row>
    <row r="313" spans="1:2" x14ac:dyDescent="0.25">
      <c r="A313" s="51" t="e">
        <f t="shared" si="14"/>
        <v>#VALUE!</v>
      </c>
      <c r="B313" s="50" t="e">
        <f t="shared" si="15"/>
        <v>#VALUE!</v>
      </c>
    </row>
    <row r="314" spans="1:2" x14ac:dyDescent="0.25">
      <c r="A314" s="51" t="e">
        <f t="shared" si="14"/>
        <v>#VALUE!</v>
      </c>
      <c r="B314" s="50" t="e">
        <f t="shared" si="15"/>
        <v>#VALUE!</v>
      </c>
    </row>
    <row r="315" spans="1:2" x14ac:dyDescent="0.25">
      <c r="A315" s="51" t="e">
        <f t="shared" si="14"/>
        <v>#VALUE!</v>
      </c>
      <c r="B315" s="50" t="e">
        <f t="shared" si="15"/>
        <v>#VALUE!</v>
      </c>
    </row>
    <row r="316" spans="1:2" x14ac:dyDescent="0.25">
      <c r="A316" s="51" t="e">
        <f t="shared" si="14"/>
        <v>#VALUE!</v>
      </c>
      <c r="B316" s="50" t="e">
        <f t="shared" si="15"/>
        <v>#VALUE!</v>
      </c>
    </row>
    <row r="317" spans="1:2" x14ac:dyDescent="0.25">
      <c r="A317" s="51" t="e">
        <f t="shared" si="14"/>
        <v>#VALUE!</v>
      </c>
      <c r="B317" s="50" t="e">
        <f t="shared" si="15"/>
        <v>#VALUE!</v>
      </c>
    </row>
    <row r="318" spans="1:2" x14ac:dyDescent="0.25">
      <c r="A318" s="51" t="e">
        <f t="shared" si="14"/>
        <v>#VALUE!</v>
      </c>
      <c r="B318" s="50" t="e">
        <f t="shared" si="15"/>
        <v>#VALUE!</v>
      </c>
    </row>
    <row r="319" spans="1:2" x14ac:dyDescent="0.25">
      <c r="A319" s="51" t="e">
        <f t="shared" si="14"/>
        <v>#VALUE!</v>
      </c>
      <c r="B319" s="50" t="e">
        <f t="shared" si="15"/>
        <v>#VALUE!</v>
      </c>
    </row>
    <row r="320" spans="1:2" x14ac:dyDescent="0.25">
      <c r="A320" s="51" t="e">
        <f t="shared" si="14"/>
        <v>#VALUE!</v>
      </c>
      <c r="B320" s="50" t="e">
        <f t="shared" si="15"/>
        <v>#VALUE!</v>
      </c>
    </row>
    <row r="321" spans="1:2" x14ac:dyDescent="0.25">
      <c r="A321" s="51" t="e">
        <f t="shared" si="14"/>
        <v>#VALUE!</v>
      </c>
      <c r="B321" s="50" t="e">
        <f t="shared" si="15"/>
        <v>#VALUE!</v>
      </c>
    </row>
    <row r="322" spans="1:2" x14ac:dyDescent="0.25">
      <c r="A322" s="51" t="e">
        <f t="shared" si="14"/>
        <v>#VALUE!</v>
      </c>
      <c r="B322" s="50" t="e">
        <f t="shared" si="15"/>
        <v>#VALUE!</v>
      </c>
    </row>
    <row r="323" spans="1:2" x14ac:dyDescent="0.25">
      <c r="A323" s="51" t="e">
        <f t="shared" si="14"/>
        <v>#VALUE!</v>
      </c>
      <c r="B323" s="50" t="e">
        <f t="shared" si="15"/>
        <v>#VALUE!</v>
      </c>
    </row>
    <row r="324" spans="1:2" x14ac:dyDescent="0.25">
      <c r="A324" s="51" t="e">
        <f t="shared" si="14"/>
        <v>#VALUE!</v>
      </c>
      <c r="B324" s="50" t="e">
        <f t="shared" si="15"/>
        <v>#VALUE!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 CURVAS</vt:lpstr>
      <vt:lpstr>META MÊS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de Melo Moura</dc:creator>
  <cp:lastModifiedBy>Rayana Minervino Leite</cp:lastModifiedBy>
  <dcterms:created xsi:type="dcterms:W3CDTF">2024-06-27T19:23:22Z</dcterms:created>
  <dcterms:modified xsi:type="dcterms:W3CDTF">2024-08-13T20:55:21Z</dcterms:modified>
</cp:coreProperties>
</file>